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saveExternalLinkValues="0" defaultThemeVersion="124226"/>
  <mc:AlternateContent xmlns:mc="http://schemas.openxmlformats.org/markup-compatibility/2006">
    <mc:Choice Requires="x15">
      <x15ac:absPath xmlns:x15ac="http://schemas.microsoft.com/office/spreadsheetml/2010/11/ac" url="O:\engineer\ProjectAdmin\Bid Opp Prep\2024\Checked\252-2024 AECOM - Reg - University Cr\Addendum1\"/>
    </mc:Choice>
  </mc:AlternateContent>
  <xr:revisionPtr revIDLastSave="0" documentId="13_ncr:1_{BAEF6D6B-5A98-44E0-B3D9-67F3C128FB90}" xr6:coauthVersionLast="36" xr6:coauthVersionMax="47" xr10:uidLastSave="{00000000-0000-0000-0000-000000000000}"/>
  <bookViews>
    <workbookView xWindow="0" yWindow="0" windowWidth="28800" windowHeight="11925" firstSheet="3" activeTab="3" xr2:uid="{00000000-000D-0000-FFFF-FFFF00000000}"/>
  </bookViews>
  <sheets>
    <sheet name="Checking Process" sheetId="9" state="hidden" r:id="rId1"/>
    <sheet name="Pay Items" sheetId="35" state="hidden" r:id="rId2"/>
    <sheet name="Number Formats" sheetId="10" state="hidden" r:id="rId3"/>
    <sheet name="252-2024-Add 1" sheetId="38" r:id="rId4"/>
  </sheets>
  <externalReferences>
    <externalReference r:id="rId5"/>
    <externalReference r:id="rId6"/>
    <externalReference r:id="rId7"/>
    <externalReference r:id="rId8"/>
    <externalReference r:id="rId9"/>
  </externalReferences>
  <definedNames>
    <definedName name="_10PAGE_1_OF_13" localSheetId="3">'[1]FORM B; PRICES'!#REF!</definedName>
    <definedName name="_10PAGE_1_OF_13" localSheetId="1">'[2]FORM B; PRICES'!#REF!</definedName>
    <definedName name="_10PAGE_1_OF_13">'[1]FORM B; PRICES'!#REF!</definedName>
    <definedName name="_10TENDER_SUBMISSI" localSheetId="2">[3]Sample!#REF!</definedName>
    <definedName name="_11TENDER_NO._181" localSheetId="1">'[4]FORM B; PRICES'!#REF!</definedName>
    <definedName name="_12TENDER_SUBMISSI" localSheetId="3">'[5]FORM B - PRICES'!#REF!</definedName>
    <definedName name="_12TENDER_SUBMISSI" localSheetId="1">'[4]FORM B; PRICES'!#REF!</definedName>
    <definedName name="_12TENDER_SUBMISSI">'[4]FORM B; PRICES'!#REF!</definedName>
    <definedName name="_1PAGE_1_OF_13" localSheetId="3">'252-2024-Add 1'!#REF!</definedName>
    <definedName name="_1PAGE_1_OF_13" localSheetId="0">[3]Sample!#REF!</definedName>
    <definedName name="_1PAGE_1_OF_13" localSheetId="1">'[4]FORM B; PRICES'!#REF!</definedName>
    <definedName name="_20TENDER_NO._181" localSheetId="1">'[2]FORM B; PRICES'!#REF!</definedName>
    <definedName name="_20TENDER_NO._181">'[1]FORM B; PRICES'!#REF!</definedName>
    <definedName name="_21TENDER_SUBMISSI" localSheetId="1">'[4]FORM B; PRICES'!#REF!</definedName>
    <definedName name="_2PAGE_1_OF_13" localSheetId="2">[3]Sample!#REF!</definedName>
    <definedName name="_30TENDER_SUBMISSI" localSheetId="1">'[2]FORM B; PRICES'!#REF!</definedName>
    <definedName name="_30TENDER_SUBMISSI">'[1]FORM B; PRICES'!#REF!</definedName>
    <definedName name="_4PAGE_1_OF_13" localSheetId="3">'[5]FORM B - PRICES'!#REF!</definedName>
    <definedName name="_4PAGE_1_OF_13" localSheetId="1">'[4]FORM B; PRICES'!#REF!</definedName>
    <definedName name="_4PAGE_1_OF_13">'[4]FORM B; PRICES'!#REF!</definedName>
    <definedName name="_5TENDER_NO._181" localSheetId="3">'252-2024-Add 1'!#REF!</definedName>
    <definedName name="_5TENDER_NO._181" localSheetId="0">[3]Sample!#REF!</definedName>
    <definedName name="_6TENDER_NO._181" localSheetId="2">[3]Sample!#REF!</definedName>
    <definedName name="_8TENDER_NO._181" localSheetId="3">'[5]FORM B - PRICES'!#REF!</definedName>
    <definedName name="_8TENDER_NO._181" localSheetId="1">'[4]FORM B; PRICES'!#REF!</definedName>
    <definedName name="_8TENDER_NO._181">'[4]FORM B; PRICES'!#REF!</definedName>
    <definedName name="_9TENDER_SUBMISSI" localSheetId="3">'252-2024-Add 1'!#REF!</definedName>
    <definedName name="_9TENDER_SUBMISSI" localSheetId="0">[3]Sample!#REF!</definedName>
    <definedName name="_xlnm._FilterDatabase" localSheetId="0" hidden="1">'Checking Process'!$A$3:$A$33</definedName>
    <definedName name="_xlnm._FilterDatabase" localSheetId="1" hidden="1">'Pay Items'!$E$1:$E$650</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'252-2024-Add 1'!#REF!</definedName>
    <definedName name="HEADER" localSheetId="0">[3]Sample!#REF!</definedName>
    <definedName name="HEADER" localSheetId="2">[3]Sample!#REF!</definedName>
    <definedName name="HEADER" localSheetId="1">'[4]FORM B; PRICES'!#REF!</definedName>
    <definedName name="HEADER">'[1]FORM B; PRICES'!#REF!</definedName>
    <definedName name="_xlnm.Print_Area" localSheetId="3">'252-2024-Add 1'!$B$7:$H$266</definedName>
    <definedName name="_xlnm.Print_Area" localSheetId="0">'Checking Process'!$A$1:$B$36</definedName>
    <definedName name="_xlnm.Print_Area" localSheetId="1">'Pay Items'!$A$2:$I$649</definedName>
    <definedName name="_xlnm.Print_Titles" localSheetId="3">'252-2024-Add 1'!$1:$5</definedName>
    <definedName name="_xlnm.Print_Titles" localSheetId="1">'Pay Items'!$2:$2</definedName>
    <definedName name="_xlnm.Print_Titles">#REF!</definedName>
    <definedName name="TEMP" localSheetId="3">'252-2024-Add 1'!#REF!</definedName>
    <definedName name="TEMP" localSheetId="0">[3]Sample!#REF!</definedName>
    <definedName name="TEMP" localSheetId="2">[3]Sample!#REF!</definedName>
    <definedName name="TEMP" localSheetId="1">'[4]FORM B; PRICES'!#REF!</definedName>
    <definedName name="TEMP">'[1]FORM B; PRICES'!#REF!</definedName>
    <definedName name="TESTHEAD" localSheetId="3">'252-2024-Add 1'!#REF!</definedName>
    <definedName name="TESTHEAD" localSheetId="0">[3]Sample!#REF!</definedName>
    <definedName name="TESTHEAD" localSheetId="2">[3]Sample!#REF!</definedName>
    <definedName name="TESTHEAD" localSheetId="1">'[4]FORM B; PRICES'!#REF!</definedName>
    <definedName name="TESTHEAD">'[1]FORM B; PRICES'!#REF!</definedName>
    <definedName name="XEVERYTHING" localSheetId="3">'252-2024-Add 1'!$B$1:$IJ$189</definedName>
    <definedName name="XEverything" localSheetId="1">#REF!</definedName>
    <definedName name="XEverything">#REF!</definedName>
    <definedName name="XITEMS" localSheetId="3">'252-2024-Add 1'!$B$8:$IJ$189</definedName>
    <definedName name="XItems" localSheetId="1">#REF!</definedName>
    <definedName name="XItems">#REF!</definedName>
  </definedNames>
  <calcPr calcId="191029"/>
</workbook>
</file>

<file path=xl/calcChain.xml><?xml version="1.0" encoding="utf-8"?>
<calcChain xmlns="http://schemas.openxmlformats.org/spreadsheetml/2006/main">
  <c r="J266" i="38" l="1"/>
  <c r="K266" i="38" s="1"/>
  <c r="I266" i="38"/>
  <c r="K265" i="38"/>
  <c r="J265" i="38"/>
  <c r="I265" i="38"/>
  <c r="K264" i="38"/>
  <c r="J264" i="38"/>
  <c r="I264" i="38"/>
  <c r="K263" i="38"/>
  <c r="J263" i="38"/>
  <c r="I263" i="38"/>
  <c r="J262" i="38"/>
  <c r="K262" i="38" s="1"/>
  <c r="I262" i="38"/>
  <c r="K261" i="38"/>
  <c r="J261" i="38"/>
  <c r="I261" i="38"/>
  <c r="K260" i="38"/>
  <c r="J260" i="38"/>
  <c r="I260" i="38"/>
  <c r="K259" i="38"/>
  <c r="J259" i="38"/>
  <c r="I259" i="38"/>
  <c r="J258" i="38"/>
  <c r="K258" i="38" s="1"/>
  <c r="I258" i="38"/>
  <c r="K257" i="38"/>
  <c r="J257" i="38"/>
  <c r="I257" i="38"/>
  <c r="K256" i="38"/>
  <c r="J256" i="38"/>
  <c r="I256" i="38"/>
  <c r="K255" i="38"/>
  <c r="J255" i="38"/>
  <c r="I255" i="38"/>
  <c r="J254" i="38"/>
  <c r="K254" i="38" s="1"/>
  <c r="I254" i="38"/>
  <c r="K253" i="38"/>
  <c r="J253" i="38"/>
  <c r="I253" i="38"/>
  <c r="K252" i="38"/>
  <c r="J252" i="38"/>
  <c r="I252" i="38"/>
  <c r="K251" i="38"/>
  <c r="J251" i="38"/>
  <c r="I251" i="38"/>
  <c r="J250" i="38"/>
  <c r="K250" i="38" s="1"/>
  <c r="I250" i="38"/>
  <c r="K249" i="38"/>
  <c r="J249" i="38"/>
  <c r="I249" i="38"/>
  <c r="K248" i="38"/>
  <c r="J248" i="38"/>
  <c r="I248" i="38"/>
  <c r="K247" i="38"/>
  <c r="J247" i="38"/>
  <c r="I247" i="38"/>
  <c r="J246" i="38"/>
  <c r="K246" i="38" s="1"/>
  <c r="I246" i="38"/>
  <c r="K245" i="38"/>
  <c r="J245" i="38"/>
  <c r="I245" i="38"/>
  <c r="K244" i="38"/>
  <c r="J244" i="38"/>
  <c r="I244" i="38"/>
  <c r="K243" i="38"/>
  <c r="J243" i="38"/>
  <c r="I243" i="38"/>
  <c r="J242" i="38"/>
  <c r="K242" i="38" s="1"/>
  <c r="I242" i="38"/>
  <c r="K241" i="38"/>
  <c r="J241" i="38"/>
  <c r="I241" i="38"/>
  <c r="K240" i="38"/>
  <c r="J240" i="38"/>
  <c r="I240" i="38"/>
  <c r="K239" i="38"/>
  <c r="J239" i="38"/>
  <c r="I239" i="38"/>
  <c r="J238" i="38"/>
  <c r="K238" i="38" s="1"/>
  <c r="I238" i="38"/>
  <c r="K237" i="38"/>
  <c r="J237" i="38"/>
  <c r="I237" i="38"/>
  <c r="K236" i="38"/>
  <c r="J236" i="38"/>
  <c r="I236" i="38"/>
  <c r="K235" i="38"/>
  <c r="J235" i="38"/>
  <c r="I235" i="38"/>
  <c r="J234" i="38"/>
  <c r="K234" i="38" s="1"/>
  <c r="I234" i="38"/>
  <c r="K233" i="38"/>
  <c r="J233" i="38"/>
  <c r="I233" i="38"/>
  <c r="K232" i="38"/>
  <c r="J232" i="38"/>
  <c r="I232" i="38"/>
  <c r="K231" i="38"/>
  <c r="J231" i="38"/>
  <c r="I231" i="38"/>
  <c r="J230" i="38"/>
  <c r="K230" i="38" s="1"/>
  <c r="I230" i="38"/>
  <c r="K229" i="38"/>
  <c r="J229" i="38"/>
  <c r="I229" i="38"/>
  <c r="K228" i="38"/>
  <c r="J228" i="38"/>
  <c r="I228" i="38"/>
  <c r="K227" i="38"/>
  <c r="J227" i="38"/>
  <c r="I227" i="38"/>
  <c r="J226" i="38"/>
  <c r="K226" i="38" s="1"/>
  <c r="I226" i="38"/>
  <c r="K225" i="38"/>
  <c r="J225" i="38"/>
  <c r="I225" i="38"/>
  <c r="K224" i="38"/>
  <c r="J224" i="38"/>
  <c r="I224" i="38"/>
  <c r="K223" i="38"/>
  <c r="J223" i="38"/>
  <c r="I223" i="38"/>
  <c r="J222" i="38"/>
  <c r="K222" i="38" s="1"/>
  <c r="I222" i="38"/>
  <c r="K221" i="38"/>
  <c r="J221" i="38"/>
  <c r="I221" i="38"/>
  <c r="K220" i="38"/>
  <c r="J220" i="38"/>
  <c r="I220" i="38"/>
  <c r="K219" i="38"/>
  <c r="J219" i="38"/>
  <c r="I219" i="38"/>
  <c r="J218" i="38"/>
  <c r="K218" i="38" s="1"/>
  <c r="I218" i="38"/>
  <c r="K217" i="38"/>
  <c r="J217" i="38"/>
  <c r="I217" i="38"/>
  <c r="K216" i="38"/>
  <c r="J216" i="38"/>
  <c r="I216" i="38"/>
  <c r="K215" i="38"/>
  <c r="J215" i="38"/>
  <c r="I215" i="38"/>
  <c r="J214" i="38"/>
  <c r="K214" i="38" s="1"/>
  <c r="I214" i="38"/>
  <c r="K213" i="38"/>
  <c r="J213" i="38"/>
  <c r="I213" i="38"/>
  <c r="K212" i="38"/>
  <c r="J212" i="38"/>
  <c r="I212" i="38"/>
  <c r="K211" i="38"/>
  <c r="J211" i="38"/>
  <c r="I211" i="38"/>
  <c r="J210" i="38"/>
  <c r="K210" i="38" s="1"/>
  <c r="I210" i="38"/>
  <c r="K209" i="38"/>
  <c r="J209" i="38"/>
  <c r="I209" i="38"/>
  <c r="K208" i="38"/>
  <c r="J208" i="38"/>
  <c r="I208" i="38"/>
  <c r="K207" i="38"/>
  <c r="J207" i="38"/>
  <c r="I207" i="38"/>
  <c r="J206" i="38"/>
  <c r="K206" i="38" s="1"/>
  <c r="I206" i="38"/>
  <c r="K205" i="38"/>
  <c r="J205" i="38"/>
  <c r="I205" i="38"/>
  <c r="K204" i="38"/>
  <c r="J204" i="38"/>
  <c r="I204" i="38"/>
  <c r="K203" i="38"/>
  <c r="J203" i="38"/>
  <c r="I203" i="38"/>
  <c r="J202" i="38"/>
  <c r="K202" i="38" s="1"/>
  <c r="I202" i="38"/>
  <c r="K201" i="38"/>
  <c r="J201" i="38"/>
  <c r="I201" i="38"/>
  <c r="K200" i="38"/>
  <c r="J200" i="38"/>
  <c r="I200" i="38"/>
  <c r="K199" i="38"/>
  <c r="J199" i="38"/>
  <c r="I199" i="38"/>
  <c r="J198" i="38"/>
  <c r="K198" i="38" s="1"/>
  <c r="I198" i="38"/>
  <c r="K197" i="38"/>
  <c r="J197" i="38"/>
  <c r="I197" i="38"/>
  <c r="K196" i="38"/>
  <c r="J196" i="38"/>
  <c r="I196" i="38"/>
  <c r="K195" i="38"/>
  <c r="J195" i="38"/>
  <c r="I195" i="38"/>
  <c r="J194" i="38"/>
  <c r="K194" i="38" s="1"/>
  <c r="I194" i="38"/>
  <c r="K193" i="38"/>
  <c r="J193" i="38"/>
  <c r="I193" i="38"/>
  <c r="K192" i="38"/>
  <c r="J192" i="38"/>
  <c r="I192" i="38"/>
  <c r="K191" i="38"/>
  <c r="J191" i="38"/>
  <c r="I191" i="38"/>
  <c r="J190" i="38"/>
  <c r="K190" i="38" s="1"/>
  <c r="I190" i="38"/>
  <c r="K189" i="38"/>
  <c r="J189" i="38"/>
  <c r="I189" i="38"/>
  <c r="K188" i="38"/>
  <c r="J188" i="38"/>
  <c r="I188" i="38"/>
  <c r="K187" i="38"/>
  <c r="J187" i="38"/>
  <c r="I187" i="38"/>
  <c r="J186" i="38"/>
  <c r="K186" i="38" s="1"/>
  <c r="I186" i="38"/>
  <c r="K185" i="38"/>
  <c r="J185" i="38"/>
  <c r="I185" i="38"/>
  <c r="K184" i="38"/>
  <c r="J184" i="38"/>
  <c r="I184" i="38"/>
  <c r="K183" i="38"/>
  <c r="J183" i="38"/>
  <c r="I183" i="38"/>
  <c r="J182" i="38"/>
  <c r="K182" i="38" s="1"/>
  <c r="I182" i="38"/>
  <c r="K181" i="38"/>
  <c r="J181" i="38"/>
  <c r="I181" i="38"/>
  <c r="K180" i="38"/>
  <c r="J180" i="38"/>
  <c r="I180" i="38"/>
  <c r="K179" i="38"/>
  <c r="J179" i="38"/>
  <c r="I179" i="38"/>
  <c r="J178" i="38"/>
  <c r="K178" i="38" s="1"/>
  <c r="I178" i="38"/>
  <c r="K177" i="38"/>
  <c r="J177" i="38"/>
  <c r="I177" i="38"/>
  <c r="K176" i="38"/>
  <c r="J176" i="38"/>
  <c r="I176" i="38"/>
  <c r="K175" i="38"/>
  <c r="J175" i="38"/>
  <c r="I175" i="38"/>
  <c r="J174" i="38"/>
  <c r="K174" i="38" s="1"/>
  <c r="I174" i="38"/>
  <c r="K173" i="38"/>
  <c r="J173" i="38"/>
  <c r="I173" i="38"/>
  <c r="K172" i="38"/>
  <c r="J172" i="38"/>
  <c r="I172" i="38"/>
  <c r="K171" i="38"/>
  <c r="J171" i="38"/>
  <c r="I171" i="38"/>
  <c r="J170" i="38"/>
  <c r="K170" i="38" s="1"/>
  <c r="I170" i="38"/>
  <c r="K169" i="38"/>
  <c r="J169" i="38"/>
  <c r="I169" i="38"/>
  <c r="K168" i="38"/>
  <c r="J168" i="38"/>
  <c r="I168" i="38"/>
  <c r="K167" i="38"/>
  <c r="J167" i="38"/>
  <c r="I167" i="38"/>
  <c r="J166" i="38"/>
  <c r="K166" i="38" s="1"/>
  <c r="I166" i="38"/>
  <c r="K165" i="38"/>
  <c r="J165" i="38"/>
  <c r="I165" i="38"/>
  <c r="K164" i="38"/>
  <c r="J164" i="38"/>
  <c r="I164" i="38"/>
  <c r="K163" i="38"/>
  <c r="J163" i="38"/>
  <c r="I163" i="38"/>
  <c r="J162" i="38"/>
  <c r="K162" i="38" s="1"/>
  <c r="I162" i="38"/>
  <c r="K161" i="38"/>
  <c r="J161" i="38"/>
  <c r="I161" i="38"/>
  <c r="K160" i="38"/>
  <c r="J160" i="38"/>
  <c r="I160" i="38"/>
  <c r="K159" i="38"/>
  <c r="J159" i="38"/>
  <c r="I159" i="38"/>
  <c r="J158" i="38"/>
  <c r="K158" i="38" s="1"/>
  <c r="I158" i="38"/>
  <c r="K157" i="38"/>
  <c r="J157" i="38"/>
  <c r="I157" i="38"/>
  <c r="K156" i="38"/>
  <c r="J156" i="38"/>
  <c r="I156" i="38"/>
  <c r="K155" i="38"/>
  <c r="J155" i="38"/>
  <c r="I155" i="38"/>
  <c r="J154" i="38"/>
  <c r="K154" i="38" s="1"/>
  <c r="I154" i="38"/>
  <c r="K153" i="38"/>
  <c r="J153" i="38"/>
  <c r="I153" i="38"/>
  <c r="K152" i="38"/>
  <c r="J152" i="38"/>
  <c r="I152" i="38"/>
  <c r="K151" i="38"/>
  <c r="J151" i="38"/>
  <c r="I151" i="38"/>
  <c r="J150" i="38"/>
  <c r="K150" i="38" s="1"/>
  <c r="I150" i="38"/>
  <c r="K149" i="38"/>
  <c r="J149" i="38"/>
  <c r="I149" i="38"/>
  <c r="K148" i="38"/>
  <c r="J148" i="38"/>
  <c r="I148" i="38"/>
  <c r="K147" i="38"/>
  <c r="J147" i="38"/>
  <c r="I147" i="38"/>
  <c r="J146" i="38"/>
  <c r="K146" i="38" s="1"/>
  <c r="I146" i="38"/>
  <c r="K145" i="38"/>
  <c r="J145" i="38"/>
  <c r="I145" i="38"/>
  <c r="K144" i="38"/>
  <c r="J144" i="38"/>
  <c r="I144" i="38"/>
  <c r="K143" i="38"/>
  <c r="J143" i="38"/>
  <c r="I143" i="38"/>
  <c r="K142" i="38"/>
  <c r="J142" i="38"/>
  <c r="I142" i="38"/>
  <c r="K141" i="38"/>
  <c r="J141" i="38"/>
  <c r="I141" i="38"/>
  <c r="K140" i="38"/>
  <c r="J140" i="38"/>
  <c r="I140" i="38"/>
  <c r="K139" i="38"/>
  <c r="J139" i="38"/>
  <c r="I139" i="38"/>
  <c r="J138" i="38"/>
  <c r="K138" i="38" s="1"/>
  <c r="I138" i="38"/>
  <c r="K137" i="38"/>
  <c r="J137" i="38"/>
  <c r="I137" i="38"/>
  <c r="K136" i="38"/>
  <c r="J136" i="38"/>
  <c r="I136" i="38"/>
  <c r="K135" i="38"/>
  <c r="J135" i="38"/>
  <c r="I135" i="38"/>
  <c r="J134" i="38"/>
  <c r="K134" i="38" s="1"/>
  <c r="I134" i="38"/>
  <c r="K133" i="38"/>
  <c r="J133" i="38"/>
  <c r="I133" i="38"/>
  <c r="K132" i="38"/>
  <c r="J132" i="38"/>
  <c r="I132" i="38"/>
  <c r="K131" i="38"/>
  <c r="J131" i="38"/>
  <c r="I131" i="38"/>
  <c r="J130" i="38"/>
  <c r="K130" i="38" s="1"/>
  <c r="I130" i="38"/>
  <c r="K129" i="38"/>
  <c r="J129" i="38"/>
  <c r="I129" i="38"/>
  <c r="K128" i="38"/>
  <c r="J128" i="38"/>
  <c r="I128" i="38"/>
  <c r="K127" i="38"/>
  <c r="J127" i="38"/>
  <c r="I127" i="38"/>
  <c r="K126" i="38"/>
  <c r="J126" i="38"/>
  <c r="I126" i="38"/>
  <c r="K125" i="38"/>
  <c r="J125" i="38"/>
  <c r="I125" i="38"/>
  <c r="K124" i="38"/>
  <c r="J124" i="38"/>
  <c r="I124" i="38"/>
  <c r="K123" i="38"/>
  <c r="J123" i="38"/>
  <c r="I123" i="38"/>
  <c r="J122" i="38"/>
  <c r="K122" i="38" s="1"/>
  <c r="I122" i="38"/>
  <c r="K121" i="38"/>
  <c r="J121" i="38"/>
  <c r="I121" i="38"/>
  <c r="K120" i="38"/>
  <c r="J120" i="38"/>
  <c r="I120" i="38"/>
  <c r="K119" i="38"/>
  <c r="J119" i="38"/>
  <c r="I119" i="38"/>
  <c r="J118" i="38"/>
  <c r="K118" i="38" s="1"/>
  <c r="I118" i="38"/>
  <c r="K117" i="38"/>
  <c r="J117" i="38"/>
  <c r="I117" i="38"/>
  <c r="K116" i="38"/>
  <c r="J116" i="38"/>
  <c r="I116" i="38"/>
  <c r="K115" i="38"/>
  <c r="J115" i="38"/>
  <c r="I115" i="38"/>
  <c r="J114" i="38"/>
  <c r="K114" i="38" s="1"/>
  <c r="I114" i="38"/>
  <c r="K113" i="38"/>
  <c r="J113" i="38"/>
  <c r="I113" i="38"/>
  <c r="K112" i="38"/>
  <c r="J112" i="38"/>
  <c r="I112" i="38"/>
  <c r="K111" i="38"/>
  <c r="J111" i="38"/>
  <c r="I111" i="38"/>
  <c r="K110" i="38"/>
  <c r="J110" i="38"/>
  <c r="I110" i="38"/>
  <c r="K109" i="38"/>
  <c r="J109" i="38"/>
  <c r="I109" i="38"/>
  <c r="K108" i="38"/>
  <c r="J108" i="38"/>
  <c r="I108" i="38"/>
  <c r="K107" i="38"/>
  <c r="J107" i="38"/>
  <c r="I107" i="38"/>
  <c r="J106" i="38"/>
  <c r="K106" i="38" s="1"/>
  <c r="I106" i="38"/>
  <c r="K105" i="38"/>
  <c r="J105" i="38"/>
  <c r="I105" i="38"/>
  <c r="K104" i="38"/>
  <c r="J104" i="38"/>
  <c r="I104" i="38"/>
  <c r="K103" i="38"/>
  <c r="J103" i="38"/>
  <c r="I103" i="38"/>
  <c r="J102" i="38"/>
  <c r="K102" i="38" s="1"/>
  <c r="I102" i="38"/>
  <c r="K101" i="38"/>
  <c r="J101" i="38"/>
  <c r="I101" i="38"/>
  <c r="K100" i="38"/>
  <c r="J100" i="38"/>
  <c r="I100" i="38"/>
  <c r="K99" i="38"/>
  <c r="J99" i="38"/>
  <c r="I99" i="38"/>
  <c r="J98" i="38"/>
  <c r="K98" i="38" s="1"/>
  <c r="I98" i="38"/>
  <c r="K97" i="38"/>
  <c r="J97" i="38"/>
  <c r="I97" i="38"/>
  <c r="K96" i="38"/>
  <c r="J96" i="38"/>
  <c r="I96" i="38"/>
  <c r="K95" i="38"/>
  <c r="J95" i="38"/>
  <c r="I95" i="38"/>
  <c r="K94" i="38"/>
  <c r="J94" i="38"/>
  <c r="I94" i="38"/>
  <c r="K93" i="38"/>
  <c r="J93" i="38"/>
  <c r="I93" i="38"/>
  <c r="K92" i="38"/>
  <c r="J92" i="38"/>
  <c r="I92" i="38"/>
  <c r="K91" i="38"/>
  <c r="J91" i="38"/>
  <c r="I91" i="38"/>
  <c r="J90" i="38"/>
  <c r="K90" i="38" s="1"/>
  <c r="I90" i="38"/>
  <c r="K89" i="38"/>
  <c r="J89" i="38"/>
  <c r="I89" i="38"/>
  <c r="K88" i="38"/>
  <c r="J88" i="38"/>
  <c r="I88" i="38"/>
  <c r="K87" i="38"/>
  <c r="J87" i="38"/>
  <c r="I87" i="38"/>
  <c r="J86" i="38"/>
  <c r="K86" i="38" s="1"/>
  <c r="I86" i="38"/>
  <c r="K85" i="38"/>
  <c r="J85" i="38"/>
  <c r="I85" i="38"/>
  <c r="K84" i="38"/>
  <c r="J84" i="38"/>
  <c r="I84" i="38"/>
  <c r="K83" i="38"/>
  <c r="J83" i="38"/>
  <c r="I83" i="38"/>
  <c r="J82" i="38"/>
  <c r="K82" i="38" s="1"/>
  <c r="I82" i="38"/>
  <c r="K81" i="38"/>
  <c r="J81" i="38"/>
  <c r="I81" i="38"/>
  <c r="K80" i="38"/>
  <c r="J80" i="38"/>
  <c r="I80" i="38"/>
  <c r="K79" i="38"/>
  <c r="J79" i="38"/>
  <c r="I79" i="38"/>
  <c r="K78" i="38"/>
  <c r="J78" i="38"/>
  <c r="I78" i="38"/>
  <c r="K77" i="38"/>
  <c r="J77" i="38"/>
  <c r="I77" i="38"/>
  <c r="K76" i="38"/>
  <c r="J76" i="38"/>
  <c r="I76" i="38"/>
  <c r="K75" i="38"/>
  <c r="J75" i="38"/>
  <c r="I75" i="38"/>
  <c r="J74" i="38"/>
  <c r="K74" i="38" s="1"/>
  <c r="I74" i="38"/>
  <c r="K73" i="38"/>
  <c r="J73" i="38"/>
  <c r="I73" i="38"/>
  <c r="K72" i="38"/>
  <c r="J72" i="38"/>
  <c r="I72" i="38"/>
  <c r="K71" i="38"/>
  <c r="J71" i="38"/>
  <c r="I71" i="38"/>
  <c r="J70" i="38"/>
  <c r="K70" i="38" s="1"/>
  <c r="I70" i="38"/>
  <c r="K69" i="38"/>
  <c r="J69" i="38"/>
  <c r="I69" i="38"/>
  <c r="K68" i="38"/>
  <c r="J68" i="38"/>
  <c r="I68" i="38"/>
  <c r="K67" i="38"/>
  <c r="J67" i="38"/>
  <c r="I67" i="38"/>
  <c r="J66" i="38"/>
  <c r="K66" i="38" s="1"/>
  <c r="I66" i="38"/>
  <c r="K65" i="38"/>
  <c r="J65" i="38"/>
  <c r="I65" i="38"/>
  <c r="K64" i="38"/>
  <c r="J64" i="38"/>
  <c r="I64" i="38"/>
  <c r="K63" i="38"/>
  <c r="J63" i="38"/>
  <c r="I63" i="38"/>
  <c r="K62" i="38"/>
  <c r="J62" i="38"/>
  <c r="I62" i="38"/>
  <c r="K61" i="38"/>
  <c r="J61" i="38"/>
  <c r="I61" i="38"/>
  <c r="K60" i="38"/>
  <c r="J60" i="38"/>
  <c r="I60" i="38"/>
  <c r="K59" i="38"/>
  <c r="J59" i="38"/>
  <c r="I59" i="38"/>
  <c r="J58" i="38"/>
  <c r="K58" i="38" s="1"/>
  <c r="I58" i="38"/>
  <c r="K57" i="38"/>
  <c r="J57" i="38"/>
  <c r="I57" i="38"/>
  <c r="K56" i="38"/>
  <c r="J56" i="38"/>
  <c r="I56" i="38"/>
  <c r="K55" i="38"/>
  <c r="J55" i="38"/>
  <c r="I55" i="38"/>
  <c r="J54" i="38"/>
  <c r="K54" i="38" s="1"/>
  <c r="I54" i="38"/>
  <c r="K53" i="38"/>
  <c r="J53" i="38"/>
  <c r="I53" i="38"/>
  <c r="K52" i="38"/>
  <c r="J52" i="38"/>
  <c r="I52" i="38"/>
  <c r="K51" i="38"/>
  <c r="J51" i="38"/>
  <c r="I51" i="38"/>
  <c r="J50" i="38"/>
  <c r="K50" i="38" s="1"/>
  <c r="I50" i="38"/>
  <c r="K49" i="38"/>
  <c r="J49" i="38"/>
  <c r="I49" i="38"/>
  <c r="K48" i="38"/>
  <c r="J48" i="38"/>
  <c r="I48" i="38"/>
  <c r="K47" i="38"/>
  <c r="J47" i="38"/>
  <c r="I47" i="38"/>
  <c r="K46" i="38"/>
  <c r="J46" i="38"/>
  <c r="I46" i="38"/>
  <c r="K45" i="38"/>
  <c r="J45" i="38"/>
  <c r="I45" i="38"/>
  <c r="K44" i="38"/>
  <c r="J44" i="38"/>
  <c r="I44" i="38"/>
  <c r="K43" i="38"/>
  <c r="J43" i="38"/>
  <c r="I43" i="38"/>
  <c r="J42" i="38"/>
  <c r="K42" i="38" s="1"/>
  <c r="I42" i="38"/>
  <c r="K41" i="38"/>
  <c r="J41" i="38"/>
  <c r="I41" i="38"/>
  <c r="K40" i="38"/>
  <c r="J40" i="38"/>
  <c r="I40" i="38"/>
  <c r="K39" i="38"/>
  <c r="J39" i="38"/>
  <c r="I39" i="38"/>
  <c r="J38" i="38"/>
  <c r="K38" i="38" s="1"/>
  <c r="I38" i="38"/>
  <c r="K37" i="38"/>
  <c r="J37" i="38"/>
  <c r="I37" i="38"/>
  <c r="K36" i="38"/>
  <c r="J36" i="38"/>
  <c r="I36" i="38"/>
  <c r="K35" i="38"/>
  <c r="J35" i="38"/>
  <c r="I35" i="38"/>
  <c r="J34" i="38"/>
  <c r="K34" i="38" s="1"/>
  <c r="I34" i="38"/>
  <c r="K33" i="38"/>
  <c r="J33" i="38"/>
  <c r="I33" i="38"/>
  <c r="K32" i="38"/>
  <c r="J32" i="38"/>
  <c r="I32" i="38"/>
  <c r="K31" i="38"/>
  <c r="J31" i="38"/>
  <c r="I31" i="38"/>
  <c r="K30" i="38"/>
  <c r="J30" i="38"/>
  <c r="I30" i="38"/>
  <c r="K29" i="38"/>
  <c r="J29" i="38"/>
  <c r="I29" i="38"/>
  <c r="K28" i="38"/>
  <c r="J28" i="38"/>
  <c r="I28" i="38"/>
  <c r="K27" i="38"/>
  <c r="J27" i="38"/>
  <c r="I27" i="38"/>
  <c r="J26" i="38"/>
  <c r="K26" i="38" s="1"/>
  <c r="I26" i="38"/>
  <c r="K25" i="38"/>
  <c r="J25" i="38"/>
  <c r="I25" i="38"/>
  <c r="K24" i="38"/>
  <c r="J24" i="38"/>
  <c r="I24" i="38"/>
  <c r="K23" i="38"/>
  <c r="J23" i="38"/>
  <c r="I23" i="38"/>
  <c r="J22" i="38"/>
  <c r="K22" i="38" s="1"/>
  <c r="I22" i="38"/>
  <c r="K21" i="38"/>
  <c r="J21" i="38"/>
  <c r="I21" i="38"/>
  <c r="J20" i="38"/>
  <c r="K20" i="38" s="1"/>
  <c r="I20" i="38"/>
  <c r="K19" i="38"/>
  <c r="J19" i="38"/>
  <c r="I19" i="38"/>
  <c r="K18" i="38"/>
  <c r="J18" i="38"/>
  <c r="I18" i="38"/>
  <c r="K17" i="38"/>
  <c r="J17" i="38"/>
  <c r="I17" i="38"/>
  <c r="J16" i="38"/>
  <c r="K16" i="38" s="1"/>
  <c r="I16" i="38"/>
  <c r="J15" i="38"/>
  <c r="K15" i="38" s="1"/>
  <c r="I15" i="38"/>
  <c r="J14" i="38"/>
  <c r="K14" i="38" s="1"/>
  <c r="I14" i="38"/>
  <c r="J13" i="38"/>
  <c r="K13" i="38" s="1"/>
  <c r="I13" i="38"/>
  <c r="J12" i="38"/>
  <c r="K12" i="38" s="1"/>
  <c r="I12" i="38"/>
  <c r="K11" i="38"/>
  <c r="J11" i="38"/>
  <c r="I11" i="38"/>
  <c r="J10" i="38"/>
  <c r="K10" i="38" s="1"/>
  <c r="I10" i="38"/>
  <c r="J9" i="38"/>
  <c r="K9" i="38" s="1"/>
  <c r="I9" i="38"/>
  <c r="J8" i="38"/>
  <c r="K8" i="38" s="1"/>
  <c r="I8" i="38"/>
  <c r="K7" i="38"/>
  <c r="J7" i="38"/>
  <c r="I7" i="38"/>
  <c r="J6" i="38"/>
  <c r="K6" i="38" s="1"/>
  <c r="I6" i="38"/>
  <c r="J5" i="38"/>
  <c r="K5" i="38" s="1"/>
  <c r="I5" i="38"/>
  <c r="C265" i="38"/>
  <c r="B265" i="38"/>
  <c r="H264" i="38"/>
  <c r="H265" i="38" s="1"/>
  <c r="C259" i="38"/>
  <c r="B259" i="38"/>
  <c r="C257" i="38"/>
  <c r="B257" i="38"/>
  <c r="H254" i="38"/>
  <c r="C254" i="38"/>
  <c r="B254" i="38"/>
  <c r="C253" i="38"/>
  <c r="B253" i="38"/>
  <c r="C252" i="38"/>
  <c r="B252" i="38"/>
  <c r="B251" i="38"/>
  <c r="C249" i="38"/>
  <c r="B249" i="38"/>
  <c r="H248" i="38"/>
  <c r="H249" i="38" s="1"/>
  <c r="H259" i="38" s="1"/>
  <c r="C246" i="38"/>
  <c r="B246" i="38"/>
  <c r="H245" i="38"/>
  <c r="H243" i="38"/>
  <c r="H241" i="38"/>
  <c r="H238" i="38"/>
  <c r="H235" i="38"/>
  <c r="H232" i="38"/>
  <c r="H230" i="38"/>
  <c r="H227" i="38"/>
  <c r="H225" i="38"/>
  <c r="H223" i="38"/>
  <c r="H222" i="38"/>
  <c r="H220" i="38"/>
  <c r="H216" i="38"/>
  <c r="H215" i="38"/>
  <c r="H213" i="38"/>
  <c r="H211" i="38"/>
  <c r="H210" i="38"/>
  <c r="H209" i="38"/>
  <c r="H208" i="38"/>
  <c r="H205" i="38"/>
  <c r="H202" i="38"/>
  <c r="H201" i="38"/>
  <c r="H199" i="38"/>
  <c r="H197" i="38"/>
  <c r="H195" i="38"/>
  <c r="H193" i="38"/>
  <c r="H246" i="38" s="1"/>
  <c r="H257" i="38" s="1"/>
  <c r="H258" i="38" s="1"/>
  <c r="H189" i="38"/>
  <c r="C189" i="38"/>
  <c r="H188" i="38"/>
  <c r="C185" i="38"/>
  <c r="H184" i="38"/>
  <c r="H182" i="38"/>
  <c r="H180" i="38"/>
  <c r="H179" i="38"/>
  <c r="H178" i="38"/>
  <c r="H176" i="38"/>
  <c r="H175" i="38"/>
  <c r="H171" i="38"/>
  <c r="H167" i="38"/>
  <c r="H165" i="38"/>
  <c r="H164" i="38"/>
  <c r="H161" i="38"/>
  <c r="H159" i="38"/>
  <c r="H158" i="38"/>
  <c r="H157" i="38"/>
  <c r="H155" i="38"/>
  <c r="H154" i="38"/>
  <c r="H185" i="38" s="1"/>
  <c r="H253" i="38" s="1"/>
  <c r="C149" i="38"/>
  <c r="H148" i="38"/>
  <c r="H147" i="38"/>
  <c r="H146" i="38"/>
  <c r="H145" i="38"/>
  <c r="H143" i="38"/>
  <c r="H142" i="38"/>
  <c r="H139" i="38"/>
  <c r="H137" i="38"/>
  <c r="H136" i="38"/>
  <c r="H135" i="38"/>
  <c r="H134" i="38"/>
  <c r="H133" i="38"/>
  <c r="H132" i="38"/>
  <c r="H131" i="38"/>
  <c r="H129" i="38"/>
  <c r="H127" i="38"/>
  <c r="H125" i="38"/>
  <c r="H124" i="38"/>
  <c r="H123" i="38"/>
  <c r="H121" i="38"/>
  <c r="H120" i="38"/>
  <c r="H119" i="38"/>
  <c r="H118" i="38"/>
  <c r="H116" i="38"/>
  <c r="H115" i="38"/>
  <c r="H114" i="38"/>
  <c r="H113" i="38"/>
  <c r="H112" i="38"/>
  <c r="H110" i="38"/>
  <c r="H108" i="38"/>
  <c r="H107" i="38"/>
  <c r="H105" i="38"/>
  <c r="H102" i="38"/>
  <c r="H100" i="38"/>
  <c r="H99" i="38"/>
  <c r="H98" i="38"/>
  <c r="H96" i="38"/>
  <c r="H95" i="38"/>
  <c r="H92" i="38"/>
  <c r="H90" i="38"/>
  <c r="H88" i="38"/>
  <c r="H86" i="38"/>
  <c r="H84" i="38"/>
  <c r="H80" i="38"/>
  <c r="H78" i="38"/>
  <c r="H76" i="38"/>
  <c r="H73" i="38"/>
  <c r="H72" i="38"/>
  <c r="H71" i="38"/>
  <c r="H70" i="38"/>
  <c r="H69" i="38"/>
  <c r="H68" i="38"/>
  <c r="H67" i="38"/>
  <c r="H66" i="38"/>
  <c r="H65" i="38"/>
  <c r="H63" i="38"/>
  <c r="H62" i="38"/>
  <c r="H61" i="38"/>
  <c r="H60" i="38"/>
  <c r="H58" i="38"/>
  <c r="H57" i="38"/>
  <c r="H56" i="38"/>
  <c r="H55" i="38"/>
  <c r="H54" i="38"/>
  <c r="H53" i="38"/>
  <c r="H52" i="38"/>
  <c r="H49" i="38"/>
  <c r="H47" i="38"/>
  <c r="H46" i="38"/>
  <c r="H45" i="38"/>
  <c r="H44" i="38"/>
  <c r="H42" i="38"/>
  <c r="H41" i="38"/>
  <c r="H40" i="38"/>
  <c r="H39" i="38"/>
  <c r="H37" i="38"/>
  <c r="H36" i="38"/>
  <c r="H34" i="38"/>
  <c r="H33" i="38"/>
  <c r="H31" i="38"/>
  <c r="H29" i="38"/>
  <c r="H28" i="38"/>
  <c r="H25" i="38"/>
  <c r="H23" i="38"/>
  <c r="H22" i="38"/>
  <c r="H21" i="38"/>
  <c r="H19" i="38"/>
  <c r="H17" i="38"/>
  <c r="H16" i="38"/>
  <c r="H15" i="38"/>
  <c r="H13" i="38"/>
  <c r="H12" i="38"/>
  <c r="H10" i="38"/>
  <c r="H149" i="38" s="1"/>
  <c r="H252" i="38" s="1"/>
  <c r="G260" i="38" l="1"/>
  <c r="G266" i="38" s="1"/>
  <c r="H255" i="38"/>
  <c r="H649" i="35"/>
  <c r="H346" i="35"/>
  <c r="H347" i="35"/>
  <c r="H348" i="35"/>
  <c r="H349" i="35"/>
  <c r="H350" i="35"/>
  <c r="H351" i="35"/>
  <c r="H352" i="35"/>
  <c r="H345" i="35"/>
  <c r="H52" i="35"/>
  <c r="H53" i="35"/>
  <c r="H54" i="35"/>
  <c r="H55" i="35"/>
  <c r="H51" i="35"/>
  <c r="H48" i="35"/>
  <c r="H49" i="35"/>
  <c r="H47" i="35"/>
  <c r="H43" i="35"/>
  <c r="H44" i="35"/>
  <c r="H45" i="35"/>
  <c r="H42" i="35"/>
  <c r="N238" i="38"/>
  <c r="N174" i="38"/>
  <c r="N110" i="38"/>
  <c r="N46" i="38"/>
  <c r="L230" i="38"/>
  <c r="L166" i="38"/>
  <c r="L102" i="38"/>
  <c r="L38" i="38"/>
  <c r="M187" i="38"/>
  <c r="L228" i="38"/>
  <c r="L164" i="38"/>
  <c r="L100" i="38"/>
  <c r="L36" i="38"/>
  <c r="M165" i="38"/>
  <c r="L35" i="38"/>
  <c r="M76" i="38"/>
  <c r="M104" i="38"/>
  <c r="M50" i="38"/>
  <c r="M45" i="38"/>
  <c r="M139" i="38"/>
  <c r="L75" i="38"/>
  <c r="M206" i="38"/>
  <c r="M135" i="38"/>
  <c r="M92" i="38"/>
  <c r="M8" i="38"/>
  <c r="N156" i="38"/>
  <c r="N10" i="38"/>
  <c r="M34" i="38"/>
  <c r="M156" i="38"/>
  <c r="L135" i="38"/>
  <c r="N181" i="38"/>
  <c r="M47" i="38"/>
  <c r="L221" i="38"/>
  <c r="L157" i="38"/>
  <c r="L93" i="38"/>
  <c r="L29" i="38"/>
  <c r="N211" i="38"/>
  <c r="N147" i="38"/>
  <c r="N83" i="38"/>
  <c r="N19" i="38"/>
  <c r="M151" i="38"/>
  <c r="N209" i="38"/>
  <c r="N145" i="38"/>
  <c r="N81" i="38"/>
  <c r="M257" i="38"/>
  <c r="M129" i="38"/>
  <c r="L8" i="38"/>
  <c r="L207" i="38"/>
  <c r="M70" i="38"/>
  <c r="M252" i="38"/>
  <c r="N28" i="38"/>
  <c r="N69" i="38"/>
  <c r="N266" i="38"/>
  <c r="N202" i="38"/>
  <c r="N138" i="38"/>
  <c r="N74" i="38"/>
  <c r="L258" i="38"/>
  <c r="L194" i="38"/>
  <c r="L130" i="38"/>
  <c r="L66" i="38"/>
  <c r="M243" i="38"/>
  <c r="L256" i="38"/>
  <c r="L192" i="38"/>
  <c r="L128" i="38"/>
  <c r="L64" i="38"/>
  <c r="M221" i="38"/>
  <c r="M90" i="38"/>
  <c r="N164" i="38"/>
  <c r="L203" i="38"/>
  <c r="N220" i="38"/>
  <c r="N100" i="38"/>
  <c r="N144" i="38"/>
  <c r="M10" i="38"/>
  <c r="M234" i="38"/>
  <c r="M170" i="38"/>
  <c r="M78" i="38"/>
  <c r="M101" i="38"/>
  <c r="L177" i="38"/>
  <c r="N87" i="38"/>
  <c r="N21" i="38"/>
  <c r="L21" i="38"/>
  <c r="L217" i="38"/>
  <c r="L153" i="38"/>
  <c r="L89" i="38"/>
  <c r="L25" i="38"/>
  <c r="N207" i="38"/>
  <c r="N143" i="38"/>
  <c r="N79" i="38"/>
  <c r="N15" i="38"/>
  <c r="M264" i="38"/>
  <c r="N205" i="38"/>
  <c r="N141" i="38"/>
  <c r="N77" i="38"/>
  <c r="M249" i="38"/>
  <c r="N120" i="38"/>
  <c r="L195" i="38"/>
  <c r="L231" i="38"/>
  <c r="L19" i="38"/>
  <c r="L127" i="38"/>
  <c r="N6" i="38"/>
  <c r="M52" i="38"/>
  <c r="M248" i="38"/>
  <c r="M184" i="38"/>
  <c r="M48" i="38"/>
  <c r="M126" i="38"/>
  <c r="L209" i="38"/>
  <c r="N103" i="38"/>
  <c r="N37" i="38"/>
  <c r="N212" i="38"/>
  <c r="N214" i="38"/>
  <c r="N150" i="38"/>
  <c r="N86" i="38"/>
  <c r="N22" i="38"/>
  <c r="L206" i="38"/>
  <c r="L142" i="38"/>
  <c r="L78" i="38"/>
  <c r="L14" i="38"/>
  <c r="M260" i="38"/>
  <c r="L204" i="38"/>
  <c r="L140" i="38"/>
  <c r="L76" i="38"/>
  <c r="M245" i="38"/>
  <c r="L115" i="38"/>
  <c r="L191" i="38"/>
  <c r="L227" i="38"/>
  <c r="M16" i="38"/>
  <c r="M125" i="38"/>
  <c r="N206" i="38"/>
  <c r="N126" i="38"/>
  <c r="N30" i="38"/>
  <c r="L198" i="38"/>
  <c r="L118" i="38"/>
  <c r="L22" i="38"/>
  <c r="L260" i="38"/>
  <c r="L180" i="38"/>
  <c r="L84" i="38"/>
  <c r="M229" i="38"/>
  <c r="L67" i="38"/>
  <c r="L243" i="38"/>
  <c r="N236" i="38"/>
  <c r="M77" i="38"/>
  <c r="M75" i="38"/>
  <c r="M238" i="38"/>
  <c r="M158" i="38"/>
  <c r="N140" i="38"/>
  <c r="L151" i="38"/>
  <c r="M38" i="38"/>
  <c r="M236" i="38"/>
  <c r="M7" i="38"/>
  <c r="M159" i="38"/>
  <c r="L79" i="38"/>
  <c r="L189" i="38"/>
  <c r="L109" i="38"/>
  <c r="N259" i="38"/>
  <c r="N179" i="38"/>
  <c r="N99" i="38"/>
  <c r="M247" i="38"/>
  <c r="N241" i="38"/>
  <c r="N161" i="38"/>
  <c r="N65" i="38"/>
  <c r="M193" i="38"/>
  <c r="M33" i="38"/>
  <c r="M95" i="38"/>
  <c r="M132" i="38"/>
  <c r="M128" i="38"/>
  <c r="N72" i="38"/>
  <c r="N234" i="38"/>
  <c r="N154" i="38"/>
  <c r="N58" i="38"/>
  <c r="L226" i="38"/>
  <c r="L146" i="38"/>
  <c r="L50" i="38"/>
  <c r="M179" i="38"/>
  <c r="L208" i="38"/>
  <c r="L112" i="38"/>
  <c r="L32" i="38"/>
  <c r="M122" i="38"/>
  <c r="M57" i="38"/>
  <c r="M88" i="38"/>
  <c r="N132" i="38"/>
  <c r="L10" i="38"/>
  <c r="L27" i="38"/>
  <c r="M186" i="38"/>
  <c r="M21" i="38"/>
  <c r="M5" i="38"/>
  <c r="N167" i="38"/>
  <c r="N40" i="38"/>
  <c r="L249" i="38"/>
  <c r="L169" i="38"/>
  <c r="L73" i="38"/>
  <c r="N239" i="38"/>
  <c r="N159" i="38"/>
  <c r="N63" i="38"/>
  <c r="M207" i="38"/>
  <c r="N221" i="38"/>
  <c r="N125" i="38"/>
  <c r="N45" i="38"/>
  <c r="M153" i="38"/>
  <c r="N148" i="38"/>
  <c r="M143" i="38"/>
  <c r="N7" i="38"/>
  <c r="N128" i="38"/>
  <c r="M105" i="38"/>
  <c r="M200" i="38"/>
  <c r="L71" i="38"/>
  <c r="N44" i="38"/>
  <c r="N199" i="38"/>
  <c r="N104" i="38"/>
  <c r="N246" i="38"/>
  <c r="N166" i="38"/>
  <c r="N70" i="38"/>
  <c r="L238" i="38"/>
  <c r="L158" i="38"/>
  <c r="L62" i="38"/>
  <c r="M203" i="38"/>
  <c r="L220" i="38"/>
  <c r="L124" i="38"/>
  <c r="L44" i="38"/>
  <c r="M149" i="38"/>
  <c r="M137" i="38"/>
  <c r="M136" i="38"/>
  <c r="M67" i="38"/>
  <c r="N252" i="38"/>
  <c r="M43" i="38"/>
  <c r="M246" i="38"/>
  <c r="M182" i="38"/>
  <c r="M39" i="38"/>
  <c r="N124" i="38"/>
  <c r="L129" i="38"/>
  <c r="N23" i="38"/>
  <c r="N136" i="38"/>
  <c r="L261" i="38"/>
  <c r="L197" i="38"/>
  <c r="L133" i="38"/>
  <c r="L69" i="38"/>
  <c r="N251" i="38"/>
  <c r="N187" i="38"/>
  <c r="N123" i="38"/>
  <c r="N59" i="38"/>
  <c r="M231" i="38"/>
  <c r="N249" i="38"/>
  <c r="N185" i="38"/>
  <c r="N121" i="38"/>
  <c r="N57" i="38"/>
  <c r="M209" i="38"/>
  <c r="M81" i="38"/>
  <c r="M130" i="38"/>
  <c r="L167" i="38"/>
  <c r="N204" i="38"/>
  <c r="M86" i="38"/>
  <c r="L107" i="38"/>
  <c r="N228" i="38"/>
  <c r="M228" i="38"/>
  <c r="M164" i="38"/>
  <c r="M53" i="38"/>
  <c r="L87" i="38"/>
  <c r="N263" i="38"/>
  <c r="N213" i="38"/>
  <c r="L159" i="38"/>
  <c r="N242" i="38"/>
  <c r="N178" i="38"/>
  <c r="N114" i="38"/>
  <c r="N50" i="38"/>
  <c r="L234" i="38"/>
  <c r="L170" i="38"/>
  <c r="L106" i="38"/>
  <c r="L42" i="38"/>
  <c r="M195" i="38"/>
  <c r="L232" i="38"/>
  <c r="L168" i="38"/>
  <c r="L104" i="38"/>
  <c r="L40" i="38"/>
  <c r="M173" i="38"/>
  <c r="M42" i="38"/>
  <c r="M124" i="38"/>
  <c r="M120" i="38"/>
  <c r="M66" i="38"/>
  <c r="N52" i="38"/>
  <c r="M51" i="38"/>
  <c r="M89" i="38"/>
  <c r="M210" i="38"/>
  <c r="M146" i="38"/>
  <c r="L11" i="38"/>
  <c r="N8" i="38"/>
  <c r="N247" i="38"/>
  <c r="N197" i="38"/>
  <c r="M111" i="38"/>
  <c r="M160" i="38"/>
  <c r="L7" i="38"/>
  <c r="M240" i="38"/>
  <c r="M192" i="38"/>
  <c r="M176" i="38"/>
  <c r="M251" i="38"/>
  <c r="M197" i="38"/>
  <c r="L211" i="38"/>
  <c r="N172" i="38"/>
  <c r="M17" i="38"/>
  <c r="M71" i="38"/>
  <c r="N108" i="38"/>
  <c r="M14" i="38"/>
  <c r="M83" i="38"/>
  <c r="L253" i="38"/>
  <c r="L173" i="38"/>
  <c r="N243" i="38"/>
  <c r="N67" i="38"/>
  <c r="M215" i="38"/>
  <c r="N129" i="38"/>
  <c r="N49" i="38"/>
  <c r="N192" i="38"/>
  <c r="N168" i="38"/>
  <c r="N240" i="38"/>
  <c r="N218" i="38"/>
  <c r="N42" i="38"/>
  <c r="L114" i="38"/>
  <c r="L34" i="38"/>
  <c r="L176" i="38"/>
  <c r="M253" i="38"/>
  <c r="M12" i="38"/>
  <c r="M24" i="38"/>
  <c r="M123" i="38"/>
  <c r="M154" i="38"/>
  <c r="L257" i="38"/>
  <c r="L215" i="38"/>
  <c r="L137" i="38"/>
  <c r="L57" i="38"/>
  <c r="N127" i="38"/>
  <c r="M175" i="38"/>
  <c r="N189" i="38"/>
  <c r="N29" i="38"/>
  <c r="N32" i="38"/>
  <c r="L95" i="38"/>
  <c r="N11" i="38"/>
  <c r="M168" i="38"/>
  <c r="L5" i="38"/>
  <c r="M115" i="38"/>
  <c r="N134" i="38"/>
  <c r="N54" i="38"/>
  <c r="L126" i="38"/>
  <c r="M171" i="38"/>
  <c r="L108" i="38"/>
  <c r="L28" i="38"/>
  <c r="M25" i="38"/>
  <c r="M93" i="38"/>
  <c r="N256" i="38"/>
  <c r="M166" i="38"/>
  <c r="N92" i="38"/>
  <c r="L65" i="38"/>
  <c r="L247" i="38"/>
  <c r="L181" i="38"/>
  <c r="L53" i="38"/>
  <c r="N171" i="38"/>
  <c r="N43" i="38"/>
  <c r="M199" i="38"/>
  <c r="N169" i="38"/>
  <c r="N41" i="38"/>
  <c r="M49" i="38"/>
  <c r="L6" i="38"/>
  <c r="M73" i="38"/>
  <c r="M99" i="38"/>
  <c r="M212" i="38"/>
  <c r="N12" i="38"/>
  <c r="N183" i="38"/>
  <c r="L47" i="38"/>
  <c r="N162" i="38"/>
  <c r="N34" i="38"/>
  <c r="L154" i="38"/>
  <c r="L90" i="38"/>
  <c r="M163" i="38"/>
  <c r="L152" i="38"/>
  <c r="L88" i="38"/>
  <c r="M138" i="38"/>
  <c r="L251" i="38"/>
  <c r="L263" i="38"/>
  <c r="M91" i="38"/>
  <c r="M258" i="38"/>
  <c r="M87" i="38"/>
  <c r="L241" i="38"/>
  <c r="N85" i="38"/>
  <c r="N76" i="38"/>
  <c r="N18" i="38"/>
  <c r="N254" i="38"/>
  <c r="N78" i="38"/>
  <c r="N190" i="38"/>
  <c r="N94" i="38"/>
  <c r="L262" i="38"/>
  <c r="L182" i="38"/>
  <c r="L86" i="38"/>
  <c r="L244" i="38"/>
  <c r="L148" i="38"/>
  <c r="L68" i="38"/>
  <c r="N9" i="38"/>
  <c r="L13" i="38"/>
  <c r="M222" i="38"/>
  <c r="M31" i="38"/>
  <c r="M220" i="38"/>
  <c r="N101" i="38"/>
  <c r="L77" i="38"/>
  <c r="N163" i="38"/>
  <c r="N225" i="38"/>
  <c r="M161" i="38"/>
  <c r="N232" i="38"/>
  <c r="L103" i="38"/>
  <c r="N122" i="38"/>
  <c r="L210" i="38"/>
  <c r="M147" i="38"/>
  <c r="L96" i="38"/>
  <c r="M58" i="38"/>
  <c r="N68" i="38"/>
  <c r="M250" i="38"/>
  <c r="M44" i="38"/>
  <c r="M223" i="38"/>
  <c r="L233" i="38"/>
  <c r="N223" i="38"/>
  <c r="N47" i="38"/>
  <c r="N109" i="38"/>
  <c r="N88" i="38"/>
  <c r="M79" i="38"/>
  <c r="M140" i="38"/>
  <c r="M18" i="38"/>
  <c r="N39" i="38"/>
  <c r="N230" i="38"/>
  <c r="L222" i="38"/>
  <c r="L46" i="38"/>
  <c r="L188" i="38"/>
  <c r="L83" i="38"/>
  <c r="M72" i="38"/>
  <c r="M114" i="38"/>
  <c r="M230" i="38"/>
  <c r="N60" i="38"/>
  <c r="N261" i="38"/>
  <c r="L245" i="38"/>
  <c r="L117" i="38"/>
  <c r="N235" i="38"/>
  <c r="N107" i="38"/>
  <c r="N233" i="38"/>
  <c r="N105" i="38"/>
  <c r="M177" i="38"/>
  <c r="M127" i="38"/>
  <c r="M54" i="38"/>
  <c r="N96" i="38"/>
  <c r="M148" i="38"/>
  <c r="L23" i="38"/>
  <c r="N133" i="38"/>
  <c r="N226" i="38"/>
  <c r="N98" i="38"/>
  <c r="L218" i="38"/>
  <c r="L26" i="38"/>
  <c r="L216" i="38"/>
  <c r="L24" i="38"/>
  <c r="N13" i="38"/>
  <c r="M56" i="38"/>
  <c r="N17" i="38"/>
  <c r="M194" i="38"/>
  <c r="M262" i="38"/>
  <c r="N135" i="38"/>
  <c r="L111" i="38"/>
  <c r="M256" i="38"/>
  <c r="M110" i="38"/>
  <c r="N158" i="38"/>
  <c r="L246" i="38"/>
  <c r="L150" i="38"/>
  <c r="N142" i="38"/>
  <c r="L70" i="38"/>
  <c r="L212" i="38"/>
  <c r="L52" i="38"/>
  <c r="N248" i="38"/>
  <c r="M141" i="38"/>
  <c r="N176" i="38"/>
  <c r="M11" i="38"/>
  <c r="L43" i="38"/>
  <c r="M188" i="38"/>
  <c r="M201" i="38"/>
  <c r="L141" i="38"/>
  <c r="N227" i="38"/>
  <c r="N51" i="38"/>
  <c r="N193" i="38"/>
  <c r="N33" i="38"/>
  <c r="N64" i="38"/>
  <c r="M204" i="38"/>
  <c r="M41" i="38"/>
  <c r="N106" i="38"/>
  <c r="L178" i="38"/>
  <c r="L18" i="38"/>
  <c r="L160" i="38"/>
  <c r="M189" i="38"/>
  <c r="L235" i="38"/>
  <c r="N36" i="38"/>
  <c r="M218" i="38"/>
  <c r="M133" i="38"/>
  <c r="N229" i="38"/>
  <c r="L201" i="38"/>
  <c r="L41" i="38"/>
  <c r="N111" i="38"/>
  <c r="N253" i="38"/>
  <c r="N93" i="38"/>
  <c r="N56" i="38"/>
  <c r="N216" i="38"/>
  <c r="M116" i="38"/>
  <c r="M152" i="38"/>
  <c r="L145" i="38"/>
  <c r="L59" i="38"/>
  <c r="N118" i="38"/>
  <c r="L190" i="38"/>
  <c r="L30" i="38"/>
  <c r="L172" i="38"/>
  <c r="M213" i="38"/>
  <c r="L259" i="38"/>
  <c r="M61" i="38"/>
  <c r="M98" i="38"/>
  <c r="M150" i="38"/>
  <c r="L39" i="38"/>
  <c r="N165" i="38"/>
  <c r="L229" i="38"/>
  <c r="L101" i="38"/>
  <c r="N219" i="38"/>
  <c r="N91" i="38"/>
  <c r="M167" i="38"/>
  <c r="N153" i="38"/>
  <c r="N25" i="38"/>
  <c r="N16" i="38"/>
  <c r="M63" i="38"/>
  <c r="M22" i="38"/>
  <c r="N260" i="38"/>
  <c r="M96" i="38"/>
  <c r="L193" i="38"/>
  <c r="M233" i="38"/>
  <c r="N210" i="38"/>
  <c r="N82" i="38"/>
  <c r="L202" i="38"/>
  <c r="L74" i="38"/>
  <c r="L264" i="38"/>
  <c r="L136" i="38"/>
  <c r="M237" i="38"/>
  <c r="L183" i="38"/>
  <c r="M9" i="38"/>
  <c r="N224" i="38"/>
  <c r="M242" i="38"/>
  <c r="M23" i="38"/>
  <c r="L161" i="38"/>
  <c r="M169" i="38"/>
  <c r="M82" i="38"/>
  <c r="M37" i="38"/>
  <c r="M28" i="38"/>
  <c r="N90" i="38"/>
  <c r="L162" i="38"/>
  <c r="L144" i="38"/>
  <c r="L147" i="38"/>
  <c r="M202" i="38"/>
  <c r="L55" i="38"/>
  <c r="L185" i="38"/>
  <c r="N255" i="38"/>
  <c r="N237" i="38"/>
  <c r="N24" i="38"/>
  <c r="M6" i="38"/>
  <c r="M112" i="38"/>
  <c r="N262" i="38"/>
  <c r="L174" i="38"/>
  <c r="M235" i="38"/>
  <c r="M181" i="38"/>
  <c r="M29" i="38"/>
  <c r="M60" i="38"/>
  <c r="L225" i="38"/>
  <c r="L213" i="38"/>
  <c r="N203" i="38"/>
  <c r="N75" i="38"/>
  <c r="N137" i="38"/>
  <c r="M241" i="38"/>
  <c r="M13" i="38"/>
  <c r="M244" i="38"/>
  <c r="M32" i="38"/>
  <c r="L12" i="38"/>
  <c r="N66" i="38"/>
  <c r="M144" i="38"/>
  <c r="M219" i="38"/>
  <c r="L131" i="38"/>
  <c r="N184" i="38"/>
  <c r="M69" i="38"/>
  <c r="M62" i="38"/>
  <c r="L61" i="38"/>
  <c r="M183" i="38"/>
  <c r="M97" i="38"/>
  <c r="N5" i="38"/>
  <c r="N186" i="38"/>
  <c r="L98" i="38"/>
  <c r="L80" i="38"/>
  <c r="L139" i="38"/>
  <c r="M119" i="38"/>
  <c r="L143" i="38"/>
  <c r="N191" i="38"/>
  <c r="N31" i="38"/>
  <c r="M217" i="38"/>
  <c r="L63" i="38"/>
  <c r="M35" i="38"/>
  <c r="N198" i="38"/>
  <c r="L110" i="38"/>
  <c r="L92" i="38"/>
  <c r="N208" i="38"/>
  <c r="M214" i="38"/>
  <c r="N215" i="38"/>
  <c r="L165" i="38"/>
  <c r="N155" i="38"/>
  <c r="N27" i="38"/>
  <c r="N89" i="38"/>
  <c r="L255" i="38"/>
  <c r="M100" i="38"/>
  <c r="N264" i="38"/>
  <c r="N180" i="38"/>
  <c r="L266" i="38"/>
  <c r="M259" i="38"/>
  <c r="L72" i="38"/>
  <c r="L219" i="38"/>
  <c r="N116" i="38"/>
  <c r="M178" i="38"/>
  <c r="N55" i="38"/>
  <c r="M80" i="38"/>
  <c r="N222" i="38"/>
  <c r="M155" i="38"/>
  <c r="L116" i="38"/>
  <c r="M40" i="38"/>
  <c r="M174" i="38"/>
  <c r="N14" i="38"/>
  <c r="L205" i="38"/>
  <c r="L45" i="38"/>
  <c r="N257" i="38"/>
  <c r="M65" i="38"/>
  <c r="N151" i="38"/>
  <c r="L242" i="38"/>
  <c r="L224" i="38"/>
  <c r="L199" i="38"/>
  <c r="M20" i="38"/>
  <c r="M55" i="38"/>
  <c r="L265" i="38"/>
  <c r="N175" i="38"/>
  <c r="N157" i="38"/>
  <c r="L175" i="38"/>
  <c r="M216" i="38"/>
  <c r="N149" i="38"/>
  <c r="N182" i="38"/>
  <c r="L94" i="38"/>
  <c r="L60" i="38"/>
  <c r="L91" i="38"/>
  <c r="M198" i="38"/>
  <c r="N119" i="38"/>
  <c r="L149" i="38"/>
  <c r="M266" i="38"/>
  <c r="M263" i="38"/>
  <c r="N73" i="38"/>
  <c r="L223" i="38"/>
  <c r="M36" i="38"/>
  <c r="L119" i="38"/>
  <c r="N258" i="38"/>
  <c r="L250" i="38"/>
  <c r="M227" i="38"/>
  <c r="L56" i="38"/>
  <c r="L163" i="38"/>
  <c r="N188" i="38"/>
  <c r="M162" i="38"/>
  <c r="M191" i="38"/>
  <c r="M142" i="38"/>
  <c r="N62" i="38"/>
  <c r="L54" i="38"/>
  <c r="L196" i="38"/>
  <c r="L20" i="38"/>
  <c r="N80" i="38"/>
  <c r="M109" i="38"/>
  <c r="M254" i="38"/>
  <c r="M30" i="38"/>
  <c r="M102" i="38"/>
  <c r="M64" i="38"/>
  <c r="L179" i="38"/>
  <c r="L125" i="38"/>
  <c r="N195" i="38"/>
  <c r="N35" i="38"/>
  <c r="N177" i="38"/>
  <c r="M225" i="38"/>
  <c r="M172" i="38"/>
  <c r="N250" i="38"/>
  <c r="M211" i="38"/>
  <c r="M157" i="38"/>
  <c r="L9" i="38"/>
  <c r="N117" i="38"/>
  <c r="N95" i="38"/>
  <c r="N61" i="38"/>
  <c r="N112" i="38"/>
  <c r="L49" i="38"/>
  <c r="N102" i="38"/>
  <c r="L156" i="38"/>
  <c r="L171" i="38"/>
  <c r="M103" i="38"/>
  <c r="N53" i="38"/>
  <c r="L85" i="38"/>
  <c r="N265" i="38"/>
  <c r="L187" i="38"/>
  <c r="N244" i="38"/>
  <c r="L97" i="38"/>
  <c r="N194" i="38"/>
  <c r="L186" i="38"/>
  <c r="L58" i="38"/>
  <c r="L248" i="38"/>
  <c r="L120" i="38"/>
  <c r="M205" i="38"/>
  <c r="L123" i="38"/>
  <c r="N200" i="38"/>
  <c r="N48" i="38"/>
  <c r="M226" i="38"/>
  <c r="M46" i="38"/>
  <c r="L81" i="38"/>
  <c r="M121" i="38"/>
  <c r="M224" i="38"/>
  <c r="L214" i="38"/>
  <c r="L132" i="38"/>
  <c r="L155" i="38"/>
  <c r="M190" i="38"/>
  <c r="M68" i="38"/>
  <c r="L237" i="38"/>
  <c r="N131" i="38"/>
  <c r="N113" i="38"/>
  <c r="M134" i="38"/>
  <c r="N26" i="38"/>
  <c r="L240" i="38"/>
  <c r="M26" i="38"/>
  <c r="M59" i="38"/>
  <c r="L113" i="38"/>
  <c r="L121" i="38"/>
  <c r="N173" i="38"/>
  <c r="M261" i="38"/>
  <c r="M232" i="38"/>
  <c r="N245" i="38"/>
  <c r="N38" i="38"/>
  <c r="L252" i="38"/>
  <c r="L51" i="38"/>
  <c r="M108" i="38"/>
  <c r="M15" i="38"/>
  <c r="N196" i="38"/>
  <c r="L37" i="38"/>
  <c r="N217" i="38"/>
  <c r="M145" i="38"/>
  <c r="M265" i="38"/>
  <c r="M196" i="38"/>
  <c r="N71" i="38"/>
  <c r="N146" i="38"/>
  <c r="L138" i="38"/>
  <c r="L200" i="38"/>
  <c r="M106" i="38"/>
  <c r="M27" i="38"/>
  <c r="M117" i="38"/>
  <c r="N20" i="38"/>
  <c r="M208" i="38"/>
  <c r="L134" i="38"/>
  <c r="L99" i="38"/>
  <c r="L17" i="38"/>
  <c r="L239" i="38"/>
  <c r="N231" i="38"/>
  <c r="N115" i="38"/>
  <c r="N97" i="38"/>
  <c r="N152" i="38"/>
  <c r="N170" i="38"/>
  <c r="L82" i="38"/>
  <c r="L48" i="38"/>
  <c r="N160" i="38"/>
  <c r="L33" i="38"/>
  <c r="L105" i="38"/>
  <c r="M239" i="38"/>
  <c r="M185" i="38"/>
  <c r="L31" i="38"/>
  <c r="M94" i="38"/>
  <c r="L254" i="38"/>
  <c r="L236" i="38"/>
  <c r="M19" i="38"/>
  <c r="M107" i="38"/>
  <c r="L15" i="38"/>
  <c r="L16" i="38"/>
  <c r="N139" i="38"/>
  <c r="N201" i="38"/>
  <c r="M113" i="38"/>
  <c r="M118" i="38"/>
  <c r="M180" i="38"/>
  <c r="M255" i="38"/>
  <c r="N130" i="38"/>
  <c r="L122" i="38"/>
  <c r="L184" i="38"/>
  <c r="M74" i="38"/>
  <c r="N84" i="38"/>
  <c r="M85" i="38"/>
  <c r="M84" i="38"/>
  <c r="M131" i="38"/>
  <c r="J12" i="35" l="1"/>
  <c r="K12" i="35"/>
  <c r="J13" i="35"/>
  <c r="K13" i="35"/>
  <c r="J14" i="35"/>
  <c r="K14" i="35"/>
  <c r="J15" i="35"/>
  <c r="K15" i="35"/>
  <c r="J16" i="35"/>
  <c r="K16" i="35"/>
  <c r="J17" i="35"/>
  <c r="K17" i="35"/>
  <c r="J18" i="35"/>
  <c r="K18" i="35"/>
  <c r="J19" i="35"/>
  <c r="K19" i="35"/>
  <c r="J20" i="35"/>
  <c r="K20" i="35"/>
  <c r="J21" i="35"/>
  <c r="K21" i="35"/>
  <c r="J22" i="35"/>
  <c r="K22" i="35"/>
  <c r="J23" i="35"/>
  <c r="K23" i="35"/>
  <c r="J24" i="35"/>
  <c r="K24" i="35"/>
  <c r="J25" i="35"/>
  <c r="K25" i="35"/>
  <c r="J26" i="35"/>
  <c r="K26" i="35"/>
  <c r="J27" i="35"/>
  <c r="K27" i="35"/>
  <c r="J28" i="35"/>
  <c r="K28" i="35"/>
  <c r="J29" i="35"/>
  <c r="K29" i="35"/>
  <c r="J30" i="35"/>
  <c r="K30" i="35"/>
  <c r="J31" i="35"/>
  <c r="K31" i="35"/>
  <c r="J32" i="35"/>
  <c r="K32" i="35"/>
  <c r="J33" i="35"/>
  <c r="K33" i="35"/>
  <c r="J34" i="35"/>
  <c r="K34" i="35"/>
  <c r="J35" i="35"/>
  <c r="K35" i="35"/>
  <c r="J36" i="35"/>
  <c r="K36" i="35"/>
  <c r="J37" i="35"/>
  <c r="K37" i="35"/>
  <c r="J38" i="35"/>
  <c r="K38" i="35"/>
  <c r="J39" i="35"/>
  <c r="K39" i="35"/>
  <c r="J40" i="35"/>
  <c r="K40" i="35"/>
  <c r="J41" i="35"/>
  <c r="K41" i="35"/>
  <c r="J42" i="35"/>
  <c r="K42" i="35"/>
  <c r="J43" i="35"/>
  <c r="K43" i="35"/>
  <c r="J44" i="35"/>
  <c r="K44" i="35"/>
  <c r="J45" i="35"/>
  <c r="K45" i="35"/>
  <c r="J46" i="35"/>
  <c r="K46" i="35"/>
  <c r="J47" i="35"/>
  <c r="K47" i="35"/>
  <c r="J48" i="35"/>
  <c r="K48" i="35"/>
  <c r="J49" i="35"/>
  <c r="K49" i="35"/>
  <c r="J50" i="35"/>
  <c r="K50" i="35"/>
  <c r="J51" i="35"/>
  <c r="K51" i="35"/>
  <c r="J52" i="35"/>
  <c r="K52" i="35"/>
  <c r="J53" i="35"/>
  <c r="K53" i="35"/>
  <c r="J54" i="35"/>
  <c r="K54" i="35"/>
  <c r="J55" i="35"/>
  <c r="K55" i="35"/>
  <c r="J56" i="35"/>
  <c r="K56" i="35"/>
  <c r="J57" i="35"/>
  <c r="K57" i="35"/>
  <c r="J58" i="35"/>
  <c r="K58" i="35"/>
  <c r="J59" i="35"/>
  <c r="K59" i="35"/>
  <c r="J60" i="35"/>
  <c r="K60" i="35"/>
  <c r="J61" i="35"/>
  <c r="K61" i="35"/>
  <c r="J62" i="35"/>
  <c r="K62" i="35"/>
  <c r="J63" i="35"/>
  <c r="K63" i="35"/>
  <c r="J64" i="35"/>
  <c r="K64" i="35"/>
  <c r="J65" i="35"/>
  <c r="K65" i="35"/>
  <c r="J66" i="35"/>
  <c r="K66" i="35"/>
  <c r="J67" i="35"/>
  <c r="K67" i="35"/>
  <c r="J68" i="35"/>
  <c r="K68" i="35"/>
  <c r="J69" i="35"/>
  <c r="K69" i="35"/>
  <c r="J70" i="35"/>
  <c r="K70" i="35"/>
  <c r="J71" i="35"/>
  <c r="K71" i="35"/>
  <c r="J72" i="35"/>
  <c r="K72" i="35"/>
  <c r="J73" i="35"/>
  <c r="K73" i="35"/>
  <c r="J74" i="35"/>
  <c r="K74" i="35"/>
  <c r="J75" i="35"/>
  <c r="K75" i="35"/>
  <c r="J76" i="35"/>
  <c r="K76" i="35"/>
  <c r="J77" i="35"/>
  <c r="K77" i="35"/>
  <c r="J78" i="35"/>
  <c r="K78" i="35"/>
  <c r="J79" i="35"/>
  <c r="K79" i="35"/>
  <c r="J80" i="35"/>
  <c r="K80" i="35"/>
  <c r="J81" i="35"/>
  <c r="K81" i="35"/>
  <c r="J82" i="35"/>
  <c r="K82" i="35"/>
  <c r="J83" i="35"/>
  <c r="K83" i="35"/>
  <c r="J84" i="35"/>
  <c r="K84" i="35"/>
  <c r="J85" i="35"/>
  <c r="K85" i="35"/>
  <c r="J86" i="35"/>
  <c r="K86" i="35"/>
  <c r="J87" i="35"/>
  <c r="K87" i="35"/>
  <c r="J88" i="35"/>
  <c r="K88" i="35"/>
  <c r="J89" i="35"/>
  <c r="K89" i="35"/>
  <c r="J90" i="35"/>
  <c r="K90" i="35"/>
  <c r="J91" i="35"/>
  <c r="K91" i="35"/>
  <c r="J92" i="35"/>
  <c r="K92" i="35"/>
  <c r="J93" i="35"/>
  <c r="K93" i="35"/>
  <c r="J94" i="35"/>
  <c r="K94" i="35"/>
  <c r="J95" i="35"/>
  <c r="K95" i="35"/>
  <c r="J96" i="35"/>
  <c r="K96" i="35"/>
  <c r="J97" i="35"/>
  <c r="K97" i="35"/>
  <c r="J98" i="35"/>
  <c r="K98" i="35"/>
  <c r="J99" i="35"/>
  <c r="K99" i="35"/>
  <c r="J100" i="35"/>
  <c r="K100" i="35"/>
  <c r="J101" i="35"/>
  <c r="K101" i="35"/>
  <c r="J102" i="35"/>
  <c r="K102" i="35"/>
  <c r="J103" i="35"/>
  <c r="K103" i="35"/>
  <c r="J104" i="35"/>
  <c r="K104" i="35"/>
  <c r="J105" i="35"/>
  <c r="K105" i="35"/>
  <c r="J106" i="35"/>
  <c r="K106" i="35"/>
  <c r="J107" i="35"/>
  <c r="K107" i="35"/>
  <c r="J108" i="35"/>
  <c r="K108" i="35"/>
  <c r="J109" i="35"/>
  <c r="K109" i="35"/>
  <c r="J110" i="35"/>
  <c r="K110" i="35"/>
  <c r="J111" i="35"/>
  <c r="K111" i="35"/>
  <c r="J112" i="35"/>
  <c r="K112" i="35"/>
  <c r="J113" i="35"/>
  <c r="K113" i="35"/>
  <c r="J114" i="35"/>
  <c r="K114" i="35"/>
  <c r="J115" i="35"/>
  <c r="K115" i="35"/>
  <c r="J116" i="35"/>
  <c r="K116" i="35"/>
  <c r="J117" i="35"/>
  <c r="K117" i="35"/>
  <c r="J118" i="35"/>
  <c r="K118" i="35"/>
  <c r="J119" i="35"/>
  <c r="K119" i="35"/>
  <c r="J120" i="35"/>
  <c r="K120" i="35"/>
  <c r="J121" i="35"/>
  <c r="K121" i="35"/>
  <c r="J122" i="35"/>
  <c r="K122" i="35"/>
  <c r="J123" i="35"/>
  <c r="K123" i="35"/>
  <c r="J124" i="35"/>
  <c r="K124" i="35"/>
  <c r="J125" i="35"/>
  <c r="K125" i="35"/>
  <c r="J126" i="35"/>
  <c r="K126" i="35"/>
  <c r="J127" i="35"/>
  <c r="K127" i="35"/>
  <c r="J128" i="35"/>
  <c r="K128" i="35"/>
  <c r="J129" i="35"/>
  <c r="K129" i="35"/>
  <c r="J130" i="35"/>
  <c r="K130" i="35"/>
  <c r="J131" i="35"/>
  <c r="K131" i="35"/>
  <c r="J132" i="35"/>
  <c r="K132" i="35"/>
  <c r="J133" i="35"/>
  <c r="K133" i="35"/>
  <c r="J134" i="35"/>
  <c r="K134" i="35"/>
  <c r="J135" i="35"/>
  <c r="K135" i="35"/>
  <c r="J136" i="35"/>
  <c r="K136" i="35"/>
  <c r="J137" i="35"/>
  <c r="K137" i="35"/>
  <c r="J138" i="35"/>
  <c r="K138" i="35"/>
  <c r="J139" i="35"/>
  <c r="K139" i="35"/>
  <c r="J140" i="35"/>
  <c r="K140" i="35"/>
  <c r="J141" i="35"/>
  <c r="K141" i="35"/>
  <c r="J142" i="35"/>
  <c r="K142" i="35"/>
  <c r="J143" i="35"/>
  <c r="K143" i="35"/>
  <c r="J144" i="35"/>
  <c r="K144" i="35"/>
  <c r="J145" i="35"/>
  <c r="K145" i="35"/>
  <c r="J146" i="35"/>
  <c r="K146" i="35"/>
  <c r="J147" i="35"/>
  <c r="K147" i="35"/>
  <c r="J148" i="35"/>
  <c r="K148" i="35"/>
  <c r="J149" i="35"/>
  <c r="K149" i="35"/>
  <c r="J150" i="35"/>
  <c r="K150" i="35"/>
  <c r="J151" i="35"/>
  <c r="K151" i="35"/>
  <c r="J152" i="35"/>
  <c r="K152" i="35"/>
  <c r="J153" i="35"/>
  <c r="K153" i="35"/>
  <c r="J154" i="35"/>
  <c r="K154" i="35"/>
  <c r="J155" i="35"/>
  <c r="K155" i="35"/>
  <c r="J156" i="35"/>
  <c r="K156" i="35"/>
  <c r="J157" i="35"/>
  <c r="K157" i="35"/>
  <c r="J158" i="35"/>
  <c r="K158" i="35"/>
  <c r="J159" i="35"/>
  <c r="K159" i="35"/>
  <c r="J160" i="35"/>
  <c r="K160" i="35"/>
  <c r="J161" i="35"/>
  <c r="K161" i="35"/>
  <c r="J162" i="35"/>
  <c r="K162" i="35"/>
  <c r="J163" i="35"/>
  <c r="K163" i="35"/>
  <c r="J164" i="35"/>
  <c r="K164" i="35"/>
  <c r="J165" i="35"/>
  <c r="K165" i="35"/>
  <c r="J166" i="35"/>
  <c r="K166" i="35"/>
  <c r="J167" i="35"/>
  <c r="K167" i="35"/>
  <c r="J168" i="35"/>
  <c r="K168" i="35"/>
  <c r="J169" i="35"/>
  <c r="K169" i="35"/>
  <c r="J170" i="35"/>
  <c r="K170" i="35"/>
  <c r="J171" i="35"/>
  <c r="K171" i="35"/>
  <c r="J172" i="35"/>
  <c r="K172" i="35"/>
  <c r="J173" i="35"/>
  <c r="K173" i="35"/>
  <c r="J174" i="35"/>
  <c r="K174" i="35"/>
  <c r="J175" i="35"/>
  <c r="K175" i="35"/>
  <c r="J176" i="35"/>
  <c r="K176" i="35"/>
  <c r="J177" i="35"/>
  <c r="K177" i="35"/>
  <c r="J178" i="35"/>
  <c r="K178" i="35"/>
  <c r="J179" i="35"/>
  <c r="K179" i="35"/>
  <c r="J180" i="35"/>
  <c r="K180" i="35"/>
  <c r="J181" i="35"/>
  <c r="K181" i="35"/>
  <c r="J182" i="35"/>
  <c r="K182" i="35"/>
  <c r="J183" i="35"/>
  <c r="K183" i="35"/>
  <c r="J184" i="35"/>
  <c r="K184" i="35"/>
  <c r="J185" i="35"/>
  <c r="K185" i="35"/>
  <c r="J186" i="35"/>
  <c r="K186" i="35"/>
  <c r="J187" i="35"/>
  <c r="K187" i="35"/>
  <c r="J188" i="35"/>
  <c r="K188" i="35"/>
  <c r="J189" i="35"/>
  <c r="K189" i="35"/>
  <c r="J190" i="35"/>
  <c r="K190" i="35"/>
  <c r="J191" i="35"/>
  <c r="K191" i="35"/>
  <c r="J192" i="35"/>
  <c r="K192" i="35"/>
  <c r="J193" i="35"/>
  <c r="K193" i="35"/>
  <c r="J194" i="35"/>
  <c r="K194" i="35"/>
  <c r="J195" i="35"/>
  <c r="K195" i="35"/>
  <c r="J196" i="35"/>
  <c r="K196" i="35"/>
  <c r="J197" i="35"/>
  <c r="K197" i="35"/>
  <c r="J198" i="35"/>
  <c r="K198" i="35"/>
  <c r="J199" i="35"/>
  <c r="K199" i="35"/>
  <c r="J200" i="35"/>
  <c r="K200" i="35"/>
  <c r="J201" i="35"/>
  <c r="K201" i="35"/>
  <c r="J202" i="35"/>
  <c r="K202" i="35"/>
  <c r="J203" i="35"/>
  <c r="K203" i="35"/>
  <c r="J204" i="35"/>
  <c r="K204" i="35"/>
  <c r="J205" i="35"/>
  <c r="K205" i="35"/>
  <c r="J206" i="35"/>
  <c r="K206" i="35"/>
  <c r="J207" i="35"/>
  <c r="K207" i="35"/>
  <c r="J208" i="35"/>
  <c r="K208" i="35"/>
  <c r="J209" i="35"/>
  <c r="K209" i="35"/>
  <c r="J210" i="35"/>
  <c r="K210" i="35"/>
  <c r="J211" i="35"/>
  <c r="K211" i="35"/>
  <c r="J212" i="35"/>
  <c r="K212" i="35"/>
  <c r="J213" i="35"/>
  <c r="K213" i="35"/>
  <c r="J214" i="35"/>
  <c r="K214" i="35"/>
  <c r="J215" i="35"/>
  <c r="K215" i="35"/>
  <c r="J216" i="35"/>
  <c r="K216" i="35"/>
  <c r="J217" i="35"/>
  <c r="K217" i="35"/>
  <c r="J218" i="35"/>
  <c r="K218" i="35"/>
  <c r="J219" i="35"/>
  <c r="K219" i="35"/>
  <c r="J220" i="35"/>
  <c r="K220" i="35"/>
  <c r="J221" i="35"/>
  <c r="K221" i="35"/>
  <c r="J222" i="35"/>
  <c r="K222" i="35"/>
  <c r="J223" i="35"/>
  <c r="K223" i="35"/>
  <c r="J224" i="35"/>
  <c r="K224" i="35"/>
  <c r="J225" i="35"/>
  <c r="K225" i="35"/>
  <c r="J226" i="35"/>
  <c r="K226" i="35"/>
  <c r="J227" i="35"/>
  <c r="K227" i="35"/>
  <c r="J228" i="35"/>
  <c r="K228" i="35"/>
  <c r="J229" i="35"/>
  <c r="K229" i="35"/>
  <c r="J230" i="35"/>
  <c r="K230" i="35"/>
  <c r="J231" i="35"/>
  <c r="K231" i="35"/>
  <c r="J232" i="35"/>
  <c r="K232" i="35"/>
  <c r="J233" i="35"/>
  <c r="K233" i="35"/>
  <c r="J234" i="35"/>
  <c r="K234" i="35"/>
  <c r="J235" i="35"/>
  <c r="K235" i="35"/>
  <c r="J236" i="35"/>
  <c r="K236" i="35"/>
  <c r="J237" i="35"/>
  <c r="K237" i="35"/>
  <c r="J238" i="35"/>
  <c r="K238" i="35"/>
  <c r="J239" i="35"/>
  <c r="K239" i="35"/>
  <c r="J240" i="35"/>
  <c r="K240" i="35"/>
  <c r="J241" i="35"/>
  <c r="K241" i="35"/>
  <c r="J242" i="35"/>
  <c r="K242" i="35"/>
  <c r="J243" i="35"/>
  <c r="K243" i="35"/>
  <c r="J244" i="35"/>
  <c r="K244" i="35"/>
  <c r="J245" i="35"/>
  <c r="K245" i="35"/>
  <c r="J246" i="35"/>
  <c r="K246" i="35"/>
  <c r="J247" i="35"/>
  <c r="K247" i="35"/>
  <c r="J248" i="35"/>
  <c r="K248" i="35"/>
  <c r="J249" i="35"/>
  <c r="K249" i="35"/>
  <c r="J250" i="35"/>
  <c r="K250" i="35"/>
  <c r="J251" i="35"/>
  <c r="K251" i="35"/>
  <c r="J252" i="35"/>
  <c r="K252" i="35"/>
  <c r="J253" i="35"/>
  <c r="K253" i="35"/>
  <c r="J254" i="35"/>
  <c r="K254" i="35"/>
  <c r="J255" i="35"/>
  <c r="K255" i="35"/>
  <c r="J256" i="35"/>
  <c r="K256" i="35"/>
  <c r="J257" i="35"/>
  <c r="K257" i="35"/>
  <c r="J258" i="35"/>
  <c r="K258" i="35"/>
  <c r="J259" i="35"/>
  <c r="K259" i="35"/>
  <c r="J260" i="35"/>
  <c r="K260" i="35"/>
  <c r="J261" i="35"/>
  <c r="K261" i="35"/>
  <c r="J262" i="35"/>
  <c r="K262" i="35"/>
  <c r="J263" i="35"/>
  <c r="K263" i="35"/>
  <c r="J264" i="35"/>
  <c r="K264" i="35"/>
  <c r="J265" i="35"/>
  <c r="K265" i="35"/>
  <c r="J266" i="35"/>
  <c r="K266" i="35"/>
  <c r="J267" i="35"/>
  <c r="K267" i="35"/>
  <c r="J268" i="35"/>
  <c r="K268" i="35"/>
  <c r="J269" i="35"/>
  <c r="K269" i="35"/>
  <c r="J270" i="35"/>
  <c r="K270" i="35"/>
  <c r="J271" i="35"/>
  <c r="K271" i="35"/>
  <c r="J272" i="35"/>
  <c r="K272" i="35"/>
  <c r="J273" i="35"/>
  <c r="K273" i="35"/>
  <c r="J274" i="35"/>
  <c r="K274" i="35"/>
  <c r="J275" i="35"/>
  <c r="K275" i="35"/>
  <c r="J276" i="35"/>
  <c r="K276" i="35"/>
  <c r="J277" i="35"/>
  <c r="K277" i="35"/>
  <c r="J278" i="35"/>
  <c r="K278" i="35"/>
  <c r="J279" i="35"/>
  <c r="K279" i="35"/>
  <c r="J280" i="35"/>
  <c r="K280" i="35"/>
  <c r="J281" i="35"/>
  <c r="K281" i="35"/>
  <c r="J282" i="35"/>
  <c r="K282" i="35"/>
  <c r="J283" i="35"/>
  <c r="K283" i="35"/>
  <c r="J284" i="35"/>
  <c r="K284" i="35"/>
  <c r="J285" i="35"/>
  <c r="K285" i="35"/>
  <c r="J286" i="35"/>
  <c r="K286" i="35"/>
  <c r="J287" i="35"/>
  <c r="K287" i="35"/>
  <c r="J288" i="35"/>
  <c r="K288" i="35"/>
  <c r="J289" i="35"/>
  <c r="K289" i="35"/>
  <c r="J290" i="35"/>
  <c r="K290" i="35"/>
  <c r="J291" i="35"/>
  <c r="K291" i="35"/>
  <c r="J292" i="35"/>
  <c r="K292" i="35"/>
  <c r="J293" i="35"/>
  <c r="K293" i="35"/>
  <c r="J294" i="35"/>
  <c r="K294" i="35"/>
  <c r="J295" i="35"/>
  <c r="K295" i="35"/>
  <c r="J296" i="35"/>
  <c r="K296" i="35"/>
  <c r="J297" i="35"/>
  <c r="K297" i="35"/>
  <c r="J298" i="35"/>
  <c r="K298" i="35"/>
  <c r="J299" i="35"/>
  <c r="K299" i="35"/>
  <c r="J300" i="35"/>
  <c r="K300" i="35"/>
  <c r="J301" i="35"/>
  <c r="K301" i="35"/>
  <c r="J302" i="35"/>
  <c r="K302" i="35"/>
  <c r="J303" i="35"/>
  <c r="K303" i="35"/>
  <c r="J304" i="35"/>
  <c r="K304" i="35"/>
  <c r="J305" i="35"/>
  <c r="K305" i="35"/>
  <c r="J306" i="35"/>
  <c r="K306" i="35"/>
  <c r="J307" i="35"/>
  <c r="K307" i="35"/>
  <c r="J308" i="35"/>
  <c r="K308" i="35"/>
  <c r="J309" i="35"/>
  <c r="K309" i="35"/>
  <c r="J310" i="35"/>
  <c r="K310" i="35"/>
  <c r="J311" i="35"/>
  <c r="K311" i="35"/>
  <c r="J312" i="35"/>
  <c r="K312" i="35"/>
  <c r="J313" i="35"/>
  <c r="K313" i="35"/>
  <c r="J314" i="35"/>
  <c r="K314" i="35"/>
  <c r="J315" i="35"/>
  <c r="K315" i="35"/>
  <c r="J316" i="35"/>
  <c r="K316" i="35"/>
  <c r="J317" i="35"/>
  <c r="K317" i="35"/>
  <c r="J318" i="35"/>
  <c r="K318" i="35"/>
  <c r="J319" i="35"/>
  <c r="K319" i="35"/>
  <c r="J320" i="35"/>
  <c r="K320" i="35"/>
  <c r="J321" i="35"/>
  <c r="K321" i="35"/>
  <c r="J322" i="35"/>
  <c r="K322" i="35"/>
  <c r="J323" i="35"/>
  <c r="K323" i="35"/>
  <c r="J324" i="35"/>
  <c r="K324" i="35"/>
  <c r="J325" i="35"/>
  <c r="K325" i="35"/>
  <c r="J326" i="35"/>
  <c r="K326" i="35"/>
  <c r="J327" i="35"/>
  <c r="K327" i="35"/>
  <c r="J328" i="35"/>
  <c r="K328" i="35"/>
  <c r="J329" i="35"/>
  <c r="K329" i="35"/>
  <c r="J330" i="35"/>
  <c r="K330" i="35"/>
  <c r="J331" i="35"/>
  <c r="K331" i="35"/>
  <c r="J332" i="35"/>
  <c r="K332" i="35"/>
  <c r="J333" i="35"/>
  <c r="K333" i="35"/>
  <c r="J334" i="35"/>
  <c r="K334" i="35"/>
  <c r="J335" i="35"/>
  <c r="K335" i="35"/>
  <c r="J336" i="35"/>
  <c r="K336" i="35"/>
  <c r="J337" i="35"/>
  <c r="K337" i="35"/>
  <c r="J338" i="35"/>
  <c r="K338" i="35"/>
  <c r="J339" i="35"/>
  <c r="K339" i="35"/>
  <c r="J340" i="35"/>
  <c r="K340" i="35"/>
  <c r="J341" i="35"/>
  <c r="K341" i="35"/>
  <c r="J342" i="35"/>
  <c r="K342" i="35"/>
  <c r="J343" i="35"/>
  <c r="K343" i="35"/>
  <c r="J344" i="35"/>
  <c r="K344" i="35"/>
  <c r="J345" i="35"/>
  <c r="K345" i="35"/>
  <c r="J346" i="35"/>
  <c r="K346" i="35"/>
  <c r="J347" i="35"/>
  <c r="K347" i="35"/>
  <c r="J348" i="35"/>
  <c r="K348" i="35"/>
  <c r="J349" i="35"/>
  <c r="K349" i="35"/>
  <c r="J350" i="35"/>
  <c r="K350" i="35"/>
  <c r="J351" i="35"/>
  <c r="K351" i="35"/>
  <c r="J352" i="35"/>
  <c r="K352" i="35"/>
  <c r="J353" i="35"/>
  <c r="K353" i="35"/>
  <c r="J354" i="35"/>
  <c r="K354" i="35"/>
  <c r="J355" i="35"/>
  <c r="K355" i="35"/>
  <c r="J356" i="35"/>
  <c r="K356" i="35"/>
  <c r="J357" i="35"/>
  <c r="K357" i="35"/>
  <c r="J358" i="35"/>
  <c r="K358" i="35"/>
  <c r="J359" i="35"/>
  <c r="K359" i="35"/>
  <c r="J360" i="35"/>
  <c r="K360" i="35"/>
  <c r="J361" i="35"/>
  <c r="K361" i="35"/>
  <c r="J362" i="35"/>
  <c r="K362" i="35"/>
  <c r="J363" i="35"/>
  <c r="K363" i="35"/>
  <c r="J364" i="35"/>
  <c r="K364" i="35"/>
  <c r="J365" i="35"/>
  <c r="K365" i="35"/>
  <c r="J366" i="35"/>
  <c r="K366" i="35"/>
  <c r="J367" i="35"/>
  <c r="K367" i="35"/>
  <c r="J368" i="35"/>
  <c r="K368" i="35"/>
  <c r="J369" i="35"/>
  <c r="K369" i="35"/>
  <c r="J370" i="35"/>
  <c r="K370" i="35"/>
  <c r="J371" i="35"/>
  <c r="K371" i="35"/>
  <c r="J372" i="35"/>
  <c r="K372" i="35"/>
  <c r="J373" i="35"/>
  <c r="K373" i="35"/>
  <c r="J374" i="35"/>
  <c r="K374" i="35"/>
  <c r="J375" i="35"/>
  <c r="K375" i="35"/>
  <c r="J376" i="35"/>
  <c r="K376" i="35"/>
  <c r="J377" i="35"/>
  <c r="K377" i="35"/>
  <c r="J378" i="35"/>
  <c r="K378" i="35"/>
  <c r="J379" i="35"/>
  <c r="K379" i="35"/>
  <c r="J380" i="35"/>
  <c r="K380" i="35"/>
  <c r="J381" i="35"/>
  <c r="K381" i="35"/>
  <c r="J382" i="35"/>
  <c r="K382" i="35"/>
  <c r="J383" i="35"/>
  <c r="K383" i="35"/>
  <c r="J384" i="35"/>
  <c r="K384" i="35"/>
  <c r="J385" i="35"/>
  <c r="K385" i="35"/>
  <c r="J386" i="35"/>
  <c r="K386" i="35"/>
  <c r="J387" i="35"/>
  <c r="K387" i="35"/>
  <c r="J388" i="35"/>
  <c r="K388" i="35"/>
  <c r="J389" i="35"/>
  <c r="K389" i="35"/>
  <c r="J390" i="35"/>
  <c r="K390" i="35"/>
  <c r="J391" i="35"/>
  <c r="K391" i="35"/>
  <c r="J392" i="35"/>
  <c r="K392" i="35"/>
  <c r="J393" i="35"/>
  <c r="K393" i="35"/>
  <c r="J394" i="35"/>
  <c r="K394" i="35"/>
  <c r="J395" i="35"/>
  <c r="K395" i="35"/>
  <c r="J396" i="35"/>
  <c r="K396" i="35"/>
  <c r="J397" i="35"/>
  <c r="K397" i="35"/>
  <c r="J398" i="35"/>
  <c r="K398" i="35"/>
  <c r="J399" i="35"/>
  <c r="K399" i="35"/>
  <c r="J400" i="35"/>
  <c r="K400" i="35"/>
  <c r="J401" i="35"/>
  <c r="K401" i="35"/>
  <c r="J402" i="35"/>
  <c r="K402" i="35"/>
  <c r="J403" i="35"/>
  <c r="K403" i="35"/>
  <c r="J404" i="35"/>
  <c r="K404" i="35"/>
  <c r="J405" i="35"/>
  <c r="K405" i="35"/>
  <c r="J406" i="35"/>
  <c r="K406" i="35"/>
  <c r="J407" i="35"/>
  <c r="K407" i="35"/>
  <c r="J408" i="35"/>
  <c r="K408" i="35"/>
  <c r="J409" i="35"/>
  <c r="K409" i="35"/>
  <c r="J410" i="35"/>
  <c r="K410" i="35"/>
  <c r="J411" i="35"/>
  <c r="K411" i="35"/>
  <c r="J412" i="35"/>
  <c r="K412" i="35"/>
  <c r="J413" i="35"/>
  <c r="K413" i="35"/>
  <c r="J414" i="35"/>
  <c r="K414" i="35"/>
  <c r="J415" i="35"/>
  <c r="K415" i="35"/>
  <c r="J416" i="35"/>
  <c r="K416" i="35"/>
  <c r="J417" i="35"/>
  <c r="K417" i="35"/>
  <c r="J418" i="35"/>
  <c r="K418" i="35"/>
  <c r="J419" i="35"/>
  <c r="K419" i="35"/>
  <c r="J420" i="35"/>
  <c r="K420" i="35"/>
  <c r="J421" i="35"/>
  <c r="K421" i="35"/>
  <c r="J422" i="35"/>
  <c r="K422" i="35"/>
  <c r="J423" i="35"/>
  <c r="K423" i="35"/>
  <c r="J424" i="35"/>
  <c r="K424" i="35"/>
  <c r="J425" i="35"/>
  <c r="K425" i="35"/>
  <c r="J426" i="35"/>
  <c r="K426" i="35"/>
  <c r="J427" i="35"/>
  <c r="K427" i="35"/>
  <c r="J428" i="35"/>
  <c r="K428" i="35"/>
  <c r="J429" i="35"/>
  <c r="K429" i="35"/>
  <c r="J430" i="35"/>
  <c r="K430" i="35"/>
  <c r="J431" i="35"/>
  <c r="K431" i="35"/>
  <c r="J432" i="35"/>
  <c r="K432" i="35"/>
  <c r="J433" i="35"/>
  <c r="K433" i="35"/>
  <c r="J434" i="35"/>
  <c r="K434" i="35"/>
  <c r="J435" i="35"/>
  <c r="K435" i="35"/>
  <c r="J436" i="35"/>
  <c r="K436" i="35"/>
  <c r="J437" i="35"/>
  <c r="K437" i="35"/>
  <c r="J438" i="35"/>
  <c r="K438" i="35"/>
  <c r="J439" i="35"/>
  <c r="K439" i="35"/>
  <c r="J440" i="35"/>
  <c r="K440" i="35"/>
  <c r="J441" i="35"/>
  <c r="K441" i="35"/>
  <c r="J442" i="35"/>
  <c r="K442" i="35"/>
  <c r="J443" i="35"/>
  <c r="K443" i="35"/>
  <c r="J444" i="35"/>
  <c r="K444" i="35"/>
  <c r="J445" i="35"/>
  <c r="K445" i="35"/>
  <c r="J446" i="35"/>
  <c r="K446" i="35"/>
  <c r="J447" i="35"/>
  <c r="K447" i="35"/>
  <c r="J448" i="35"/>
  <c r="K448" i="35"/>
  <c r="J449" i="35"/>
  <c r="K449" i="35"/>
  <c r="J450" i="35"/>
  <c r="K450" i="35"/>
  <c r="J451" i="35"/>
  <c r="K451" i="35"/>
  <c r="J452" i="35"/>
  <c r="K452" i="35"/>
  <c r="J453" i="35"/>
  <c r="K453" i="35"/>
  <c r="J454" i="35"/>
  <c r="K454" i="35"/>
  <c r="J455" i="35"/>
  <c r="K455" i="35"/>
  <c r="J456" i="35"/>
  <c r="K456" i="35"/>
  <c r="J457" i="35"/>
  <c r="K457" i="35"/>
  <c r="J458" i="35"/>
  <c r="K458" i="35"/>
  <c r="J459" i="35"/>
  <c r="K459" i="35"/>
  <c r="J460" i="35"/>
  <c r="K460" i="35"/>
  <c r="J461" i="35"/>
  <c r="K461" i="35"/>
  <c r="J462" i="35"/>
  <c r="K462" i="35"/>
  <c r="J463" i="35"/>
  <c r="K463" i="35"/>
  <c r="J464" i="35"/>
  <c r="K464" i="35"/>
  <c r="J465" i="35"/>
  <c r="K465" i="35"/>
  <c r="J466" i="35"/>
  <c r="K466" i="35"/>
  <c r="J467" i="35"/>
  <c r="K467" i="35"/>
  <c r="J468" i="35"/>
  <c r="K468" i="35"/>
  <c r="J469" i="35"/>
  <c r="K469" i="35"/>
  <c r="J470" i="35"/>
  <c r="K470" i="35"/>
  <c r="J471" i="35"/>
  <c r="K471" i="35"/>
  <c r="J472" i="35"/>
  <c r="K472" i="35"/>
  <c r="J473" i="35"/>
  <c r="K473" i="35"/>
  <c r="J474" i="35"/>
  <c r="K474" i="35"/>
  <c r="J475" i="35"/>
  <c r="K475" i="35"/>
  <c r="J476" i="35"/>
  <c r="K476" i="35"/>
  <c r="J477" i="35"/>
  <c r="K477" i="35"/>
  <c r="J478" i="35"/>
  <c r="K478" i="35"/>
  <c r="J479" i="35"/>
  <c r="K479" i="35"/>
  <c r="J480" i="35"/>
  <c r="K480" i="35"/>
  <c r="J481" i="35"/>
  <c r="K481" i="35"/>
  <c r="J482" i="35"/>
  <c r="K482" i="35"/>
  <c r="J483" i="35"/>
  <c r="K483" i="35"/>
  <c r="J484" i="35"/>
  <c r="K484" i="35"/>
  <c r="J485" i="35"/>
  <c r="K485" i="35"/>
  <c r="J486" i="35"/>
  <c r="K486" i="35"/>
  <c r="J487" i="35"/>
  <c r="K487" i="35"/>
  <c r="J488" i="35"/>
  <c r="K488" i="35"/>
  <c r="J489" i="35"/>
  <c r="K489" i="35"/>
  <c r="J490" i="35"/>
  <c r="K490" i="35"/>
  <c r="J491" i="35"/>
  <c r="K491" i="35"/>
  <c r="J492" i="35"/>
  <c r="K492" i="35"/>
  <c r="J493" i="35"/>
  <c r="K493" i="35"/>
  <c r="J494" i="35"/>
  <c r="K494" i="35"/>
  <c r="J495" i="35"/>
  <c r="K495" i="35"/>
  <c r="J496" i="35"/>
  <c r="K496" i="35"/>
  <c r="J497" i="35"/>
  <c r="K497" i="35"/>
  <c r="J498" i="35"/>
  <c r="K498" i="35"/>
  <c r="J499" i="35"/>
  <c r="K499" i="35"/>
  <c r="J500" i="35"/>
  <c r="K500" i="35"/>
  <c r="J501" i="35"/>
  <c r="K501" i="35"/>
  <c r="J502" i="35"/>
  <c r="K502" i="35"/>
  <c r="J503" i="35"/>
  <c r="K503" i="35"/>
  <c r="J504" i="35"/>
  <c r="K504" i="35"/>
  <c r="J505" i="35"/>
  <c r="K505" i="35"/>
  <c r="J506" i="35"/>
  <c r="K506" i="35"/>
  <c r="J507" i="35"/>
  <c r="K507" i="35"/>
  <c r="J508" i="35"/>
  <c r="K508" i="35"/>
  <c r="J509" i="35"/>
  <c r="K509" i="35"/>
  <c r="J510" i="35"/>
  <c r="K510" i="35"/>
  <c r="J511" i="35"/>
  <c r="K511" i="35"/>
  <c r="J512" i="35"/>
  <c r="K512" i="35"/>
  <c r="J513" i="35"/>
  <c r="K513" i="35"/>
  <c r="J514" i="35"/>
  <c r="K514" i="35"/>
  <c r="J515" i="35"/>
  <c r="K515" i="35"/>
  <c r="J516" i="35"/>
  <c r="K516" i="35"/>
  <c r="J517" i="35"/>
  <c r="K517" i="35"/>
  <c r="J518" i="35"/>
  <c r="K518" i="35"/>
  <c r="J519" i="35"/>
  <c r="K519" i="35"/>
  <c r="J520" i="35"/>
  <c r="K520" i="35"/>
  <c r="J521" i="35"/>
  <c r="K521" i="35"/>
  <c r="J522" i="35"/>
  <c r="K522" i="35"/>
  <c r="J523" i="35"/>
  <c r="K523" i="35"/>
  <c r="J524" i="35"/>
  <c r="K524" i="35"/>
  <c r="J525" i="35"/>
  <c r="K525" i="35"/>
  <c r="J526" i="35"/>
  <c r="K526" i="35"/>
  <c r="J527" i="35"/>
  <c r="K527" i="35"/>
  <c r="J528" i="35"/>
  <c r="K528" i="35"/>
  <c r="J529" i="35"/>
  <c r="K529" i="35"/>
  <c r="J530" i="35"/>
  <c r="K530" i="35"/>
  <c r="J531" i="35"/>
  <c r="K531" i="35"/>
  <c r="J532" i="35"/>
  <c r="K532" i="35"/>
  <c r="J533" i="35"/>
  <c r="K533" i="35"/>
  <c r="J534" i="35"/>
  <c r="K534" i="35"/>
  <c r="J535" i="35"/>
  <c r="K535" i="35"/>
  <c r="J536" i="35"/>
  <c r="K536" i="35"/>
  <c r="J537" i="35"/>
  <c r="K537" i="35"/>
  <c r="J538" i="35"/>
  <c r="K538" i="35"/>
  <c r="J539" i="35"/>
  <c r="K539" i="35"/>
  <c r="J540" i="35"/>
  <c r="K540" i="35"/>
  <c r="J541" i="35"/>
  <c r="K541" i="35"/>
  <c r="J542" i="35"/>
  <c r="K542" i="35"/>
  <c r="J543" i="35"/>
  <c r="K543" i="35"/>
  <c r="J544" i="35"/>
  <c r="K544" i="35"/>
  <c r="J545" i="35"/>
  <c r="K545" i="35"/>
  <c r="J546" i="35"/>
  <c r="K546" i="35"/>
  <c r="J547" i="35"/>
  <c r="K547" i="35"/>
  <c r="J548" i="35"/>
  <c r="K548" i="35"/>
  <c r="J549" i="35"/>
  <c r="K549" i="35"/>
  <c r="J550" i="35"/>
  <c r="K550" i="35"/>
  <c r="J551" i="35"/>
  <c r="K551" i="35"/>
  <c r="J552" i="35"/>
  <c r="K552" i="35"/>
  <c r="J553" i="35"/>
  <c r="K553" i="35"/>
  <c r="J554" i="35"/>
  <c r="K554" i="35"/>
  <c r="J555" i="35"/>
  <c r="K555" i="35"/>
  <c r="J556" i="35"/>
  <c r="K556" i="35"/>
  <c r="J557" i="35"/>
  <c r="K557" i="35"/>
  <c r="J558" i="35"/>
  <c r="K558" i="35"/>
  <c r="J559" i="35"/>
  <c r="K559" i="35"/>
  <c r="J560" i="35"/>
  <c r="K560" i="35"/>
  <c r="J561" i="35"/>
  <c r="K561" i="35"/>
  <c r="J562" i="35"/>
  <c r="K562" i="35"/>
  <c r="J563" i="35"/>
  <c r="K563" i="35"/>
  <c r="J564" i="35"/>
  <c r="K564" i="35"/>
  <c r="J565" i="35"/>
  <c r="K565" i="35"/>
  <c r="J566" i="35"/>
  <c r="K566" i="35"/>
  <c r="J567" i="35"/>
  <c r="K567" i="35"/>
  <c r="J568" i="35"/>
  <c r="K568" i="35"/>
  <c r="J569" i="35"/>
  <c r="K569" i="35"/>
  <c r="J570" i="35"/>
  <c r="K570" i="35"/>
  <c r="J571" i="35"/>
  <c r="K571" i="35"/>
  <c r="J572" i="35"/>
  <c r="K572" i="35"/>
  <c r="J573" i="35"/>
  <c r="K573" i="35"/>
  <c r="J574" i="35"/>
  <c r="K574" i="35"/>
  <c r="J575" i="35"/>
  <c r="K575" i="35"/>
  <c r="J576" i="35"/>
  <c r="K576" i="35"/>
  <c r="J577" i="35"/>
  <c r="K577" i="35"/>
  <c r="J578" i="35"/>
  <c r="K578" i="35"/>
  <c r="J579" i="35"/>
  <c r="K579" i="35"/>
  <c r="J580" i="35"/>
  <c r="K580" i="35"/>
  <c r="J581" i="35"/>
  <c r="K581" i="35"/>
  <c r="J582" i="35"/>
  <c r="K582" i="35"/>
  <c r="J583" i="35"/>
  <c r="K583" i="35"/>
  <c r="J584" i="35"/>
  <c r="K584" i="35"/>
  <c r="J585" i="35"/>
  <c r="K585" i="35"/>
  <c r="J586" i="35"/>
  <c r="K586" i="35"/>
  <c r="J587" i="35"/>
  <c r="K587" i="35"/>
  <c r="J588" i="35"/>
  <c r="J589" i="35"/>
  <c r="K589" i="35"/>
  <c r="J590" i="35"/>
  <c r="K590" i="35"/>
  <c r="J591" i="35"/>
  <c r="K591" i="35"/>
  <c r="J592" i="35"/>
  <c r="K592" i="35"/>
  <c r="J593" i="35"/>
  <c r="K593" i="35"/>
  <c r="J594" i="35"/>
  <c r="K594" i="35"/>
  <c r="J595" i="35"/>
  <c r="K595" i="35"/>
  <c r="J596" i="35"/>
  <c r="K596" i="35"/>
  <c r="J597" i="35"/>
  <c r="K597" i="35"/>
  <c r="J598" i="35"/>
  <c r="K598" i="35"/>
  <c r="J599" i="35"/>
  <c r="K599" i="35"/>
  <c r="J600" i="35"/>
  <c r="K600" i="35"/>
  <c r="J601" i="35"/>
  <c r="K601" i="35"/>
  <c r="J602" i="35"/>
  <c r="K602" i="35"/>
  <c r="J603" i="35"/>
  <c r="K603" i="35"/>
  <c r="J604" i="35"/>
  <c r="K604" i="35"/>
  <c r="J605" i="35"/>
  <c r="K605" i="35"/>
  <c r="J606" i="35"/>
  <c r="K606" i="35"/>
  <c r="J607" i="35"/>
  <c r="K607" i="35"/>
  <c r="J608" i="35"/>
  <c r="K608" i="35"/>
  <c r="J609" i="35"/>
  <c r="K609" i="35"/>
  <c r="J610" i="35"/>
  <c r="K610" i="35"/>
  <c r="J611" i="35"/>
  <c r="K611" i="35"/>
  <c r="J612" i="35"/>
  <c r="K612" i="35"/>
  <c r="J613" i="35"/>
  <c r="K613" i="35"/>
  <c r="J614" i="35"/>
  <c r="K614" i="35"/>
  <c r="J615" i="35"/>
  <c r="K615" i="35"/>
  <c r="J616" i="35"/>
  <c r="K616" i="35"/>
  <c r="J617" i="35"/>
  <c r="K617" i="35"/>
  <c r="J618" i="35"/>
  <c r="K618" i="35"/>
  <c r="J619" i="35"/>
  <c r="K619" i="35"/>
  <c r="J620" i="35"/>
  <c r="K620" i="35"/>
  <c r="J621" i="35"/>
  <c r="K621" i="35"/>
  <c r="J622" i="35"/>
  <c r="K622" i="35"/>
  <c r="J623" i="35"/>
  <c r="K623" i="35"/>
  <c r="J624" i="35"/>
  <c r="K624" i="35"/>
  <c r="J625" i="35"/>
  <c r="K625" i="35"/>
  <c r="J626" i="35"/>
  <c r="K626" i="35"/>
  <c r="J627" i="35"/>
  <c r="K627" i="35"/>
  <c r="J628" i="35"/>
  <c r="K628" i="35"/>
  <c r="J629" i="35"/>
  <c r="K629" i="35"/>
  <c r="J630" i="35"/>
  <c r="K630" i="35"/>
  <c r="J631" i="35"/>
  <c r="K631" i="35"/>
  <c r="J632" i="35"/>
  <c r="K632" i="35"/>
  <c r="J633" i="35"/>
  <c r="K633" i="35"/>
  <c r="J634" i="35"/>
  <c r="K634" i="35"/>
  <c r="J635" i="35"/>
  <c r="K635" i="35"/>
  <c r="J636" i="35"/>
  <c r="K636" i="35"/>
  <c r="J637" i="35"/>
  <c r="K637" i="35"/>
  <c r="J638" i="35"/>
  <c r="K638" i="35"/>
  <c r="J639" i="35"/>
  <c r="K639" i="35"/>
  <c r="J640" i="35"/>
  <c r="K640" i="35"/>
  <c r="J641" i="35"/>
  <c r="K641" i="35"/>
  <c r="J642" i="35"/>
  <c r="K642" i="35"/>
  <c r="J643" i="35"/>
  <c r="K643" i="35"/>
  <c r="J644" i="35"/>
  <c r="K644" i="35"/>
  <c r="J645" i="35"/>
  <c r="K645" i="35"/>
  <c r="J646" i="35"/>
  <c r="K646" i="35"/>
  <c r="J647" i="35"/>
  <c r="K647" i="35"/>
  <c r="J648" i="35"/>
  <c r="K648" i="35"/>
  <c r="J649" i="35"/>
  <c r="K649" i="35"/>
  <c r="J4" i="35"/>
  <c r="K4" i="35"/>
  <c r="J5" i="35"/>
  <c r="K5" i="35"/>
  <c r="J6" i="35"/>
  <c r="K6" i="35"/>
  <c r="J7" i="35"/>
  <c r="K7" i="35"/>
  <c r="J8" i="35"/>
  <c r="K8" i="35"/>
  <c r="J9" i="35"/>
  <c r="K9" i="35"/>
  <c r="J10" i="35"/>
  <c r="K10" i="35"/>
  <c r="J11" i="35"/>
  <c r="K11" i="35"/>
  <c r="K3" i="35"/>
  <c r="L3" i="35" s="1"/>
  <c r="J3" i="35"/>
  <c r="L305" i="35" l="1"/>
  <c r="L295" i="35"/>
  <c r="L291" i="35"/>
  <c r="L285" i="35"/>
  <c r="L277" i="35"/>
  <c r="L271" i="35"/>
  <c r="L265" i="35"/>
  <c r="L261" i="35"/>
  <c r="L255" i="35"/>
  <c r="L249" i="35"/>
  <c r="L243" i="35"/>
  <c r="L237" i="35"/>
  <c r="L231" i="35"/>
  <c r="L225" i="35"/>
  <c r="L219" i="35"/>
  <c r="L213" i="35"/>
  <c r="L209" i="35"/>
  <c r="L11" i="35"/>
  <c r="L9" i="35"/>
  <c r="L7" i="35"/>
  <c r="L301" i="35"/>
  <c r="L297" i="35"/>
  <c r="L289" i="35"/>
  <c r="L283" i="35"/>
  <c r="L279" i="35"/>
  <c r="L273" i="35"/>
  <c r="L267" i="35"/>
  <c r="L259" i="35"/>
  <c r="L251" i="35"/>
  <c r="L247" i="35"/>
  <c r="L241" i="35"/>
  <c r="L235" i="35"/>
  <c r="L229" i="35"/>
  <c r="L223" i="35"/>
  <c r="L217" i="35"/>
  <c r="L207" i="35"/>
  <c r="L307" i="35"/>
  <c r="L303" i="35"/>
  <c r="L299" i="35"/>
  <c r="L293" i="35"/>
  <c r="L287" i="35"/>
  <c r="L281" i="35"/>
  <c r="L275" i="35"/>
  <c r="L269" i="35"/>
  <c r="L263" i="35"/>
  <c r="L257" i="35"/>
  <c r="L245" i="35"/>
  <c r="L239" i="35"/>
  <c r="L233" i="35"/>
  <c r="L227" i="35"/>
  <c r="L221" i="35"/>
  <c r="L215" i="35"/>
  <c r="L211" i="35"/>
  <c r="L4" i="35"/>
  <c r="L253" i="35"/>
  <c r="L5" i="35"/>
  <c r="L59" i="35"/>
  <c r="L102" i="35"/>
  <c r="L146" i="35"/>
  <c r="L187" i="35"/>
  <c r="L274" i="35"/>
  <c r="L338" i="35"/>
  <c r="L372" i="35"/>
  <c r="L404" i="35"/>
  <c r="L446" i="35"/>
  <c r="L478" i="35"/>
  <c r="L500" i="35"/>
  <c r="L62" i="35"/>
  <c r="L126" i="35"/>
  <c r="L170" i="35"/>
  <c r="L234" i="35"/>
  <c r="L298" i="35"/>
  <c r="L362" i="35"/>
  <c r="L384" i="35"/>
  <c r="L426" i="35"/>
  <c r="L458" i="35"/>
  <c r="L490" i="35"/>
  <c r="L520" i="35"/>
  <c r="L536" i="35"/>
  <c r="L552" i="35"/>
  <c r="L568" i="35"/>
  <c r="L584" i="35"/>
  <c r="L34" i="35"/>
  <c r="L82" i="35"/>
  <c r="L123" i="35"/>
  <c r="L166" i="35"/>
  <c r="L210" i="35"/>
  <c r="L230" i="35"/>
  <c r="L294" i="35"/>
  <c r="L350" i="35"/>
  <c r="L382" i="35"/>
  <c r="L414" i="35"/>
  <c r="L436" i="35"/>
  <c r="L468" i="35"/>
  <c r="L510" i="35"/>
  <c r="L35" i="35"/>
  <c r="L83" i="35"/>
  <c r="L106" i="35"/>
  <c r="L147" i="35"/>
  <c r="L190" i="35"/>
  <c r="L254" i="35"/>
  <c r="L318" i="35"/>
  <c r="L352" i="35"/>
  <c r="L394" i="35"/>
  <c r="L416" i="35"/>
  <c r="L448" i="35"/>
  <c r="L480" i="35"/>
  <c r="L512" i="35"/>
  <c r="L528" i="35"/>
  <c r="L544" i="35"/>
  <c r="L560" i="35"/>
  <c r="L576" i="35"/>
  <c r="L564" i="35"/>
  <c r="L548" i="35"/>
  <c r="L524" i="35"/>
  <c r="L506" i="35"/>
  <c r="L494" i="35"/>
  <c r="L474" i="35"/>
  <c r="L462" i="35"/>
  <c r="L432" i="35"/>
  <c r="L420" i="35"/>
  <c r="L400" i="35"/>
  <c r="L378" i="35"/>
  <c r="L366" i="35"/>
  <c r="L356" i="35"/>
  <c r="L330" i="35"/>
  <c r="L326" i="35"/>
  <c r="L306" i="35"/>
  <c r="L286" i="35"/>
  <c r="L266" i="35"/>
  <c r="L262" i="35"/>
  <c r="L242" i="35"/>
  <c r="L222" i="35"/>
  <c r="L202" i="35"/>
  <c r="L198" i="35"/>
  <c r="L178" i="35"/>
  <c r="L158" i="35"/>
  <c r="L138" i="35"/>
  <c r="L134" i="35"/>
  <c r="L114" i="35"/>
  <c r="L94" i="35"/>
  <c r="L74" i="35"/>
  <c r="L70" i="35"/>
  <c r="L50" i="35"/>
  <c r="L18" i="35"/>
  <c r="L587" i="35"/>
  <c r="L585" i="35"/>
  <c r="L583" i="35"/>
  <c r="L581" i="35"/>
  <c r="L579" i="35"/>
  <c r="L577" i="35"/>
  <c r="L575" i="35"/>
  <c r="L573" i="35"/>
  <c r="L571" i="35"/>
  <c r="L569" i="35"/>
  <c r="L567" i="35"/>
  <c r="L565" i="35"/>
  <c r="L563" i="35"/>
  <c r="L561" i="35"/>
  <c r="L559" i="35"/>
  <c r="L557" i="35"/>
  <c r="L555" i="35"/>
  <c r="L553" i="35"/>
  <c r="L551" i="35"/>
  <c r="L549" i="35"/>
  <c r="L547" i="35"/>
  <c r="L545" i="35"/>
  <c r="L543" i="35"/>
  <c r="L541" i="35"/>
  <c r="L539" i="35"/>
  <c r="L537" i="35"/>
  <c r="L535" i="35"/>
  <c r="L533" i="35"/>
  <c r="L531" i="35"/>
  <c r="L529" i="35"/>
  <c r="L527" i="35"/>
  <c r="L525" i="35"/>
  <c r="L523" i="35"/>
  <c r="L521" i="35"/>
  <c r="L519" i="35"/>
  <c r="L517" i="35"/>
  <c r="L515" i="35"/>
  <c r="L513" i="35"/>
  <c r="L511" i="35"/>
  <c r="L509" i="35"/>
  <c r="L507" i="35"/>
  <c r="L505" i="35"/>
  <c r="L503" i="35"/>
  <c r="L501" i="35"/>
  <c r="L499" i="35"/>
  <c r="L497" i="35"/>
  <c r="L495" i="35"/>
  <c r="L493" i="35"/>
  <c r="L491" i="35"/>
  <c r="L489" i="35"/>
  <c r="L487" i="35"/>
  <c r="L485" i="35"/>
  <c r="L483" i="35"/>
  <c r="L481" i="35"/>
  <c r="L479" i="35"/>
  <c r="L477" i="35"/>
  <c r="L475" i="35"/>
  <c r="L473" i="35"/>
  <c r="L471" i="35"/>
  <c r="L469" i="35"/>
  <c r="L467" i="35"/>
  <c r="L465" i="35"/>
  <c r="L463" i="35"/>
  <c r="L461" i="35"/>
  <c r="L459" i="35"/>
  <c r="L457" i="35"/>
  <c r="L455" i="35"/>
  <c r="L453" i="35"/>
  <c r="L451" i="35"/>
  <c r="L449" i="35"/>
  <c r="L447" i="35"/>
  <c r="L445" i="35"/>
  <c r="L443" i="35"/>
  <c r="L441" i="35"/>
  <c r="L439" i="35"/>
  <c r="L437" i="35"/>
  <c r="L435" i="35"/>
  <c r="L433" i="35"/>
  <c r="L431" i="35"/>
  <c r="L429" i="35"/>
  <c r="L427" i="35"/>
  <c r="L425" i="35"/>
  <c r="L423" i="35"/>
  <c r="L421" i="35"/>
  <c r="L419" i="35"/>
  <c r="L417" i="35"/>
  <c r="L415" i="35"/>
  <c r="L413" i="35"/>
  <c r="L411" i="35"/>
  <c r="L409" i="35"/>
  <c r="L407" i="35"/>
  <c r="L405" i="35"/>
  <c r="L403" i="35"/>
  <c r="L401" i="35"/>
  <c r="L399" i="35"/>
  <c r="L397" i="35"/>
  <c r="L395" i="35"/>
  <c r="L393" i="35"/>
  <c r="L391" i="35"/>
  <c r="L389" i="35"/>
  <c r="L387" i="35"/>
  <c r="L385" i="35"/>
  <c r="L383" i="35"/>
  <c r="L381" i="35"/>
  <c r="L379" i="35"/>
  <c r="L377" i="35"/>
  <c r="L375" i="35"/>
  <c r="L373" i="35"/>
  <c r="L371" i="35"/>
  <c r="L369" i="35"/>
  <c r="L367" i="35"/>
  <c r="L365" i="35"/>
  <c r="L363" i="35"/>
  <c r="L361" i="35"/>
  <c r="L359" i="35"/>
  <c r="L357" i="35"/>
  <c r="L355" i="35"/>
  <c r="L353" i="35"/>
  <c r="L351" i="35"/>
  <c r="L349" i="35"/>
  <c r="L347" i="35"/>
  <c r="L345" i="35"/>
  <c r="L343" i="35"/>
  <c r="L341" i="35"/>
  <c r="L339" i="35"/>
  <c r="L337" i="35"/>
  <c r="L335" i="35"/>
  <c r="L333" i="35"/>
  <c r="L331" i="35"/>
  <c r="L329" i="35"/>
  <c r="L327" i="35"/>
  <c r="L325" i="35"/>
  <c r="L323" i="35"/>
  <c r="L321" i="35"/>
  <c r="L319" i="35"/>
  <c r="L317" i="35"/>
  <c r="L315" i="35"/>
  <c r="L313" i="35"/>
  <c r="L311" i="35"/>
  <c r="L309" i="35"/>
  <c r="L580" i="35"/>
  <c r="L572" i="35"/>
  <c r="L556" i="35"/>
  <c r="L540" i="35"/>
  <c r="L532" i="35"/>
  <c r="L516" i="35"/>
  <c r="L496" i="35"/>
  <c r="L484" i="35"/>
  <c r="L464" i="35"/>
  <c r="L452" i="35"/>
  <c r="L442" i="35"/>
  <c r="L430" i="35"/>
  <c r="L410" i="35"/>
  <c r="L398" i="35"/>
  <c r="L388" i="35"/>
  <c r="L368" i="35"/>
  <c r="L346" i="35"/>
  <c r="L203" i="35"/>
  <c r="L171" i="35"/>
  <c r="L131" i="35"/>
  <c r="L107" i="35"/>
  <c r="L67" i="35"/>
  <c r="L27" i="35"/>
  <c r="L10" i="35"/>
  <c r="L6" i="35"/>
  <c r="L586" i="35"/>
  <c r="L546" i="35"/>
  <c r="L508" i="35"/>
  <c r="L502" i="35"/>
  <c r="L498" i="35"/>
  <c r="L488" i="35"/>
  <c r="L476" i="35"/>
  <c r="L472" i="35"/>
  <c r="L466" i="35"/>
  <c r="L454" i="35"/>
  <c r="L450" i="35"/>
  <c r="L444" i="35"/>
  <c r="L440" i="35"/>
  <c r="L428" i="35"/>
  <c r="L424" i="35"/>
  <c r="L418" i="35"/>
  <c r="L408" i="35"/>
  <c r="L402" i="35"/>
  <c r="L390" i="35"/>
  <c r="L386" i="35"/>
  <c r="L380" i="35"/>
  <c r="L376" i="35"/>
  <c r="L370" i="35"/>
  <c r="L358" i="35"/>
  <c r="L354" i="35"/>
  <c r="L344" i="35"/>
  <c r="L340" i="35"/>
  <c r="L336" i="35"/>
  <c r="L332" i="35"/>
  <c r="L324" i="35"/>
  <c r="L320" i="35"/>
  <c r="L316" i="35"/>
  <c r="L308" i="35"/>
  <c r="L284" i="35"/>
  <c r="L282" i="35"/>
  <c r="L280" i="35"/>
  <c r="L278" i="35"/>
  <c r="L276" i="35"/>
  <c r="L272" i="35"/>
  <c r="L270" i="35"/>
  <c r="L268" i="35"/>
  <c r="L264" i="35"/>
  <c r="L260" i="35"/>
  <c r="L258" i="35"/>
  <c r="L256" i="35"/>
  <c r="L252" i="35"/>
  <c r="L250" i="35"/>
  <c r="L248" i="35"/>
  <c r="L246" i="35"/>
  <c r="L244" i="35"/>
  <c r="L240" i="35"/>
  <c r="L238" i="35"/>
  <c r="L236" i="35"/>
  <c r="L232" i="35"/>
  <c r="L228" i="35"/>
  <c r="L226" i="35"/>
  <c r="L224" i="35"/>
  <c r="L220" i="35"/>
  <c r="L218" i="35"/>
  <c r="L216" i="35"/>
  <c r="L214" i="35"/>
  <c r="L212" i="35"/>
  <c r="L208" i="35"/>
  <c r="L206" i="35"/>
  <c r="L204" i="35"/>
  <c r="L200" i="35"/>
  <c r="L196" i="35"/>
  <c r="L194" i="35"/>
  <c r="L192" i="35"/>
  <c r="L188" i="35"/>
  <c r="L186" i="35"/>
  <c r="L184" i="35"/>
  <c r="L182" i="35"/>
  <c r="L180" i="35"/>
  <c r="L176" i="35"/>
  <c r="L174" i="35"/>
  <c r="L172" i="35"/>
  <c r="L168" i="35"/>
  <c r="L164" i="35"/>
  <c r="L162" i="35"/>
  <c r="L160" i="35"/>
  <c r="L156" i="35"/>
  <c r="L154" i="35"/>
  <c r="L152" i="35"/>
  <c r="L150" i="35"/>
  <c r="L148" i="35"/>
  <c r="L144" i="35"/>
  <c r="L142" i="35"/>
  <c r="L140" i="35"/>
  <c r="L136" i="35"/>
  <c r="L132" i="35"/>
  <c r="L130" i="35"/>
  <c r="L128" i="35"/>
  <c r="L124" i="35"/>
  <c r="L122" i="35"/>
  <c r="L120" i="35"/>
  <c r="L118" i="35"/>
  <c r="L116" i="35"/>
  <c r="L112" i="35"/>
  <c r="L110" i="35"/>
  <c r="L108" i="35"/>
  <c r="L104" i="35"/>
  <c r="L100" i="35"/>
  <c r="L98" i="35"/>
  <c r="L96" i="35"/>
  <c r="L92" i="35"/>
  <c r="L90" i="35"/>
  <c r="L88" i="35"/>
  <c r="L86" i="35"/>
  <c r="L84" i="35"/>
  <c r="L80" i="35"/>
  <c r="L78" i="35"/>
  <c r="L76" i="35"/>
  <c r="L72" i="35"/>
  <c r="L68" i="35"/>
  <c r="L66" i="35"/>
  <c r="L64" i="35"/>
  <c r="L60" i="35"/>
  <c r="L58" i="35"/>
  <c r="L56" i="35"/>
  <c r="L54" i="35"/>
  <c r="L52" i="35"/>
  <c r="L48" i="35"/>
  <c r="L46" i="35"/>
  <c r="L44" i="35"/>
  <c r="L42" i="35"/>
  <c r="L40" i="35"/>
  <c r="L38" i="35"/>
  <c r="L36" i="35"/>
  <c r="L32" i="35"/>
  <c r="L30" i="35"/>
  <c r="L28" i="35"/>
  <c r="L26" i="35"/>
  <c r="L24" i="35"/>
  <c r="L22" i="35"/>
  <c r="L20" i="35"/>
  <c r="L16" i="35"/>
  <c r="L14" i="35"/>
  <c r="L12" i="35"/>
  <c r="L179" i="35"/>
  <c r="L115" i="35"/>
  <c r="L51" i="35"/>
  <c r="L19" i="35"/>
  <c r="L195" i="35"/>
  <c r="L163" i="35"/>
  <c r="L139" i="35"/>
  <c r="L99" i="35"/>
  <c r="L75" i="35"/>
  <c r="L43" i="35"/>
  <c r="L8" i="35"/>
  <c r="L582" i="35"/>
  <c r="L578" i="35"/>
  <c r="L574" i="35"/>
  <c r="L570" i="35"/>
  <c r="L566" i="35"/>
  <c r="L562" i="35"/>
  <c r="L558" i="35"/>
  <c r="L554" i="35"/>
  <c r="L550" i="35"/>
  <c r="L542" i="35"/>
  <c r="L538" i="35"/>
  <c r="L534" i="35"/>
  <c r="L530" i="35"/>
  <c r="L526" i="35"/>
  <c r="L522" i="35"/>
  <c r="L518" i="35"/>
  <c r="L514" i="35"/>
  <c r="L504" i="35"/>
  <c r="L492" i="35"/>
  <c r="L486" i="35"/>
  <c r="L482" i="35"/>
  <c r="L470" i="35"/>
  <c r="L460" i="35"/>
  <c r="L456" i="35"/>
  <c r="L438" i="35"/>
  <c r="L434" i="35"/>
  <c r="L422" i="35"/>
  <c r="L412" i="35"/>
  <c r="L406" i="35"/>
  <c r="L396" i="35"/>
  <c r="L392" i="35"/>
  <c r="L374" i="35"/>
  <c r="L364" i="35"/>
  <c r="L360" i="35"/>
  <c r="L348" i="35"/>
  <c r="L342" i="35"/>
  <c r="L334" i="35"/>
  <c r="L328" i="35"/>
  <c r="L322" i="35"/>
  <c r="L314" i="35"/>
  <c r="L312" i="35"/>
  <c r="L310" i="35"/>
  <c r="L304" i="35"/>
  <c r="L302" i="35"/>
  <c r="L300" i="35"/>
  <c r="L296" i="35"/>
  <c r="L292" i="35"/>
  <c r="L290" i="35"/>
  <c r="L288" i="35"/>
  <c r="L155" i="35"/>
  <c r="L91" i="35"/>
  <c r="L205" i="35"/>
  <c r="L201" i="35"/>
  <c r="L199" i="35"/>
  <c r="L197" i="35"/>
  <c r="L193" i="35"/>
  <c r="L191" i="35"/>
  <c r="L189" i="35"/>
  <c r="L185" i="35"/>
  <c r="L183" i="35"/>
  <c r="L181" i="35"/>
  <c r="L177" i="35"/>
  <c r="L175" i="35"/>
  <c r="L173" i="35"/>
  <c r="L169" i="35"/>
  <c r="L167" i="35"/>
  <c r="L165" i="35"/>
  <c r="L161" i="35"/>
  <c r="L159" i="35"/>
  <c r="L157" i="35"/>
  <c r="L153" i="35"/>
  <c r="L151" i="35"/>
  <c r="L149" i="35"/>
  <c r="L145" i="35"/>
  <c r="L143" i="35"/>
  <c r="L141" i="35"/>
  <c r="L137" i="35"/>
  <c r="L135" i="35"/>
  <c r="L133" i="35"/>
  <c r="L129" i="35"/>
  <c r="L127" i="35"/>
  <c r="L125" i="35"/>
  <c r="L121" i="35"/>
  <c r="L119" i="35"/>
  <c r="L117" i="35"/>
  <c r="L113" i="35"/>
  <c r="L111" i="35"/>
  <c r="L109" i="35"/>
  <c r="L105" i="35"/>
  <c r="L103" i="35"/>
  <c r="L101" i="35"/>
  <c r="L97" i="35"/>
  <c r="L95" i="35"/>
  <c r="L93" i="35"/>
  <c r="L89" i="35"/>
  <c r="L87" i="35"/>
  <c r="L85" i="35"/>
  <c r="L81" i="35"/>
  <c r="L79" i="35"/>
  <c r="L77" i="35"/>
  <c r="L73" i="35"/>
  <c r="L71" i="35"/>
  <c r="L69" i="35"/>
  <c r="L65" i="35"/>
  <c r="L63" i="35"/>
  <c r="L61" i="35"/>
  <c r="L57" i="35"/>
  <c r="L55" i="35"/>
  <c r="L53" i="35"/>
  <c r="L49" i="35"/>
  <c r="L47" i="35"/>
  <c r="L45" i="35"/>
  <c r="L41" i="35"/>
  <c r="L39" i="35"/>
  <c r="L37" i="35"/>
  <c r="L33" i="35"/>
  <c r="L31" i="35"/>
  <c r="L29" i="35"/>
  <c r="L25" i="35"/>
  <c r="L23" i="35"/>
  <c r="L21" i="35"/>
  <c r="L17" i="35"/>
  <c r="L15" i="35"/>
  <c r="L13" i="35"/>
  <c r="H646" i="35"/>
  <c r="H645" i="35"/>
  <c r="H644" i="35"/>
  <c r="H643" i="35"/>
  <c r="H642" i="35"/>
  <c r="H641" i="35"/>
  <c r="H640" i="35"/>
  <c r="H639" i="35"/>
  <c r="H638" i="35"/>
  <c r="H637" i="35"/>
  <c r="H636" i="35"/>
  <c r="H635" i="35"/>
  <c r="H634" i="35"/>
  <c r="H633" i="35"/>
  <c r="H631" i="35"/>
  <c r="H630" i="35"/>
  <c r="H629" i="35"/>
  <c r="H628" i="35"/>
  <c r="H627" i="35"/>
  <c r="H626" i="35"/>
  <c r="H623" i="35"/>
  <c r="H622" i="35"/>
  <c r="H621" i="35"/>
  <c r="H620" i="35"/>
  <c r="H616" i="35"/>
  <c r="H615" i="35"/>
  <c r="H614" i="35"/>
  <c r="H613" i="35"/>
  <c r="H612" i="35"/>
  <c r="H611" i="35"/>
  <c r="H610" i="35"/>
  <c r="H609" i="35"/>
  <c r="H608" i="35"/>
  <c r="H607" i="35"/>
  <c r="H606" i="35"/>
  <c r="H605" i="35"/>
  <c r="H604" i="35"/>
  <c r="H603" i="35"/>
  <c r="H602" i="35"/>
  <c r="H601" i="35"/>
  <c r="H600" i="35"/>
  <c r="H599" i="35"/>
  <c r="H598" i="35"/>
  <c r="H597" i="35"/>
  <c r="H596" i="35"/>
  <c r="H594" i="35"/>
  <c r="H593" i="35"/>
  <c r="H592" i="35"/>
  <c r="H590" i="35"/>
  <c r="A588" i="35"/>
  <c r="K588" i="35" s="1"/>
  <c r="L588" i="35" s="1"/>
  <c r="H587" i="35"/>
  <c r="H585" i="35"/>
  <c r="H584" i="35"/>
  <c r="H583" i="35"/>
  <c r="H582" i="35"/>
  <c r="H581" i="35"/>
  <c r="H580" i="35"/>
  <c r="H578" i="35"/>
  <c r="H576" i="35"/>
  <c r="H574" i="35"/>
  <c r="H572" i="35"/>
  <c r="H571" i="35"/>
  <c r="H570" i="35"/>
  <c r="H569" i="35"/>
  <c r="H568" i="35"/>
  <c r="H567" i="35"/>
  <c r="H565" i="35"/>
  <c r="H564" i="35"/>
  <c r="H563" i="35"/>
  <c r="H562" i="35"/>
  <c r="H561" i="35"/>
  <c r="H560" i="35"/>
  <c r="H558" i="35"/>
  <c r="H557" i="35"/>
  <c r="H556" i="35"/>
  <c r="H555" i="35"/>
  <c r="H554" i="35"/>
  <c r="H553" i="35"/>
  <c r="H552" i="35"/>
  <c r="H551" i="35"/>
  <c r="H550" i="35"/>
  <c r="H549" i="35"/>
  <c r="H547" i="35"/>
  <c r="H546" i="35"/>
  <c r="H545" i="35"/>
  <c r="H544" i="35"/>
  <c r="H543" i="35"/>
  <c r="H542" i="35"/>
  <c r="H539" i="35"/>
  <c r="H538" i="35"/>
  <c r="H537" i="35"/>
  <c r="H535" i="35"/>
  <c r="H534" i="35"/>
  <c r="H533" i="35"/>
  <c r="H531" i="35"/>
  <c r="H530" i="35"/>
  <c r="H529" i="35"/>
  <c r="H527" i="35"/>
  <c r="H526" i="35"/>
  <c r="H525" i="35"/>
  <c r="H523" i="35"/>
  <c r="H522" i="35"/>
  <c r="H521" i="35"/>
  <c r="H520" i="35"/>
  <c r="H519" i="35"/>
  <c r="H518" i="35"/>
  <c r="H517" i="35"/>
  <c r="H516" i="35"/>
  <c r="H515" i="35"/>
  <c r="H514" i="35"/>
  <c r="H513" i="35"/>
  <c r="H512" i="35"/>
  <c r="H510" i="35"/>
  <c r="H509" i="35"/>
  <c r="H508" i="35"/>
  <c r="H507" i="35"/>
  <c r="H506" i="35"/>
  <c r="H505" i="35"/>
  <c r="H504" i="35"/>
  <c r="H503" i="35"/>
  <c r="H501" i="35"/>
  <c r="H499" i="35"/>
  <c r="H497" i="35"/>
  <c r="H495" i="35"/>
  <c r="H493" i="35"/>
  <c r="H491" i="35"/>
  <c r="H489" i="35"/>
  <c r="H487" i="35"/>
  <c r="H484" i="35"/>
  <c r="H482" i="35"/>
  <c r="H480" i="35"/>
  <c r="H478" i="35"/>
  <c r="H476" i="35"/>
  <c r="H474" i="35"/>
  <c r="H472" i="35"/>
  <c r="H470" i="35"/>
  <c r="H467" i="35"/>
  <c r="H466" i="35"/>
  <c r="H462" i="35"/>
  <c r="H461" i="35"/>
  <c r="H460" i="35"/>
  <c r="H456" i="35"/>
  <c r="H454" i="35"/>
  <c r="H453" i="35"/>
  <c r="H451" i="35"/>
  <c r="H449" i="35"/>
  <c r="H448" i="35"/>
  <c r="H447" i="35"/>
  <c r="H446" i="35"/>
  <c r="H442" i="35"/>
  <c r="H441" i="35"/>
  <c r="H440" i="35"/>
  <c r="H439" i="35"/>
  <c r="H437" i="35"/>
  <c r="H434" i="35"/>
  <c r="H433" i="35"/>
  <c r="H432" i="35"/>
  <c r="H431" i="35"/>
  <c r="H430" i="35"/>
  <c r="H428" i="35"/>
  <c r="H427" i="35"/>
  <c r="H424" i="35"/>
  <c r="H423" i="35"/>
  <c r="H422" i="35"/>
  <c r="H421" i="35"/>
  <c r="H420" i="35"/>
  <c r="H419" i="35"/>
  <c r="H418" i="35"/>
  <c r="H417" i="35"/>
  <c r="H416" i="35"/>
  <c r="H415" i="35"/>
  <c r="H414" i="35"/>
  <c r="H413" i="35"/>
  <c r="H412" i="35"/>
  <c r="H411" i="35"/>
  <c r="H410" i="35"/>
  <c r="H409" i="35"/>
  <c r="H408" i="35"/>
  <c r="H407" i="35"/>
  <c r="H406" i="35"/>
  <c r="H405" i="35"/>
  <c r="H404" i="35"/>
  <c r="H403" i="35"/>
  <c r="H402" i="35"/>
  <c r="H401" i="35"/>
  <c r="H400" i="35"/>
  <c r="H399" i="35"/>
  <c r="H398" i="35"/>
  <c r="H397" i="35"/>
  <c r="H396" i="35"/>
  <c r="H395" i="35"/>
  <c r="H394" i="35"/>
  <c r="H393" i="35"/>
  <c r="H392" i="35"/>
  <c r="H391" i="35"/>
  <c r="H390" i="35"/>
  <c r="H389" i="35"/>
  <c r="H388" i="35"/>
  <c r="H387" i="35"/>
  <c r="H386" i="35"/>
  <c r="H385" i="35"/>
  <c r="H383" i="35"/>
  <c r="H382" i="35"/>
  <c r="H381" i="35"/>
  <c r="H380" i="35"/>
  <c r="H379" i="35"/>
  <c r="H378" i="35"/>
  <c r="H377" i="35"/>
  <c r="H376" i="35"/>
  <c r="H375" i="35"/>
  <c r="H374" i="35"/>
  <c r="H373" i="35"/>
  <c r="H372" i="35"/>
  <c r="H371" i="35"/>
  <c r="H370" i="35"/>
  <c r="H369" i="35"/>
  <c r="H368" i="35"/>
  <c r="H367" i="35"/>
  <c r="H366" i="35"/>
  <c r="H365" i="35"/>
  <c r="H364" i="35"/>
  <c r="H363" i="35"/>
  <c r="H362" i="35"/>
  <c r="H361" i="35"/>
  <c r="H360" i="35"/>
  <c r="H358" i="35"/>
  <c r="H356" i="35"/>
  <c r="H355" i="35"/>
  <c r="H354" i="35"/>
  <c r="H353" i="35"/>
  <c r="H341" i="35"/>
  <c r="H340" i="35"/>
  <c r="H339" i="35"/>
  <c r="H338" i="35"/>
  <c r="H337" i="35"/>
  <c r="H336" i="35"/>
  <c r="H335" i="35"/>
  <c r="H334" i="35"/>
  <c r="H333" i="35"/>
  <c r="H332" i="35"/>
  <c r="H331" i="35"/>
  <c r="H330" i="35"/>
  <c r="H328" i="35"/>
  <c r="H327" i="35"/>
  <c r="H326" i="35"/>
  <c r="H325" i="35"/>
  <c r="H324" i="35"/>
  <c r="H322" i="35"/>
  <c r="H321" i="35"/>
  <c r="H318" i="35"/>
  <c r="H317" i="35"/>
  <c r="H316" i="35"/>
  <c r="H315" i="35"/>
  <c r="H314" i="35"/>
  <c r="H313" i="35"/>
  <c r="H312" i="35"/>
  <c r="H311" i="35"/>
  <c r="H310" i="35"/>
  <c r="H309" i="35"/>
  <c r="H308" i="35"/>
  <c r="H307" i="35"/>
  <c r="H306" i="35"/>
  <c r="H305" i="35"/>
  <c r="H304" i="35"/>
  <c r="H303" i="35"/>
  <c r="H299" i="35"/>
  <c r="H298" i="35"/>
  <c r="H297" i="35"/>
  <c r="H293" i="35"/>
  <c r="H292" i="35"/>
  <c r="H291" i="35"/>
  <c r="H287" i="35"/>
  <c r="H286" i="35"/>
  <c r="H285" i="35"/>
  <c r="H284" i="35"/>
  <c r="H283" i="35"/>
  <c r="H282" i="35"/>
  <c r="H281" i="35"/>
  <c r="H280" i="35"/>
  <c r="H279" i="35"/>
  <c r="H278" i="35"/>
  <c r="H274" i="35"/>
  <c r="H273" i="35"/>
  <c r="H272" i="35"/>
  <c r="H268" i="35"/>
  <c r="H267" i="35"/>
  <c r="H266" i="35"/>
  <c r="H261" i="35"/>
  <c r="H260" i="35"/>
  <c r="H259" i="35"/>
  <c r="H258" i="35"/>
  <c r="H255" i="35"/>
  <c r="H254" i="35"/>
  <c r="H253" i="35"/>
  <c r="H252" i="35"/>
  <c r="H251" i="35"/>
  <c r="H250" i="35"/>
  <c r="H249" i="35"/>
  <c r="H248" i="35"/>
  <c r="H247" i="35"/>
  <c r="H246" i="35"/>
  <c r="H245" i="35"/>
  <c r="H244" i="35"/>
  <c r="H243" i="35"/>
  <c r="H242" i="35"/>
  <c r="H241" i="35"/>
  <c r="H240" i="35"/>
  <c r="H239" i="35"/>
  <c r="H238" i="35"/>
  <c r="H237" i="35"/>
  <c r="H236" i="35"/>
  <c r="H235" i="35"/>
  <c r="H234" i="35"/>
  <c r="H233" i="35"/>
  <c r="H232" i="35"/>
  <c r="H231" i="35"/>
  <c r="H230" i="35"/>
  <c r="H229" i="35"/>
  <c r="H228" i="35"/>
  <c r="H227" i="35"/>
  <c r="H226" i="35"/>
  <c r="H225" i="35"/>
  <c r="H224" i="35"/>
  <c r="H223" i="35"/>
  <c r="H221" i="35"/>
  <c r="H220" i="35"/>
  <c r="H219" i="35"/>
  <c r="H218" i="35"/>
  <c r="H217" i="35"/>
  <c r="H216" i="35"/>
  <c r="H215" i="35"/>
  <c r="H214" i="35"/>
  <c r="H213" i="35"/>
  <c r="H212" i="35"/>
  <c r="H211" i="35"/>
  <c r="H210" i="35"/>
  <c r="H208" i="35"/>
  <c r="H207" i="35"/>
  <c r="H206" i="35"/>
  <c r="H205" i="35"/>
  <c r="H204" i="35"/>
  <c r="H203" i="35"/>
  <c r="H202" i="35"/>
  <c r="H201" i="35"/>
  <c r="H199" i="35"/>
  <c r="H198" i="35"/>
  <c r="H197" i="35"/>
  <c r="H195" i="35"/>
  <c r="H194" i="35"/>
  <c r="H193" i="35"/>
  <c r="H191" i="35"/>
  <c r="H190" i="35"/>
  <c r="H189" i="35"/>
  <c r="H188" i="35"/>
  <c r="H187" i="35"/>
  <c r="H186" i="35"/>
  <c r="H185" i="35"/>
  <c r="H184" i="35"/>
  <c r="H183" i="35"/>
  <c r="H182" i="35"/>
  <c r="H181" i="35"/>
  <c r="H180" i="35"/>
  <c r="H178" i="35"/>
  <c r="H177" i="35"/>
  <c r="H176" i="35"/>
  <c r="H175" i="35"/>
  <c r="H174" i="35"/>
  <c r="H173" i="35"/>
  <c r="H172" i="35"/>
  <c r="H170" i="35"/>
  <c r="H169" i="35"/>
  <c r="H168" i="35"/>
  <c r="H166" i="35"/>
  <c r="H165" i="35"/>
  <c r="H163" i="35"/>
  <c r="H162" i="35"/>
  <c r="H161" i="35"/>
  <c r="H160" i="35"/>
  <c r="H159" i="35"/>
  <c r="H158" i="35"/>
  <c r="H157" i="35"/>
  <c r="H156" i="35"/>
  <c r="H155" i="35"/>
  <c r="H154" i="35"/>
  <c r="H153" i="35"/>
  <c r="H152" i="35"/>
  <c r="H151" i="35"/>
  <c r="H150" i="35"/>
  <c r="H149" i="35"/>
  <c r="H148" i="35"/>
  <c r="H147" i="35"/>
  <c r="H146" i="35"/>
  <c r="H144" i="35"/>
  <c r="H142" i="35"/>
  <c r="H141" i="35"/>
  <c r="H139" i="35"/>
  <c r="H138" i="35"/>
  <c r="H136" i="35"/>
  <c r="H135" i="35"/>
  <c r="H133" i="35"/>
  <c r="H131" i="35"/>
  <c r="H130" i="35"/>
  <c r="H129" i="35"/>
  <c r="H128" i="35"/>
  <c r="H127" i="35"/>
  <c r="H126" i="35"/>
  <c r="H125" i="35"/>
  <c r="H124" i="35"/>
  <c r="H123" i="35"/>
  <c r="H122" i="35"/>
  <c r="H121" i="35"/>
  <c r="H120" i="35"/>
  <c r="H119" i="35"/>
  <c r="H118" i="35"/>
  <c r="H117" i="35"/>
  <c r="H116" i="35"/>
  <c r="H114" i="35"/>
  <c r="H112" i="35"/>
  <c r="H111" i="35"/>
  <c r="H109" i="35"/>
  <c r="H108" i="35"/>
  <c r="H106" i="35"/>
  <c r="H105" i="35"/>
  <c r="H103" i="35"/>
  <c r="H101" i="35"/>
  <c r="H100" i="35"/>
  <c r="H99" i="35"/>
  <c r="H98" i="35"/>
  <c r="H97" i="35"/>
  <c r="H96" i="35"/>
  <c r="H95" i="35"/>
  <c r="H94" i="35"/>
  <c r="H93" i="35"/>
  <c r="H92" i="35"/>
  <c r="H91" i="35"/>
  <c r="H90" i="35"/>
  <c r="H89" i="35"/>
  <c r="H88" i="35"/>
  <c r="H87" i="35"/>
  <c r="H86" i="35"/>
  <c r="H84" i="35"/>
  <c r="H82" i="35"/>
  <c r="H81" i="35"/>
  <c r="H79" i="35"/>
  <c r="H78" i="35"/>
  <c r="H76" i="35"/>
  <c r="H75" i="35"/>
  <c r="H73" i="35"/>
  <c r="H71" i="35"/>
  <c r="H70" i="35"/>
  <c r="H66" i="35"/>
  <c r="H65" i="35"/>
  <c r="H64" i="35"/>
  <c r="H63" i="35"/>
  <c r="H61" i="35"/>
  <c r="H60" i="35"/>
  <c r="H59" i="35"/>
  <c r="H58" i="35"/>
  <c r="H57" i="35"/>
  <c r="H40" i="35"/>
  <c r="H39" i="35"/>
  <c r="H38" i="35"/>
  <c r="H37" i="35"/>
  <c r="H36" i="35"/>
  <c r="H35" i="35"/>
  <c r="H34" i="35"/>
  <c r="H33" i="35"/>
  <c r="H32" i="35"/>
  <c r="H31" i="35"/>
  <c r="H30" i="35"/>
  <c r="H29" i="35"/>
  <c r="H28" i="35"/>
  <c r="H26" i="35"/>
  <c r="H25" i="35"/>
  <c r="H24" i="35"/>
  <c r="H23" i="35"/>
  <c r="H22" i="35"/>
  <c r="H21" i="35"/>
  <c r="H20" i="35"/>
  <c r="H19" i="35"/>
  <c r="H18" i="35"/>
  <c r="H17" i="35"/>
  <c r="H16" i="35"/>
  <c r="H15" i="35"/>
  <c r="H14" i="35"/>
  <c r="H13" i="35"/>
  <c r="H12" i="35"/>
  <c r="H11" i="35"/>
  <c r="H9" i="35"/>
  <c r="H8" i="35"/>
  <c r="H7" i="35"/>
  <c r="H6" i="35"/>
  <c r="H5" i="35"/>
  <c r="H4" i="35"/>
  <c r="L602" i="35" l="1"/>
  <c r="L649" i="35"/>
  <c r="L627" i="35"/>
  <c r="L606" i="35"/>
  <c r="L599" i="35"/>
  <c r="L641" i="35"/>
  <c r="L640" i="35"/>
  <c r="H588" i="35"/>
  <c r="L618" i="35"/>
  <c r="L612" i="35"/>
  <c r="L617" i="35"/>
  <c r="L597" i="35"/>
  <c r="L608" i="35"/>
  <c r="L590" i="35"/>
  <c r="L638" i="35"/>
  <c r="L644" i="35"/>
  <c r="L633" i="35"/>
  <c r="L613" i="35"/>
  <c r="L642" i="35"/>
  <c r="L630" i="35"/>
  <c r="L620" i="35"/>
  <c r="L603" i="35"/>
  <c r="L621" i="35"/>
  <c r="L637" i="35"/>
  <c r="L601" i="35"/>
  <c r="L615" i="35"/>
  <c r="L631" i="35"/>
  <c r="L647" i="35"/>
  <c r="L592" i="35"/>
  <c r="L632" i="35"/>
  <c r="H617" i="35"/>
  <c r="H647" i="35"/>
  <c r="L622" i="35"/>
  <c r="L594" i="35"/>
  <c r="L610" i="35"/>
  <c r="L626" i="35"/>
  <c r="L646" i="35"/>
  <c r="L596" i="35"/>
  <c r="L628" i="35"/>
  <c r="L589" i="35"/>
  <c r="L607" i="35"/>
  <c r="L625" i="35"/>
  <c r="L643" i="35"/>
  <c r="L591" i="35"/>
  <c r="L605" i="35"/>
  <c r="L619" i="35"/>
  <c r="L635" i="35"/>
  <c r="L648" i="35"/>
  <c r="L616" i="35"/>
  <c r="H624" i="35"/>
  <c r="H67" i="35"/>
  <c r="H342" i="35"/>
  <c r="H435" i="35"/>
  <c r="H443" i="35"/>
  <c r="L598" i="35"/>
  <c r="L614" i="35"/>
  <c r="L634" i="35"/>
  <c r="L604" i="35"/>
  <c r="L636" i="35"/>
  <c r="L595" i="35"/>
  <c r="L611" i="35"/>
  <c r="L629" i="35"/>
  <c r="L645" i="35"/>
  <c r="L593" i="35"/>
  <c r="L609" i="35"/>
  <c r="L623" i="35"/>
  <c r="L639" i="35"/>
  <c r="L624" i="35"/>
  <c r="L600" i="35"/>
  <c r="M55" i="35" l="1"/>
  <c r="N95" i="35"/>
  <c r="N472" i="35"/>
  <c r="N154" i="35"/>
  <c r="O191" i="35"/>
  <c r="M64" i="35"/>
  <c r="M339" i="35"/>
  <c r="N384" i="35"/>
  <c r="N408" i="35"/>
  <c r="M120" i="35"/>
  <c r="M81" i="35"/>
  <c r="N297" i="35"/>
  <c r="O610" i="35"/>
  <c r="M437" i="35"/>
  <c r="N469" i="35"/>
  <c r="N466" i="35"/>
  <c r="M462" i="35"/>
  <c r="O17" i="35"/>
  <c r="N482" i="35"/>
  <c r="O557" i="35"/>
  <c r="N565" i="35"/>
  <c r="O168" i="35"/>
  <c r="N171" i="35"/>
  <c r="M207" i="35"/>
  <c r="O62" i="35"/>
  <c r="M84" i="35"/>
  <c r="M608" i="35"/>
  <c r="N31" i="35"/>
  <c r="O99" i="35"/>
  <c r="N385" i="35"/>
  <c r="M563" i="35"/>
  <c r="M249" i="35"/>
  <c r="O137" i="35"/>
  <c r="O255" i="35"/>
  <c r="M108" i="35"/>
  <c r="N233" i="35"/>
  <c r="O206" i="35"/>
  <c r="N602" i="35"/>
  <c r="N133" i="35"/>
  <c r="M291" i="35"/>
  <c r="N209" i="35"/>
  <c r="N442" i="35"/>
  <c r="O200" i="35"/>
  <c r="N161" i="35"/>
  <c r="O120" i="35"/>
  <c r="N69" i="35"/>
  <c r="M232" i="35"/>
  <c r="M617" i="35"/>
  <c r="O399" i="35"/>
  <c r="O49" i="35"/>
  <c r="M566" i="35"/>
  <c r="O107" i="35"/>
  <c r="O13" i="35"/>
  <c r="M288" i="35"/>
  <c r="O259" i="35"/>
  <c r="O439" i="35"/>
  <c r="O220" i="35"/>
  <c r="N577" i="35"/>
  <c r="M202" i="35"/>
  <c r="M552" i="35"/>
  <c r="N198" i="35"/>
  <c r="N124" i="35"/>
  <c r="O82" i="35"/>
  <c r="O205" i="35"/>
  <c r="M87" i="35"/>
  <c r="O7" i="35"/>
  <c r="M248" i="35"/>
  <c r="M364" i="35"/>
  <c r="M481" i="35"/>
  <c r="M138" i="35"/>
  <c r="O165" i="35"/>
  <c r="M548" i="35"/>
  <c r="N270" i="35"/>
  <c r="M126" i="35"/>
  <c r="N245" i="35"/>
  <c r="M95" i="35"/>
  <c r="N187" i="35"/>
  <c r="N251" i="35"/>
  <c r="O584" i="35"/>
  <c r="N148" i="35"/>
  <c r="N102" i="35"/>
  <c r="O101" i="35"/>
  <c r="O51" i="35"/>
  <c r="M314" i="35"/>
  <c r="M284" i="35"/>
  <c r="O471" i="35"/>
  <c r="M443" i="35"/>
  <c r="O329" i="35"/>
  <c r="M112" i="35"/>
  <c r="O298" i="35"/>
  <c r="O144" i="35"/>
  <c r="O173" i="35"/>
  <c r="N139" i="35"/>
  <c r="N200" i="35"/>
  <c r="O453" i="35"/>
  <c r="N137" i="35"/>
  <c r="O415" i="35"/>
  <c r="O10" i="35"/>
  <c r="O271" i="35"/>
  <c r="M301" i="35"/>
  <c r="N101" i="35"/>
  <c r="O203" i="35"/>
  <c r="O497" i="35"/>
  <c r="M47" i="35"/>
  <c r="M562" i="35"/>
  <c r="O195" i="35"/>
  <c r="O50" i="35"/>
  <c r="O211" i="35"/>
  <c r="N518" i="35"/>
  <c r="N441" i="35"/>
  <c r="M287" i="35"/>
  <c r="N328" i="35"/>
  <c r="O19" i="35"/>
  <c r="O40" i="35"/>
  <c r="M618" i="35"/>
  <c r="O646" i="35"/>
  <c r="O260" i="35"/>
  <c r="M262" i="35"/>
  <c r="N182" i="35"/>
  <c r="N109" i="35"/>
  <c r="M176" i="35"/>
  <c r="M123" i="35"/>
  <c r="O505" i="35"/>
  <c r="M285" i="35"/>
  <c r="O148" i="35"/>
  <c r="N529" i="35"/>
  <c r="O66" i="35"/>
  <c r="M70" i="35"/>
  <c r="N66" i="35"/>
  <c r="O640" i="35"/>
  <c r="N295" i="35"/>
  <c r="O134" i="35"/>
  <c r="O470" i="35"/>
  <c r="M498" i="35"/>
  <c r="M164" i="35"/>
  <c r="M32" i="35"/>
  <c r="O100" i="35"/>
  <c r="O579" i="35"/>
  <c r="O248" i="35"/>
  <c r="N238" i="35"/>
  <c r="N118" i="35"/>
  <c r="O590" i="35"/>
  <c r="N222" i="35"/>
  <c r="M160" i="35"/>
  <c r="O225" i="35"/>
  <c r="N110" i="35"/>
  <c r="N264" i="35"/>
  <c r="N616" i="35"/>
  <c r="N546" i="35"/>
  <c r="N594" i="35"/>
  <c r="O311" i="35"/>
  <c r="M24" i="35"/>
  <c r="N156" i="35"/>
  <c r="N347" i="35"/>
  <c r="N539" i="35"/>
  <c r="N497" i="35"/>
  <c r="O102" i="35"/>
  <c r="M259" i="35"/>
  <c r="M447" i="35"/>
  <c r="M519" i="35"/>
  <c r="O589" i="35"/>
  <c r="M521" i="35"/>
  <c r="M637" i="35"/>
  <c r="N386" i="35"/>
  <c r="M439" i="35"/>
  <c r="O72" i="35"/>
  <c r="O163" i="35"/>
  <c r="N257" i="35"/>
  <c r="M250" i="35"/>
  <c r="O174" i="35"/>
  <c r="O328" i="35"/>
  <c r="M576" i="35"/>
  <c r="N473" i="35"/>
  <c r="O609" i="35"/>
  <c r="M226" i="35"/>
  <c r="O68" i="35"/>
  <c r="O468" i="35"/>
  <c r="N71" i="35"/>
  <c r="M213" i="35"/>
  <c r="M134" i="35"/>
  <c r="O594" i="35"/>
  <c r="M22" i="35"/>
  <c r="M429" i="35"/>
  <c r="M135" i="35"/>
  <c r="N317" i="35"/>
  <c r="O216" i="35"/>
  <c r="O509" i="35"/>
  <c r="N449" i="35"/>
  <c r="N556" i="35"/>
  <c r="M68" i="35"/>
  <c r="O135" i="35"/>
  <c r="M467" i="35"/>
  <c r="M568" i="35"/>
  <c r="N64" i="35"/>
  <c r="N53" i="35"/>
  <c r="M370" i="35"/>
  <c r="N57" i="35"/>
  <c r="N60" i="35"/>
  <c r="N483" i="35"/>
  <c r="O542" i="35"/>
  <c r="O423" i="35"/>
  <c r="O568" i="35"/>
  <c r="N38" i="35"/>
  <c r="N479" i="35"/>
  <c r="M423" i="35"/>
  <c r="N199" i="35"/>
  <c r="N127" i="35"/>
  <c r="N520" i="35"/>
  <c r="M341" i="35"/>
  <c r="O180" i="35"/>
  <c r="M569" i="35"/>
  <c r="N86" i="35"/>
  <c r="O89" i="35"/>
  <c r="N269" i="35"/>
  <c r="O474" i="35"/>
  <c r="M556" i="35"/>
  <c r="O301" i="35"/>
  <c r="M177" i="35"/>
  <c r="N130" i="35"/>
  <c r="M162" i="35"/>
  <c r="N305" i="35"/>
  <c r="N65" i="35"/>
  <c r="O88" i="35"/>
  <c r="M460" i="35"/>
  <c r="N517" i="35"/>
  <c r="N100" i="35"/>
  <c r="M540" i="35"/>
  <c r="N519" i="35"/>
  <c r="O346" i="35"/>
  <c r="O565" i="35"/>
  <c r="N596" i="35"/>
  <c r="O92" i="35"/>
  <c r="N194" i="35"/>
  <c r="M280" i="35"/>
  <c r="N190" i="35"/>
  <c r="M275" i="35"/>
  <c r="O279" i="35"/>
  <c r="N147" i="35"/>
  <c r="N282" i="35"/>
  <c r="M357" i="35"/>
  <c r="M146" i="35"/>
  <c r="O244" i="35"/>
  <c r="O535" i="35"/>
  <c r="O451" i="35"/>
  <c r="N48" i="35"/>
  <c r="O388" i="35"/>
  <c r="N291" i="35"/>
  <c r="O184" i="35"/>
  <c r="N40" i="35"/>
  <c r="O91" i="35"/>
  <c r="N204" i="35"/>
  <c r="M571" i="35"/>
  <c r="N265" i="35"/>
  <c r="O543" i="35"/>
  <c r="O572" i="35"/>
  <c r="M14" i="35"/>
  <c r="M315" i="35"/>
  <c r="N45" i="35"/>
  <c r="O362" i="35"/>
  <c r="N292" i="35"/>
  <c r="M85" i="35"/>
  <c r="O84" i="35"/>
  <c r="M518" i="35"/>
  <c r="N447" i="35"/>
  <c r="O42" i="35"/>
  <c r="M592" i="35"/>
  <c r="M271" i="35"/>
  <c r="M470" i="35"/>
  <c r="O531" i="35"/>
  <c r="O496" i="35"/>
  <c r="O121" i="35"/>
  <c r="N310" i="35"/>
  <c r="O222" i="35"/>
  <c r="N613" i="35"/>
  <c r="N276" i="35"/>
  <c r="O338" i="35"/>
  <c r="O457" i="35"/>
  <c r="N430" i="35"/>
  <c r="O599" i="35"/>
  <c r="N335" i="35"/>
  <c r="N339" i="35"/>
  <c r="N246" i="35"/>
  <c r="N268" i="35"/>
  <c r="N81" i="35"/>
  <c r="M483" i="35"/>
  <c r="N367" i="35"/>
  <c r="M196" i="35"/>
  <c r="N507" i="35"/>
  <c r="N266" i="35"/>
  <c r="O131" i="35"/>
  <c r="O616" i="35"/>
  <c r="N136" i="35"/>
  <c r="O169" i="35"/>
  <c r="O576" i="35"/>
  <c r="O48" i="35"/>
  <c r="M511" i="35"/>
  <c r="N188" i="35"/>
  <c r="M171" i="35"/>
  <c r="O378" i="35"/>
  <c r="O479" i="35"/>
  <c r="N72" i="35"/>
  <c r="M414" i="35"/>
  <c r="N357" i="35"/>
  <c r="N413" i="35"/>
  <c r="N484" i="35"/>
  <c r="N163" i="35"/>
  <c r="N6" i="35"/>
  <c r="N111" i="35"/>
  <c r="M167" i="35"/>
  <c r="M383" i="35"/>
  <c r="N51" i="35"/>
  <c r="O149" i="35"/>
  <c r="N359" i="35"/>
  <c r="N232" i="35"/>
  <c r="M15" i="35"/>
  <c r="N74" i="35"/>
  <c r="M360" i="35"/>
  <c r="N378" i="35"/>
  <c r="N76" i="35"/>
  <c r="M46" i="35"/>
  <c r="M240" i="35"/>
  <c r="M290" i="35"/>
  <c r="N576" i="35"/>
  <c r="N491" i="35"/>
  <c r="O617" i="35"/>
  <c r="N112" i="35"/>
  <c r="O95" i="35"/>
  <c r="O204" i="35"/>
  <c r="O234" i="35"/>
  <c r="O111" i="35"/>
  <c r="O250" i="35"/>
  <c r="M394" i="35"/>
  <c r="M140" i="35"/>
  <c r="M307" i="35"/>
  <c r="M34" i="35"/>
  <c r="N639" i="35"/>
  <c r="M366" i="35"/>
  <c r="M26" i="35"/>
  <c r="M435" i="35"/>
  <c r="N585" i="35"/>
  <c r="N20" i="35"/>
  <c r="O186" i="35"/>
  <c r="M181" i="35"/>
  <c r="M342" i="35"/>
  <c r="N415" i="35"/>
  <c r="M254" i="35"/>
  <c r="O455" i="35"/>
  <c r="N533" i="35"/>
  <c r="O16" i="35"/>
  <c r="O563" i="35"/>
  <c r="O214" i="35"/>
  <c r="M209" i="35"/>
  <c r="M163" i="35"/>
  <c r="O22" i="35"/>
  <c r="N373" i="35"/>
  <c r="M153" i="35"/>
  <c r="N207" i="35"/>
  <c r="O561" i="35"/>
  <c r="N125" i="35"/>
  <c r="M330" i="35"/>
  <c r="O312" i="35"/>
  <c r="M50" i="35"/>
  <c r="M523" i="35"/>
  <c r="M224" i="35"/>
  <c r="M446" i="35"/>
  <c r="O436" i="35"/>
  <c r="N261" i="35"/>
  <c r="O9" i="35"/>
  <c r="M634" i="35"/>
  <c r="M107" i="35"/>
  <c r="O434" i="35"/>
  <c r="M106" i="35"/>
  <c r="M606" i="35"/>
  <c r="N325" i="35"/>
  <c r="O277" i="35"/>
  <c r="M178" i="35"/>
  <c r="M91" i="35"/>
  <c r="N160" i="35"/>
  <c r="N582" i="35"/>
  <c r="O179" i="35"/>
  <c r="N67" i="35"/>
  <c r="M269" i="35"/>
  <c r="M642" i="35"/>
  <c r="O363" i="35"/>
  <c r="M430" i="35"/>
  <c r="N346" i="35"/>
  <c r="N550" i="35"/>
  <c r="O231" i="35"/>
  <c r="N152" i="35"/>
  <c r="N22" i="35"/>
  <c r="O525" i="35"/>
  <c r="M442" i="35"/>
  <c r="N505" i="35"/>
  <c r="M452" i="35"/>
  <c r="M132" i="35"/>
  <c r="N464" i="35"/>
  <c r="N440" i="35"/>
  <c r="O464" i="35"/>
  <c r="N612" i="35"/>
  <c r="N392" i="35"/>
  <c r="O29" i="35"/>
  <c r="M184" i="35"/>
  <c r="M152" i="35"/>
  <c r="O492" i="35"/>
  <c r="O110" i="35"/>
  <c r="O54" i="35"/>
  <c r="O262" i="35"/>
  <c r="O196" i="35"/>
  <c r="O435" i="35"/>
  <c r="N450" i="35"/>
  <c r="N180" i="35"/>
  <c r="O570" i="35"/>
  <c r="M111" i="35"/>
  <c r="O361" i="35"/>
  <c r="O621" i="35"/>
  <c r="M363" i="35"/>
  <c r="O648" i="35"/>
  <c r="O253" i="35"/>
  <c r="O593" i="35"/>
  <c r="N298" i="35"/>
  <c r="N587" i="35"/>
  <c r="N205" i="35"/>
  <c r="M515" i="35"/>
  <c r="N360" i="35"/>
  <c r="O603" i="35"/>
  <c r="N503" i="35"/>
  <c r="N404" i="35"/>
  <c r="N73" i="35"/>
  <c r="N590" i="35"/>
  <c r="O14" i="35"/>
  <c r="N551" i="35"/>
  <c r="O587" i="35"/>
  <c r="M545" i="35"/>
  <c r="M585" i="35"/>
  <c r="N280" i="35"/>
  <c r="N213" i="35"/>
  <c r="O187" i="35"/>
  <c r="M310" i="35"/>
  <c r="O513" i="35"/>
  <c r="N521" i="35"/>
  <c r="N424" i="35"/>
  <c r="N319" i="35"/>
  <c r="M572" i="35"/>
  <c r="N281" i="35"/>
  <c r="O267" i="35"/>
  <c r="M327" i="35"/>
  <c r="N593" i="35"/>
  <c r="O221" i="35"/>
  <c r="N372" i="35"/>
  <c r="N504" i="35"/>
  <c r="N640" i="35"/>
  <c r="N400" i="35"/>
  <c r="O500" i="35"/>
  <c r="O87" i="35"/>
  <c r="N254" i="35"/>
  <c r="N500" i="35"/>
  <c r="M406" i="35"/>
  <c r="O419" i="35"/>
  <c r="N218" i="35"/>
  <c r="M575" i="35"/>
  <c r="O299" i="35"/>
  <c r="O538" i="35"/>
  <c r="N55" i="35"/>
  <c r="O297" i="35"/>
  <c r="M298" i="35"/>
  <c r="M273" i="35"/>
  <c r="O360" i="35"/>
  <c r="N387" i="35"/>
  <c r="N312" i="35"/>
  <c r="O612" i="35"/>
  <c r="N272" i="35"/>
  <c r="M453" i="35"/>
  <c r="M45" i="35"/>
  <c r="M631" i="35"/>
  <c r="O412" i="35"/>
  <c r="O141" i="35"/>
  <c r="O585" i="35"/>
  <c r="M304" i="35"/>
  <c r="O97" i="35"/>
  <c r="M427" i="35"/>
  <c r="O428" i="35"/>
  <c r="N215" i="35"/>
  <c r="N494" i="35"/>
  <c r="M236" i="35"/>
  <c r="M265" i="35"/>
  <c r="M228" i="35"/>
  <c r="N175" i="35"/>
  <c r="M191" i="35"/>
  <c r="N416" i="35"/>
  <c r="N131" i="35"/>
  <c r="O644" i="35"/>
  <c r="M28" i="35"/>
  <c r="M42" i="35"/>
  <c r="M105" i="35"/>
  <c r="M335" i="35"/>
  <c r="M220" i="35"/>
  <c r="O463" i="35"/>
  <c r="O375" i="35"/>
  <c r="O480" i="35"/>
  <c r="O600" i="35"/>
  <c r="M49" i="35"/>
  <c r="M12" i="35"/>
  <c r="O199" i="35"/>
  <c r="N16" i="35"/>
  <c r="N185" i="35"/>
  <c r="M131" i="35"/>
  <c r="N569" i="35"/>
  <c r="M103" i="35"/>
  <c r="N144" i="35"/>
  <c r="N443" i="35"/>
  <c r="O441" i="35"/>
  <c r="N191" i="35"/>
  <c r="O446" i="35"/>
  <c r="O581" i="35"/>
  <c r="O213" i="35"/>
  <c r="M253" i="35"/>
  <c r="M6" i="35"/>
  <c r="M619" i="35"/>
  <c r="N396" i="35"/>
  <c r="O550" i="35"/>
  <c r="N380" i="35"/>
  <c r="N574" i="35"/>
  <c r="N140" i="35"/>
  <c r="N603" i="35"/>
  <c r="O487" i="35"/>
  <c r="O627" i="35"/>
  <c r="M286" i="35"/>
  <c r="M455" i="35"/>
  <c r="N97" i="35"/>
  <c r="O194" i="35"/>
  <c r="O305" i="35"/>
  <c r="O233" i="35"/>
  <c r="M583" i="35"/>
  <c r="N431" i="35"/>
  <c r="M71" i="35"/>
  <c r="O350" i="35"/>
  <c r="M561" i="35"/>
  <c r="N178" i="35"/>
  <c r="O398" i="35"/>
  <c r="M381" i="35"/>
  <c r="M374" i="35"/>
  <c r="O515" i="35"/>
  <c r="N595" i="35"/>
  <c r="N85" i="35"/>
  <c r="O274" i="35"/>
  <c r="N106" i="35"/>
  <c r="N563" i="35"/>
  <c r="M217" i="35"/>
  <c r="O124" i="35"/>
  <c r="N498" i="35"/>
  <c r="O37" i="35"/>
  <c r="M67" i="35"/>
  <c r="N229" i="35"/>
  <c r="N195" i="35"/>
  <c r="M349" i="35"/>
  <c r="M216" i="35"/>
  <c r="M398" i="35"/>
  <c r="O482" i="35"/>
  <c r="O57" i="35"/>
  <c r="N383" i="35"/>
  <c r="N419" i="35"/>
  <c r="O530" i="35"/>
  <c r="O237" i="35"/>
  <c r="M93" i="35"/>
  <c r="M260" i="35"/>
  <c r="N514" i="35"/>
  <c r="O98" i="35"/>
  <c r="M328" i="35"/>
  <c r="N240" i="35"/>
  <c r="N332" i="35"/>
  <c r="M238" i="35"/>
  <c r="N179" i="35"/>
  <c r="M60" i="35"/>
  <c r="M44" i="35"/>
  <c r="O372" i="35"/>
  <c r="O459" i="35"/>
  <c r="O465" i="35"/>
  <c r="N627" i="35"/>
  <c r="M23" i="35"/>
  <c r="N600" i="35"/>
  <c r="M365" i="35"/>
  <c r="N260" i="35"/>
  <c r="N489" i="35"/>
  <c r="N58" i="35"/>
  <c r="O608" i="35"/>
  <c r="M648" i="35"/>
  <c r="N311" i="35"/>
  <c r="N214" i="35"/>
  <c r="N542" i="35"/>
  <c r="M303" i="35"/>
  <c r="N220" i="35"/>
  <c r="M128" i="35"/>
  <c r="O295" i="35"/>
  <c r="N228" i="35"/>
  <c r="N289" i="35"/>
  <c r="O571" i="35"/>
  <c r="N642" i="35"/>
  <c r="O198" i="35"/>
  <c r="N183" i="35"/>
  <c r="M194" i="35"/>
  <c r="O508" i="35"/>
  <c r="O240" i="35"/>
  <c r="M595" i="35"/>
  <c r="N437" i="35"/>
  <c r="M136" i="35"/>
  <c r="N453" i="35"/>
  <c r="O46" i="35"/>
  <c r="N88" i="35"/>
  <c r="N294" i="35"/>
  <c r="N258" i="35"/>
  <c r="N439" i="35"/>
  <c r="M493" i="35"/>
  <c r="N451" i="35"/>
  <c r="O575" i="35"/>
  <c r="M325" i="35"/>
  <c r="O70" i="35"/>
  <c r="O396" i="35"/>
  <c r="M119" i="35"/>
  <c r="M101" i="35"/>
  <c r="M174" i="35"/>
  <c r="N151" i="35"/>
  <c r="N30" i="35"/>
  <c r="N604" i="35"/>
  <c r="O242" i="35"/>
  <c r="N168" i="35"/>
  <c r="N462" i="35"/>
  <c r="M115" i="35"/>
  <c r="O320" i="35"/>
  <c r="M251" i="35"/>
  <c r="N375" i="35"/>
  <c r="N579" i="35"/>
  <c r="N461" i="35"/>
  <c r="N32" i="35"/>
  <c r="N42" i="35"/>
  <c r="M252" i="35"/>
  <c r="N391" i="35"/>
  <c r="M278" i="35"/>
  <c r="N580" i="35"/>
  <c r="O327" i="35"/>
  <c r="O417" i="35"/>
  <c r="O473" i="35"/>
  <c r="M558" i="35"/>
  <c r="N371" i="35"/>
  <c r="O246" i="35"/>
  <c r="O564" i="35"/>
  <c r="M16" i="35"/>
  <c r="M358" i="35"/>
  <c r="M420" i="35"/>
  <c r="N527" i="35"/>
  <c r="M244" i="35"/>
  <c r="N211" i="35"/>
  <c r="O400" i="35"/>
  <c r="O422" i="35"/>
  <c r="M56" i="35"/>
  <c r="N406" i="35"/>
  <c r="O442" i="35"/>
  <c r="O385" i="35"/>
  <c r="N608" i="35"/>
  <c r="N635" i="35"/>
  <c r="M258" i="35"/>
  <c r="O357" i="35"/>
  <c r="M480" i="35"/>
  <c r="N43" i="35"/>
  <c r="O551" i="35"/>
  <c r="O223" i="35"/>
  <c r="O555" i="35"/>
  <c r="M235" i="35"/>
  <c r="O313" i="35"/>
  <c r="M372" i="35"/>
  <c r="N523" i="35"/>
  <c r="M223" i="35"/>
  <c r="O4" i="35"/>
  <c r="O393" i="35"/>
  <c r="O524" i="35"/>
  <c r="M384" i="35"/>
  <c r="M344" i="35"/>
  <c r="O642" i="35"/>
  <c r="N47" i="35"/>
  <c r="O258" i="35"/>
  <c r="O444" i="35"/>
  <c r="M387" i="35"/>
  <c r="M351" i="35"/>
  <c r="N75" i="35"/>
  <c r="M157" i="35"/>
  <c r="O416" i="35"/>
  <c r="O635" i="35"/>
  <c r="M9" i="35"/>
  <c r="M485" i="35"/>
  <c r="O322" i="35"/>
  <c r="N123" i="35"/>
  <c r="O426" i="35"/>
  <c r="O140" i="35"/>
  <c r="M122" i="35"/>
  <c r="M5" i="35"/>
  <c r="N7" i="35"/>
  <c r="N407" i="35"/>
  <c r="M495" i="35"/>
  <c r="M598" i="35"/>
  <c r="N342" i="35"/>
  <c r="N343" i="35"/>
  <c r="N126" i="35"/>
  <c r="O517" i="35"/>
  <c r="N341" i="35"/>
  <c r="N323" i="35"/>
  <c r="N206" i="35"/>
  <c r="N4" i="35"/>
  <c r="M597" i="35"/>
  <c r="O483" i="35"/>
  <c r="N46" i="35"/>
  <c r="O128" i="35"/>
  <c r="M553" i="35"/>
  <c r="N583" i="35"/>
  <c r="O45" i="35"/>
  <c r="M279" i="35"/>
  <c r="N226" i="35"/>
  <c r="M530" i="35"/>
  <c r="M417" i="35"/>
  <c r="M225" i="35"/>
  <c r="N394" i="35"/>
  <c r="N184" i="35"/>
  <c r="O353" i="35"/>
  <c r="N457" i="35"/>
  <c r="M7" i="35"/>
  <c r="O641" i="35"/>
  <c r="N340" i="35"/>
  <c r="N96" i="35"/>
  <c r="M348" i="35"/>
  <c r="M535" i="35"/>
  <c r="N619" i="35"/>
  <c r="O287" i="35"/>
  <c r="M397" i="35"/>
  <c r="O166" i="35"/>
  <c r="M309" i="35"/>
  <c r="O43" i="35"/>
  <c r="N420" i="35"/>
  <c r="N561" i="35"/>
  <c r="O256" i="35"/>
  <c r="M638" i="35"/>
  <c r="M326" i="35"/>
  <c r="M494" i="35"/>
  <c r="M52" i="35"/>
  <c r="N637" i="35"/>
  <c r="M165" i="35"/>
  <c r="N486" i="35"/>
  <c r="O532" i="35"/>
  <c r="O645" i="35"/>
  <c r="O263" i="35"/>
  <c r="O598" i="35"/>
  <c r="M613" i="35"/>
  <c r="N296" i="35"/>
  <c r="N628" i="35"/>
  <c r="O119" i="35"/>
  <c r="M211" i="35"/>
  <c r="N94" i="35"/>
  <c r="M546" i="35"/>
  <c r="M222" i="35"/>
  <c r="M31" i="35"/>
  <c r="N108" i="35"/>
  <c r="O189" i="35"/>
  <c r="M350" i="35"/>
  <c r="M390" i="35"/>
  <c r="M214" i="35"/>
  <c r="N243" i="35"/>
  <c r="O64" i="35"/>
  <c r="O154" i="35"/>
  <c r="O183" i="35"/>
  <c r="O118" i="35"/>
  <c r="M155" i="35"/>
  <c r="O622" i="35"/>
  <c r="N26" i="35"/>
  <c r="M114" i="35"/>
  <c r="N217" i="35"/>
  <c r="O376" i="35"/>
  <c r="O484" i="35"/>
  <c r="M321" i="35"/>
  <c r="N426" i="35"/>
  <c r="M491" i="35"/>
  <c r="M208" i="35"/>
  <c r="N589" i="35"/>
  <c r="M551" i="35"/>
  <c r="M245" i="35"/>
  <c r="N432" i="35"/>
  <c r="M283" i="35"/>
  <c r="M257" i="35"/>
  <c r="O559" i="35"/>
  <c r="M329" i="35"/>
  <c r="O146" i="35"/>
  <c r="N478" i="35"/>
  <c r="N120" i="35"/>
  <c r="O325" i="35"/>
  <c r="N235" i="35"/>
  <c r="N63" i="35"/>
  <c r="O157" i="35"/>
  <c r="O562" i="35"/>
  <c r="N223" i="35"/>
  <c r="N176" i="35"/>
  <c r="N643" i="35"/>
  <c r="O379" i="35"/>
  <c r="N49" i="35"/>
  <c r="M33" i="35"/>
  <c r="M503" i="35"/>
  <c r="N395" i="35"/>
  <c r="M199" i="35"/>
  <c r="M332" i="35"/>
  <c r="O303" i="35"/>
  <c r="M90" i="35"/>
  <c r="N239" i="35"/>
  <c r="M239" i="35"/>
  <c r="O41" i="35"/>
  <c r="N77" i="35"/>
  <c r="O170" i="35"/>
  <c r="M145" i="35"/>
  <c r="M385" i="35"/>
  <c r="M116" i="35"/>
  <c r="M299" i="35"/>
  <c r="M65" i="35"/>
  <c r="N423" i="35"/>
  <c r="O32" i="35"/>
  <c r="O6" i="35"/>
  <c r="M457" i="35"/>
  <c r="N197" i="35"/>
  <c r="N80" i="35"/>
  <c r="N271" i="35"/>
  <c r="O103" i="35"/>
  <c r="O142" i="35"/>
  <c r="O547" i="35"/>
  <c r="O112" i="35"/>
  <c r="O116" i="35"/>
  <c r="M170" i="35"/>
  <c r="O427" i="35"/>
  <c r="O27" i="35"/>
  <c r="N98" i="35"/>
  <c r="O201" i="35"/>
  <c r="M411" i="35"/>
  <c r="O408" i="35"/>
  <c r="O138" i="35"/>
  <c r="O207" i="35"/>
  <c r="O145" i="35"/>
  <c r="N115" i="35"/>
  <c r="N28" i="35"/>
  <c r="M201" i="35"/>
  <c r="M183" i="35"/>
  <c r="M361" i="35"/>
  <c r="M137" i="35"/>
  <c r="M193" i="35"/>
  <c r="O354" i="35"/>
  <c r="O534" i="35"/>
  <c r="N632" i="35"/>
  <c r="N625" i="35"/>
  <c r="O266" i="35"/>
  <c r="N537" i="35"/>
  <c r="N562" i="35"/>
  <c r="M440" i="35"/>
  <c r="M641" i="35"/>
  <c r="N306" i="35"/>
  <c r="O162" i="35"/>
  <c r="N605" i="35"/>
  <c r="N150" i="35"/>
  <c r="N307" i="35"/>
  <c r="M308" i="35"/>
  <c r="M649" i="35"/>
  <c r="N531" i="35"/>
  <c r="M565" i="35"/>
  <c r="O33" i="35"/>
  <c r="M506" i="35"/>
  <c r="O403" i="35"/>
  <c r="N570" i="35"/>
  <c r="N499" i="35"/>
  <c r="O344" i="35"/>
  <c r="M538" i="35"/>
  <c r="N287" i="35"/>
  <c r="O380" i="35"/>
  <c r="M404" i="35"/>
  <c r="N212" i="35"/>
  <c r="M319" i="35"/>
  <c r="M624" i="35"/>
  <c r="M599" i="35"/>
  <c r="M526" i="35"/>
  <c r="O611" i="35"/>
  <c r="O528" i="35"/>
  <c r="O506" i="35"/>
  <c r="O613" i="35"/>
  <c r="M267" i="35"/>
  <c r="M323" i="35"/>
  <c r="N315" i="35"/>
  <c r="N286" i="35"/>
  <c r="N501" i="35"/>
  <c r="O308" i="35"/>
  <c r="M418" i="35"/>
  <c r="M496" i="35"/>
  <c r="M82" i="35"/>
  <c r="O172" i="35"/>
  <c r="M143" i="35"/>
  <c r="N425" i="35"/>
  <c r="M227" i="35"/>
  <c r="O546" i="35"/>
  <c r="N170" i="35"/>
  <c r="M643" i="35"/>
  <c r="M18" i="35"/>
  <c r="M531" i="35"/>
  <c r="M413" i="35"/>
  <c r="M306" i="35"/>
  <c r="N23" i="35"/>
  <c r="O339" i="35"/>
  <c r="N648" i="35"/>
  <c r="O541" i="35"/>
  <c r="O300" i="35"/>
  <c r="M156" i="35"/>
  <c r="M376" i="35"/>
  <c r="N434" i="35"/>
  <c r="N487" i="35"/>
  <c r="O285" i="35"/>
  <c r="N488" i="35"/>
  <c r="M486" i="35"/>
  <c r="O418" i="35"/>
  <c r="O382" i="35"/>
  <c r="M424" i="35"/>
  <c r="M25" i="35"/>
  <c r="O536" i="35"/>
  <c r="O159" i="35"/>
  <c r="N510" i="35"/>
  <c r="M305" i="35"/>
  <c r="N390" i="35"/>
  <c r="N33" i="35"/>
  <c r="O60" i="35"/>
  <c r="N333" i="35"/>
  <c r="M277" i="35"/>
  <c r="O545" i="35"/>
  <c r="O319" i="35"/>
  <c r="O323" i="35"/>
  <c r="M27" i="35"/>
  <c r="O153" i="35"/>
  <c r="N119" i="35"/>
  <c r="O115" i="35"/>
  <c r="O355" i="35"/>
  <c r="O540" i="35"/>
  <c r="O122" i="35"/>
  <c r="N12" i="35"/>
  <c r="M508" i="35"/>
  <c r="O276" i="35"/>
  <c r="M75" i="35"/>
  <c r="M30" i="35"/>
  <c r="O232" i="35"/>
  <c r="O407" i="35"/>
  <c r="O315" i="35"/>
  <c r="O109" i="35"/>
  <c r="O113" i="35"/>
  <c r="O182" i="35"/>
  <c r="M98" i="35"/>
  <c r="N82" i="35"/>
  <c r="M588" i="35"/>
  <c r="M158" i="35"/>
  <c r="N512" i="35"/>
  <c r="M233" i="35"/>
  <c r="M13" i="35"/>
  <c r="N174" i="35"/>
  <c r="M629" i="35"/>
  <c r="N558" i="35"/>
  <c r="N141" i="35"/>
  <c r="O94" i="35"/>
  <c r="N25" i="35"/>
  <c r="O591" i="35"/>
  <c r="M389" i="35"/>
  <c r="N29" i="35"/>
  <c r="N159" i="35"/>
  <c r="N244" i="35"/>
  <c r="M444" i="35"/>
  <c r="N610" i="35"/>
  <c r="M476" i="35"/>
  <c r="M150" i="35"/>
  <c r="M294" i="35"/>
  <c r="O384" i="35"/>
  <c r="N68" i="35"/>
  <c r="O24" i="35"/>
  <c r="M488" i="35"/>
  <c r="M428" i="35"/>
  <c r="N278" i="35"/>
  <c r="O445" i="35"/>
  <c r="O430" i="35"/>
  <c r="M489" i="35"/>
  <c r="M472" i="35"/>
  <c r="O34" i="35"/>
  <c r="O481" i="35"/>
  <c r="O269" i="35"/>
  <c r="M578" i="35"/>
  <c r="M300" i="35"/>
  <c r="M215" i="35"/>
  <c r="O158" i="35"/>
  <c r="N560" i="35"/>
  <c r="N362" i="35"/>
  <c r="O623" i="35"/>
  <c r="O238" i="35"/>
  <c r="N166" i="35"/>
  <c r="N379" i="35"/>
  <c r="M243" i="35"/>
  <c r="O411" i="35"/>
  <c r="M264" i="35"/>
  <c r="O466" i="35"/>
  <c r="N353" i="35"/>
  <c r="M580" i="35"/>
  <c r="O597" i="35"/>
  <c r="N149" i="35"/>
  <c r="N34" i="35"/>
  <c r="N52" i="35"/>
  <c r="M276" i="35"/>
  <c r="O512" i="35"/>
  <c r="M601" i="35"/>
  <c r="M340" i="35"/>
  <c r="O26" i="35"/>
  <c r="O252" i="35"/>
  <c r="N247" i="35"/>
  <c r="M647" i="35"/>
  <c r="N169" i="35"/>
  <c r="O77" i="35"/>
  <c r="N586" i="35"/>
  <c r="M59" i="35"/>
  <c r="N79" i="35"/>
  <c r="M640" i="35"/>
  <c r="M234" i="35"/>
  <c r="M445" i="35"/>
  <c r="M354" i="35"/>
  <c r="O493" i="35"/>
  <c r="O164" i="35"/>
  <c r="N617" i="35"/>
  <c r="M425" i="35"/>
  <c r="M221" i="35"/>
  <c r="O619" i="35"/>
  <c r="N540" i="35"/>
  <c r="M502" i="35"/>
  <c r="N382" i="35"/>
  <c r="M589" i="35"/>
  <c r="M456" i="35"/>
  <c r="N597" i="35"/>
  <c r="M536" i="35"/>
  <c r="N463" i="35"/>
  <c r="O152" i="35"/>
  <c r="N162" i="35"/>
  <c r="M412" i="35"/>
  <c r="O224" i="35"/>
  <c r="N242" i="35"/>
  <c r="N36" i="35"/>
  <c r="O215" i="35"/>
  <c r="O117" i="35"/>
  <c r="N237" i="35"/>
  <c r="M378" i="35"/>
  <c r="N158" i="35"/>
  <c r="M382" i="35"/>
  <c r="O73" i="35"/>
  <c r="N27" i="35"/>
  <c r="N273" i="35"/>
  <c r="O123" i="35"/>
  <c r="O58" i="35"/>
  <c r="M266" i="35"/>
  <c r="N329" i="35"/>
  <c r="M53" i="35"/>
  <c r="N526" i="35"/>
  <c r="M242" i="35"/>
  <c r="M352" i="35"/>
  <c r="O345" i="35"/>
  <c r="N370" i="35"/>
  <c r="N618" i="35"/>
  <c r="O461" i="35"/>
  <c r="N202" i="35"/>
  <c r="N575" i="35"/>
  <c r="O574" i="35"/>
  <c r="M567" i="35"/>
  <c r="M296" i="35"/>
  <c r="M168" i="35"/>
  <c r="M154" i="35"/>
  <c r="O28" i="35"/>
  <c r="N236" i="35"/>
  <c r="O336" i="35"/>
  <c r="N93" i="35"/>
  <c r="N598" i="35"/>
  <c r="O36" i="35"/>
  <c r="O243" i="35"/>
  <c r="O358" i="35"/>
  <c r="O129" i="35"/>
  <c r="N256" i="35"/>
  <c r="M477" i="35"/>
  <c r="O431" i="35"/>
  <c r="N252" i="35"/>
  <c r="M268" i="35"/>
  <c r="N285" i="35"/>
  <c r="O404" i="35"/>
  <c r="O502" i="35"/>
  <c r="N528" i="35"/>
  <c r="M73" i="35"/>
  <c r="N351" i="35"/>
  <c r="N253" i="35"/>
  <c r="O268" i="35"/>
  <c r="N454" i="35"/>
  <c r="M37" i="35"/>
  <c r="O373" i="35"/>
  <c r="N369" i="35"/>
  <c r="N224" i="35"/>
  <c r="N157" i="35"/>
  <c r="N309" i="35"/>
  <c r="N467" i="35"/>
  <c r="O280" i="35"/>
  <c r="M69" i="35"/>
  <c r="M212" i="35"/>
  <c r="O324" i="35"/>
  <c r="O533" i="35"/>
  <c r="N203" i="35"/>
  <c r="N304" i="35"/>
  <c r="O265" i="35"/>
  <c r="N344" i="35"/>
  <c r="M475" i="35"/>
  <c r="M331" i="35"/>
  <c r="M58" i="35"/>
  <c r="N350" i="35"/>
  <c r="O583" i="35"/>
  <c r="M133" i="35"/>
  <c r="M255" i="35"/>
  <c r="N263" i="35"/>
  <c r="M8" i="35"/>
  <c r="O71" i="35"/>
  <c r="M35" i="35"/>
  <c r="O630" i="35"/>
  <c r="M219" i="35"/>
  <c r="M334" i="35"/>
  <c r="O133" i="35"/>
  <c r="N318" i="35"/>
  <c r="N422" i="35"/>
  <c r="M620" i="35"/>
  <c r="O270" i="35"/>
  <c r="M272" i="35"/>
  <c r="O283" i="35"/>
  <c r="O30" i="35"/>
  <c r="N445" i="35"/>
  <c r="O147" i="35"/>
  <c r="N568" i="35"/>
  <c r="O371" i="35"/>
  <c r="O544" i="35"/>
  <c r="O365" i="35"/>
  <c r="M607" i="35"/>
  <c r="M504" i="35"/>
  <c r="O192" i="35"/>
  <c r="M431" i="35"/>
  <c r="O638" i="35"/>
  <c r="N172" i="35"/>
  <c r="M110" i="35"/>
  <c r="O605" i="35"/>
  <c r="M517" i="35"/>
  <c r="M516" i="35"/>
  <c r="O601" i="35"/>
  <c r="N516" i="35"/>
  <c r="O486" i="35"/>
  <c r="O90" i="35"/>
  <c r="M500" i="35"/>
  <c r="N135" i="35"/>
  <c r="N284" i="35"/>
  <c r="M92" i="35"/>
  <c r="M482" i="35"/>
  <c r="N18" i="35"/>
  <c r="M416" i="35"/>
  <c r="M573" i="35"/>
  <c r="O114" i="35"/>
  <c r="M359" i="35"/>
  <c r="O79" i="35"/>
  <c r="N456" i="35"/>
  <c r="O631" i="35"/>
  <c r="N3" i="35"/>
  <c r="M3" i="35"/>
  <c r="M206" i="35"/>
  <c r="N634" i="35"/>
  <c r="N324" i="35"/>
  <c r="N267" i="35"/>
  <c r="N107" i="35"/>
  <c r="N532" i="35"/>
  <c r="O334" i="35"/>
  <c r="O488" i="35"/>
  <c r="M297" i="35"/>
  <c r="N192" i="35"/>
  <c r="O161" i="35"/>
  <c r="M86" i="35"/>
  <c r="M547" i="35"/>
  <c r="N15" i="35"/>
  <c r="O397" i="35"/>
  <c r="O367" i="35"/>
  <c r="M436" i="35"/>
  <c r="O212" i="35"/>
  <c r="M347" i="35"/>
  <c r="M109" i="35"/>
  <c r="M438" i="35"/>
  <c r="O139" i="35"/>
  <c r="O494" i="35"/>
  <c r="M371" i="35"/>
  <c r="M281" i="35"/>
  <c r="N493" i="35"/>
  <c r="M633" i="35"/>
  <c r="M544" i="35"/>
  <c r="O406" i="35"/>
  <c r="N436" i="35"/>
  <c r="N624" i="35"/>
  <c r="M461" i="35"/>
  <c r="M478" i="35"/>
  <c r="M581" i="35"/>
  <c r="N485" i="35"/>
  <c r="M139" i="35"/>
  <c r="N216" i="35"/>
  <c r="N129" i="35"/>
  <c r="O210" i="35"/>
  <c r="O537" i="35"/>
  <c r="O275" i="35"/>
  <c r="M237" i="35"/>
  <c r="N104" i="35"/>
  <c r="O580" i="35"/>
  <c r="N549" i="35"/>
  <c r="M557" i="35"/>
  <c r="N39" i="35"/>
  <c r="N231" i="35"/>
  <c r="O437" i="35"/>
  <c r="O552" i="35"/>
  <c r="N321" i="35"/>
  <c r="O394" i="35"/>
  <c r="M161" i="35"/>
  <c r="M392" i="35"/>
  <c r="M293" i="35"/>
  <c r="N388" i="35"/>
  <c r="O44" i="35"/>
  <c r="M54" i="35"/>
  <c r="O281" i="35"/>
  <c r="O359" i="35"/>
  <c r="O342" i="35"/>
  <c r="N21" i="35"/>
  <c r="O343" i="35"/>
  <c r="M529" i="35"/>
  <c r="M541" i="35"/>
  <c r="M51" i="35"/>
  <c r="N572" i="35"/>
  <c r="N145" i="35"/>
  <c r="O156" i="35"/>
  <c r="M636" i="35"/>
  <c r="O491" i="35"/>
  <c r="N255" i="35"/>
  <c r="O55" i="35"/>
  <c r="M602" i="35"/>
  <c r="O155" i="35"/>
  <c r="N376" i="35"/>
  <c r="M368" i="35"/>
  <c r="O554" i="35"/>
  <c r="N606" i="35"/>
  <c r="M596" i="35"/>
  <c r="N490" i="35"/>
  <c r="N470" i="35"/>
  <c r="M83" i="35"/>
  <c r="M62" i="35"/>
  <c r="O326" i="35"/>
  <c r="M487" i="35"/>
  <c r="O235" i="35"/>
  <c r="M151" i="35"/>
  <c r="N186" i="35"/>
  <c r="N128" i="35"/>
  <c r="N418" i="35"/>
  <c r="M21" i="35"/>
  <c r="N543" i="35"/>
  <c r="N44" i="35"/>
  <c r="M527" i="35"/>
  <c r="O351" i="35"/>
  <c r="O261" i="35"/>
  <c r="O75" i="35"/>
  <c r="N630" i="35"/>
  <c r="O549" i="35"/>
  <c r="O349" i="35"/>
  <c r="N374" i="35"/>
  <c r="O518" i="35"/>
  <c r="O636" i="35"/>
  <c r="O420" i="35"/>
  <c r="M468" i="35"/>
  <c r="M593" i="35"/>
  <c r="M246" i="35"/>
  <c r="M465" i="35"/>
  <c r="M159" i="35"/>
  <c r="O405" i="35"/>
  <c r="N219" i="35"/>
  <c r="N103" i="35"/>
  <c r="N348" i="35"/>
  <c r="N334" i="35"/>
  <c r="M142" i="35"/>
  <c r="O249" i="35"/>
  <c r="O290" i="35"/>
  <c r="O251" i="35"/>
  <c r="M79" i="35"/>
  <c r="N495" i="35"/>
  <c r="M380" i="35"/>
  <c r="M490" i="35"/>
  <c r="N299" i="35"/>
  <c r="M100" i="35"/>
  <c r="O150" i="35"/>
  <c r="M403" i="35"/>
  <c r="M175" i="35"/>
  <c r="O443" i="35"/>
  <c r="M421" i="35"/>
  <c r="M622" i="35"/>
  <c r="O288" i="35"/>
  <c r="O47" i="35"/>
  <c r="M560" i="35"/>
  <c r="M410" i="35"/>
  <c r="M96" i="35"/>
  <c r="M466" i="35"/>
  <c r="O227" i="35"/>
  <c r="M188" i="35"/>
  <c r="M166" i="35"/>
  <c r="N599" i="35"/>
  <c r="N477" i="35"/>
  <c r="M231" i="35"/>
  <c r="N331" i="35"/>
  <c r="O178" i="35"/>
  <c r="O330" i="35"/>
  <c r="O485" i="35"/>
  <c r="O433" i="35"/>
  <c r="N37" i="35"/>
  <c r="N412" i="35"/>
  <c r="N283" i="35"/>
  <c r="N41" i="35"/>
  <c r="M89" i="35"/>
  <c r="O106" i="35"/>
  <c r="O219" i="35"/>
  <c r="M469" i="35"/>
  <c r="N481" i="35"/>
  <c r="M198" i="35"/>
  <c r="N377" i="35"/>
  <c r="M318" i="35"/>
  <c r="M4" i="35"/>
  <c r="O96" i="35"/>
  <c r="N13" i="35"/>
  <c r="O414" i="35"/>
  <c r="N584" i="35"/>
  <c r="M574" i="35"/>
  <c r="N502" i="35"/>
  <c r="M345" i="35"/>
  <c r="M127" i="35"/>
  <c r="O370" i="35"/>
  <c r="O21" i="35"/>
  <c r="M379" i="35"/>
  <c r="M579" i="35"/>
  <c r="M522" i="35"/>
  <c r="N279" i="35"/>
  <c r="N641" i="35"/>
  <c r="N177" i="35"/>
  <c r="O11" i="35"/>
  <c r="M179" i="35"/>
  <c r="O629" i="35"/>
  <c r="O410" i="35"/>
  <c r="N429" i="35"/>
  <c r="O475" i="35"/>
  <c r="N566" i="35"/>
  <c r="M463" i="35"/>
  <c r="N592" i="35"/>
  <c r="O421" i="35"/>
  <c r="M402" i="35"/>
  <c r="N455" i="35"/>
  <c r="O527" i="35"/>
  <c r="N201" i="35"/>
  <c r="O167" i="35"/>
  <c r="N173" i="35"/>
  <c r="N87" i="35"/>
  <c r="N541" i="35"/>
  <c r="N89" i="35"/>
  <c r="M182" i="35"/>
  <c r="N277" i="35"/>
  <c r="M337" i="35"/>
  <c r="M311" i="35"/>
  <c r="N250" i="35"/>
  <c r="M492" i="35"/>
  <c r="O282" i="35"/>
  <c r="M591" i="35"/>
  <c r="O347" i="35"/>
  <c r="O596" i="35"/>
  <c r="O558" i="35"/>
  <c r="O511" i="35"/>
  <c r="M169" i="35"/>
  <c r="O25" i="35"/>
  <c r="O504" i="35"/>
  <c r="O273" i="35"/>
  <c r="M292" i="35"/>
  <c r="M512" i="35"/>
  <c r="N480" i="35"/>
  <c r="O366" i="35"/>
  <c r="M639" i="35"/>
  <c r="M630" i="35"/>
  <c r="M144" i="35"/>
  <c r="M534" i="35"/>
  <c r="O302" i="35"/>
  <c r="N352" i="35"/>
  <c r="O61" i="35"/>
  <c r="O402" i="35"/>
  <c r="M405" i="35"/>
  <c r="M356" i="35"/>
  <c r="O333" i="35"/>
  <c r="O438" i="35"/>
  <c r="N393" i="35"/>
  <c r="N105" i="35"/>
  <c r="N221" i="35"/>
  <c r="N122" i="35"/>
  <c r="M57" i="35"/>
  <c r="M180" i="35"/>
  <c r="O649" i="35"/>
  <c r="N10" i="35"/>
  <c r="N611" i="35"/>
  <c r="O628" i="35"/>
  <c r="M386" i="35"/>
  <c r="O472" i="35"/>
  <c r="O130" i="35"/>
  <c r="O569" i="35"/>
  <c r="O625" i="35"/>
  <c r="N164" i="35"/>
  <c r="N557" i="35"/>
  <c r="N524" i="35"/>
  <c r="O456" i="35"/>
  <c r="O85" i="35"/>
  <c r="N578" i="35"/>
  <c r="O498" i="35"/>
  <c r="N338" i="35"/>
  <c r="M19" i="35"/>
  <c r="N62" i="35"/>
  <c r="M611" i="35"/>
  <c r="M473" i="35"/>
  <c r="M505" i="35"/>
  <c r="M510" i="35"/>
  <c r="O392" i="35"/>
  <c r="O105" i="35"/>
  <c r="M616" i="35"/>
  <c r="M399" i="35"/>
  <c r="O337" i="35"/>
  <c r="O341" i="35"/>
  <c r="M559" i="35"/>
  <c r="O15" i="35"/>
  <c r="O440" i="35"/>
  <c r="N435" i="35"/>
  <c r="N476" i="35"/>
  <c r="N132" i="35"/>
  <c r="N515" i="35"/>
  <c r="M20" i="35"/>
  <c r="O208" i="35"/>
  <c r="N234" i="35"/>
  <c r="O432" i="35"/>
  <c r="N165" i="35"/>
  <c r="M586" i="35"/>
  <c r="N114" i="35"/>
  <c r="O202" i="35"/>
  <c r="M554" i="35"/>
  <c r="M524" i="35"/>
  <c r="N138" i="35"/>
  <c r="O31" i="35"/>
  <c r="N403" i="35"/>
  <c r="M369" i="35"/>
  <c r="N24" i="35"/>
  <c r="O429" i="35"/>
  <c r="N368" i="35"/>
  <c r="O624" i="35"/>
  <c r="N181" i="35"/>
  <c r="O175" i="35"/>
  <c r="O272" i="35"/>
  <c r="N345" i="35"/>
  <c r="O171" i="35"/>
  <c r="O310" i="35"/>
  <c r="O364" i="35"/>
  <c r="O592" i="35"/>
  <c r="O595" i="35"/>
  <c r="O521" i="35"/>
  <c r="N11" i="35"/>
  <c r="M270" i="35"/>
  <c r="M189" i="35"/>
  <c r="M197" i="35"/>
  <c r="O76" i="35"/>
  <c r="N92" i="35"/>
  <c r="O284" i="35"/>
  <c r="M186" i="35"/>
  <c r="M464" i="35"/>
  <c r="O53" i="35"/>
  <c r="M333" i="35"/>
  <c r="N142" i="35"/>
  <c r="M149" i="35"/>
  <c r="M289" i="35"/>
  <c r="M66" i="35"/>
  <c r="N70" i="35"/>
  <c r="N513" i="35"/>
  <c r="M36" i="35"/>
  <c r="O93" i="35"/>
  <c r="N366" i="35"/>
  <c r="N59" i="35"/>
  <c r="O368" i="35"/>
  <c r="N262" i="35"/>
  <c r="N316" i="35"/>
  <c r="M130" i="35"/>
  <c r="M537" i="35"/>
  <c r="O226" i="35"/>
  <c r="O639" i="35"/>
  <c r="N496" i="35"/>
  <c r="O391" i="35"/>
  <c r="N225" i="35"/>
  <c r="O321" i="35"/>
  <c r="N320" i="35"/>
  <c r="M407" i="35"/>
  <c r="M336" i="35"/>
  <c r="O409" i="35"/>
  <c r="M408" i="35"/>
  <c r="O190" i="35"/>
  <c r="N410" i="35"/>
  <c r="M192" i="35"/>
  <c r="O519" i="35"/>
  <c r="M409" i="35"/>
  <c r="N50" i="35"/>
  <c r="O560" i="35"/>
  <c r="M29" i="35"/>
  <c r="O56" i="35"/>
  <c r="N189" i="35"/>
  <c r="M449" i="35"/>
  <c r="N571" i="35"/>
  <c r="N522" i="35"/>
  <c r="M375" i="35"/>
  <c r="M48" i="35"/>
  <c r="M584" i="35"/>
  <c r="N591" i="35"/>
  <c r="N116" i="35"/>
  <c r="M604" i="35"/>
  <c r="N322" i="35"/>
  <c r="N113" i="35"/>
  <c r="O230" i="35"/>
  <c r="O573" i="35"/>
  <c r="M532" i="35"/>
  <c r="M509" i="35"/>
  <c r="M419" i="35"/>
  <c r="O637" i="35"/>
  <c r="N475" i="35"/>
  <c r="O229" i="35"/>
  <c r="N525" i="35"/>
  <c r="N117" i="35"/>
  <c r="O604" i="35"/>
  <c r="N645" i="35"/>
  <c r="O132" i="35"/>
  <c r="N290" i="35"/>
  <c r="N644" i="35"/>
  <c r="M353" i="35"/>
  <c r="N538" i="35"/>
  <c r="O477" i="35"/>
  <c r="N121" i="35"/>
  <c r="M125" i="35"/>
  <c r="N588" i="35"/>
  <c r="M367" i="35"/>
  <c r="O395" i="35"/>
  <c r="N208" i="35"/>
  <c r="O217" i="35"/>
  <c r="M401" i="35"/>
  <c r="M587" i="35"/>
  <c r="M63" i="35"/>
  <c r="O390" i="35"/>
  <c r="N358" i="35"/>
  <c r="O81" i="35"/>
  <c r="M614" i="35"/>
  <c r="O104" i="35"/>
  <c r="O3" i="35"/>
  <c r="M148" i="35"/>
  <c r="M615" i="35"/>
  <c r="N249" i="35"/>
  <c r="N626" i="35"/>
  <c r="M43" i="35"/>
  <c r="N646" i="35"/>
  <c r="N446" i="35"/>
  <c r="N361" i="35"/>
  <c r="M625" i="35"/>
  <c r="O520" i="35"/>
  <c r="N636" i="35"/>
  <c r="N536" i="35"/>
  <c r="O602" i="35"/>
  <c r="O413" i="35"/>
  <c r="M501" i="35"/>
  <c r="M471" i="35"/>
  <c r="M644" i="35"/>
  <c r="O209" i="35"/>
  <c r="O503" i="35"/>
  <c r="M539" i="35"/>
  <c r="O151" i="35"/>
  <c r="O566" i="35"/>
  <c r="N17" i="35"/>
  <c r="M582" i="35"/>
  <c r="N196" i="35"/>
  <c r="N647" i="35"/>
  <c r="O634" i="35"/>
  <c r="O490" i="35"/>
  <c r="O348" i="35"/>
  <c r="O467" i="35"/>
  <c r="N9" i="35"/>
  <c r="M173" i="35"/>
  <c r="O5" i="35"/>
  <c r="N409" i="35"/>
  <c r="O278" i="35"/>
  <c r="N444" i="35"/>
  <c r="M626" i="35"/>
  <c r="M247" i="35"/>
  <c r="N405" i="35"/>
  <c r="M74" i="35"/>
  <c r="M76" i="35"/>
  <c r="N327" i="35"/>
  <c r="O286" i="35"/>
  <c r="N607" i="35"/>
  <c r="O523" i="35"/>
  <c r="O293" i="35"/>
  <c r="M507" i="35"/>
  <c r="N509" i="35"/>
  <c r="O516" i="35"/>
  <c r="O264" i="35"/>
  <c r="M230" i="35"/>
  <c r="M187" i="35"/>
  <c r="N274" i="35"/>
  <c r="M621" i="35"/>
  <c r="O197" i="35"/>
  <c r="M627" i="35"/>
  <c r="M605" i="35"/>
  <c r="N559" i="35"/>
  <c r="N19" i="35"/>
  <c r="O381" i="35"/>
  <c r="N153" i="35"/>
  <c r="M635" i="35"/>
  <c r="O377" i="35"/>
  <c r="O331" i="35"/>
  <c r="N448" i="35"/>
  <c r="M312" i="35"/>
  <c r="M302" i="35"/>
  <c r="N471" i="35"/>
  <c r="M141" i="35"/>
  <c r="O39" i="35"/>
  <c r="O586" i="35"/>
  <c r="M102" i="35"/>
  <c r="M11" i="35"/>
  <c r="N91" i="35"/>
  <c r="M241" i="35"/>
  <c r="N620" i="35"/>
  <c r="M441" i="35"/>
  <c r="M282" i="35"/>
  <c r="N402" i="35"/>
  <c r="O577" i="35"/>
  <c r="M393" i="35"/>
  <c r="N621" i="35"/>
  <c r="M543" i="35"/>
  <c r="O454" i="35"/>
  <c r="O69" i="35"/>
  <c r="N508" i="35"/>
  <c r="M623" i="35"/>
  <c r="N248" i="35"/>
  <c r="N330" i="35"/>
  <c r="M124" i="35"/>
  <c r="N363" i="35"/>
  <c r="O447" i="35"/>
  <c r="N356" i="35"/>
  <c r="N460" i="35"/>
  <c r="N83" i="35"/>
  <c r="O292" i="35"/>
  <c r="N337" i="35"/>
  <c r="O615" i="35"/>
  <c r="O449" i="35"/>
  <c r="M118" i="35"/>
  <c r="O136" i="35"/>
  <c r="N397" i="35"/>
  <c r="N492" i="35"/>
  <c r="O247" i="35"/>
  <c r="N56" i="35"/>
  <c r="M200" i="35"/>
  <c r="O245" i="35"/>
  <c r="O469" i="35"/>
  <c r="N622" i="35"/>
  <c r="O369" i="35"/>
  <c r="O318" i="35"/>
  <c r="M355" i="35"/>
  <c r="O386" i="35"/>
  <c r="N573" i="35"/>
  <c r="N90" i="35"/>
  <c r="M451" i="35"/>
  <c r="M426" i="35"/>
  <c r="M479" i="35"/>
  <c r="O143" i="35"/>
  <c r="N134" i="35"/>
  <c r="N530" i="35"/>
  <c r="M570" i="35"/>
  <c r="O83" i="35"/>
  <c r="N398" i="35"/>
  <c r="N303" i="35"/>
  <c r="O8" i="35"/>
  <c r="M564" i="35"/>
  <c r="O389" i="35"/>
  <c r="O335" i="35"/>
  <c r="O448" i="35"/>
  <c r="M395" i="35"/>
  <c r="N365" i="35"/>
  <c r="O458" i="35"/>
  <c r="N458" i="35"/>
  <c r="M322" i="35"/>
  <c r="O478" i="35"/>
  <c r="O539" i="35"/>
  <c r="M448" i="35"/>
  <c r="O425" i="35"/>
  <c r="N14" i="35"/>
  <c r="N567" i="35"/>
  <c r="N293" i="35"/>
  <c r="N326" i="35"/>
  <c r="N210" i="35"/>
  <c r="M274" i="35"/>
  <c r="O257" i="35"/>
  <c r="O526" i="35"/>
  <c r="M497" i="35"/>
  <c r="O476" i="35"/>
  <c r="O218" i="35"/>
  <c r="M210" i="35"/>
  <c r="N84" i="35"/>
  <c r="M525" i="35"/>
  <c r="O643" i="35"/>
  <c r="M295" i="35"/>
  <c r="O63" i="35"/>
  <c r="N468" i="35"/>
  <c r="O296" i="35"/>
  <c r="M117" i="35"/>
  <c r="O65" i="35"/>
  <c r="O424" i="35"/>
  <c r="M520" i="35"/>
  <c r="O462" i="35"/>
  <c r="O626" i="35"/>
  <c r="O499" i="35"/>
  <c r="N308" i="35"/>
  <c r="O236" i="35"/>
  <c r="O181" i="35"/>
  <c r="M72" i="35"/>
  <c r="N421" i="35"/>
  <c r="M432" i="35"/>
  <c r="N581" i="35"/>
  <c r="O316" i="35"/>
  <c r="M320" i="35"/>
  <c r="O507" i="35"/>
  <c r="N465" i="35"/>
  <c r="M454" i="35"/>
  <c r="M256" i="35"/>
  <c r="M590" i="35"/>
  <c r="M396" i="35"/>
  <c r="O185" i="35"/>
  <c r="N544" i="35"/>
  <c r="O387" i="35"/>
  <c r="O177" i="35"/>
  <c r="O317" i="35"/>
  <c r="O450" i="35"/>
  <c r="N552" i="35"/>
  <c r="M628" i="35"/>
  <c r="M514" i="35"/>
  <c r="N452" i="35"/>
  <c r="M261" i="35"/>
  <c r="O86" i="35"/>
  <c r="O501" i="35"/>
  <c r="N511" i="35"/>
  <c r="N193" i="35"/>
  <c r="N288" i="35"/>
  <c r="M313" i="35"/>
  <c r="M645" i="35"/>
  <c r="M632" i="35"/>
  <c r="O314" i="35"/>
  <c r="M528" i="35"/>
  <c r="N554" i="35"/>
  <c r="N615" i="35"/>
  <c r="N314" i="35"/>
  <c r="M612" i="35"/>
  <c r="N411" i="35"/>
  <c r="O401" i="35"/>
  <c r="O632" i="35"/>
  <c r="N275" i="35"/>
  <c r="O567" i="35"/>
  <c r="M205" i="35"/>
  <c r="M113" i="35"/>
  <c r="M550" i="35"/>
  <c r="M594" i="35"/>
  <c r="O80" i="35"/>
  <c r="M94" i="35"/>
  <c r="M415" i="35"/>
  <c r="O607" i="35"/>
  <c r="M422" i="35"/>
  <c r="M317" i="35"/>
  <c r="M549" i="35"/>
  <c r="N354" i="35"/>
  <c r="O108" i="35"/>
  <c r="N301" i="35"/>
  <c r="M88" i="35"/>
  <c r="M78" i="35"/>
  <c r="N547" i="35"/>
  <c r="M77" i="35"/>
  <c r="N355" i="35"/>
  <c r="O614" i="35"/>
  <c r="M609" i="35"/>
  <c r="M80" i="35"/>
  <c r="O620" i="35"/>
  <c r="O20" i="35"/>
  <c r="M555" i="35"/>
  <c r="O489" i="35"/>
  <c r="N428" i="35"/>
  <c r="N167" i="35"/>
  <c r="M458" i="35"/>
  <c r="N474" i="35"/>
  <c r="N555" i="35"/>
  <c r="N227" i="35"/>
  <c r="M61" i="35"/>
  <c r="N78" i="35"/>
  <c r="O228" i="35"/>
  <c r="M577" i="35"/>
  <c r="O548" i="35"/>
  <c r="M513" i="35"/>
  <c r="O553" i="35"/>
  <c r="O340" i="35"/>
  <c r="N54" i="35"/>
  <c r="O647" i="35"/>
  <c r="M499" i="35"/>
  <c r="M185" i="35"/>
  <c r="M610" i="35"/>
  <c r="O35" i="35"/>
  <c r="M97" i="35"/>
  <c r="O193" i="35"/>
  <c r="M388" i="35"/>
  <c r="N61" i="35"/>
  <c r="N300" i="35"/>
  <c r="N459" i="35"/>
  <c r="O59" i="35"/>
  <c r="N5" i="35"/>
  <c r="O188" i="35"/>
  <c r="N417" i="35"/>
  <c r="O307" i="35"/>
  <c r="M391" i="35"/>
  <c r="O356" i="35"/>
  <c r="N401" i="35"/>
  <c r="O352" i="35"/>
  <c r="O294" i="35"/>
  <c r="M104" i="35"/>
  <c r="O618" i="35"/>
  <c r="O582" i="35"/>
  <c r="N399" i="35"/>
  <c r="N649" i="35"/>
  <c r="N336" i="35"/>
  <c r="M316" i="35"/>
  <c r="N629" i="35"/>
  <c r="M40" i="35"/>
  <c r="M204" i="35"/>
  <c r="M39" i="35"/>
  <c r="M646" i="35"/>
  <c r="N548" i="35"/>
  <c r="N259" i="35"/>
  <c r="N433" i="35"/>
  <c r="O67" i="35"/>
  <c r="O78" i="35"/>
  <c r="N414" i="35"/>
  <c r="M218" i="35"/>
  <c r="N534" i="35"/>
  <c r="O522" i="35"/>
  <c r="O241" i="35"/>
  <c r="N146" i="35"/>
  <c r="O332" i="35"/>
  <c r="N601" i="35"/>
  <c r="N631" i="35"/>
  <c r="M377" i="35"/>
  <c r="O12" i="35"/>
  <c r="N241" i="35"/>
  <c r="N364" i="35"/>
  <c r="M600" i="35"/>
  <c r="M433" i="35"/>
  <c r="N633" i="35"/>
  <c r="N35" i="35"/>
  <c r="M373" i="35"/>
  <c r="M99" i="35"/>
  <c r="O74" i="35"/>
  <c r="M343" i="35"/>
  <c r="M362" i="35"/>
  <c r="O127" i="35"/>
  <c r="M459" i="35"/>
  <c r="M203" i="35"/>
  <c r="N438" i="35"/>
  <c r="N564" i="35"/>
  <c r="O460" i="35"/>
  <c r="N609" i="35"/>
  <c r="N545" i="35"/>
  <c r="O254" i="35"/>
  <c r="O289" i="35"/>
  <c r="N143" i="35"/>
  <c r="N155" i="35"/>
  <c r="M129" i="35"/>
  <c r="M190" i="35"/>
  <c r="O52" i="35"/>
  <c r="N623" i="35"/>
  <c r="M41" i="35"/>
  <c r="O126" i="35"/>
  <c r="O578" i="35"/>
  <c r="O18" i="35"/>
  <c r="N99" i="35"/>
  <c r="M434" i="35"/>
  <c r="M147" i="35"/>
  <c r="O495" i="35"/>
  <c r="N389" i="35"/>
  <c r="O633" i="35"/>
  <c r="M484" i="35"/>
  <c r="O23" i="35"/>
  <c r="N349" i="35"/>
  <c r="M263" i="35"/>
  <c r="O239" i="35"/>
  <c r="N506" i="35"/>
  <c r="N614" i="35"/>
  <c r="O588" i="35"/>
  <c r="N313" i="35"/>
  <c r="N427" i="35"/>
  <c r="M533" i="35"/>
  <c r="M10" i="35"/>
  <c r="N381" i="35"/>
  <c r="O309" i="35"/>
  <c r="N230" i="35"/>
  <c r="M17" i="35"/>
  <c r="N535" i="35"/>
  <c r="M338" i="35"/>
  <c r="O529" i="35"/>
  <c r="M38" i="35"/>
  <c r="M542" i="35"/>
  <c r="M603" i="35"/>
  <c r="O38" i="35"/>
  <c r="O291" i="35"/>
  <c r="O556" i="35"/>
  <c r="O160" i="35"/>
  <c r="M474" i="35"/>
  <c r="M324" i="35"/>
  <c r="N553" i="35"/>
  <c r="M400" i="35"/>
  <c r="N302" i="35"/>
  <c r="O452" i="35"/>
  <c r="M172" i="35"/>
  <c r="O125" i="35"/>
  <c r="O606" i="35"/>
  <c r="M346" i="35"/>
  <c r="O304" i="35"/>
  <c r="O514" i="35"/>
  <c r="M229" i="35"/>
  <c r="O306" i="35"/>
  <c r="M195" i="35"/>
  <c r="N638" i="35"/>
  <c r="O383" i="35"/>
  <c r="M450" i="35"/>
  <c r="O374" i="35"/>
  <c r="O176" i="35"/>
  <c r="N8" i="35"/>
  <c r="O510" i="35"/>
  <c r="M121"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E23AC16A-F043-4543-BAB4-7BEBAF853BDA}">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B00B9D0C-0C32-4C4F-88CD-0E9641472A5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743B967A-21FF-4651-AD72-14CA7385A007}">
      <text>
        <r>
          <rPr>
            <sz val="9"/>
            <color indexed="81"/>
            <rFont val="Tahoma"/>
            <family val="2"/>
          </rPr>
          <t xml:space="preserve">Low traffic volume streets (i.e. residential locals and public lanes), including associated approaches
</t>
        </r>
      </text>
    </comment>
    <comment ref="I14" authorId="0" shapeId="0" xr:uid="{46540FC6-A8D9-4F1E-A045-A72896CB4328}">
      <text>
        <r>
          <rPr>
            <sz val="9"/>
            <color indexed="81"/>
            <rFont val="Tahoma"/>
            <family val="2"/>
          </rPr>
          <t xml:space="preserve">Low traffic volume streets (i.e. residential locals and public lanes), including associated approaches
</t>
        </r>
      </text>
    </comment>
    <comment ref="I15" authorId="0" shapeId="0" xr:uid="{CD8CCD97-274F-4E13-BF69-6FAC1B0D4208}">
      <text>
        <r>
          <rPr>
            <b/>
            <sz val="9"/>
            <color indexed="81"/>
            <rFont val="Tahoma"/>
            <family val="2"/>
          </rPr>
          <t xml:space="preserve">Low traffic volume streets (i.e. residential locals and public lanes), including associated approaches
</t>
        </r>
      </text>
    </comment>
    <comment ref="I19" authorId="0" shapeId="0" xr:uid="{61907259-CB45-4C28-B04A-FA58DB71A05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47CF1A71-20D7-4C95-9424-AEBB7CA9F51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C2D3E438-4303-41D8-830F-F56F874B045D}">
      <text>
        <r>
          <rPr>
            <sz val="9"/>
            <color indexed="81"/>
            <rFont val="Tahoma"/>
            <family val="2"/>
          </rPr>
          <t xml:space="preserve">Low traffic volume streets (i.e. residential locals and public lanes), including associated approaches
</t>
        </r>
      </text>
    </comment>
    <comment ref="I22" authorId="0" shapeId="0" xr:uid="{47F5F67A-EB4A-48DA-9624-6F30D209ECD5}">
      <text>
        <r>
          <rPr>
            <sz val="9"/>
            <color indexed="81"/>
            <rFont val="Tahoma"/>
            <family val="2"/>
          </rPr>
          <t xml:space="preserve">Low traffic volume streets (i.e. residential locals and public lanes), including associated approaches
</t>
        </r>
      </text>
    </comment>
    <comment ref="I23" authorId="0" shapeId="0" xr:uid="{BEEA5DE0-5018-465F-BD43-C52CB07084E2}">
      <text>
        <r>
          <rPr>
            <b/>
            <sz val="9"/>
            <color indexed="81"/>
            <rFont val="Tahoma"/>
            <family val="2"/>
          </rPr>
          <t xml:space="preserve">Low traffic volume streets (i.e. residential locals and public lanes), including associated approaches
</t>
        </r>
      </text>
    </comment>
    <comment ref="I28" authorId="0" shapeId="0" xr:uid="{A853FDB1-88C5-4974-80D7-3EC8006BA79F}">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79281D65-C067-40E6-8D42-E68ED40DA21C}">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CD45BB11-CF77-4244-9758-A0EFF8FFF0F4}">
      <text>
        <r>
          <rPr>
            <sz val="9"/>
            <color indexed="81"/>
            <rFont val="Tahoma"/>
            <family val="2"/>
          </rPr>
          <t xml:space="preserve">Low traffic volume streets (i.e. residential locals and public lanes), including associated approaches
</t>
        </r>
      </text>
    </comment>
    <comment ref="I31" authorId="0" shapeId="0" xr:uid="{581D8EA8-4BB2-4DD3-ACD0-B99ED5433B94}">
      <text>
        <r>
          <rPr>
            <sz val="9"/>
            <color indexed="81"/>
            <rFont val="Tahoma"/>
            <family val="2"/>
          </rPr>
          <t xml:space="preserve">Low traffic volume streets (i.e. residential locals and public lanes), including associated approaches
</t>
        </r>
      </text>
    </comment>
    <comment ref="I32" authorId="0" shapeId="0" xr:uid="{E16ED4E1-BC99-47D9-BA3C-02BEF3B555A2}">
      <text>
        <r>
          <rPr>
            <b/>
            <sz val="9"/>
            <color indexed="81"/>
            <rFont val="Tahoma"/>
            <family val="2"/>
          </rPr>
          <t xml:space="preserve">Low traffic volume streets (i.e. residential locals and public lanes), including associated approaches
</t>
        </r>
      </text>
    </comment>
    <comment ref="I191" authorId="1" shapeId="0" xr:uid="{C637253B-BC51-45F3-A191-3801C1E9BD63}">
      <text>
        <r>
          <rPr>
            <sz val="8"/>
            <color indexed="81"/>
            <rFont val="Tahoma"/>
            <family val="2"/>
          </rPr>
          <t>Differs from CW3335 as incidental edging support where required is  included &amp; 30 mm of bedding sand is specified vs 15 mm for limestone base ( CW3335)</t>
        </r>
      </text>
    </comment>
    <comment ref="I421" authorId="1" shapeId="0" xr:uid="{4FAB189C-7EFC-412A-B95A-FF4F4CC5BBFE}">
      <text>
        <r>
          <rPr>
            <sz val="8"/>
            <color indexed="81"/>
            <rFont val="Tahoma"/>
            <family val="2"/>
          </rPr>
          <t>Differs from CW3335 as incidental edging support where required is  included &amp; 30 mm of bedding sand is specified vs 15 mm for limestone base ( CW3335)</t>
        </r>
      </text>
    </comment>
    <comment ref="I423" authorId="1" shapeId="0" xr:uid="{6173982C-DBD4-40B2-BB48-E97BB5D3764D}">
      <text>
        <r>
          <rPr>
            <sz val="8"/>
            <color indexed="81"/>
            <rFont val="Tahoma"/>
            <family val="2"/>
          </rPr>
          <t xml:space="preserve">Differs from CW3330 as incidental edging support where required is not included &amp; 15 mm of bedding sand is specified vs 30mm for limestone base ( CW3330)
</t>
        </r>
      </text>
    </comment>
    <comment ref="E466" authorId="2" shapeId="0" xr:uid="{07D523C3-A27B-4945-93D1-34DF1820CAD7}">
      <text>
        <r>
          <rPr>
            <b/>
            <sz val="9"/>
            <color indexed="81"/>
            <rFont val="Tahoma"/>
            <family val="2"/>
          </rPr>
          <t>Pheifer, Henly:</t>
        </r>
        <r>
          <rPr>
            <sz val="9"/>
            <color indexed="81"/>
            <rFont val="Tahoma"/>
            <family val="2"/>
          </rPr>
          <t xml:space="preserve">
old version has vert m ( no period)</t>
        </r>
      </text>
    </comment>
    <comment ref="E467" authorId="2" shapeId="0" xr:uid="{9D4F2698-4A55-40DD-9B43-7BD1EBD744E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<sst xmlns="http://schemas.openxmlformats.org/spreadsheetml/2006/main" count="4206" uniqueCount="1779">
  <si>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</si>
  <si>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</si>
  <si>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</si>
  <si>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</si>
  <si>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</si>
  <si>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</si>
  <si>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</si>
  <si>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</si>
  <si>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</si>
  <si>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</si>
  <si>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</si>
  <si>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</si>
  <si>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</si>
  <si>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</si>
  <si>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</si>
  <si>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</si>
  <si>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</si>
  <si>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</si>
  <si>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</si>
  <si>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</si>
  <si>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</si>
  <si>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</si>
  <si>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</si>
  <si>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</si>
  <si>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</si>
  <si>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</si>
  <si>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</si>
  <si>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</si>
  <si>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</si>
  <si>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</si>
  <si>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</si>
  <si>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</si>
  <si>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</si>
  <si>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</si>
  <si>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</si>
  <si>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</si>
  <si>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</si>
  <si>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</si>
  <si>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</si>
  <si>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</si>
  <si>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</si>
  <si>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</si>
  <si>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</si>
  <si>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</si>
  <si>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</si>
  <si>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</si>
  <si>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</si>
  <si>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</si>
  <si>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</si>
  <si>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</si>
  <si>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</si>
  <si>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</si>
  <si>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</si>
  <si>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</si>
  <si>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</si>
  <si>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</si>
  <si>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</si>
  <si>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</si>
  <si>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</si>
  <si>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</si>
  <si>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</si>
  <si>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</si>
  <si>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</si>
  <si>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</si>
  <si>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</si>
  <si>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</si>
  <si>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</si>
  <si>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</si>
  <si>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</si>
  <si>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</si>
  <si>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</si>
  <si>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</si>
  <si>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</si>
  <si>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</si>
  <si>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</si>
  <si>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</si>
  <si>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</si>
  <si>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</si>
  <si>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</si>
  <si>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</si>
  <si>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</si>
  <si>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</si>
  <si>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</si>
  <si>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</si>
  <si>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</si>
  <si>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</si>
  <si>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</si>
  <si>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</si>
  <si>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</si>
  <si>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</si>
  <si>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</si>
  <si>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</si>
  <si>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</si>
  <si>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</si>
  <si>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</si>
  <si>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</si>
  <si>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</si>
  <si>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</si>
  <si>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</si>
  <si>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</si>
  <si>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</si>
  <si>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</si>
  <si>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</si>
  <si>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</si>
  <si>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</si>
  <si>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</si>
  <si>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</si>
  <si>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</si>
  <si>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</si>
  <si>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</si>
  <si>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</si>
  <si>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</si>
  <si>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</si>
  <si>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</si>
  <si>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</si>
  <si>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</si>
  <si>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</si>
  <si>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</si>
  <si>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</si>
  <si>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</si>
  <si>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</si>
  <si>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</si>
  <si>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</si>
  <si>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</si>
  <si>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</si>
  <si>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</si>
  <si>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</si>
  <si>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</si>
  <si>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</si>
  <si>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</si>
  <si>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</si>
  <si>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</si>
  <si>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</si>
  <si>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</si>
  <si>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</si>
  <si>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</si>
  <si>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</si>
  <si>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</si>
  <si>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</si>
  <si>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</si>
  <si>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</si>
  <si>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</si>
  <si>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</si>
  <si>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</si>
  <si>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</si>
  <si>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</si>
  <si>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</si>
  <si>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</si>
  <si>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</si>
  <si>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</si>
  <si>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</si>
  <si>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</si>
  <si>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</si>
  <si>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</si>
  <si>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</si>
  <si>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</si>
  <si>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</si>
  <si>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</si>
  <si>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</si>
  <si>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</si>
  <si>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</si>
  <si>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</si>
  <si>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</si>
  <si>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</si>
  <si>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</si>
  <si>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</si>
  <si>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</si>
  <si>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</si>
  <si>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</si>
  <si>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</si>
  <si>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</si>
  <si>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</si>
  <si>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</si>
  <si>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</si>
  <si>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</si>
  <si>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</si>
  <si>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</si>
  <si>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</si>
  <si>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</si>
  <si>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</si>
  <si>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</si>
  <si>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</si>
  <si>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</si>
  <si>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</si>
  <si>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</si>
  <si>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</si>
  <si>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</si>
  <si>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</si>
  <si>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</si>
  <si>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</si>
  <si>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</si>
  <si>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</si>
  <si>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</si>
  <si>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</si>
  <si>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</si>
  <si>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</si>
  <si>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</si>
  <si>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</si>
  <si>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</si>
  <si>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</si>
  <si>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</si>
  <si>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</si>
  <si>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</si>
  <si>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</si>
  <si>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</si>
  <si>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</si>
  <si>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</si>
  <si>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</si>
  <si>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</si>
  <si>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</si>
  <si>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</si>
  <si>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</si>
  <si>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</si>
  <si>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</si>
  <si>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</si>
  <si>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</si>
  <si>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</si>
  <si>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</si>
  <si>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</si>
  <si>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</si>
  <si>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</si>
  <si>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</si>
  <si>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</si>
  <si>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</si>
  <si>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</si>
  <si>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</si>
  <si>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</si>
  <si>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</si>
  <si>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</si>
  <si>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</si>
  <si>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</si>
  <si>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</si>
  <si>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</si>
  <si>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</si>
  <si>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</si>
  <si>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</si>
  <si>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</si>
  <si>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</si>
  <si>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</si>
  <si>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</si>
  <si>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</si>
  <si>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</si>
  <si>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</si>
  <si>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</si>
  <si>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</si>
  <si>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</si>
  <si>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</si>
  <si>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</si>
  <si>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</si>
  <si>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</si>
  <si>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</si>
  <si>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</si>
  <si>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</si>
  <si>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</si>
  <si>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</si>
  <si>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</si>
  <si>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</si>
  <si>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</si>
  <si>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</si>
  <si>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</si>
  <si>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</si>
  <si>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</si>
  <si>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</si>
  <si>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</si>
  <si>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</si>
  <si>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</si>
  <si>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</si>
  <si>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</si>
  <si>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</si>
  <si>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</si>
  <si>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</si>
  <si>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</si>
  <si>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</si>
  <si>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</si>
  <si>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</si>
  <si>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</si>
  <si>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</si>
  <si>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</si>
  <si>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</si>
  <si>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</si>
  <si>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</si>
  <si>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</si>
  <si>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</si>
  <si>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</si>
  <si>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</si>
  <si>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</si>
  <si>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</si>
  <si>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</si>
  <si>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</si>
  <si>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</si>
  <si>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</si>
  <si>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</si>
  <si>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</si>
  <si>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</si>
  <si>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</si>
  <si>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</si>
  <si>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</si>
  <si>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</si>
  <si>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</si>
  <si>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</si>
  <si>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</si>
  <si>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</si>
  <si>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</si>
  <si>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</si>
  <si>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</si>
  <si>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</si>
  <si>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</si>
  <si>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</si>
  <si>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</si>
  <si>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</si>
  <si>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</si>
  <si>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</si>
  <si>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</si>
  <si>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</si>
  <si>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</si>
  <si>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</si>
  <si>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</si>
  <si>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</si>
  <si>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</si>
  <si>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</si>
  <si>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</si>
  <si>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</si>
  <si>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</si>
  <si>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</si>
  <si>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</si>
  <si>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</si>
  <si>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</si>
  <si>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</si>
  <si>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</si>
  <si>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</si>
  <si>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</si>
  <si>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</si>
  <si>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</si>
  <si>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</si>
  <si>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</si>
  <si>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</si>
  <si>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</si>
  <si>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</si>
  <si>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</si>
  <si>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</si>
  <si>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</si>
  <si>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</si>
  <si>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</si>
  <si>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</si>
  <si>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</si>
  <si>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</si>
  <si>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</si>
  <si>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</si>
  <si>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</si>
  <si>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</si>
  <si>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</si>
  <si>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</si>
  <si>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</si>
  <si>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</si>
  <si>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</si>
  <si>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</si>
  <si>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</si>
  <si>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</si>
  <si>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</si>
  <si>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</si>
  <si>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</si>
  <si>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</si>
  <si>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</si>
  <si>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</si>
  <si>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</si>
  <si>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</si>
  <si>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</si>
  <si>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</si>
  <si>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</si>
  <si>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</si>
  <si>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</si>
  <si>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</si>
  <si>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</si>
  <si>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</si>
  <si>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</si>
  <si>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</si>
  <si>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</si>
  <si>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</si>
  <si>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</si>
  <si>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</si>
  <si>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</si>
  <si>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</si>
  <si>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</si>
  <si>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</si>
  <si>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</si>
  <si>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</si>
  <si>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</si>
  <si>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</si>
  <si>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</si>
  <si>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</si>
  <si>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</si>
  <si>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</si>
  <si>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</si>
  <si>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</si>
  <si>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</si>
  <si>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</si>
  <si>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</si>
  <si>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</si>
  <si>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</si>
  <si>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</si>
  <si>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</si>
  <si>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</si>
  <si>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</si>
  <si>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</si>
  <si>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</si>
  <si>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</si>
  <si>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</si>
  <si>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</si>
  <si>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</si>
  <si>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</si>
  <si>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</si>
  <si>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</si>
  <si>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</si>
  <si>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</si>
  <si>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</si>
  <si>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</si>
  <si>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</si>
  <si>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</si>
  <si>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</si>
  <si>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</si>
  <si>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</si>
  <si>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</si>
  <si>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</si>
  <si>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</si>
  <si>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</si>
  <si>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</si>
  <si>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</si>
  <si>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</si>
  <si>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</si>
  <si>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</si>
  <si>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</si>
  <si>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</si>
  <si>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</si>
  <si>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</si>
  <si>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</si>
  <si>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</si>
  <si>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</si>
  <si>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</si>
  <si>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</si>
  <si>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</si>
  <si>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</si>
  <si>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</si>
  <si>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</si>
  <si>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</si>
  <si>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</si>
  <si>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</si>
  <si>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</si>
  <si>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</si>
  <si>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</si>
  <si>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</si>
  <si>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</si>
  <si>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</si>
  <si>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</si>
  <si>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</si>
  <si>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</si>
  <si>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</si>
  <si>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</si>
  <si>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</si>
  <si>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</si>
  <si>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</si>
  <si>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</si>
  <si>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</si>
  <si>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</si>
  <si>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</si>
  <si>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</si>
  <si>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</si>
  <si>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</si>
  <si>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</si>
  <si>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</si>
  <si>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</si>
  <si>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</si>
  <si>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</si>
  <si>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</si>
  <si>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</si>
  <si>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</si>
  <si>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</si>
  <si>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</si>
  <si>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</si>
  <si>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</si>
  <si>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</si>
  <si>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</si>
  <si>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</si>
  <si>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</si>
  <si>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</si>
  <si>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</si>
  <si>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</si>
  <si>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</si>
  <si>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</si>
  <si>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</si>
  <si>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</si>
  <si>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</si>
  <si>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</si>
  <si>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</si>
  <si>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</si>
  <si>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</si>
  <si>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</si>
  <si>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</si>
  <si>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</si>
  <si>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</si>
  <si>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</si>
  <si>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</si>
  <si>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</si>
  <si>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</si>
  <si>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</si>
  <si>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</si>
  <si>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</si>
  <si>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</si>
  <si>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</si>
  <si>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</si>
  <si>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</si>
  <si>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</si>
  <si>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</si>
  <si>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</si>
  <si>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</si>
  <si>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</si>
  <si>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</si>
  <si>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</si>
  <si>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</si>
  <si>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</si>
  <si>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</si>
  <si>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</si>
  <si>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</si>
  <si>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</si>
  <si>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</si>
  <si>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</si>
  <si>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</si>
  <si>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</si>
  <si>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</si>
  <si>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</si>
  <si>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</si>
  <si>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</si>
  <si>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</si>
  <si>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</si>
  <si>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</si>
  <si>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</si>
  <si>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</si>
  <si>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</si>
  <si>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</si>
  <si>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</si>
  <si>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</si>
  <si>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</si>
  <si>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</si>
  <si>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</si>
  <si>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</si>
  <si>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</si>
  <si>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</si>
  <si>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</si>
  <si>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</si>
  <si>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</si>
  <si>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</si>
  <si>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</si>
  <si>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</si>
  <si>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</si>
  <si>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</si>
  <si>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</si>
  <si>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</si>
  <si>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</si>
  <si>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</si>
  <si>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</si>
  <si>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</si>
  <si>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</si>
  <si>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</si>
  <si>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</si>
  <si>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</si>
  <si>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</si>
  <si>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</si>
  <si>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</si>
  <si>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</si>
  <si>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</si>
  <si>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</si>
  <si>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</si>
  <si>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</si>
  <si>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</si>
  <si>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</si>
  <si>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</si>
  <si>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</si>
  <si>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</si>
  <si>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</si>
  <si>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</si>
  <si>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</si>
  <si>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</si>
  <si>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</si>
  <si>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</si>
  <si>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</si>
  <si>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</si>
  <si>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</si>
  <si>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</si>
  <si>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</si>
  <si>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</si>
  <si>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</si>
  <si>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</si>
  <si>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</si>
  <si>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</si>
  <si>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</si>
  <si>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</si>
  <si>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</si>
  <si>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</si>
  <si>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</si>
  <si>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</si>
  <si>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</si>
  <si>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</si>
  <si>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</si>
  <si>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</si>
  <si>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</si>
  <si>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</si>
  <si>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</si>
  <si>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</si>
  <si>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</si>
  <si>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</si>
  <si>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</si>
  <si>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</si>
  <si>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</si>
  <si>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</si>
  <si>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</si>
  <si>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</si>
  <si>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</si>
  <si>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</si>
  <si>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</si>
  <si>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</si>
  <si>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</si>
  <si>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</si>
  <si>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</si>
  <si>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</si>
  <si>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</si>
  <si>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</si>
  <si>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</si>
  <si>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</si>
  <si>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</si>
  <si>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</si>
  <si>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</si>
  <si>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</si>
  <si>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</si>
  <si>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</si>
  <si>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</si>
  <si>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</si>
  <si>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</si>
  <si>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</si>
  <si>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</si>
  <si>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</si>
  <si>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</si>
  <si>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</si>
  <si>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</si>
  <si>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</si>
  <si>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</si>
  <si>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</si>
  <si>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</si>
  <si>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</si>
  <si>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</si>
  <si>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</si>
  <si>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</si>
  <si>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</si>
  <si>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</si>
  <si>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</si>
  <si>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</si>
  <si>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</si>
  <si>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</si>
  <si>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</si>
  <si>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</si>
  <si>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</si>
  <si>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</si>
  <si>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</si>
  <si>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</si>
  <si>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</si>
  <si>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</si>
  <si>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</si>
  <si>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</si>
  <si>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</si>
  <si>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</si>
  <si>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</si>
  <si>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</si>
  <si>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</si>
  <si>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</si>
  <si>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</si>
  <si>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</si>
  <si>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</si>
  <si>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</si>
  <si>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</si>
  <si>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</si>
  <si>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</si>
  <si>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</si>
  <si>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</si>
  <si>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</si>
  <si>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</si>
  <si>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</si>
  <si>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</si>
  <si>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</si>
  <si>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</si>
  <si>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</si>
  <si>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</si>
  <si>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</si>
  <si>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</si>
  <si>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</si>
  <si>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</si>
  <si>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</si>
  <si>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</si>
  <si>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</si>
  <si>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</si>
  <si>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</si>
  <si>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</si>
  <si>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ROADWORK - REMOVALS/RENEWALS</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</si>
  <si>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</si>
  <si>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</si>
  <si>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</si>
  <si>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</si>
  <si>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</si>
  <si>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</si>
  <si>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</si>
  <si>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</si>
  <si>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</si>
  <si>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</si>
  <si>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</si>
  <si>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</si>
  <si>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</si>
  <si>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</si>
  <si>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</si>
  <si>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</si>
  <si>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</si>
  <si>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</si>
  <si>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</si>
  <si>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</si>
  <si>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</si>
  <si>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</si>
  <si>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</si>
  <si>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</si>
  <si>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</si>
  <si>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</si>
  <si>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</si>
  <si>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</si>
  <si>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</si>
  <si>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</si>
  <si>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</si>
  <si>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</si>
  <si>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</si>
  <si>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</si>
  <si>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</si>
  <si>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</si>
  <si>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</si>
  <si>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</si>
  <si>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</si>
  <si>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</si>
  <si>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</si>
  <si>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</si>
  <si>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</si>
  <si>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</si>
  <si>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</si>
  <si>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</si>
  <si>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</si>
  <si>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</si>
  <si>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</si>
  <si>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</si>
  <si>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</si>
  <si>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</si>
  <si>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</si>
  <si>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</si>
  <si>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</si>
  <si>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</si>
  <si>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</si>
  <si>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</si>
  <si>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</si>
  <si>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</si>
  <si>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</si>
  <si>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</si>
  <si>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</si>
  <si>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</si>
  <si>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</si>
  <si>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</si>
  <si>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</si>
  <si>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</si>
  <si>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</si>
  <si>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</si>
  <si>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</si>
  <si>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</si>
  <si>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</si>
  <si>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</si>
  <si>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</si>
  <si>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</si>
  <si>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</si>
  <si>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</si>
  <si>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</si>
  <si>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</si>
  <si>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</si>
  <si>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</si>
  <si>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</si>
  <si>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</si>
  <si>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</si>
  <si>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</si>
  <si>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</si>
  <si>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</si>
  <si>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</si>
  <si>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</si>
  <si>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</si>
  <si>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</si>
  <si>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</si>
  <si>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</si>
  <si>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</si>
  <si>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</si>
  <si>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</si>
  <si>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</si>
  <si>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</si>
  <si>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</si>
  <si>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</si>
  <si>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</si>
  <si>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</si>
  <si>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</si>
  <si>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</si>
  <si>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</si>
  <si>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</si>
  <si>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</si>
  <si>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</si>
  <si>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</si>
  <si>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</si>
  <si>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</si>
  <si>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</si>
  <si>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</si>
  <si>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</si>
  <si>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</si>
  <si>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</si>
  <si>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</si>
  <si>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</si>
  <si>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</si>
  <si>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</si>
  <si>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</si>
  <si>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</si>
  <si>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</si>
  <si>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</si>
  <si>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</si>
  <si>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</si>
  <si>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</si>
  <si>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</si>
  <si>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</si>
  <si>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</si>
  <si>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</si>
  <si>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</si>
  <si>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</si>
  <si>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</si>
  <si>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</si>
  <si>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</si>
  <si>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</si>
  <si>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</si>
  <si>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</si>
  <si>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</si>
  <si>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</si>
  <si>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</si>
  <si>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</si>
  <si>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</si>
  <si>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</si>
  <si>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</si>
  <si>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</si>
  <si>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</si>
  <si>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</si>
  <si>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</si>
  <si>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</si>
  <si>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</si>
  <si>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</si>
  <si>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</si>
  <si>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</si>
  <si>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</si>
  <si>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</si>
  <si>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</si>
  <si>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</si>
  <si>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</si>
  <si>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</si>
  <si>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</si>
  <si>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</si>
  <si>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</si>
  <si>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</si>
  <si>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</si>
  <si>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</si>
  <si>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</si>
  <si>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</si>
  <si>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</si>
  <si>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</si>
  <si>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</si>
  <si>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</si>
  <si>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</si>
  <si>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</si>
  <si>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</si>
  <si>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</si>
  <si>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</si>
  <si>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</si>
  <si>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</si>
  <si>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</si>
  <si>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</si>
  <si>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</si>
  <si>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</si>
  <si>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</si>
  <si>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</si>
  <si>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</si>
  <si>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</si>
  <si>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</si>
  <si>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</si>
  <si>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</si>
  <si>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</si>
  <si>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</si>
  <si>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</si>
  <si>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</si>
  <si>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</si>
  <si>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</si>
  <si>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</si>
  <si>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</si>
  <si>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</si>
  <si>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</si>
  <si>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</si>
  <si>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</si>
  <si>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</si>
  <si>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</si>
  <si>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</si>
  <si>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</si>
  <si>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</si>
  <si>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</si>
  <si>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</si>
  <si>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</si>
  <si>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</si>
  <si>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</si>
  <si>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</si>
  <si>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</si>
  <si>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</si>
  <si>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</si>
  <si>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</si>
  <si>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</si>
  <si>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</si>
  <si>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</si>
  <si>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</si>
  <si>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</si>
  <si>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</si>
  <si>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</si>
  <si>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</si>
  <si>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</si>
  <si>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</si>
  <si>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</si>
  <si>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</si>
  <si>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</si>
  <si>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</si>
  <si>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</si>
  <si>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</si>
  <si>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</si>
  <si>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</si>
  <si>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</si>
  <si>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</si>
  <si>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</si>
  <si>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</si>
  <si>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</si>
  <si>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</si>
  <si>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</si>
  <si>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</si>
  <si>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</si>
  <si>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</si>
  <si>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</si>
  <si>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</si>
  <si>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</si>
  <si>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</si>
  <si>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</si>
  <si>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</si>
  <si>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</si>
  <si>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</si>
  <si>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</si>
  <si>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</si>
  <si>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</si>
  <si>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</si>
  <si>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</si>
  <si>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</si>
  <si>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</si>
  <si>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</si>
  <si>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</si>
  <si>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</si>
  <si>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</si>
  <si>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</si>
  <si>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</si>
  <si>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</si>
  <si>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</si>
  <si>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</si>
  <si>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</si>
  <si>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</si>
  <si>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</si>
  <si>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</si>
  <si>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</si>
  <si>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</si>
  <si>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</si>
  <si>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</si>
  <si>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</si>
  <si>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</si>
  <si>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</si>
  <si>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</si>
  <si>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</si>
  <si>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</si>
  <si>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</si>
  <si>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</si>
  <si>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</si>
  <si>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</si>
  <si>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</si>
  <si>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</si>
  <si>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</si>
  <si>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</si>
  <si>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</si>
  <si>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</si>
  <si>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</si>
  <si>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</si>
  <si>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</si>
  <si>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</si>
  <si>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</si>
  <si>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</si>
  <si>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</si>
  <si>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</si>
  <si>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</si>
  <si>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</si>
  <si>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</si>
  <si>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</si>
  <si>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</si>
  <si>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</si>
  <si>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</si>
  <si>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</si>
  <si>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</si>
  <si>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</si>
  <si>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</si>
  <si>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</si>
  <si>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</si>
  <si>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</si>
  <si>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</si>
  <si>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</si>
  <si>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</si>
  <si>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</si>
  <si>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</si>
  <si>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</si>
  <si>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</si>
  <si>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</si>
  <si>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</si>
  <si>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</si>
  <si>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</si>
  <si>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</si>
  <si>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</si>
  <si>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</si>
  <si>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</si>
  <si>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</si>
  <si>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</si>
  <si>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</si>
  <si>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</si>
  <si>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</si>
  <si>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</si>
  <si>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</si>
  <si>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</si>
  <si>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</si>
  <si>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</si>
  <si>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</si>
  <si>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</si>
  <si>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</si>
  <si>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</si>
  <si>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</si>
  <si>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</si>
  <si>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</si>
  <si>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</si>
  <si>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</si>
  <si>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</si>
  <si>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</si>
  <si>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</si>
  <si>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</si>
  <si>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</si>
  <si>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</si>
  <si>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</si>
  <si>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</si>
  <si>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</si>
  <si>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</si>
  <si>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</si>
  <si>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</si>
  <si>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</si>
  <si>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</si>
  <si>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</si>
  <si>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</si>
  <si>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</si>
  <si>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</si>
  <si>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</si>
  <si>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</si>
  <si>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</si>
  <si>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</si>
  <si>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CW 2145-R4</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</si>
  <si>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</si>
  <si>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</si>
  <si>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</si>
  <si>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</si>
  <si>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</si>
  <si>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</si>
  <si>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</si>
  <si>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</si>
  <si>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</si>
  <si>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</si>
  <si>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</si>
  <si>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</si>
  <si>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</si>
  <si>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</si>
  <si>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</si>
  <si>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</si>
  <si>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</si>
  <si>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</si>
  <si>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</si>
  <si>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</si>
  <si>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</si>
  <si>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</si>
  <si>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</si>
  <si>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</si>
  <si>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</si>
  <si>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</si>
  <si>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</si>
  <si>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</si>
  <si>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</si>
  <si>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</si>
  <si>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</si>
  <si>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</si>
  <si>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</si>
  <si>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</si>
  <si>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</si>
  <si>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</si>
  <si>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</si>
  <si>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</si>
  <si>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</si>
  <si>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</si>
  <si>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</si>
  <si>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</si>
  <si>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</si>
  <si>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</si>
  <si>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</si>
  <si>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</si>
  <si>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</si>
  <si>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</si>
  <si>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</si>
  <si>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</si>
  <si>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</si>
  <si>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</si>
  <si>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</si>
  <si>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</si>
  <si>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</si>
  <si>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</si>
  <si>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</si>
  <si>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</si>
  <si>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</si>
  <si>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</si>
  <si>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</si>
  <si>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</si>
  <si>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</si>
  <si>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</si>
  <si>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</si>
  <si>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</si>
  <si>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</si>
  <si>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</si>
  <si>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</si>
  <si>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</si>
  <si>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</si>
  <si>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</si>
  <si>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</si>
  <si>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</si>
  <si>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</si>
  <si>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</si>
  <si>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</si>
  <si>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</si>
  <si>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</si>
  <si>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</si>
  <si>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</si>
  <si>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</si>
  <si>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</si>
  <si>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</si>
  <si>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</si>
  <si>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</si>
  <si>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</si>
  <si>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</si>
  <si>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</si>
  <si>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</si>
  <si>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</si>
  <si>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</si>
  <si>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</si>
  <si>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</si>
  <si>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</si>
  <si>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</si>
  <si>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</si>
  <si>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</si>
  <si>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</si>
  <si>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</si>
  <si>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</si>
  <si>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</si>
  <si>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</si>
  <si>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</si>
  <si>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</si>
  <si>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</si>
  <si>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</si>
  <si>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CW 3410-R12</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</si>
  <si>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</si>
  <si>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</si>
  <si>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</si>
  <si>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</si>
  <si>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</si>
  <si>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</si>
  <si>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</si>
  <si>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</si>
  <si>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</si>
  <si>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</si>
  <si>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</si>
  <si>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</si>
  <si>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</si>
  <si>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</si>
  <si>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</si>
  <si>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</si>
  <si>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</si>
  <si>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</si>
  <si>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</si>
  <si>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</si>
  <si>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</si>
  <si>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</si>
  <si>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</si>
  <si>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</si>
  <si>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</si>
  <si>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</si>
  <si>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</si>
  <si>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</si>
  <si>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</si>
  <si>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</si>
  <si>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</si>
  <si>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</si>
  <si>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</si>
  <si>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</si>
  <si>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</si>
  <si>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</si>
  <si>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</si>
  <si>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</si>
  <si>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</si>
  <si>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</si>
  <si>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</si>
  <si>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</si>
  <si>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</si>
  <si>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</si>
  <si>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</si>
  <si>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</si>
  <si>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</si>
  <si>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</si>
  <si>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</si>
  <si>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</si>
  <si>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</si>
  <si>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</si>
  <si>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</si>
  <si>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</si>
  <si>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</si>
  <si>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</si>
  <si>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</si>
  <si>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</si>
  <si>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</si>
  <si>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</si>
  <si>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</si>
  <si>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</si>
  <si>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</si>
  <si>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</si>
  <si>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</si>
  <si>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</si>
  <si>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</si>
  <si>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</si>
  <si>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</si>
  <si>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</si>
  <si>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</si>
  <si>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</si>
  <si>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</si>
  <si>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</si>
  <si>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</si>
  <si>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</si>
  <si>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</si>
  <si>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</si>
  <si>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</si>
  <si>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</si>
  <si>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</si>
  <si>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</si>
  <si>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</si>
  <si>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</si>
  <si>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</si>
  <si>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</si>
  <si>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</si>
  <si>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</si>
  <si>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</si>
  <si>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</si>
  <si>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</si>
  <si>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</si>
  <si>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</si>
  <si>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</si>
  <si>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</si>
  <si>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</si>
  <si>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</si>
  <si>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</si>
  <si>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</si>
  <si>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</si>
  <si>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</si>
  <si>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</si>
  <si>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</si>
  <si>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</si>
  <si>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</si>
  <si>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</si>
  <si>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</si>
  <si>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</si>
  <si>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</si>
  <si>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</si>
  <si>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</si>
  <si>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</si>
  <si>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</si>
  <si>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</si>
  <si>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</si>
  <si>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</si>
  <si>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</si>
  <si>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</si>
  <si>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</si>
  <si>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</si>
  <si>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</si>
  <si>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</si>
  <si>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</si>
  <si>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</si>
  <si>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</si>
  <si>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</si>
  <si>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</si>
  <si>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</si>
  <si>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</si>
  <si>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</si>
  <si>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</si>
  <si>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</si>
  <si>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</si>
  <si>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</si>
  <si>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</si>
  <si>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</si>
  <si>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</si>
  <si>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</si>
  <si>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</si>
  <si>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</si>
  <si>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</si>
  <si>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</si>
  <si>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</si>
  <si>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</si>
  <si>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</si>
  <si>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</si>
  <si>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</si>
  <si>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</si>
  <si>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</si>
  <si>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</si>
  <si>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</si>
  <si>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</si>
  <si>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</si>
  <si>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</si>
  <si>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</si>
  <si>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</si>
  <si>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</si>
  <si>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</si>
  <si>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</si>
  <si>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</si>
  <si>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</si>
  <si>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</si>
  <si>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</si>
  <si>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</si>
  <si>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</si>
  <si>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</si>
  <si>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</si>
  <si>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</si>
  <si>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</si>
  <si>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</si>
  <si>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</si>
  <si>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</si>
  <si>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</si>
  <si>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</si>
  <si>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</si>
  <si>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</si>
  <si>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</si>
  <si>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</si>
  <si>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</si>
  <si>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</si>
  <si>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</si>
  <si>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</si>
  <si>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</si>
  <si>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</si>
  <si>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</si>
  <si>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</si>
  <si>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</si>
  <si>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</si>
  <si>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</si>
  <si>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</si>
  <si>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</si>
  <si>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</si>
  <si>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</si>
  <si>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</si>
  <si>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</si>
  <si>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</si>
  <si>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</si>
  <si>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</si>
  <si>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</si>
  <si>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</si>
  <si>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</si>
  <si>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</si>
  <si>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</si>
  <si>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</si>
  <si>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</si>
  <si>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</si>
  <si>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</si>
  <si>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</si>
  <si>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</si>
  <si>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</si>
  <si>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</si>
  <si>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</si>
  <si>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</si>
  <si>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</si>
  <si>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</si>
  <si>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</si>
  <si>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</si>
  <si>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</si>
  <si>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</si>
  <si>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</si>
  <si>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</si>
  <si>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</si>
  <si>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</si>
  <si>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</si>
  <si>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</si>
  <si>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</si>
  <si>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</si>
  <si>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</si>
  <si>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</si>
  <si>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</si>
  <si>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</si>
  <si>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</si>
  <si>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</si>
  <si>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</si>
  <si>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</si>
  <si>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</si>
  <si>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</si>
  <si>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</si>
  <si>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</si>
  <si>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</si>
  <si>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</si>
  <si>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</si>
  <si>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</si>
  <si>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</si>
  <si>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</si>
  <si>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</si>
  <si>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</si>
  <si>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</si>
  <si>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</si>
  <si>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</si>
  <si>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</si>
  <si>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</si>
  <si>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</si>
  <si>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</si>
  <si>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</si>
  <si>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</si>
  <si>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</si>
  <si>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</si>
  <si>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</si>
  <si>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</si>
  <si>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</si>
  <si>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</si>
  <si>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</si>
  <si>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</si>
  <si>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</si>
  <si>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</si>
  <si>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</si>
  <si>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</si>
  <si>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</si>
  <si>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</si>
  <si>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</si>
  <si>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</si>
  <si>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</si>
  <si>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</si>
  <si>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</si>
  <si>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</si>
  <si>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</si>
  <si>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</si>
  <si>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</si>
  <si>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</si>
  <si>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</si>
  <si>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</si>
  <si>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(^mm ht, Barrier, Integral, 600 mm width, 150 mm Plain Type ^ Concrete Pavement)</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</si>
  <si>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</si>
  <si>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</si>
  <si>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</si>
  <si>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</si>
  <si>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</si>
  <si>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</si>
  <si>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</si>
  <si>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</si>
  <si>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</si>
  <si>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</si>
  <si>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</si>
  <si>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</si>
  <si>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</si>
  <si>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</si>
  <si>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</si>
  <si>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</si>
  <si>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</si>
  <si>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</si>
  <si>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</si>
  <si>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</si>
  <si>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</si>
  <si>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</si>
  <si>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</si>
  <si>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</si>
  <si>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</si>
  <si>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</si>
  <si>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</si>
  <si>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</si>
  <si>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</si>
  <si>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</si>
  <si>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</si>
  <si>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</si>
  <si>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</si>
  <si>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</si>
  <si>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</si>
  <si>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</si>
  <si>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</si>
  <si>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</si>
  <si>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</si>
  <si>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</si>
  <si>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</si>
  <si>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</si>
  <si>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</si>
  <si>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</si>
  <si>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</si>
  <si>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</si>
  <si>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</si>
  <si>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</si>
  <si>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</si>
  <si>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</si>
  <si>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</si>
  <si>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</si>
  <si>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</si>
  <si>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</si>
  <si>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</si>
  <si>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</si>
  <si>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</si>
  <si>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</si>
  <si>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</si>
  <si>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</si>
  <si>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</si>
  <si>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</si>
  <si>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</si>
  <si>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</si>
  <si>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</si>
  <si>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</si>
  <si>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</si>
  <si>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</si>
  <si>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</si>
  <si>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</si>
  <si>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</si>
  <si>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</si>
  <si>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</si>
  <si>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</si>
  <si>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</si>
  <si>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</si>
  <si>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</si>
  <si>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</si>
  <si>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</si>
  <si>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</si>
  <si>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</si>
  <si>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</si>
  <si>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</si>
  <si>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</si>
  <si>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</si>
  <si>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</si>
  <si>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</si>
  <si>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</si>
  <si>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</si>
  <si>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</si>
  <si>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</si>
  <si>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</si>
  <si>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</si>
  <si>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</si>
  <si>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</si>
  <si>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</si>
  <si>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</si>
  <si>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</si>
  <si>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</si>
  <si>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</si>
  <si>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</si>
  <si>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</si>
  <si>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</si>
  <si>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</si>
  <si>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</si>
  <si>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</si>
  <si>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</si>
  <si>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</si>
  <si>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</si>
  <si>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</si>
  <si>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</si>
  <si>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</si>
  <si>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</si>
  <si>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</si>
  <si>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</si>
  <si>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</si>
  <si>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</si>
  <si>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</si>
  <si>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</si>
  <si>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</si>
  <si>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</si>
  <si>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</si>
  <si>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</si>
  <si>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</si>
  <si>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</si>
  <si>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</si>
  <si>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(SEE B9:PRICES)</t>
  </si>
  <si>
    <t>UNIT PRICES</t>
  </si>
  <si>
    <t>SPEC.</t>
  </si>
  <si>
    <t>APPROX.</t>
  </si>
  <si>
    <t>REF.</t>
  </si>
  <si>
    <t>QUANTITY</t>
  </si>
  <si>
    <t>CONCRETE PAVEMENT RECONSTRUCTION:  UNIVERSITY CRESCENT FROM DYSART ROAD TO THATCHER DRIVE</t>
  </si>
  <si>
    <t>A.6</t>
  </si>
  <si>
    <t>A.8</t>
  </si>
  <si>
    <t>A.10</t>
  </si>
  <si>
    <t>ROADWORKS - REMOVALS/RENEWALS</t>
  </si>
  <si>
    <t>31.8 mm Diameter</t>
  </si>
  <si>
    <t>Type 5 Concrete 100 mm Sidewalk with Block Outs</t>
  </si>
  <si>
    <t>E18, E21</t>
  </si>
  <si>
    <t>Directional Bar Tiles</t>
  </si>
  <si>
    <t>E30</t>
  </si>
  <si>
    <t>305 mm x 610 mm tiles</t>
  </si>
  <si>
    <t>ROADWORKS - NEW CONSTRUCTION</t>
  </si>
  <si>
    <t>CW 3310-R18,
E21</t>
  </si>
  <si>
    <t>Construction of 250 mm Type 1 Concrete Pavement (Hand Formed, Reinforced)</t>
  </si>
  <si>
    <t>Construction of 250 mm Type 1 Concrete Pavement (Slip-Form Paving, Plain-Dowelled)</t>
  </si>
  <si>
    <t>Construction of 250 mm Type 1 Concrete Pavement (Hand Formed, Plain-Dowelled)</t>
  </si>
  <si>
    <t>Construction of 200 mm Type 2 Concrete Pavement - (Reinforced)</t>
  </si>
  <si>
    <t>Construction of Monolithic Type 1 Concrete Median Slabs</t>
  </si>
  <si>
    <t>Construction of Type 1 Concrete Safety Medians</t>
  </si>
  <si>
    <t>Construction of Monolithic Type 1 Concrete Bull-noses</t>
  </si>
  <si>
    <t>A.21</t>
  </si>
  <si>
    <t>Construction of Barrier (180 mm ht, Type 1, Dowelled)</t>
  </si>
  <si>
    <t>Construction of Barrier (180 mm ht, Type 1, Integral, Slip-Formed)</t>
  </si>
  <si>
    <t>Construction of Barrier (180 mm ht, Type 1, Integral, Hand Formed)</t>
  </si>
  <si>
    <t>Construction of Modified Barrier (180 mm ht, Type 2, Dowelled)</t>
  </si>
  <si>
    <t>Construction of  Modified Barrier  (180 mm ht, Type 2, Integral)</t>
  </si>
  <si>
    <t>Construction of  Curb Ramp (8-12 mm ht, Type 1, Integral)</t>
  </si>
  <si>
    <t>Construction of  Safety Curb (330 mm ht, Type 1)</t>
  </si>
  <si>
    <t>Supply and Installation of Dowel Assemblies (31.8 mm)</t>
  </si>
  <si>
    <t>100 mm Type 5 Concrete Sidewalk</t>
  </si>
  <si>
    <t xml:space="preserve">CW 3325-R5, 
E21  </t>
  </si>
  <si>
    <t>Main Line Paving - Bicycle Path (3.0m wide)</t>
  </si>
  <si>
    <t>ASSOCIATED LAND DRAINAGE SEWER AND UNDERGROUND WORKS</t>
  </si>
  <si>
    <t>Land Drainage Sewers</t>
  </si>
  <si>
    <t>CW2130, E23</t>
  </si>
  <si>
    <t>300 mm SDR 35 PVC</t>
  </si>
  <si>
    <t>Trenchless Installation, Class B Type 3 Bedding, Class 3 Backfill</t>
  </si>
  <si>
    <t>375 mm SDR 35 PVC</t>
  </si>
  <si>
    <t>450 mm C76-III OR SDR 35 PVC</t>
  </si>
  <si>
    <t>600 mm C76-III RCP</t>
  </si>
  <si>
    <t>750 mm C76-III RCP</t>
  </si>
  <si>
    <t>1800 mm C76-III RCP</t>
  </si>
  <si>
    <t>A.28</t>
  </si>
  <si>
    <t>New Manholes</t>
  </si>
  <si>
    <t>SD-010</t>
  </si>
  <si>
    <t>CW 2130</t>
  </si>
  <si>
    <t>1200 mm Diameter Base (MH1,2,3,6,10,11)</t>
  </si>
  <si>
    <t>1500 mm Diameter Base (MH4,5,7,8)</t>
  </si>
  <si>
    <t>Precast Box Manhole (MH9)</t>
  </si>
  <si>
    <t>CW 2130, E28</t>
  </si>
  <si>
    <t>Catch Basin</t>
  </si>
  <si>
    <t>SD-025B c/w Beehive Cover &amp; Grouted Stone Riprap</t>
  </si>
  <si>
    <t>CW 2130-R12, E27</t>
  </si>
  <si>
    <t>SD-025 c/w Beehive Cover &amp; Grouted Stone Riprap</t>
  </si>
  <si>
    <t>A.30</t>
  </si>
  <si>
    <t>A.31</t>
  </si>
  <si>
    <t>250 mm SDR 35 PVC CB Lead</t>
  </si>
  <si>
    <t>Trenchless Installation, Class B Sand Bedding, Class 3 Backfill</t>
  </si>
  <si>
    <t>450 mm SDR 35 PVC CB Lead</t>
  </si>
  <si>
    <t>Trenchless Installation, Class B sand bedding, Class 3 backfill</t>
  </si>
  <si>
    <t>A.32</t>
  </si>
  <si>
    <t>Plugging 1800 mm LDS for Future Connection</t>
  </si>
  <si>
    <t>A.33</t>
  </si>
  <si>
    <t>A.34</t>
  </si>
  <si>
    <t>(300 mm, 14 gauge, galvanized)</t>
  </si>
  <si>
    <t>A.35</t>
  </si>
  <si>
    <t>A.36</t>
  </si>
  <si>
    <t>A.37</t>
  </si>
  <si>
    <t>A.38</t>
  </si>
  <si>
    <t>A.39</t>
  </si>
  <si>
    <t>A.40</t>
  </si>
  <si>
    <t>Sewer Inspection (New Sewers)</t>
  </si>
  <si>
    <t>CW 2145</t>
  </si>
  <si>
    <t>750 mm</t>
  </si>
  <si>
    <t>1800 mm</t>
  </si>
  <si>
    <t>A.41</t>
  </si>
  <si>
    <t>RCP Three Edge Bearing Test</t>
  </si>
  <si>
    <t>CW2130</t>
  </si>
  <si>
    <t>A.42</t>
  </si>
  <si>
    <t>LAND DRAINAGE PROVISIONAL ITEMS</t>
  </si>
  <si>
    <t>Cement Stabilized Fill</t>
  </si>
  <si>
    <t>CW2030, E27</t>
  </si>
  <si>
    <t>A.43</t>
  </si>
  <si>
    <t>A.44</t>
  </si>
  <si>
    <t>A.45</t>
  </si>
  <si>
    <t>A.46</t>
  </si>
  <si>
    <t>A.47</t>
  </si>
  <si>
    <t>A.48</t>
  </si>
  <si>
    <t>A.49</t>
  </si>
  <si>
    <t xml:space="preserve">Replace Existing Hydrant - Type B </t>
  </si>
  <si>
    <t>A.50</t>
  </si>
  <si>
    <t>Removal of Existing Trees</t>
  </si>
  <si>
    <t>E34</t>
  </si>
  <si>
    <t>150 mm Diameter</t>
  </si>
  <si>
    <t>300 mm Diameter</t>
  </si>
  <si>
    <t>450 mm Diameter</t>
  </si>
  <si>
    <t>600 mm Diameter</t>
  </si>
  <si>
    <t>Subtotal:</t>
  </si>
  <si>
    <t>TRAFFIC SIGNAL CONDUIT AND BASE INSTALLATION AND ASSOCIATED WORKS</t>
  </si>
  <si>
    <t>UNIVERSITY CRESCENT AND SIFTON ROAD</t>
  </si>
  <si>
    <t>INSTALLATIONS</t>
  </si>
  <si>
    <t>Installation of Conduit</t>
  </si>
  <si>
    <t>Installation of Conduit - Single</t>
  </si>
  <si>
    <t>CW 3620</t>
  </si>
  <si>
    <t>Installation of Conduit - Double</t>
  </si>
  <si>
    <t>Installation of Concrete Bases</t>
  </si>
  <si>
    <t>Signal Pole Base Early Open - Type OD</t>
  </si>
  <si>
    <t>CW 3620, SD-312A, SD-315.C, E31, E33</t>
  </si>
  <si>
    <t>Controller Base</t>
  </si>
  <si>
    <t>CW 3620, SD-300</t>
  </si>
  <si>
    <t>Pedestal Base</t>
  </si>
  <si>
    <t>CW 3620, SD-302</t>
  </si>
  <si>
    <t>Installation of Service Boxes</t>
  </si>
  <si>
    <t>Service Box - Pre-Cast (17" x 30")</t>
  </si>
  <si>
    <t>CW 3620, SD-322, E31, E32</t>
  </si>
  <si>
    <t>REMOVALS</t>
  </si>
  <si>
    <t>Removal of Concrete Bases</t>
  </si>
  <si>
    <t>Removal of Existing Signal Pole Base or Service Box</t>
  </si>
  <si>
    <t>Removal of Existing Controller Base or Pedestal Base</t>
  </si>
  <si>
    <t>Cutovers</t>
  </si>
  <si>
    <t>UNIVERSITY CRESCENT 72m SOUTH OF MARKHAM ROAD</t>
  </si>
  <si>
    <t>UNIVERSITY CRESCENT AND MARKHAM ROAD</t>
  </si>
  <si>
    <t>Signal Pole Base Early Open - Type G</t>
  </si>
  <si>
    <t>CW 3620, SD-313, SD-315.A, E31, E33</t>
  </si>
  <si>
    <t>WATER AND WASTE WORK</t>
  </si>
  <si>
    <t>Mobilization/Demobilization</t>
  </si>
  <si>
    <t>E2</t>
  </si>
  <si>
    <t>L. sum</t>
  </si>
  <si>
    <t>SUMMARY</t>
  </si>
  <si>
    <t>UNIT PRICES FOR EVALUATION OF BIDS (Refer to B17)</t>
  </si>
  <si>
    <t>The following pricing forms part of the Evaluated Total Bid Price, but not the TOTAL BID PRICE</t>
  </si>
  <si>
    <t>SITE OCCUPANCY</t>
  </si>
  <si>
    <t>Initial Span</t>
  </si>
  <si>
    <t>D25</t>
  </si>
  <si>
    <t>Charged Day</t>
  </si>
  <si>
    <r>
      <t xml:space="preserve">PART 1      </t>
    </r>
    <r>
      <rPr>
        <b/>
        <i/>
        <sz val="16"/>
        <rFont val="Arial"/>
        <family val="2"/>
      </rPr>
      <t>CITY FUNDED WORK</t>
    </r>
  </si>
  <si>
    <t>PART 2      THIRD PARTY FUNDED WORK
                 (Refer to B9.6, B17.2.1, B18.5, D3.3-4, D16.2-3, D18.4)</t>
  </si>
  <si>
    <t>THIRD PARTY FUNDED WORK</t>
  </si>
  <si>
    <t>D.5</t>
  </si>
  <si>
    <t>D.6</t>
  </si>
  <si>
    <t>D.7</t>
  </si>
  <si>
    <t>D.8</t>
  </si>
  <si>
    <t>D.9</t>
  </si>
  <si>
    <t>D.10</t>
  </si>
  <si>
    <t>D.11</t>
  </si>
  <si>
    <t>D.12</t>
  </si>
  <si>
    <t>D.13</t>
  </si>
  <si>
    <t>D.14</t>
  </si>
  <si>
    <t>D.15</t>
  </si>
  <si>
    <t>D.16</t>
  </si>
  <si>
    <t>D.17</t>
  </si>
  <si>
    <t>Watermain Renewal</t>
  </si>
  <si>
    <t>CW 2110</t>
  </si>
  <si>
    <t>250mm</t>
  </si>
  <si>
    <t>In a Trench Installation, Class B sand bedding, Class 3 backfill</t>
  </si>
  <si>
    <t>D.18</t>
  </si>
  <si>
    <t>Watermain Valve</t>
  </si>
  <si>
    <t>D.19</t>
  </si>
  <si>
    <t>Fittings</t>
  </si>
  <si>
    <t>Bends (SD-005)</t>
  </si>
  <si>
    <r>
      <t xml:space="preserve">250mm - </t>
    </r>
    <r>
      <rPr>
        <sz val="12"/>
        <color indexed="8"/>
        <rFont val="Arial"/>
        <family val="2"/>
      </rPr>
      <t>45</t>
    </r>
    <r>
      <rPr>
        <vertAlign val="superscript"/>
        <sz val="12"/>
        <color indexed="8"/>
        <rFont val="Arial"/>
        <family val="2"/>
      </rPr>
      <t>o</t>
    </r>
  </si>
  <si>
    <t>D.20</t>
  </si>
  <si>
    <t>In a Trench (SD - 018)</t>
  </si>
  <si>
    <t>100mm thick</t>
  </si>
  <si>
    <t>D.21</t>
  </si>
  <si>
    <t>Connection to Existing Cast Iron Pipe with CIPP Liner</t>
  </si>
  <si>
    <t>E35</t>
  </si>
  <si>
    <t>In-Line Connection - No Plug Existing</t>
  </si>
  <si>
    <t>D.22</t>
  </si>
  <si>
    <t>D.23</t>
  </si>
  <si>
    <t>MOBILIZATION/DEMOBILIZATION</t>
  </si>
  <si>
    <t xml:space="preserve"> (total price) PART 1</t>
  </si>
  <si>
    <t xml:space="preserve"> (total price) PART 2</t>
  </si>
  <si>
    <t>TOTAL BID PRICE (Items A + B + C + D + E) (GST extra)                           (in figures)</t>
  </si>
  <si>
    <t>EVALUATED TOTAL BID PRICE (Items F + G) (GST extra)                   (in figures)</t>
  </si>
  <si>
    <t>FORM B(R1): PRICES</t>
  </si>
  <si>
    <t>200 mm Cold Weather Concrete Pavement (Reinforced)</t>
  </si>
  <si>
    <t>Watermain Extension</t>
  </si>
  <si>
    <t>150 mm Watermain Pipe, Class B Sand Bedding, Class 3 Backfill</t>
  </si>
  <si>
    <t>A.51</t>
  </si>
  <si>
    <t>A.52</t>
  </si>
  <si>
    <t>CW2130, E23,
E24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</si>
</sst>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3" formatCode="_(* #,##0.00_);_(* \(#,##0.00\);_(* &quot;-&quot;??_);_(@_)"/>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 numFmtId="180" formatCode="_(* #,##0_);_(* \(#,##0\);_(* &quot;-&quot;??_);_(@_)"/>
  </numFmts>
  <fonts count="74"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b/>
      <sz val="6"/>
      <color indexed="8"/>
      <name val="Arial"/>
      <family val="2"/>
    </font>
    <font>
      <sz val="6"/>
      <color indexed="8"/>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
      <b/>
      <i/>
      <sz val="16"/>
      <name val="Arial"/>
      <family val="2"/>
    </font>
    <font>
      <sz val="10"/>
      <color indexed="8"/>
      <name val="Arial"/>
      <family val="2"/>
    </font>
    <font>
      <vertAlign val="superscript"/>
      <sz val="12"/>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8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style="thin">
        <color indexed="8"/>
      </right>
      <top style="double">
        <color indexed="64"/>
      </top>
      <bottom style="thin">
        <color indexed="64"/>
      </bottom>
      <diagonal/>
    </border>
    <border>
      <left style="thin">
        <color indexed="8"/>
      </left>
      <right/>
      <top style="double">
        <color indexed="64"/>
      </top>
      <bottom style="thin">
        <color indexed="64"/>
      </bottom>
      <diagonal/>
    </border>
    <border>
      <left/>
      <right/>
      <top style="double">
        <color indexed="64"/>
      </top>
      <bottom style="thin">
        <color indexed="64"/>
      </bottom>
      <diagonal/>
    </border>
    <border>
      <left/>
      <right style="thin">
        <color indexed="8"/>
      </right>
      <top style="double">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8"/>
      </left>
      <right/>
      <top style="double">
        <color indexed="64"/>
      </top>
      <bottom/>
      <diagonal/>
    </border>
    <border>
      <left/>
      <right style="thin">
        <color indexed="64"/>
      </right>
      <top style="thin">
        <color auto="1"/>
      </top>
      <bottom style="thin">
        <color auto="1"/>
      </bottom>
      <diagonal/>
    </border>
    <border>
      <left style="thin">
        <color indexed="64"/>
      </left>
      <right style="thin">
        <color indexed="8"/>
      </right>
      <top style="thin">
        <color indexed="8"/>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style="thin">
        <color auto="1"/>
      </bottom>
      <diagonal/>
    </border>
    <border>
      <left style="thin">
        <color indexed="8"/>
      </left>
      <right style="thin">
        <color indexed="64"/>
      </right>
      <top style="thin">
        <color indexed="8"/>
      </top>
      <bottom style="thin">
        <color auto="1"/>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diagonal/>
    </border>
    <border>
      <left style="thin">
        <color indexed="64"/>
      </left>
      <right style="thin">
        <color indexed="8"/>
      </right>
      <top style="thin">
        <color auto="1"/>
      </top>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thin">
        <color indexed="8"/>
      </right>
      <top style="thin">
        <color auto="1"/>
      </top>
      <bottom style="thin">
        <color indexed="64"/>
      </bottom>
      <diagonal/>
    </border>
    <border>
      <left style="thin">
        <color indexed="8"/>
      </left>
      <right style="thin">
        <color indexed="64"/>
      </right>
      <top style="thin">
        <color auto="1"/>
      </top>
      <bottom/>
      <diagonal/>
    </border>
    <border>
      <left/>
      <right/>
      <top style="thin">
        <color indexed="64"/>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80">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43" fontId="14" fillId="0" borderId="0" applyFont="0" applyFill="0" applyBorder="0" applyAlignment="0" applyProtection="0"/>
  </cellStyleXfs>
  <cellXfs count="355">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6" fontId="14" fillId="26" borderId="0" xfId="0" applyNumberFormat="1" applyFont="1" applyFill="1" applyAlignment="1">
      <alignment vertical="center"/>
    </xf>
    <xf numFmtId="165"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5"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6" fontId="14" fillId="0" borderId="1" xfId="0" applyNumberFormat="1" applyFont="1" applyBorder="1" applyAlignment="1">
      <alignment vertical="top"/>
    </xf>
    <xf numFmtId="1" fontId="14" fillId="0" borderId="1" xfId="0" applyNumberFormat="1" applyFont="1" applyBorder="1" applyAlignment="1">
      <alignment horizontal="right" vertical="top" wrapText="1"/>
    </xf>
    <xf numFmtId="165" fontId="14" fillId="0" borderId="1" xfId="0" applyNumberFormat="1" applyFont="1" applyBorder="1" applyAlignment="1">
      <alignment horizontal="left" vertical="top" wrapText="1"/>
    </xf>
    <xf numFmtId="174"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5" fontId="14" fillId="0" borderId="1" xfId="0" applyNumberFormat="1" applyFont="1" applyBorder="1" applyAlignment="1">
      <alignment horizontal="center" vertical="top" wrapText="1"/>
    </xf>
    <xf numFmtId="174"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4" fontId="15" fillId="0" borderId="16" xfId="0" applyNumberFormat="1" applyFont="1" applyBorder="1" applyAlignment="1">
      <alignment horizontal="center" vertical="center" wrapText="1"/>
    </xf>
    <xf numFmtId="165" fontId="15" fillId="0" borderId="16" xfId="0" applyNumberFormat="1" applyFont="1" applyBorder="1" applyAlignment="1">
      <alignment vertical="center" wrapText="1"/>
    </xf>
    <xf numFmtId="165" fontId="14" fillId="0" borderId="16" xfId="0" applyNumberFormat="1" applyFont="1" applyBorder="1" applyAlignment="1">
      <alignment horizontal="centerContinuous"/>
    </xf>
    <xf numFmtId="167" fontId="14" fillId="0" borderId="16" xfId="0" applyNumberFormat="1" applyFont="1" applyBorder="1" applyAlignment="1">
      <alignment horizontal="centerContinuous"/>
    </xf>
    <xf numFmtId="0" fontId="16" fillId="0" borderId="1" xfId="0" applyFont="1" applyBorder="1" applyAlignment="1">
      <alignment vertical="top" wrapText="1"/>
    </xf>
    <xf numFmtId="165" fontId="14" fillId="0" borderId="17" xfId="0" applyNumberFormat="1" applyFont="1" applyBorder="1" applyAlignment="1">
      <alignment horizontal="left" vertical="top" wrapText="1"/>
    </xf>
    <xf numFmtId="165" fontId="14" fillId="0" borderId="1" xfId="0" applyNumberFormat="1" applyFont="1" applyBorder="1" applyAlignment="1">
      <alignment horizontal="center" vertical="top"/>
    </xf>
    <xf numFmtId="178" fontId="14" fillId="0" borderId="1" xfId="0" applyNumberFormat="1" applyFont="1" applyBorder="1" applyAlignment="1">
      <alignment horizontal="right" vertical="top"/>
    </xf>
    <xf numFmtId="1" fontId="14" fillId="0" borderId="1" xfId="0" applyNumberFormat="1" applyFont="1" applyBorder="1" applyAlignment="1">
      <alignment horizontal="right" vertical="top"/>
    </xf>
    <xf numFmtId="0" fontId="16" fillId="0" borderId="1" xfId="0" applyFont="1" applyBorder="1" applyAlignment="1">
      <alignment vertical="top" wrapText="1" shrinkToFit="1"/>
    </xf>
    <xf numFmtId="165" fontId="14" fillId="0" borderId="18" xfId="0" applyNumberFormat="1" applyFont="1" applyBorder="1" applyAlignment="1">
      <alignment horizontal="center" vertical="top" wrapText="1"/>
    </xf>
    <xf numFmtId="1" fontId="14" fillId="0" borderId="18" xfId="0" applyNumberFormat="1" applyFont="1" applyBorder="1" applyAlignment="1">
      <alignment horizontal="right" vertical="top"/>
    </xf>
    <xf numFmtId="165" fontId="14" fillId="0" borderId="2" xfId="0" applyNumberFormat="1" applyFont="1" applyBorder="1" applyAlignment="1">
      <alignment horizontal="left" vertical="top" wrapText="1"/>
    </xf>
    <xf numFmtId="165" fontId="14" fillId="0" borderId="19" xfId="0" applyNumberFormat="1" applyFont="1" applyBorder="1" applyAlignment="1">
      <alignment horizontal="center" vertical="top" wrapText="1"/>
    </xf>
    <xf numFmtId="0" fontId="14" fillId="0" borderId="2" xfId="0" applyFont="1" applyBorder="1" applyAlignment="1">
      <alignment horizontal="center" vertical="top" wrapText="1"/>
    </xf>
    <xf numFmtId="174" fontId="15" fillId="0" borderId="16" xfId="0" applyNumberFormat="1" applyFont="1" applyBorder="1" applyAlignment="1">
      <alignment horizontal="left" vertical="center" wrapText="1"/>
    </xf>
    <xf numFmtId="174" fontId="14" fillId="0" borderId="1" xfId="0" applyNumberFormat="1" applyFont="1" applyBorder="1" applyAlignment="1">
      <alignment horizontal="right" vertical="top" wrapText="1"/>
    </xf>
    <xf numFmtId="165" fontId="55" fillId="0" borderId="1" xfId="0" applyNumberFormat="1" applyFont="1" applyBorder="1" applyAlignment="1">
      <alignment horizontal="left" vertical="top" wrapText="1"/>
    </xf>
    <xf numFmtId="165" fontId="55" fillId="0" borderId="1" xfId="0" applyNumberFormat="1" applyFont="1" applyBorder="1" applyAlignment="1">
      <alignment horizontal="center" vertical="top" wrapText="1"/>
    </xf>
    <xf numFmtId="0" fontId="55" fillId="0" borderId="1" xfId="0" applyFont="1" applyBorder="1" applyAlignment="1">
      <alignment horizontal="center" vertical="top" wrapText="1"/>
    </xf>
    <xf numFmtId="1" fontId="55" fillId="0" borderId="1" xfId="0" applyNumberFormat="1" applyFont="1" applyBorder="1" applyAlignment="1">
      <alignment horizontal="right" vertical="top"/>
    </xf>
    <xf numFmtId="176" fontId="55" fillId="0" borderId="1" xfId="0" applyNumberFormat="1" applyFont="1" applyBorder="1" applyAlignment="1">
      <alignment vertical="top"/>
    </xf>
    <xf numFmtId="0" fontId="58" fillId="0" borderId="1" xfId="0" applyFont="1" applyBorder="1" applyAlignment="1">
      <alignment vertical="top" wrapText="1" shrinkToFit="1"/>
    </xf>
    <xf numFmtId="0" fontId="58" fillId="0" borderId="1" xfId="0" applyFont="1" applyBorder="1" applyAlignment="1">
      <alignment vertical="top" wrapText="1"/>
    </xf>
    <xf numFmtId="174" fontId="14" fillId="0" borderId="1" xfId="0" applyNumberFormat="1" applyFont="1" applyBorder="1" applyAlignment="1">
      <alignment horizontal="left" vertical="top"/>
    </xf>
    <xf numFmtId="0" fontId="59" fillId="0" borderId="1" xfId="0" applyFont="1" applyBorder="1" applyAlignment="1">
      <alignment vertical="top" wrapText="1"/>
    </xf>
    <xf numFmtId="0" fontId="59" fillId="0" borderId="1" xfId="0" applyFont="1" applyBorder="1" applyAlignment="1">
      <alignment vertical="top" wrapText="1" shrinkToFit="1"/>
    </xf>
    <xf numFmtId="174" fontId="55" fillId="0" borderId="1" xfId="0" applyNumberFormat="1" applyFont="1" applyBorder="1" applyAlignment="1">
      <alignment horizontal="right" vertical="top" wrapText="1"/>
    </xf>
    <xf numFmtId="0" fontId="16" fillId="0" borderId="0" xfId="0" applyFont="1"/>
    <xf numFmtId="176" fontId="14" fillId="0" borderId="1" xfId="0" applyNumberFormat="1" applyFont="1" applyBorder="1" applyAlignment="1">
      <alignment vertical="top" wrapText="1"/>
    </xf>
    <xf numFmtId="177" fontId="14" fillId="0" borderId="1" xfId="0" applyNumberFormat="1" applyFont="1" applyBorder="1" applyAlignment="1">
      <alignment horizontal="right" vertical="top" wrapText="1"/>
    </xf>
    <xf numFmtId="0" fontId="16" fillId="0" borderId="1" xfId="0" applyFont="1" applyBorder="1"/>
    <xf numFmtId="165" fontId="14" fillId="0" borderId="1" xfId="53" applyNumberFormat="1" applyFont="1" applyBorder="1" applyAlignment="1">
      <alignment horizontal="left" vertical="top" wrapText="1"/>
    </xf>
    <xf numFmtId="165" fontId="14" fillId="0" borderId="1" xfId="53" applyNumberFormat="1" applyFont="1" applyBorder="1" applyAlignment="1">
      <alignment vertical="top" wrapText="1"/>
    </xf>
    <xf numFmtId="165" fontId="14" fillId="0" borderId="1" xfId="53" applyNumberFormat="1" applyFont="1" applyBorder="1" applyAlignment="1">
      <alignment horizontal="center" vertical="top" wrapText="1"/>
    </xf>
    <xf numFmtId="174" fontId="14" fillId="0" borderId="1" xfId="53" applyNumberFormat="1" applyFont="1" applyBorder="1" applyAlignment="1">
      <alignment horizontal="center" vertical="top" wrapText="1"/>
    </xf>
    <xf numFmtId="0" fontId="14" fillId="0" borderId="1" xfId="53" applyFont="1" applyBorder="1" applyAlignment="1">
      <alignment horizontal="center" vertical="top" wrapText="1"/>
    </xf>
    <xf numFmtId="1" fontId="61" fillId="0" borderId="1" xfId="53" applyNumberFormat="1" applyFont="1" applyBorder="1" applyAlignment="1">
      <alignment horizontal="right" vertical="top" wrapText="1"/>
    </xf>
    <xf numFmtId="176" fontId="61" fillId="0" borderId="1" xfId="53" applyNumberFormat="1" applyFont="1" applyBorder="1" applyAlignment="1">
      <alignment vertical="top"/>
    </xf>
    <xf numFmtId="165" fontId="14" fillId="0" borderId="1" xfId="0" applyNumberFormat="1" applyFont="1" applyBorder="1" applyAlignment="1">
      <alignment vertical="top" wrapText="1"/>
    </xf>
    <xf numFmtId="165" fontId="16" fillId="0" borderId="1" xfId="0" applyNumberFormat="1" applyFont="1" applyBorder="1" applyAlignment="1">
      <alignment horizontal="left" vertical="top" wrapText="1"/>
    </xf>
    <xf numFmtId="1" fontId="14" fillId="0" borderId="18" xfId="0" applyNumberFormat="1" applyFont="1" applyBorder="1" applyAlignment="1">
      <alignment horizontal="right" vertical="top" wrapText="1"/>
    </xf>
    <xf numFmtId="165" fontId="14" fillId="0" borderId="18" xfId="0" applyNumberFormat="1" applyFont="1" applyBorder="1" applyAlignment="1">
      <alignment horizontal="left" vertical="top" wrapText="1"/>
    </xf>
    <xf numFmtId="174" fontId="14" fillId="0" borderId="1" xfId="53" applyNumberFormat="1" applyFont="1" applyBorder="1" applyAlignment="1">
      <alignment horizontal="left" vertical="top" wrapText="1"/>
    </xf>
    <xf numFmtId="1" fontId="14" fillId="0" borderId="1" xfId="53" applyNumberFormat="1" applyFont="1" applyBorder="1" applyAlignment="1">
      <alignment horizontal="right" vertical="top" wrapText="1"/>
    </xf>
    <xf numFmtId="176" fontId="14" fillId="0" borderId="1" xfId="53" applyNumberFormat="1" applyFont="1" applyBorder="1" applyAlignment="1">
      <alignment vertical="top"/>
    </xf>
    <xf numFmtId="0" fontId="62" fillId="0" borderId="1" xfId="0" applyFont="1" applyBorder="1" applyAlignment="1">
      <alignment vertical="top" wrapText="1"/>
    </xf>
    <xf numFmtId="174" fontId="14" fillId="0" borderId="2" xfId="0" applyNumberFormat="1" applyFont="1" applyBorder="1" applyAlignment="1">
      <alignment horizontal="left" vertical="top" wrapText="1"/>
    </xf>
    <xf numFmtId="1" fontId="14" fillId="0" borderId="19" xfId="0" applyNumberFormat="1" applyFont="1" applyBorder="1" applyAlignment="1">
      <alignment horizontal="right" vertical="top"/>
    </xf>
    <xf numFmtId="176"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applyAlignment="1">
      <alignment wrapText="1"/>
    </xf>
    <xf numFmtId="0" fontId="15" fillId="0" borderId="0" xfId="54" applyFont="1" applyFill="1" applyAlignment="1">
      <alignment vertical="top" wrapText="1"/>
    </xf>
    <xf numFmtId="176" fontId="14" fillId="0" borderId="1" xfId="0" applyNumberFormat="1" applyFont="1" applyBorder="1" applyAlignment="1" applyProtection="1">
      <alignment vertical="top"/>
      <protection locked="0"/>
    </xf>
    <xf numFmtId="176" fontId="61" fillId="0" borderId="1" xfId="53" applyNumberFormat="1" applyFont="1" applyBorder="1" applyAlignment="1" applyProtection="1">
      <alignment vertical="top"/>
      <protection locked="0"/>
    </xf>
    <xf numFmtId="176" fontId="14" fillId="0" borderId="1" xfId="53" applyNumberFormat="1" applyFont="1" applyBorder="1" applyAlignment="1" applyProtection="1">
      <alignment vertical="top"/>
      <protection locked="0"/>
    </xf>
    <xf numFmtId="175" fontId="15" fillId="0" borderId="16" xfId="0" applyNumberFormat="1" applyFont="1" applyBorder="1" applyAlignment="1">
      <alignment horizontal="center"/>
    </xf>
    <xf numFmtId="0" fontId="14" fillId="0" borderId="16" xfId="0" applyFont="1" applyBorder="1" applyAlignment="1">
      <alignment vertical="center"/>
    </xf>
    <xf numFmtId="175" fontId="14" fillId="0" borderId="1" xfId="0" applyNumberFormat="1" applyFont="1" applyBorder="1" applyAlignment="1">
      <alignment horizontal="center" vertical="top"/>
    </xf>
    <xf numFmtId="4" fontId="14" fillId="0" borderId="1" xfId="0" applyNumberFormat="1" applyFont="1" applyBorder="1" applyAlignment="1">
      <alignment horizontal="center" vertical="top" wrapText="1"/>
    </xf>
    <xf numFmtId="0" fontId="14" fillId="0" borderId="1" xfId="0" applyFont="1" applyBorder="1" applyAlignment="1">
      <alignment vertical="center"/>
    </xf>
    <xf numFmtId="4" fontId="14" fillId="0" borderId="2" xfId="0" applyNumberFormat="1" applyFont="1" applyBorder="1" applyAlignment="1">
      <alignment horizontal="center" vertical="top"/>
    </xf>
    <xf numFmtId="4" fontId="14" fillId="0" borderId="1" xfId="0" applyNumberFormat="1" applyFont="1" applyBorder="1" applyAlignment="1">
      <alignment horizontal="center" vertical="top"/>
    </xf>
    <xf numFmtId="0" fontId="14" fillId="0" borderId="0" xfId="0" applyFont="1" applyAlignment="1">
      <alignment vertical="top" wrapText="1"/>
    </xf>
    <xf numFmtId="179" fontId="14" fillId="0" borderId="1" xfId="0" applyNumberFormat="1" applyFont="1" applyBorder="1" applyAlignment="1">
      <alignment horizontal="center" vertical="top"/>
    </xf>
    <xf numFmtId="179" fontId="14" fillId="0" borderId="1" xfId="0" applyNumberFormat="1" applyFont="1" applyBorder="1" applyAlignment="1">
      <alignment horizontal="center" vertical="top" wrapText="1"/>
    </xf>
    <xf numFmtId="179" fontId="14" fillId="0" borderId="1" xfId="0" applyNumberFormat="1" applyFont="1" applyBorder="1" applyAlignment="1">
      <alignment horizontal="left" vertical="top" wrapText="1"/>
    </xf>
    <xf numFmtId="4" fontId="55" fillId="0" borderId="1" xfId="0" applyNumberFormat="1" applyFont="1" applyBorder="1" applyAlignment="1">
      <alignment horizontal="center" vertical="top"/>
    </xf>
    <xf numFmtId="3" fontId="14" fillId="0" borderId="1" xfId="0" applyNumberFormat="1" applyFont="1" applyBorder="1" applyAlignment="1">
      <alignment vertical="top"/>
    </xf>
    <xf numFmtId="4" fontId="14" fillId="0" borderId="1" xfId="53" applyNumberFormat="1" applyFont="1" applyBorder="1" applyAlignment="1">
      <alignment horizontal="center" vertical="top" wrapText="1"/>
    </xf>
    <xf numFmtId="0" fontId="14" fillId="0" borderId="2" xfId="0" applyFont="1" applyBorder="1" applyAlignment="1">
      <alignment vertical="center"/>
    </xf>
    <xf numFmtId="176" fontId="14" fillId="0" borderId="1" xfId="71" applyNumberFormat="1" applyFill="1" applyBorder="1" applyAlignment="1" applyProtection="1">
      <alignment vertical="top"/>
      <protection locked="0"/>
    </xf>
    <xf numFmtId="7" fontId="65" fillId="23" borderId="0" xfId="71" applyNumberFormat="1" applyFont="1" applyAlignment="1">
      <alignment horizontal="centerContinuous" vertical="center"/>
    </xf>
    <xf numFmtId="1" fontId="15" fillId="23" borderId="0" xfId="71" applyNumberFormat="1" applyFont="1" applyAlignment="1">
      <alignment horizontal="centerContinuous" vertical="top"/>
    </xf>
    <xf numFmtId="0" fontId="15" fillId="23" borderId="0" xfId="71" applyFont="1" applyAlignment="1">
      <alignment horizontal="centerContinuous" vertical="center"/>
    </xf>
    <xf numFmtId="180" fontId="15" fillId="23" borderId="0" xfId="79" applyNumberFormat="1" applyFont="1" applyFill="1" applyAlignment="1">
      <alignment horizontal="centerContinuous" vertical="center"/>
    </xf>
    <xf numFmtId="0" fontId="14" fillId="23" borderId="0" xfId="71" applyAlignment="1">
      <alignment horizontal="center" vertical="top"/>
    </xf>
    <xf numFmtId="0" fontId="14" fillId="23" borderId="0" xfId="71"/>
    <xf numFmtId="7" fontId="66" fillId="23" borderId="0" xfId="71" applyNumberFormat="1" applyFont="1" applyAlignment="1">
      <alignment horizontal="centerContinuous" vertical="center"/>
    </xf>
    <xf numFmtId="1" fontId="14" fillId="23" borderId="0" xfId="71" applyNumberFormat="1" applyAlignment="1">
      <alignment horizontal="centerContinuous" vertical="top"/>
    </xf>
    <xf numFmtId="0" fontId="14" fillId="23" borderId="0" xfId="71" applyAlignment="1">
      <alignment horizontal="centerContinuous" vertical="center"/>
    </xf>
    <xf numFmtId="180" fontId="0" fillId="23" borderId="0" xfId="79" applyNumberFormat="1" applyFont="1" applyFill="1" applyAlignment="1">
      <alignment horizontal="centerContinuous" vertical="center"/>
    </xf>
    <xf numFmtId="7" fontId="14" fillId="23" borderId="0" xfId="71" applyNumberFormat="1" applyAlignment="1">
      <alignment horizontal="right"/>
    </xf>
    <xf numFmtId="0" fontId="14" fillId="23" borderId="0" xfId="71" applyAlignment="1">
      <alignment vertical="top"/>
    </xf>
    <xf numFmtId="180" fontId="0" fillId="23" borderId="0" xfId="79" applyNumberFormat="1" applyFont="1" applyFill="1"/>
    <xf numFmtId="7" fontId="14" fillId="23" borderId="0" xfId="71" applyNumberFormat="1" applyAlignment="1">
      <alignment vertical="center"/>
    </xf>
    <xf numFmtId="2" fontId="14" fillId="23" borderId="0" xfId="71" applyNumberFormat="1"/>
    <xf numFmtId="7" fontId="14" fillId="23" borderId="20" xfId="71" applyNumberFormat="1" applyBorder="1" applyAlignment="1">
      <alignment horizontal="right"/>
    </xf>
    <xf numFmtId="0" fontId="14" fillId="23" borderId="21" xfId="71" applyBorder="1" applyAlignment="1">
      <alignment vertical="top"/>
    </xf>
    <xf numFmtId="0" fontId="14" fillId="23" borderId="22" xfId="71" applyBorder="1"/>
    <xf numFmtId="0" fontId="14" fillId="23" borderId="21" xfId="71" applyBorder="1" applyAlignment="1">
      <alignment horizontal="center"/>
    </xf>
    <xf numFmtId="0" fontId="14" fillId="23" borderId="23" xfId="71" applyBorder="1"/>
    <xf numFmtId="180" fontId="0" fillId="23" borderId="23" xfId="79" applyNumberFormat="1" applyFont="1" applyFill="1" applyBorder="1" applyAlignment="1">
      <alignment horizontal="center"/>
    </xf>
    <xf numFmtId="7" fontId="14" fillId="23" borderId="23" xfId="71" applyNumberFormat="1" applyBorder="1" applyAlignment="1">
      <alignment horizontal="right"/>
    </xf>
    <xf numFmtId="0" fontId="14" fillId="23" borderId="21" xfId="71" applyBorder="1" applyAlignment="1">
      <alignment horizontal="right"/>
    </xf>
    <xf numFmtId="7" fontId="14" fillId="23" borderId="24" xfId="71" applyNumberFormat="1" applyBorder="1" applyAlignment="1">
      <alignment horizontal="right"/>
    </xf>
    <xf numFmtId="0" fontId="14" fillId="23" borderId="24" xfId="71" applyBorder="1" applyAlignment="1">
      <alignment vertical="top"/>
    </xf>
    <xf numFmtId="0" fontId="14" fillId="23" borderId="0" xfId="71" applyAlignment="1">
      <alignment horizontal="center"/>
    </xf>
    <xf numFmtId="180" fontId="0" fillId="23" borderId="25" xfId="79" applyNumberFormat="1" applyFont="1" applyFill="1" applyBorder="1" applyAlignment="1">
      <alignment horizontal="center"/>
    </xf>
    <xf numFmtId="7" fontId="14" fillId="23" borderId="25" xfId="71" applyNumberFormat="1" applyBorder="1" applyAlignment="1">
      <alignment horizontal="right"/>
    </xf>
    <xf numFmtId="0" fontId="14" fillId="23" borderId="26" xfId="71" applyBorder="1" applyAlignment="1">
      <alignment horizontal="right"/>
    </xf>
    <xf numFmtId="7" fontId="14" fillId="23" borderId="24" xfId="71" applyNumberFormat="1" applyBorder="1" applyAlignment="1">
      <alignment horizontal="right" vertical="center"/>
    </xf>
    <xf numFmtId="7" fontId="14" fillId="23" borderId="26" xfId="71" applyNumberFormat="1" applyBorder="1" applyAlignment="1">
      <alignment horizontal="right" vertical="center"/>
    </xf>
    <xf numFmtId="0" fontId="14" fillId="23" borderId="0" xfId="71" applyAlignment="1">
      <alignment vertical="center"/>
    </xf>
    <xf numFmtId="0" fontId="67" fillId="23" borderId="26" xfId="71" applyFont="1" applyBorder="1" applyAlignment="1">
      <alignment vertical="top"/>
    </xf>
    <xf numFmtId="165" fontId="67" fillId="26" borderId="26" xfId="71" applyNumberFormat="1" applyFont="1" applyFill="1" applyBorder="1" applyAlignment="1">
      <alignment horizontal="left" vertical="center"/>
    </xf>
    <xf numFmtId="1" fontId="14" fillId="23" borderId="24" xfId="71" applyNumberFormat="1" applyBorder="1" applyAlignment="1">
      <alignment horizontal="center" vertical="top"/>
    </xf>
    <xf numFmtId="0" fontId="14" fillId="23" borderId="24" xfId="71" applyBorder="1" applyAlignment="1">
      <alignment horizontal="center" vertical="top"/>
    </xf>
    <xf numFmtId="180" fontId="0" fillId="23" borderId="24" xfId="79" applyNumberFormat="1" applyFont="1" applyFill="1" applyBorder="1" applyAlignment="1">
      <alignment horizontal="center" vertical="top"/>
    </xf>
    <xf numFmtId="7" fontId="14" fillId="23" borderId="26" xfId="71" applyNumberFormat="1" applyBorder="1" applyAlignment="1">
      <alignment horizontal="right"/>
    </xf>
    <xf numFmtId="175" fontId="14" fillId="0" borderId="1" xfId="71" applyNumberFormat="1" applyFill="1" applyBorder="1" applyAlignment="1">
      <alignment horizontal="center" vertical="top"/>
    </xf>
    <xf numFmtId="174" fontId="14" fillId="0" borderId="1" xfId="71" applyNumberFormat="1" applyFill="1" applyBorder="1" applyAlignment="1">
      <alignment horizontal="left" vertical="top" wrapText="1"/>
    </xf>
    <xf numFmtId="165" fontId="14" fillId="0" borderId="1" xfId="71" applyNumberFormat="1" applyFill="1" applyBorder="1" applyAlignment="1">
      <alignment horizontal="left" vertical="top" wrapText="1"/>
    </xf>
    <xf numFmtId="165" fontId="14" fillId="0" borderId="1" xfId="71" applyNumberFormat="1" applyFill="1" applyBorder="1" applyAlignment="1">
      <alignment horizontal="center" vertical="top" wrapText="1"/>
    </xf>
    <xf numFmtId="0" fontId="14" fillId="0" borderId="1" xfId="71" applyFill="1" applyBorder="1" applyAlignment="1">
      <alignment horizontal="center" vertical="top" wrapText="1"/>
    </xf>
    <xf numFmtId="180" fontId="14" fillId="0" borderId="1" xfId="79" applyNumberFormat="1" applyFont="1" applyFill="1" applyBorder="1" applyAlignment="1">
      <alignment horizontal="right" vertical="top"/>
    </xf>
    <xf numFmtId="176" fontId="14" fillId="0" borderId="1" xfId="71" applyNumberFormat="1" applyFill="1" applyBorder="1" applyAlignment="1">
      <alignment vertical="top"/>
    </xf>
    <xf numFmtId="174" fontId="14" fillId="0" borderId="1" xfId="71" applyNumberFormat="1" applyFill="1" applyBorder="1" applyAlignment="1">
      <alignment horizontal="center" vertical="top" wrapText="1"/>
    </xf>
    <xf numFmtId="4" fontId="14" fillId="0" borderId="1" xfId="71" applyNumberFormat="1" applyFill="1" applyBorder="1" applyAlignment="1">
      <alignment horizontal="center" vertical="top" wrapText="1"/>
    </xf>
    <xf numFmtId="175" fontId="14" fillId="27" borderId="1" xfId="71" applyNumberFormat="1" applyFill="1" applyBorder="1" applyAlignment="1">
      <alignment horizontal="center" vertical="top"/>
    </xf>
    <xf numFmtId="174" fontId="14" fillId="23" borderId="1" xfId="71" applyNumberFormat="1" applyBorder="1" applyAlignment="1">
      <alignment horizontal="left" vertical="top" wrapText="1"/>
    </xf>
    <xf numFmtId="165" fontId="14" fillId="23" borderId="1" xfId="71" applyNumberFormat="1" applyBorder="1" applyAlignment="1">
      <alignment horizontal="left" vertical="top" wrapText="1"/>
    </xf>
    <xf numFmtId="165" fontId="14" fillId="23" borderId="1" xfId="71" applyNumberFormat="1" applyBorder="1" applyAlignment="1">
      <alignment horizontal="center" vertical="top" wrapText="1"/>
    </xf>
    <xf numFmtId="0" fontId="14" fillId="23" borderId="1" xfId="71" applyBorder="1" applyAlignment="1">
      <alignment horizontal="center" vertical="top" wrapText="1"/>
    </xf>
    <xf numFmtId="176" fontId="14" fillId="23" borderId="1" xfId="71" applyNumberFormat="1" applyBorder="1" applyAlignment="1">
      <alignment vertical="top"/>
    </xf>
    <xf numFmtId="4" fontId="14" fillId="27" borderId="1" xfId="71" applyNumberFormat="1" applyFill="1" applyBorder="1" applyAlignment="1">
      <alignment horizontal="center" vertical="top" wrapText="1"/>
    </xf>
    <xf numFmtId="165" fontId="14" fillId="0" borderId="18" xfId="71" applyNumberFormat="1" applyFill="1" applyBorder="1" applyAlignment="1">
      <alignment horizontal="center" vertical="top" wrapText="1"/>
    </xf>
    <xf numFmtId="180" fontId="14" fillId="0" borderId="18" xfId="79" applyNumberFormat="1" applyFont="1" applyFill="1" applyBorder="1" applyAlignment="1">
      <alignment horizontal="right" vertical="top"/>
    </xf>
    <xf numFmtId="165" fontId="67" fillId="26" borderId="26" xfId="71" applyNumberFormat="1" applyFont="1" applyFill="1" applyBorder="1" applyAlignment="1">
      <alignment horizontal="left" vertical="center" wrapText="1"/>
    </xf>
    <xf numFmtId="1" fontId="14" fillId="23" borderId="24" xfId="71" applyNumberFormat="1" applyBorder="1" applyAlignment="1">
      <alignment vertical="top"/>
    </xf>
    <xf numFmtId="4" fontId="14" fillId="0" borderId="1" xfId="71" applyNumberFormat="1" applyFill="1" applyBorder="1" applyAlignment="1">
      <alignment horizontal="center" vertical="top"/>
    </xf>
    <xf numFmtId="179" fontId="14" fillId="0" borderId="1" xfId="71" applyNumberFormat="1" applyFill="1" applyBorder="1" applyAlignment="1">
      <alignment horizontal="center" vertical="top"/>
    </xf>
    <xf numFmtId="179" fontId="14" fillId="0" borderId="1" xfId="71" applyNumberFormat="1" applyFill="1" applyBorder="1" applyAlignment="1">
      <alignment horizontal="center" vertical="top" wrapText="1"/>
    </xf>
    <xf numFmtId="179" fontId="14" fillId="0" borderId="1" xfId="71" applyNumberFormat="1" applyFill="1" applyBorder="1" applyAlignment="1">
      <alignment horizontal="left" vertical="top" wrapText="1"/>
    </xf>
    <xf numFmtId="4" fontId="14" fillId="27" borderId="1" xfId="71" applyNumberFormat="1" applyFill="1" applyBorder="1" applyAlignment="1">
      <alignment horizontal="center" vertical="top"/>
    </xf>
    <xf numFmtId="174" fontId="14" fillId="23" borderId="1" xfId="71" applyNumberFormat="1" applyBorder="1" applyAlignment="1">
      <alignment horizontal="center" vertical="top" wrapText="1"/>
    </xf>
    <xf numFmtId="4" fontId="14" fillId="28" borderId="1" xfId="71" applyNumberFormat="1" applyFill="1" applyBorder="1" applyAlignment="1">
      <alignment horizontal="center" vertical="top" wrapText="1"/>
    </xf>
    <xf numFmtId="0" fontId="50" fillId="28" borderId="0" xfId="71" applyFont="1" applyFill="1"/>
    <xf numFmtId="0" fontId="16" fillId="0" borderId="0" xfId="71" applyFont="1" applyFill="1"/>
    <xf numFmtId="174" fontId="14" fillId="0" borderId="1" xfId="71" applyNumberFormat="1" applyFill="1" applyBorder="1" applyAlignment="1">
      <alignment horizontal="right" vertical="top" wrapText="1"/>
    </xf>
    <xf numFmtId="0" fontId="14" fillId="23" borderId="26" xfId="71" applyBorder="1" applyAlignment="1">
      <alignment horizontal="center" vertical="top"/>
    </xf>
    <xf numFmtId="165" fontId="14" fillId="0" borderId="1" xfId="71" applyNumberFormat="1" applyFill="1" applyBorder="1" applyAlignment="1">
      <alignment vertical="top" wrapText="1"/>
    </xf>
    <xf numFmtId="0" fontId="50" fillId="27" borderId="0" xfId="71" applyFont="1" applyFill="1" applyAlignment="1">
      <alignment vertical="top"/>
    </xf>
    <xf numFmtId="0" fontId="50" fillId="27" borderId="0" xfId="71" applyFont="1" applyFill="1"/>
    <xf numFmtId="165" fontId="14" fillId="27" borderId="1" xfId="71" applyNumberFormat="1" applyFill="1" applyBorder="1" applyAlignment="1">
      <alignment vertical="top" wrapText="1"/>
    </xf>
    <xf numFmtId="165" fontId="14" fillId="27" borderId="1" xfId="71" applyNumberFormat="1" applyFill="1" applyBorder="1" applyAlignment="1">
      <alignment horizontal="center" vertical="top" wrapText="1"/>
    </xf>
    <xf numFmtId="0" fontId="50" fillId="28" borderId="0" xfId="71" applyFont="1" applyFill="1" applyAlignment="1">
      <alignment vertical="top"/>
    </xf>
    <xf numFmtId="165" fontId="15" fillId="0" borderId="1" xfId="71" applyNumberFormat="1" applyFont="1" applyFill="1" applyBorder="1" applyAlignment="1">
      <alignment horizontal="left" vertical="top" wrapText="1"/>
    </xf>
    <xf numFmtId="0" fontId="14" fillId="23" borderId="26" xfId="71" applyBorder="1" applyAlignment="1">
      <alignment vertical="top"/>
    </xf>
    <xf numFmtId="4" fontId="14" fillId="0" borderId="0" xfId="71" applyNumberFormat="1" applyFill="1" applyAlignment="1">
      <alignment horizontal="center" vertical="top"/>
    </xf>
    <xf numFmtId="174" fontId="14" fillId="0" borderId="27" xfId="71" applyNumberFormat="1" applyFill="1" applyBorder="1" applyAlignment="1">
      <alignment horizontal="center" vertical="top" wrapText="1"/>
    </xf>
    <xf numFmtId="165" fontId="14" fillId="0" borderId="27" xfId="71" applyNumberFormat="1" applyFill="1" applyBorder="1" applyAlignment="1">
      <alignment horizontal="left" vertical="top" wrapText="1"/>
    </xf>
    <xf numFmtId="165" fontId="14" fillId="0" borderId="28" xfId="71" applyNumberFormat="1" applyFill="1" applyBorder="1" applyAlignment="1">
      <alignment horizontal="center" vertical="top" wrapText="1"/>
    </xf>
    <xf numFmtId="0" fontId="14" fillId="0" borderId="27" xfId="71" applyFill="1" applyBorder="1" applyAlignment="1">
      <alignment horizontal="center" vertical="top" wrapText="1"/>
    </xf>
    <xf numFmtId="180" fontId="14" fillId="0" borderId="28" xfId="79" applyNumberFormat="1" applyFont="1" applyFill="1" applyBorder="1" applyAlignment="1">
      <alignment horizontal="right" vertical="top"/>
    </xf>
    <xf numFmtId="176" fontId="14" fillId="0" borderId="27" xfId="71" applyNumberFormat="1" applyFill="1" applyBorder="1" applyAlignment="1" applyProtection="1">
      <alignment vertical="top"/>
      <protection locked="0"/>
    </xf>
    <xf numFmtId="176" fontId="14" fillId="0" borderId="27" xfId="71" applyNumberFormat="1" applyFill="1" applyBorder="1" applyAlignment="1">
      <alignment vertical="top"/>
    </xf>
    <xf numFmtId="0" fontId="14" fillId="23" borderId="29" xfId="71" applyBorder="1"/>
    <xf numFmtId="0" fontId="67" fillId="0" borderId="26" xfId="71" applyFont="1" applyFill="1" applyBorder="1" applyAlignment="1">
      <alignment vertical="top"/>
    </xf>
    <xf numFmtId="165" fontId="67" fillId="0" borderId="24" xfId="71" applyNumberFormat="1" applyFont="1" applyFill="1" applyBorder="1" applyAlignment="1">
      <alignment horizontal="left" vertical="center" wrapText="1"/>
    </xf>
    <xf numFmtId="1" fontId="14" fillId="0" borderId="24" xfId="71" applyNumberFormat="1" applyFill="1" applyBorder="1" applyAlignment="1">
      <alignment vertical="top"/>
    </xf>
    <xf numFmtId="0" fontId="14" fillId="23" borderId="29" xfId="71" applyBorder="1" applyAlignment="1">
      <alignment vertical="center"/>
    </xf>
    <xf numFmtId="165" fontId="14" fillId="0" borderId="18" xfId="71" applyNumberFormat="1" applyFill="1" applyBorder="1" applyAlignment="1">
      <alignment horizontal="left" vertical="top" wrapText="1"/>
    </xf>
    <xf numFmtId="4" fontId="14" fillId="27" borderId="17" xfId="71" applyNumberFormat="1" applyFill="1" applyBorder="1" applyAlignment="1">
      <alignment horizontal="center" vertical="top" wrapText="1"/>
    </xf>
    <xf numFmtId="176" fontId="69" fillId="0" borderId="27" xfId="71" applyNumberFormat="1" applyFont="1" applyFill="1" applyBorder="1" applyAlignment="1" applyProtection="1">
      <alignment vertical="top"/>
      <protection locked="0"/>
    </xf>
    <xf numFmtId="176" fontId="69" fillId="0" borderId="27" xfId="71" applyNumberFormat="1" applyFont="1" applyFill="1" applyBorder="1" applyAlignment="1">
      <alignment vertical="top"/>
    </xf>
    <xf numFmtId="0" fontId="14" fillId="23" borderId="33" xfId="71" applyBorder="1" applyAlignment="1">
      <alignment vertical="center" wrapText="1"/>
    </xf>
    <xf numFmtId="0" fontId="67" fillId="23" borderId="35" xfId="71" applyFont="1" applyBorder="1" applyAlignment="1">
      <alignment horizontal="center" vertical="center"/>
    </xf>
    <xf numFmtId="7" fontId="14" fillId="23" borderId="36" xfId="71" applyNumberFormat="1" applyBorder="1" applyAlignment="1">
      <alignment horizontal="right"/>
    </xf>
    <xf numFmtId="0" fontId="67" fillId="23" borderId="37" xfId="71" applyFont="1" applyBorder="1" applyAlignment="1">
      <alignment horizontal="center" vertical="center"/>
    </xf>
    <xf numFmtId="0" fontId="14" fillId="23" borderId="0" xfId="71" applyAlignment="1">
      <alignment horizontal="right"/>
    </xf>
    <xf numFmtId="0" fontId="67" fillId="23" borderId="47" xfId="71" applyFont="1" applyBorder="1" applyAlignment="1">
      <alignment horizontal="center" vertical="center"/>
    </xf>
    <xf numFmtId="7" fontId="14" fillId="23" borderId="47" xfId="71" applyNumberFormat="1" applyBorder="1" applyAlignment="1">
      <alignment horizontal="right" vertical="center"/>
    </xf>
    <xf numFmtId="174" fontId="14" fillId="0" borderId="31" xfId="71" applyNumberFormat="1" applyFill="1" applyBorder="1" applyAlignment="1">
      <alignment horizontal="left" vertical="top" wrapText="1"/>
    </xf>
    <xf numFmtId="176" fontId="69" fillId="0" borderId="30" xfId="71" applyNumberFormat="1" applyFont="1" applyFill="1" applyBorder="1" applyAlignment="1">
      <alignment vertical="top"/>
    </xf>
    <xf numFmtId="0" fontId="67" fillId="23" borderId="36" xfId="71" applyFont="1" applyBorder="1" applyAlignment="1">
      <alignment horizontal="center" vertical="center"/>
    </xf>
    <xf numFmtId="0" fontId="14" fillId="23" borderId="39" xfId="71" applyBorder="1" applyAlignment="1">
      <alignment vertical="top"/>
    </xf>
    <xf numFmtId="0" fontId="14" fillId="23" borderId="39" xfId="71" applyBorder="1"/>
    <xf numFmtId="0" fontId="14" fillId="23" borderId="39" xfId="71" applyBorder="1" applyAlignment="1">
      <alignment horizontal="center"/>
    </xf>
    <xf numFmtId="180" fontId="0" fillId="23" borderId="39" xfId="79" applyNumberFormat="1" applyFont="1" applyFill="1" applyBorder="1"/>
    <xf numFmtId="0" fontId="14" fillId="23" borderId="39" xfId="71" applyBorder="1" applyAlignment="1">
      <alignment horizontal="right"/>
    </xf>
    <xf numFmtId="7" fontId="14" fillId="23" borderId="52" xfId="71" applyNumberFormat="1" applyBorder="1" applyAlignment="1">
      <alignment horizontal="right" vertical="center"/>
    </xf>
    <xf numFmtId="7" fontId="14" fillId="23" borderId="51" xfId="71" applyNumberFormat="1" applyBorder="1" applyAlignment="1">
      <alignment horizontal="right" vertical="top"/>
    </xf>
    <xf numFmtId="180" fontId="14" fillId="0" borderId="18" xfId="79" applyNumberFormat="1" applyFont="1" applyFill="1" applyBorder="1" applyAlignment="1" applyProtection="1">
      <alignment horizontal="right" vertical="top"/>
      <protection locked="0"/>
    </xf>
    <xf numFmtId="7" fontId="14" fillId="23" borderId="37" xfId="71" applyNumberFormat="1" applyBorder="1" applyAlignment="1">
      <alignment horizontal="right"/>
    </xf>
    <xf numFmtId="0" fontId="14" fillId="23" borderId="37" xfId="71" applyBorder="1" applyAlignment="1">
      <alignment horizontal="right"/>
    </xf>
    <xf numFmtId="180" fontId="0" fillId="0" borderId="24" xfId="79" applyNumberFormat="1" applyFont="1" applyFill="1" applyBorder="1" applyAlignment="1">
      <alignment horizontal="center" vertical="top"/>
    </xf>
    <xf numFmtId="7" fontId="0" fillId="0" borderId="24" xfId="0" applyNumberFormat="1" applyBorder="1" applyAlignment="1">
      <alignment horizontal="right" vertical="center"/>
    </xf>
    <xf numFmtId="7" fontId="0" fillId="0" borderId="26" xfId="0" applyNumberFormat="1" applyBorder="1" applyAlignment="1">
      <alignment horizontal="right" vertical="center"/>
    </xf>
    <xf numFmtId="0" fontId="14" fillId="23" borderId="13" xfId="71" applyBorder="1" applyAlignment="1">
      <alignment vertical="center"/>
    </xf>
    <xf numFmtId="7" fontId="14" fillId="0" borderId="26" xfId="71" applyNumberFormat="1" applyFill="1" applyBorder="1" applyAlignment="1">
      <alignment horizontal="right"/>
    </xf>
    <xf numFmtId="165" fontId="72" fillId="0" borderId="1" xfId="0" applyNumberFormat="1" applyFont="1" applyBorder="1" applyAlignment="1">
      <alignment horizontal="center" vertical="center" wrapText="1"/>
    </xf>
    <xf numFmtId="165" fontId="72" fillId="0" borderId="1" xfId="0" applyNumberFormat="1" applyFont="1" applyBorder="1" applyAlignment="1">
      <alignment horizontal="center" vertical="top" wrapText="1"/>
    </xf>
    <xf numFmtId="4" fontId="14" fillId="28" borderId="53" xfId="71" applyNumberFormat="1" applyFill="1" applyBorder="1" applyAlignment="1">
      <alignment horizontal="center" vertical="top" wrapText="1"/>
    </xf>
    <xf numFmtId="0" fontId="67" fillId="23" borderId="54" xfId="71" applyFont="1" applyBorder="1" applyAlignment="1">
      <alignment horizontal="center" vertical="center"/>
    </xf>
    <xf numFmtId="7" fontId="14" fillId="23" borderId="58" xfId="71" applyNumberFormat="1" applyBorder="1" applyAlignment="1">
      <alignment horizontal="right" vertical="center"/>
    </xf>
    <xf numFmtId="7" fontId="14" fillId="23" borderId="59" xfId="71" applyNumberFormat="1" applyBorder="1" applyAlignment="1">
      <alignment horizontal="right" vertical="center"/>
    </xf>
    <xf numFmtId="0" fontId="0" fillId="0" borderId="0" xfId="0" applyAlignment="1">
      <alignment horizontal="right" vertical="center"/>
    </xf>
    <xf numFmtId="7" fontId="14" fillId="23" borderId="32" xfId="71" applyNumberFormat="1" applyBorder="1" applyAlignment="1">
      <alignment horizontal="right"/>
    </xf>
    <xf numFmtId="0" fontId="67" fillId="23" borderId="32" xfId="71" applyFont="1" applyBorder="1" applyAlignment="1">
      <alignment horizontal="center" vertical="center"/>
    </xf>
    <xf numFmtId="1" fontId="70" fillId="23" borderId="33" xfId="71" applyNumberFormat="1" applyFont="1" applyBorder="1" applyAlignment="1">
      <alignment horizontal="left" vertical="center" wrapText="1"/>
    </xf>
    <xf numFmtId="7" fontId="15" fillId="0" borderId="36" xfId="0" applyNumberFormat="1" applyFont="1" applyBorder="1" applyAlignment="1">
      <alignment horizontal="right"/>
    </xf>
    <xf numFmtId="0" fontId="41" fillId="0" borderId="24" xfId="0" applyFont="1" applyBorder="1" applyAlignment="1">
      <alignment vertical="top" wrapText="1"/>
    </xf>
    <xf numFmtId="0" fontId="0" fillId="0" borderId="0" xfId="0" applyAlignment="1">
      <alignment wrapText="1"/>
    </xf>
    <xf numFmtId="0" fontId="0" fillId="0" borderId="26" xfId="0" applyBorder="1" applyAlignment="1">
      <alignment horizontal="right"/>
    </xf>
    <xf numFmtId="0" fontId="67" fillId="0" borderId="36" xfId="71" applyFont="1" applyFill="1" applyBorder="1" applyAlignment="1">
      <alignment horizontal="center" vertical="center"/>
    </xf>
    <xf numFmtId="7" fontId="14" fillId="23" borderId="21" xfId="71" applyNumberFormat="1" applyBorder="1" applyAlignment="1">
      <alignment horizontal="right"/>
    </xf>
    <xf numFmtId="0" fontId="67" fillId="23" borderId="60" xfId="71" applyFont="1" applyBorder="1" applyAlignment="1">
      <alignment horizontal="center" vertical="center"/>
    </xf>
    <xf numFmtId="7" fontId="14" fillId="23" borderId="60" xfId="71" applyNumberFormat="1" applyBorder="1" applyAlignment="1">
      <alignment horizontal="right" vertical="center"/>
    </xf>
    <xf numFmtId="180" fontId="0" fillId="0" borderId="17" xfId="79" applyNumberFormat="1" applyFont="1" applyFill="1" applyBorder="1" applyAlignment="1">
      <alignment horizontal="center" vertical="top"/>
    </xf>
    <xf numFmtId="7" fontId="14" fillId="23" borderId="64" xfId="71" applyNumberFormat="1" applyBorder="1" applyAlignment="1">
      <alignment horizontal="center"/>
    </xf>
    <xf numFmtId="0" fontId="14" fillId="23" borderId="64" xfId="71" applyBorder="1" applyAlignment="1">
      <alignment horizontal="center" vertical="top"/>
    </xf>
    <xf numFmtId="0" fontId="14" fillId="23" borderId="65" xfId="71" applyBorder="1" applyAlignment="1">
      <alignment horizontal="center"/>
    </xf>
    <xf numFmtId="0" fontId="14" fillId="23" borderId="64" xfId="71" applyBorder="1" applyAlignment="1">
      <alignment horizontal="center"/>
    </xf>
    <xf numFmtId="0" fontId="14" fillId="23" borderId="66" xfId="71" applyBorder="1" applyAlignment="1">
      <alignment horizontal="center"/>
    </xf>
    <xf numFmtId="180" fontId="0" fillId="23" borderId="66" xfId="79" applyNumberFormat="1" applyFont="1" applyFill="1" applyBorder="1" applyAlignment="1">
      <alignment horizontal="center"/>
    </xf>
    <xf numFmtId="7" fontId="14" fillId="23" borderId="66" xfId="71" applyNumberFormat="1" applyBorder="1" applyAlignment="1">
      <alignment horizontal="right"/>
    </xf>
    <xf numFmtId="0" fontId="67" fillId="23" borderId="64" xfId="71" applyFont="1" applyBorder="1" applyAlignment="1">
      <alignment horizontal="center" vertical="center"/>
    </xf>
    <xf numFmtId="0" fontId="14" fillId="0" borderId="0" xfId="71" applyFill="1"/>
    <xf numFmtId="0" fontId="50" fillId="0" borderId="0" xfId="71" applyFont="1" applyFill="1"/>
    <xf numFmtId="4" fontId="14" fillId="0" borderId="0" xfId="71" applyNumberFormat="1" applyFill="1" applyAlignment="1">
      <alignment horizontal="center" vertical="top" wrapText="1"/>
    </xf>
    <xf numFmtId="7" fontId="14" fillId="23" borderId="67" xfId="71" applyNumberFormat="1" applyBorder="1" applyAlignment="1">
      <alignment horizontal="right"/>
    </xf>
    <xf numFmtId="0" fontId="67" fillId="23" borderId="67" xfId="71" applyFont="1" applyBorder="1" applyAlignment="1">
      <alignment horizontal="center" vertical="center"/>
    </xf>
    <xf numFmtId="7" fontId="14" fillId="23" borderId="71" xfId="71" applyNumberFormat="1" applyBorder="1" applyAlignment="1">
      <alignment horizontal="right" vertical="center"/>
    </xf>
    <xf numFmtId="7" fontId="14" fillId="23" borderId="64" xfId="71" applyNumberFormat="1" applyBorder="1" applyAlignment="1">
      <alignment horizontal="right" vertical="center"/>
    </xf>
    <xf numFmtId="0" fontId="14" fillId="23" borderId="65" xfId="71" applyBorder="1" applyAlignment="1">
      <alignment vertical="center"/>
    </xf>
    <xf numFmtId="7" fontId="14" fillId="23" borderId="67" xfId="71" applyNumberFormat="1" applyBorder="1" applyAlignment="1">
      <alignment horizontal="right" vertical="center"/>
    </xf>
    <xf numFmtId="0" fontId="0" fillId="0" borderId="64" xfId="0" applyBorder="1" applyAlignment="1">
      <alignment wrapText="1"/>
    </xf>
    <xf numFmtId="0" fontId="0" fillId="0" borderId="64" xfId="0" applyBorder="1" applyAlignment="1">
      <alignment horizontal="right"/>
    </xf>
    <xf numFmtId="0" fontId="67" fillId="0" borderId="64" xfId="0" applyFont="1" applyBorder="1" applyAlignment="1">
      <alignment horizontal="center" vertical="center"/>
    </xf>
    <xf numFmtId="0" fontId="14" fillId="0" borderId="0" xfId="71" applyFill="1" applyAlignment="1">
      <alignment vertical="center"/>
    </xf>
    <xf numFmtId="180" fontId="14" fillId="0" borderId="1" xfId="79" applyNumberFormat="1" applyFont="1" applyFill="1" applyBorder="1" applyAlignment="1" applyProtection="1">
      <alignment horizontal="right" vertical="top"/>
    </xf>
    <xf numFmtId="7" fontId="14" fillId="23" borderId="75" xfId="71" applyNumberFormat="1" applyBorder="1" applyAlignment="1">
      <alignment horizontal="right" vertical="center"/>
    </xf>
    <xf numFmtId="0" fontId="67" fillId="23" borderId="76" xfId="71" applyFont="1" applyBorder="1" applyAlignment="1">
      <alignment horizontal="center" vertical="center"/>
    </xf>
    <xf numFmtId="7" fontId="14" fillId="23" borderId="80" xfId="71" applyNumberFormat="1" applyBorder="1" applyAlignment="1">
      <alignment horizontal="right" vertical="center"/>
    </xf>
    <xf numFmtId="0" fontId="14" fillId="23" borderId="81" xfId="71" applyBorder="1" applyAlignment="1">
      <alignment vertical="center"/>
    </xf>
    <xf numFmtId="7" fontId="14" fillId="23" borderId="68" xfId="71" applyNumberFormat="1" applyBorder="1" applyAlignment="1">
      <alignment horizontal="right" vertical="center"/>
    </xf>
    <xf numFmtId="0" fontId="67" fillId="23" borderId="82" xfId="71" applyFont="1" applyBorder="1" applyAlignment="1">
      <alignment horizontal="center" vertical="center"/>
    </xf>
    <xf numFmtId="7" fontId="14" fillId="23" borderId="83" xfId="71" applyNumberFormat="1" applyBorder="1" applyAlignment="1">
      <alignment horizontal="right" vertical="center"/>
    </xf>
    <xf numFmtId="0" fontId="14" fillId="23" borderId="71" xfId="71" applyBorder="1" applyAlignment="1">
      <alignment horizontal="right"/>
    </xf>
    <xf numFmtId="0" fontId="14" fillId="23" borderId="68" xfId="71" applyBorder="1" applyAlignment="1">
      <alignment vertical="top"/>
    </xf>
    <xf numFmtId="0" fontId="41" fillId="23" borderId="69" xfId="71" applyFont="1" applyBorder="1" applyAlignment="1">
      <alignment horizontal="centerContinuous"/>
    </xf>
    <xf numFmtId="0" fontId="14" fillId="23" borderId="69" xfId="71" applyBorder="1" applyAlignment="1">
      <alignment horizontal="centerContinuous"/>
    </xf>
    <xf numFmtId="180" fontId="0" fillId="23" borderId="69" xfId="79" applyNumberFormat="1" applyFont="1" applyFill="1" applyBorder="1" applyAlignment="1">
      <alignment horizontal="centerContinuous"/>
    </xf>
    <xf numFmtId="0" fontId="14" fillId="23" borderId="70" xfId="71" applyBorder="1" applyAlignment="1">
      <alignment horizontal="right"/>
    </xf>
    <xf numFmtId="0" fontId="14" fillId="23" borderId="65" xfId="71" applyBorder="1"/>
    <xf numFmtId="0" fontId="0" fillId="0" borderId="64" xfId="0" applyBorder="1" applyAlignment="1">
      <alignment horizontal="right" vertical="center"/>
    </xf>
    <xf numFmtId="7" fontId="14" fillId="23" borderId="61" xfId="71" applyNumberFormat="1" applyBorder="1" applyAlignment="1">
      <alignment horizontal="right"/>
    </xf>
    <xf numFmtId="7" fontId="14" fillId="23" borderId="60" xfId="71" applyNumberFormat="1" applyBorder="1" applyAlignment="1">
      <alignment horizontal="right"/>
    </xf>
    <xf numFmtId="7" fontId="14" fillId="23" borderId="61" xfId="71" applyNumberFormat="1" applyBorder="1" applyAlignment="1">
      <alignment horizontal="right" vertical="center"/>
    </xf>
    <xf numFmtId="165" fontId="67" fillId="0" borderId="24" xfId="71" applyNumberFormat="1" applyFont="1" applyFill="1" applyBorder="1" applyAlignment="1">
      <alignment horizontal="left" vertical="center" wrapText="1"/>
    </xf>
    <xf numFmtId="0" fontId="14" fillId="23" borderId="25" xfId="71" applyBorder="1"/>
    <xf numFmtId="0" fontId="41" fillId="0" borderId="38" xfId="0" applyFont="1" applyBorder="1" applyAlignment="1">
      <alignment vertical="top"/>
    </xf>
    <xf numFmtId="0" fontId="0" fillId="0" borderId="39" xfId="0" applyBorder="1"/>
    <xf numFmtId="0" fontId="0" fillId="0" borderId="40" xfId="0" applyBorder="1"/>
    <xf numFmtId="1" fontId="68" fillId="0" borderId="55" xfId="71" applyNumberFormat="1" applyFont="1" applyFill="1" applyBorder="1" applyAlignment="1">
      <alignment horizontal="left" vertical="center" wrapText="1"/>
    </xf>
    <xf numFmtId="0" fontId="14" fillId="0" borderId="56" xfId="71" applyFill="1" applyBorder="1" applyAlignment="1">
      <alignment vertical="center" wrapText="1"/>
    </xf>
    <xf numFmtId="0" fontId="14" fillId="0" borderId="57" xfId="71" applyFill="1" applyBorder="1" applyAlignment="1">
      <alignment vertical="center" wrapText="1"/>
    </xf>
    <xf numFmtId="1" fontId="68" fillId="23" borderId="68" xfId="71" applyNumberFormat="1" applyFont="1" applyBorder="1" applyAlignment="1">
      <alignment horizontal="left" vertical="center" wrapText="1"/>
    </xf>
    <xf numFmtId="0" fontId="14" fillId="23" borderId="69" xfId="71" applyBorder="1" applyAlignment="1">
      <alignment vertical="center" wrapText="1"/>
    </xf>
    <xf numFmtId="0" fontId="14" fillId="23" borderId="70" xfId="71" applyBorder="1" applyAlignment="1">
      <alignment vertical="center" wrapText="1"/>
    </xf>
    <xf numFmtId="1" fontId="68" fillId="23" borderId="55" xfId="71" applyNumberFormat="1" applyFont="1" applyBorder="1" applyAlignment="1">
      <alignment horizontal="left" vertical="center" wrapText="1"/>
    </xf>
    <xf numFmtId="0" fontId="14" fillId="23" borderId="56" xfId="71" applyBorder="1" applyAlignment="1">
      <alignment vertical="center" wrapText="1"/>
    </xf>
    <xf numFmtId="0" fontId="14" fillId="23" borderId="57" xfId="71" applyBorder="1" applyAlignment="1">
      <alignment vertical="center" wrapText="1"/>
    </xf>
    <xf numFmtId="1" fontId="70" fillId="23" borderId="32" xfId="71" applyNumberFormat="1" applyFont="1" applyBorder="1" applyAlignment="1">
      <alignment horizontal="left" vertical="center" wrapText="1"/>
    </xf>
    <xf numFmtId="0" fontId="14" fillId="23" borderId="33" xfId="71" applyBorder="1" applyAlignment="1">
      <alignment vertical="center" wrapText="1"/>
    </xf>
    <xf numFmtId="0" fontId="14" fillId="23" borderId="34" xfId="71" applyBorder="1" applyAlignment="1">
      <alignment vertical="center" wrapText="1"/>
    </xf>
    <xf numFmtId="1" fontId="68" fillId="23" borderId="72" xfId="71" applyNumberFormat="1" applyFont="1" applyBorder="1" applyAlignment="1">
      <alignment horizontal="left" vertical="center" wrapText="1"/>
    </xf>
    <xf numFmtId="0" fontId="14" fillId="23" borderId="73" xfId="71" applyBorder="1" applyAlignment="1">
      <alignment vertical="center" wrapText="1"/>
    </xf>
    <xf numFmtId="0" fontId="14" fillId="23" borderId="74" xfId="71" applyBorder="1" applyAlignment="1">
      <alignment vertical="center" wrapText="1"/>
    </xf>
    <xf numFmtId="0" fontId="41" fillId="0" borderId="71" xfId="0" applyFont="1" applyBorder="1" applyAlignment="1">
      <alignment vertical="top" wrapText="1"/>
    </xf>
    <xf numFmtId="0" fontId="0" fillId="0" borderId="65" xfId="0" applyBorder="1" applyAlignment="1">
      <alignment wrapText="1"/>
    </xf>
    <xf numFmtId="1" fontId="68" fillId="0" borderId="68" xfId="0" applyNumberFormat="1" applyFont="1" applyBorder="1" applyAlignment="1">
      <alignment horizontal="left" vertical="center" wrapText="1"/>
    </xf>
    <xf numFmtId="0" fontId="0" fillId="0" borderId="69" xfId="0" applyBorder="1" applyAlignment="1">
      <alignment vertical="center" wrapText="1"/>
    </xf>
    <xf numFmtId="0" fontId="0" fillId="0" borderId="70" xfId="0" applyBorder="1" applyAlignment="1">
      <alignment vertical="center" wrapText="1"/>
    </xf>
    <xf numFmtId="1" fontId="68" fillId="23" borderId="77" xfId="71" applyNumberFormat="1" applyFont="1" applyBorder="1" applyAlignment="1">
      <alignment horizontal="left" vertical="center" wrapText="1"/>
    </xf>
    <xf numFmtId="0" fontId="14" fillId="23" borderId="78" xfId="71" applyBorder="1" applyAlignment="1">
      <alignment vertical="center" wrapText="1"/>
    </xf>
    <xf numFmtId="0" fontId="14" fillId="23" borderId="79" xfId="71" applyBorder="1" applyAlignment="1">
      <alignment vertical="center" wrapText="1"/>
    </xf>
    <xf numFmtId="0" fontId="41" fillId="0" borderId="71" xfId="0" applyFont="1" applyBorder="1" applyAlignment="1">
      <alignment vertical="center"/>
    </xf>
    <xf numFmtId="0" fontId="0" fillId="0" borderId="65" xfId="0" applyBorder="1" applyAlignment="1">
      <alignment vertical="center"/>
    </xf>
    <xf numFmtId="0" fontId="41" fillId="0" borderId="24" xfId="0" applyFont="1" applyBorder="1" applyAlignment="1">
      <alignment vertical="top" wrapText="1"/>
    </xf>
    <xf numFmtId="0" fontId="0" fillId="0" borderId="0" xfId="0" applyAlignment="1">
      <alignment wrapText="1"/>
    </xf>
    <xf numFmtId="0" fontId="0" fillId="0" borderId="25" xfId="0" applyBorder="1" applyAlignment="1">
      <alignment wrapText="1"/>
    </xf>
    <xf numFmtId="1" fontId="70" fillId="0" borderId="32" xfId="71" applyNumberFormat="1" applyFont="1" applyFill="1" applyBorder="1" applyAlignment="1">
      <alignment horizontal="left" vertical="center" wrapText="1"/>
    </xf>
    <xf numFmtId="0" fontId="14" fillId="0" borderId="33" xfId="71" applyFill="1" applyBorder="1" applyAlignment="1">
      <alignment vertical="center" wrapText="1"/>
    </xf>
    <xf numFmtId="0" fontId="14" fillId="0" borderId="34" xfId="71" applyFill="1" applyBorder="1" applyAlignment="1">
      <alignment vertical="center" wrapText="1"/>
    </xf>
    <xf numFmtId="1" fontId="42" fillId="23" borderId="38" xfId="71" applyNumberFormat="1" applyFont="1" applyBorder="1" applyAlignment="1">
      <alignment horizontal="left" vertical="center" wrapText="1"/>
    </xf>
    <xf numFmtId="0" fontId="14" fillId="23" borderId="39" xfId="71" applyBorder="1" applyAlignment="1">
      <alignment vertical="center" wrapText="1"/>
    </xf>
    <xf numFmtId="0" fontId="14" fillId="23" borderId="40" xfId="71" applyBorder="1" applyAlignment="1">
      <alignment vertical="center" wrapText="1"/>
    </xf>
    <xf numFmtId="7" fontId="14" fillId="23" borderId="39" xfId="71" applyNumberFormat="1" applyBorder="1" applyAlignment="1">
      <alignment horizontal="center" vertical="center"/>
    </xf>
    <xf numFmtId="0" fontId="14" fillId="23" borderId="40" xfId="71" applyBorder="1" applyAlignment="1">
      <alignment vertical="center"/>
    </xf>
    <xf numFmtId="0" fontId="14" fillId="0" borderId="41" xfId="71" applyFill="1" applyBorder="1" applyAlignment="1">
      <alignment horizontal="left" vertical="center"/>
    </xf>
    <xf numFmtId="0" fontId="14" fillId="0" borderId="42" xfId="71" applyFill="1" applyBorder="1" applyAlignment="1">
      <alignment horizontal="left" vertical="center"/>
    </xf>
    <xf numFmtId="0" fontId="14" fillId="0" borderId="43" xfId="71" applyFill="1" applyBorder="1" applyAlignment="1">
      <alignment horizontal="left" vertical="center"/>
    </xf>
    <xf numFmtId="0" fontId="14" fillId="23" borderId="44" xfId="71" applyBorder="1" applyAlignment="1">
      <alignment horizontal="left" vertical="center"/>
    </xf>
    <xf numFmtId="0" fontId="14" fillId="23" borderId="45" xfId="71" applyBorder="1" applyAlignment="1">
      <alignment horizontal="left" vertical="center"/>
    </xf>
    <xf numFmtId="0" fontId="14" fillId="23" borderId="46" xfId="71" applyBorder="1" applyAlignment="1">
      <alignment horizontal="left" vertical="center"/>
    </xf>
    <xf numFmtId="1" fontId="68" fillId="23" borderId="48" xfId="71" applyNumberFormat="1" applyFont="1" applyBorder="1" applyAlignment="1">
      <alignment horizontal="left" vertical="center" wrapText="1"/>
    </xf>
    <xf numFmtId="0" fontId="14" fillId="23" borderId="49" xfId="71" applyBorder="1" applyAlignment="1">
      <alignment vertical="center" wrapText="1"/>
    </xf>
    <xf numFmtId="0" fontId="14" fillId="23" borderId="50" xfId="71" applyBorder="1" applyAlignment="1">
      <alignment vertical="center" wrapText="1"/>
    </xf>
    <xf numFmtId="1" fontId="68" fillId="23" borderId="61" xfId="71" applyNumberFormat="1" applyFont="1" applyBorder="1" applyAlignment="1">
      <alignment horizontal="left" vertical="center" wrapText="1"/>
    </xf>
    <xf numFmtId="0" fontId="14" fillId="23" borderId="62" xfId="71" applyBorder="1" applyAlignment="1">
      <alignment vertical="center" wrapText="1"/>
    </xf>
    <xf numFmtId="0" fontId="14" fillId="23" borderId="63" xfId="71" applyBorder="1" applyAlignment="1">
      <alignment vertical="center" wrapText="1"/>
    </xf>
    <xf numFmtId="1" fontId="42" fillId="23" borderId="32" xfId="71" applyNumberFormat="1" applyFont="1" applyBorder="1" applyAlignment="1">
      <alignment horizontal="left" vertical="center" wrapText="1"/>
    </xf>
    <xf numFmtId="7" fontId="14" fillId="23" borderId="33" xfId="71" applyNumberFormat="1" applyBorder="1" applyAlignment="1">
      <alignment horizontal="center" vertical="center"/>
    </xf>
    <xf numFmtId="0" fontId="14" fillId="23" borderId="34" xfId="71" applyBorder="1" applyAlignment="1">
      <alignment vertical="center"/>
    </xf>
  </cellXfs>
  <cellStyles count="8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2" xfId="79" xr:uid="{CE95F539-D261-49F2-9F19-03BDC379F776}"/>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97">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DCS\Projects\TRN\60648764_UniversityCres\400_Technical\438_Tender%20Documents\Contract%20%233%20-%20252-2024\252-2024_Form_B-Engineer's_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252-2024"/>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colorId="8" zoomScale="75" zoomScaleNormal="75" zoomScaleSheetLayoutView="75" workbookViewId="0">
      <selection activeCell="A13" sqref="A13"/>
    </sheetView>
  </sheetViews>
  <sheetFormatPr defaultColWidth="11.42578125" defaultRowHeight="15.75" x14ac:dyDescent="0.25"/>
  <cols>
    <col min="1" max="1" width="124.28515625" style="5" customWidth="1"/>
    <col min="2" max="2" width="23.42578125" style="18" customWidth="1"/>
    <col min="3" max="16384" width="11.42578125" style="2"/>
  </cols>
  <sheetData>
    <row r="1" spans="1:2" ht="20.25" x14ac:dyDescent="0.3">
      <c r="A1" s="1" t="s">
        <v>621</v>
      </c>
      <c r="B1" s="19" t="s">
        <v>887</v>
      </c>
    </row>
    <row r="2" spans="1:2" ht="20.25" x14ac:dyDescent="0.25">
      <c r="A2" s="1"/>
    </row>
    <row r="3" spans="1:2" ht="38.450000000000003" customHeight="1" x14ac:dyDescent="0.2">
      <c r="A3" s="3" t="s">
        <v>698</v>
      </c>
      <c r="B3" s="20"/>
    </row>
    <row r="4" spans="1:2" ht="18" x14ac:dyDescent="0.2">
      <c r="A4" s="4" t="s">
        <v>622</v>
      </c>
      <c r="B4" s="20"/>
    </row>
    <row r="5" spans="1:2" ht="32.450000000000003" customHeight="1" x14ac:dyDescent="0.2">
      <c r="A5" s="6" t="s">
        <v>1262</v>
      </c>
      <c r="B5" s="20"/>
    </row>
    <row r="6" spans="1:2" ht="30.75" customHeight="1" x14ac:dyDescent="0.2">
      <c r="A6" s="6" t="s">
        <v>28</v>
      </c>
      <c r="B6" s="20"/>
    </row>
    <row r="7" spans="1:2" ht="24.6" customHeight="1" x14ac:dyDescent="0.2">
      <c r="A7" s="4" t="s">
        <v>623</v>
      </c>
      <c r="B7" s="20"/>
    </row>
    <row r="8" spans="1:2" ht="45.75" customHeight="1" x14ac:dyDescent="0.2">
      <c r="A8" s="6" t="s">
        <v>912</v>
      </c>
      <c r="B8" s="20"/>
    </row>
    <row r="9" spans="1:2" ht="58.9" customHeight="1" x14ac:dyDescent="0.2">
      <c r="A9" s="6" t="s">
        <v>913</v>
      </c>
      <c r="B9" s="21"/>
    </row>
    <row r="10" spans="1:2" ht="21.6" customHeight="1" x14ac:dyDescent="0.2">
      <c r="A10" s="4" t="s">
        <v>624</v>
      </c>
      <c r="B10" s="20"/>
    </row>
    <row r="11" spans="1:2" ht="40.9" customHeight="1" x14ac:dyDescent="0.2">
      <c r="A11" s="6" t="s">
        <v>1222</v>
      </c>
      <c r="B11" s="20"/>
    </row>
    <row r="12" spans="1:2" ht="75.599999999999994" customHeight="1" x14ac:dyDescent="0.2">
      <c r="A12" s="6" t="s">
        <v>1223</v>
      </c>
      <c r="B12" s="20"/>
    </row>
    <row r="13" spans="1:2" ht="113.45" customHeight="1" x14ac:dyDescent="0.2">
      <c r="A13" s="6" t="s">
        <v>1238</v>
      </c>
      <c r="B13" s="20"/>
    </row>
    <row r="14" spans="1:2" ht="21" customHeight="1" x14ac:dyDescent="0.2">
      <c r="A14" s="4" t="s">
        <v>18</v>
      </c>
      <c r="B14" s="20"/>
    </row>
    <row r="15" spans="1:2" s="14" customFormat="1" ht="63.6" customHeight="1" x14ac:dyDescent="0.25">
      <c r="A15" s="6" t="s">
        <v>956</v>
      </c>
      <c r="B15" s="20"/>
    </row>
    <row r="16" spans="1:2" ht="21" customHeight="1" x14ac:dyDescent="0.2">
      <c r="A16" s="4" t="s">
        <v>625</v>
      </c>
      <c r="B16" s="20"/>
    </row>
    <row r="17" spans="1:4" ht="30.6" customHeight="1" x14ac:dyDescent="0.2">
      <c r="A17" s="5" t="s">
        <v>890</v>
      </c>
      <c r="B17" s="20"/>
    </row>
    <row r="18" spans="1:4" ht="43.9" customHeight="1" x14ac:dyDescent="0.2">
      <c r="A18" s="6" t="s">
        <v>1224</v>
      </c>
      <c r="B18" s="20"/>
    </row>
    <row r="19" spans="1:4" ht="47.45" customHeight="1" x14ac:dyDescent="0.2">
      <c r="A19" s="13" t="s">
        <v>891</v>
      </c>
      <c r="B19" s="20"/>
    </row>
    <row r="20" spans="1:4" ht="51.6" customHeight="1" x14ac:dyDescent="0.2">
      <c r="A20" s="6" t="s">
        <v>892</v>
      </c>
      <c r="B20" s="20"/>
    </row>
    <row r="21" spans="1:4" ht="33" customHeight="1" x14ac:dyDescent="0.2">
      <c r="A21" s="4" t="s">
        <v>627</v>
      </c>
      <c r="B21" s="101"/>
      <c r="C21" s="101"/>
      <c r="D21" s="101"/>
    </row>
    <row r="22" spans="1:4" ht="69" customHeight="1" x14ac:dyDescent="0.2">
      <c r="A22" s="6" t="s">
        <v>1225</v>
      </c>
      <c r="B22" s="101"/>
      <c r="C22" s="101"/>
      <c r="D22" s="101"/>
    </row>
    <row r="23" spans="1:4" ht="21" customHeight="1" x14ac:dyDescent="0.2">
      <c r="A23" s="5" t="s">
        <v>893</v>
      </c>
      <c r="B23" s="20"/>
    </row>
    <row r="24" spans="1:4" ht="17.45" customHeight="1" x14ac:dyDescent="0.2">
      <c r="A24" s="5" t="s">
        <v>29</v>
      </c>
      <c r="B24" s="20"/>
    </row>
    <row r="25" spans="1:4" ht="30" x14ac:dyDescent="0.2">
      <c r="A25" s="6" t="s">
        <v>915</v>
      </c>
      <c r="B25" s="21"/>
    </row>
    <row r="26" spans="1:4" ht="47.45" customHeight="1" x14ac:dyDescent="0.2">
      <c r="A26" s="6" t="s">
        <v>916</v>
      </c>
      <c r="B26" s="21"/>
    </row>
    <row r="27" spans="1:4" ht="63.6" customHeight="1" x14ac:dyDescent="0.2">
      <c r="A27" s="26" t="s">
        <v>1243</v>
      </c>
      <c r="B27" s="21"/>
    </row>
    <row r="28" spans="1:4" ht="47.45" customHeight="1" x14ac:dyDescent="0.2">
      <c r="A28" s="26" t="s">
        <v>1242</v>
      </c>
      <c r="B28" s="21"/>
    </row>
    <row r="29" spans="1:4" ht="30" customHeight="1" x14ac:dyDescent="0.2">
      <c r="A29" s="4" t="s">
        <v>626</v>
      </c>
      <c r="B29" s="21"/>
    </row>
    <row r="30" spans="1:4" ht="30" customHeight="1" x14ac:dyDescent="0.2">
      <c r="A30" s="6" t="s">
        <v>13</v>
      </c>
      <c r="B30" s="21"/>
    </row>
    <row r="31" spans="1:4" ht="29.45" customHeight="1" x14ac:dyDescent="0.2">
      <c r="A31" s="4" t="s">
        <v>628</v>
      </c>
      <c r="B31" s="101"/>
      <c r="C31" s="101"/>
      <c r="D31" s="101"/>
    </row>
    <row r="32" spans="1:4" ht="38.450000000000003" customHeight="1" x14ac:dyDescent="0.2">
      <c r="A32" s="5" t="s">
        <v>873</v>
      </c>
      <c r="B32" s="20"/>
    </row>
    <row r="33" spans="1:2" ht="45" x14ac:dyDescent="0.2">
      <c r="A33" s="6" t="s">
        <v>4</v>
      </c>
      <c r="B33" s="20"/>
    </row>
    <row r="35" spans="1:2" x14ac:dyDescent="0.25">
      <c r="A35" s="22" t="s">
        <v>914</v>
      </c>
    </row>
  </sheetData>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285B-5CC9-485C-9159-32ED7CD67D0D}">
  <dimension ref="A1:O650"/>
  <sheetViews>
    <sheetView showGridLines="0" showZeros="0" view="pageBreakPreview" zoomScale="70" zoomScaleNormal="70" zoomScaleSheetLayoutView="70" workbookViewId="0">
      <selection activeCell="J2" sqref="J2:O3"/>
    </sheetView>
  </sheetViews>
  <sheetFormatPr defaultColWidth="8.85546875" defaultRowHeight="12.75" x14ac:dyDescent="0.2"/>
  <cols>
    <col min="1" max="1" width="11.28515625" style="77" customWidth="1"/>
    <col min="2" max="2" width="9" style="77" customWidth="1"/>
    <col min="3" max="3" width="38.85546875" style="100" customWidth="1"/>
    <col min="4" max="4" width="17.42578125" style="77" customWidth="1"/>
    <col min="5" max="5" width="8.28515625" style="77" customWidth="1"/>
    <col min="6" max="7" width="12" style="77" customWidth="1"/>
    <col min="8" max="8" width="17" style="77" customWidth="1"/>
    <col min="9" max="9" width="43.42578125" style="46" customWidth="1"/>
    <col min="10" max="10" width="13.140625" style="27" customWidth="1"/>
    <col min="11" max="11" width="54.7109375" style="27" customWidth="1"/>
    <col min="12" max="12" width="13" style="27" customWidth="1"/>
    <col min="13" max="13" width="13.140625" style="27" customWidth="1"/>
    <col min="14" max="14" width="12.5703125" style="27" customWidth="1"/>
    <col min="15" max="15" width="11.140625" style="27" customWidth="1"/>
    <col min="16" max="16384" width="8.85546875" style="27"/>
  </cols>
  <sheetData>
    <row r="1" spans="1:15" s="25" customFormat="1" ht="30.6" customHeight="1" x14ac:dyDescent="0.2">
      <c r="A1" s="77"/>
      <c r="B1" s="45"/>
      <c r="C1" s="45"/>
      <c r="D1" s="45"/>
      <c r="E1" s="45"/>
      <c r="F1" s="45"/>
      <c r="G1" s="45"/>
      <c r="H1" s="45"/>
      <c r="I1" s="46"/>
    </row>
    <row r="2" spans="1:15" s="25" customFormat="1" ht="32.450000000000003" customHeight="1" thickBot="1" x14ac:dyDescent="0.3">
      <c r="A2" s="47" t="s">
        <v>203</v>
      </c>
      <c r="B2" s="47" t="s">
        <v>174</v>
      </c>
      <c r="C2" s="48" t="s">
        <v>175</v>
      </c>
      <c r="D2" s="48" t="s">
        <v>414</v>
      </c>
      <c r="E2" s="48" t="s">
        <v>176</v>
      </c>
      <c r="F2" s="48" t="s">
        <v>185</v>
      </c>
      <c r="G2" s="48" t="s">
        <v>172</v>
      </c>
      <c r="H2" s="47" t="s">
        <v>177</v>
      </c>
      <c r="I2" s="48" t="s">
        <v>315</v>
      </c>
      <c r="J2" s="39" t="s">
        <v>1263</v>
      </c>
      <c r="K2" s="23" t="s">
        <v>1264</v>
      </c>
      <c r="L2" s="40" t="s">
        <v>1265</v>
      </c>
      <c r="M2" s="41" t="s">
        <v>1266</v>
      </c>
      <c r="N2" s="40" t="s">
        <v>1267</v>
      </c>
      <c r="O2" s="41" t="s">
        <v>1268</v>
      </c>
    </row>
    <row r="3" spans="1:15" s="25" customFormat="1" ht="36" customHeight="1" thickTop="1" x14ac:dyDescent="0.25">
      <c r="A3" s="105"/>
      <c r="B3" s="49" t="s">
        <v>608</v>
      </c>
      <c r="C3" s="50" t="s">
        <v>196</v>
      </c>
      <c r="D3" s="51"/>
      <c r="E3" s="51"/>
      <c r="F3" s="51"/>
      <c r="G3" s="106"/>
      <c r="H3" s="52"/>
      <c r="I3" s="53"/>
      <c r="J3" s="24" t="str">
        <f t="shared" ref="J3:J66" ca="1" si="0">IF(CELL("protect",$G3)=1, "LOCKED", "")</f>
        <v>LOCKED</v>
      </c>
      <c r="K3" s="15" t="str">
        <f>CLEAN(CONCATENATE(TRIM($A3),TRIM($C3),IF(LEFT($D3)&lt;&gt;"E",TRIM($D3),),TRIM($E3)))</f>
        <v>EARTH AND BASE WORKS</v>
      </c>
      <c r="L3" s="16">
        <f>MATCH(K3,'Pay Items'!$K$1:$K$649,0)</f>
        <v>3</v>
      </c>
      <c r="M3" s="17" t="str">
        <f t="shared" ref="M3:M66" ca="1" si="1">CELL("format",$F3)</f>
        <v>F0</v>
      </c>
      <c r="N3" s="17" t="str">
        <f t="shared" ref="N3:N66" ca="1" si="2">CELL("format",$G3)</f>
        <v>G</v>
      </c>
      <c r="O3" s="17" t="str">
        <f t="shared" ref="O3:O66" ca="1" si="3">CELL("format",$H3)</f>
        <v>F2</v>
      </c>
    </row>
    <row r="4" spans="1:15" s="25" customFormat="1" ht="30" customHeight="1" x14ac:dyDescent="0.2">
      <c r="A4" s="107" t="s">
        <v>246</v>
      </c>
      <c r="B4" s="38" t="s">
        <v>197</v>
      </c>
      <c r="C4" s="54" t="s">
        <v>490</v>
      </c>
      <c r="D4" s="43" t="s">
        <v>587</v>
      </c>
      <c r="E4" s="55" t="s">
        <v>565</v>
      </c>
      <c r="F4" s="56"/>
      <c r="G4" s="102"/>
      <c r="H4" s="35">
        <f t="shared" ref="H4:H9" si="4">ROUND(G4*F4,2)</f>
        <v>0</v>
      </c>
      <c r="I4" s="53"/>
      <c r="J4" s="24" t="str">
        <f t="shared" ca="1" si="0"/>
        <v/>
      </c>
      <c r="K4" s="15" t="str">
        <f t="shared" ref="K4:K67" si="5">CLEAN(CONCATENATE(TRIM($A4),TRIM($C4),IF(LEFT($D4)&lt;&gt;"E",TRIM($D4),),TRIM($E4)))</f>
        <v>A001Clearing and GrubbingCW 3010-R4ha</v>
      </c>
      <c r="L4" s="16">
        <f>MATCH(K4,'Pay Items'!$K$1:$K$649,0)</f>
        <v>4</v>
      </c>
      <c r="M4" s="17" t="str">
        <f t="shared" ca="1" si="1"/>
        <v>F3</v>
      </c>
      <c r="N4" s="17" t="str">
        <f t="shared" ca="1" si="2"/>
        <v>C2</v>
      </c>
      <c r="O4" s="17" t="str">
        <f t="shared" ca="1" si="3"/>
        <v>C2</v>
      </c>
    </row>
    <row r="5" spans="1:15" s="25" customFormat="1" ht="30" customHeight="1" x14ac:dyDescent="0.2">
      <c r="A5" s="108" t="s">
        <v>438</v>
      </c>
      <c r="B5" s="38" t="s">
        <v>184</v>
      </c>
      <c r="C5" s="37" t="s">
        <v>100</v>
      </c>
      <c r="D5" s="43" t="s">
        <v>1296</v>
      </c>
      <c r="E5" s="28" t="s">
        <v>179</v>
      </c>
      <c r="F5" s="57"/>
      <c r="G5" s="102"/>
      <c r="H5" s="35">
        <f t="shared" si="4"/>
        <v>0</v>
      </c>
      <c r="I5" s="58"/>
      <c r="J5" s="24" t="str">
        <f t="shared" ca="1" si="0"/>
        <v/>
      </c>
      <c r="K5" s="15" t="str">
        <f t="shared" si="5"/>
        <v>A002Stripping and Stockpiling TopsoilCW 3110-R22m³</v>
      </c>
      <c r="L5" s="16">
        <f>MATCH(K5,'Pay Items'!$K$1:$K$649,0)</f>
        <v>5</v>
      </c>
      <c r="M5" s="17" t="str">
        <f t="shared" ca="1" si="1"/>
        <v>F0</v>
      </c>
      <c r="N5" s="17" t="str">
        <f t="shared" ca="1" si="2"/>
        <v>C2</v>
      </c>
      <c r="O5" s="17" t="str">
        <f t="shared" ca="1" si="3"/>
        <v>C2</v>
      </c>
    </row>
    <row r="6" spans="1:15" s="25" customFormat="1" ht="30" customHeight="1" x14ac:dyDescent="0.2">
      <c r="A6" s="108" t="s">
        <v>439</v>
      </c>
      <c r="B6" s="38" t="s">
        <v>101</v>
      </c>
      <c r="C6" s="37" t="s">
        <v>104</v>
      </c>
      <c r="D6" s="43" t="s">
        <v>1296</v>
      </c>
      <c r="E6" s="28" t="s">
        <v>179</v>
      </c>
      <c r="F6" s="57"/>
      <c r="G6" s="102"/>
      <c r="H6" s="35">
        <f t="shared" si="4"/>
        <v>0</v>
      </c>
      <c r="I6" s="53"/>
      <c r="J6" s="24" t="str">
        <f t="shared" ca="1" si="0"/>
        <v/>
      </c>
      <c r="K6" s="15" t="str">
        <f t="shared" si="5"/>
        <v>A003ExcavationCW 3110-R22m³</v>
      </c>
      <c r="L6" s="16">
        <f>MATCH(K6,'Pay Items'!$K$1:$K$649,0)</f>
        <v>6</v>
      </c>
      <c r="M6" s="17" t="str">
        <f t="shared" ca="1" si="1"/>
        <v>F0</v>
      </c>
      <c r="N6" s="17" t="str">
        <f t="shared" ca="1" si="2"/>
        <v>C2</v>
      </c>
      <c r="O6" s="17" t="str">
        <f t="shared" ca="1" si="3"/>
        <v>C2</v>
      </c>
    </row>
    <row r="7" spans="1:15" s="25" customFormat="1" ht="30" customHeight="1" x14ac:dyDescent="0.2">
      <c r="A7" s="107" t="s">
        <v>247</v>
      </c>
      <c r="B7" s="38" t="s">
        <v>102</v>
      </c>
      <c r="C7" s="37" t="s">
        <v>93</v>
      </c>
      <c r="D7" s="43" t="s">
        <v>1297</v>
      </c>
      <c r="E7" s="28" t="s">
        <v>178</v>
      </c>
      <c r="F7" s="57"/>
      <c r="G7" s="102"/>
      <c r="H7" s="35">
        <f t="shared" si="4"/>
        <v>0</v>
      </c>
      <c r="I7" s="53"/>
      <c r="J7" s="24" t="str">
        <f t="shared" ca="1" si="0"/>
        <v/>
      </c>
      <c r="K7" s="15" t="str">
        <f t="shared" si="5"/>
        <v>A004Sub-Grade CompactionCW 3110-R22m²</v>
      </c>
      <c r="L7" s="16">
        <f>MATCH(K7,'Pay Items'!$K$1:$K$649,0)</f>
        <v>7</v>
      </c>
      <c r="M7" s="17" t="str">
        <f t="shared" ca="1" si="1"/>
        <v>F0</v>
      </c>
      <c r="N7" s="17" t="str">
        <f t="shared" ca="1" si="2"/>
        <v>C2</v>
      </c>
      <c r="O7" s="17" t="str">
        <f t="shared" ca="1" si="3"/>
        <v>C2</v>
      </c>
    </row>
    <row r="8" spans="1:15" s="25" customFormat="1" ht="40.15" customHeight="1" x14ac:dyDescent="0.2">
      <c r="A8" s="108" t="s">
        <v>248</v>
      </c>
      <c r="B8" s="38" t="s">
        <v>117</v>
      </c>
      <c r="C8" s="37" t="s">
        <v>1077</v>
      </c>
      <c r="D8" s="43" t="s">
        <v>1297</v>
      </c>
      <c r="E8" s="28" t="s">
        <v>179</v>
      </c>
      <c r="F8" s="57"/>
      <c r="G8" s="102"/>
      <c r="H8" s="35">
        <f t="shared" si="4"/>
        <v>0</v>
      </c>
      <c r="I8" s="58"/>
      <c r="J8" s="24" t="str">
        <f t="shared" ca="1" si="0"/>
        <v/>
      </c>
      <c r="K8" s="15" t="str">
        <f t="shared" si="5"/>
        <v>A005Supplying and Placing Suitable Site Sub-grade MaterialCW 3110-R22m³</v>
      </c>
      <c r="L8" s="16">
        <f>MATCH(K8,'Pay Items'!$K$1:$K$649,0)</f>
        <v>8</v>
      </c>
      <c r="M8" s="17" t="str">
        <f t="shared" ca="1" si="1"/>
        <v>F0</v>
      </c>
      <c r="N8" s="17" t="str">
        <f t="shared" ca="1" si="2"/>
        <v>C2</v>
      </c>
      <c r="O8" s="17" t="str">
        <f t="shared" ca="1" si="3"/>
        <v>C2</v>
      </c>
    </row>
    <row r="9" spans="1:15" s="25" customFormat="1" ht="30" customHeight="1" x14ac:dyDescent="0.2">
      <c r="A9" s="107" t="s">
        <v>1078</v>
      </c>
      <c r="B9" s="38" t="s">
        <v>114</v>
      </c>
      <c r="C9" s="37" t="s">
        <v>400</v>
      </c>
      <c r="D9" s="43" t="s">
        <v>1297</v>
      </c>
      <c r="E9" s="28" t="s">
        <v>179</v>
      </c>
      <c r="F9" s="57"/>
      <c r="G9" s="102"/>
      <c r="H9" s="35">
        <f t="shared" si="4"/>
        <v>0</v>
      </c>
      <c r="I9" s="58"/>
      <c r="J9" s="24" t="str">
        <f t="shared" ca="1" si="0"/>
        <v/>
      </c>
      <c r="K9" s="15" t="str">
        <f t="shared" si="5"/>
        <v>A005AImported Fill MaterialCW 3110-R22m³</v>
      </c>
      <c r="L9" s="16">
        <f>MATCH(K9,'Pay Items'!$K$1:$K$649,0)</f>
        <v>9</v>
      </c>
      <c r="M9" s="17" t="str">
        <f t="shared" ca="1" si="1"/>
        <v>F0</v>
      </c>
      <c r="N9" s="17" t="str">
        <f t="shared" ca="1" si="2"/>
        <v>C2</v>
      </c>
      <c r="O9" s="17" t="str">
        <f t="shared" ca="1" si="3"/>
        <v>C2</v>
      </c>
    </row>
    <row r="10" spans="1:15" s="25" customFormat="1" ht="32.450000000000003" customHeight="1" x14ac:dyDescent="0.2">
      <c r="A10" s="107" t="s">
        <v>249</v>
      </c>
      <c r="B10" s="38" t="s">
        <v>103</v>
      </c>
      <c r="C10" s="37" t="s">
        <v>1079</v>
      </c>
      <c r="D10" s="43" t="s">
        <v>1297</v>
      </c>
      <c r="E10" s="28"/>
      <c r="F10" s="57"/>
      <c r="G10" s="109"/>
      <c r="H10" s="35"/>
      <c r="I10" s="53" t="s">
        <v>1080</v>
      </c>
      <c r="J10" s="24" t="str">
        <f t="shared" ca="1" si="0"/>
        <v>LOCKED</v>
      </c>
      <c r="K10" s="15" t="str">
        <f t="shared" si="5"/>
        <v>A007Supplying and Placing Sub-base MaterialCW 3110-R22</v>
      </c>
      <c r="L10" s="16">
        <f>MATCH(K10,'Pay Items'!$K$1:$K$649,0)</f>
        <v>10</v>
      </c>
      <c r="M10" s="17" t="str">
        <f t="shared" ca="1" si="1"/>
        <v>F0</v>
      </c>
      <c r="N10" s="17" t="str">
        <f t="shared" ca="1" si="2"/>
        <v>G</v>
      </c>
      <c r="O10" s="17" t="str">
        <f t="shared" ca="1" si="3"/>
        <v>C2</v>
      </c>
    </row>
    <row r="11" spans="1:15" s="25" customFormat="1" ht="30" customHeight="1" x14ac:dyDescent="0.2">
      <c r="A11" s="107" t="s">
        <v>1081</v>
      </c>
      <c r="B11" s="44" t="s">
        <v>350</v>
      </c>
      <c r="C11" s="37" t="s">
        <v>1082</v>
      </c>
      <c r="D11" s="43" t="s">
        <v>173</v>
      </c>
      <c r="E11" s="28" t="s">
        <v>180</v>
      </c>
      <c r="F11" s="57"/>
      <c r="G11" s="102"/>
      <c r="H11" s="35">
        <f t="shared" ref="H11:H26" si="6">ROUND(G11*F11,2)</f>
        <v>0</v>
      </c>
      <c r="I11" s="53" t="s">
        <v>1083</v>
      </c>
      <c r="J11" s="24" t="str">
        <f t="shared" ca="1" si="0"/>
        <v/>
      </c>
      <c r="K11" s="15" t="str">
        <f t="shared" si="5"/>
        <v>A007A150 mm Granular A Limestonetonne</v>
      </c>
      <c r="L11" s="16">
        <f>MATCH(K11,'Pay Items'!$K$1:$K$649,0)</f>
        <v>11</v>
      </c>
      <c r="M11" s="17" t="str">
        <f t="shared" ca="1" si="1"/>
        <v>F0</v>
      </c>
      <c r="N11" s="17" t="str">
        <f t="shared" ca="1" si="2"/>
        <v>C2</v>
      </c>
      <c r="O11" s="17" t="str">
        <f t="shared" ca="1" si="3"/>
        <v>C2</v>
      </c>
    </row>
    <row r="12" spans="1:15" s="25" customFormat="1" ht="34.15" customHeight="1" x14ac:dyDescent="0.2">
      <c r="A12" s="107" t="s">
        <v>1084</v>
      </c>
      <c r="B12" s="44" t="s">
        <v>350</v>
      </c>
      <c r="C12" s="37" t="s">
        <v>1298</v>
      </c>
      <c r="D12" s="43" t="s">
        <v>173</v>
      </c>
      <c r="E12" s="28" t="s">
        <v>180</v>
      </c>
      <c r="F12" s="57"/>
      <c r="G12" s="102"/>
      <c r="H12" s="35">
        <f t="shared" si="6"/>
        <v>0</v>
      </c>
      <c r="I12" s="53" t="s">
        <v>1239</v>
      </c>
      <c r="J12" s="24" t="str">
        <f t="shared" ca="1" si="0"/>
        <v/>
      </c>
      <c r="K12" s="15" t="str">
        <f t="shared" si="5"/>
        <v>A007A250 mm Granular A ^tonne</v>
      </c>
      <c r="L12" s="16">
        <f>MATCH(K12,'Pay Items'!$K$1:$K$649,0)</f>
        <v>12</v>
      </c>
      <c r="M12" s="17" t="str">
        <f t="shared" ca="1" si="1"/>
        <v>F0</v>
      </c>
      <c r="N12" s="17" t="str">
        <f t="shared" ca="1" si="2"/>
        <v>C2</v>
      </c>
      <c r="O12" s="17" t="str">
        <f t="shared" ca="1" si="3"/>
        <v>C2</v>
      </c>
    </row>
    <row r="13" spans="1:15" s="25" customFormat="1" ht="30" customHeight="1" x14ac:dyDescent="0.2">
      <c r="A13" s="107" t="s">
        <v>1085</v>
      </c>
      <c r="B13" s="44" t="s">
        <v>350</v>
      </c>
      <c r="C13" s="37" t="s">
        <v>1086</v>
      </c>
      <c r="D13" s="43" t="s">
        <v>173</v>
      </c>
      <c r="E13" s="28" t="s">
        <v>180</v>
      </c>
      <c r="F13" s="57"/>
      <c r="G13" s="102"/>
      <c r="H13" s="35">
        <f t="shared" si="6"/>
        <v>0</v>
      </c>
      <c r="I13" s="53" t="s">
        <v>1087</v>
      </c>
      <c r="J13" s="24" t="str">
        <f t="shared" ca="1" si="0"/>
        <v/>
      </c>
      <c r="K13" s="15" t="str">
        <f t="shared" si="5"/>
        <v>A007B150 mm Granular B Limestonetonne</v>
      </c>
      <c r="L13" s="16">
        <f>MATCH(K13,'Pay Items'!$K$1:$K$649,0)</f>
        <v>13</v>
      </c>
      <c r="M13" s="17" t="str">
        <f t="shared" ca="1" si="1"/>
        <v>F0</v>
      </c>
      <c r="N13" s="17" t="str">
        <f t="shared" ca="1" si="2"/>
        <v>C2</v>
      </c>
      <c r="O13" s="17" t="str">
        <f t="shared" ca="1" si="3"/>
        <v>C2</v>
      </c>
    </row>
    <row r="14" spans="1:15" s="25" customFormat="1" ht="30" customHeight="1" x14ac:dyDescent="0.2">
      <c r="A14" s="107" t="s">
        <v>1088</v>
      </c>
      <c r="B14" s="44" t="s">
        <v>350</v>
      </c>
      <c r="C14" s="37" t="s">
        <v>1089</v>
      </c>
      <c r="D14" s="43" t="s">
        <v>173</v>
      </c>
      <c r="E14" s="28" t="s">
        <v>180</v>
      </c>
      <c r="F14" s="57"/>
      <c r="G14" s="102"/>
      <c r="H14" s="35">
        <f t="shared" si="6"/>
        <v>0</v>
      </c>
      <c r="I14" s="53" t="s">
        <v>1087</v>
      </c>
      <c r="J14" s="24" t="str">
        <f t="shared" ca="1" si="0"/>
        <v/>
      </c>
      <c r="K14" s="15" t="str">
        <f t="shared" si="5"/>
        <v>A007B250 mm Granular B Recycled Concretetonne</v>
      </c>
      <c r="L14" s="16">
        <f>MATCH(K14,'Pay Items'!$K$1:$K$649,0)</f>
        <v>14</v>
      </c>
      <c r="M14" s="17" t="str">
        <f t="shared" ca="1" si="1"/>
        <v>F0</v>
      </c>
      <c r="N14" s="17" t="str">
        <f t="shared" ca="1" si="2"/>
        <v>C2</v>
      </c>
      <c r="O14" s="17" t="str">
        <f t="shared" ca="1" si="3"/>
        <v>C2</v>
      </c>
    </row>
    <row r="15" spans="1:15" s="25" customFormat="1" ht="30" customHeight="1" x14ac:dyDescent="0.2">
      <c r="A15" s="107" t="s">
        <v>1090</v>
      </c>
      <c r="B15" s="44" t="s">
        <v>350</v>
      </c>
      <c r="C15" s="37" t="s">
        <v>1299</v>
      </c>
      <c r="D15" s="43" t="s">
        <v>173</v>
      </c>
      <c r="E15" s="28" t="s">
        <v>180</v>
      </c>
      <c r="F15" s="57"/>
      <c r="G15" s="102"/>
      <c r="H15" s="35">
        <f t="shared" si="6"/>
        <v>0</v>
      </c>
      <c r="I15" s="53" t="s">
        <v>1240</v>
      </c>
      <c r="J15" s="24" t="str">
        <f t="shared" ca="1" si="0"/>
        <v/>
      </c>
      <c r="K15" s="15" t="str">
        <f t="shared" si="5"/>
        <v>A007B350 mm Granular B ^tonne</v>
      </c>
      <c r="L15" s="16">
        <f>MATCH(K15,'Pay Items'!$K$1:$K$649,0)</f>
        <v>15</v>
      </c>
      <c r="M15" s="17" t="str">
        <f t="shared" ca="1" si="1"/>
        <v>F0</v>
      </c>
      <c r="N15" s="17" t="str">
        <f t="shared" ca="1" si="2"/>
        <v>C2</v>
      </c>
      <c r="O15" s="17" t="str">
        <f t="shared" ca="1" si="3"/>
        <v>C2</v>
      </c>
    </row>
    <row r="16" spans="1:15" s="25" customFormat="1" ht="30" customHeight="1" x14ac:dyDescent="0.2">
      <c r="A16" s="107" t="s">
        <v>1091</v>
      </c>
      <c r="B16" s="44" t="s">
        <v>350</v>
      </c>
      <c r="C16" s="37" t="s">
        <v>1092</v>
      </c>
      <c r="D16" s="43" t="s">
        <v>173</v>
      </c>
      <c r="E16" s="28" t="s">
        <v>180</v>
      </c>
      <c r="F16" s="57"/>
      <c r="G16" s="102"/>
      <c r="H16" s="35">
        <f t="shared" si="6"/>
        <v>0</v>
      </c>
      <c r="I16" s="53" t="s">
        <v>1093</v>
      </c>
      <c r="J16" s="24" t="str">
        <f t="shared" ca="1" si="0"/>
        <v/>
      </c>
      <c r="K16" s="15" t="str">
        <f t="shared" si="5"/>
        <v>A007C150 mm Granular C Limestonetonne</v>
      </c>
      <c r="L16" s="16">
        <f>MATCH(K16,'Pay Items'!$K$1:$K$649,0)</f>
        <v>16</v>
      </c>
      <c r="M16" s="17" t="str">
        <f t="shared" ca="1" si="1"/>
        <v>F0</v>
      </c>
      <c r="N16" s="17" t="str">
        <f t="shared" ca="1" si="2"/>
        <v>C2</v>
      </c>
      <c r="O16" s="17" t="str">
        <f t="shared" ca="1" si="3"/>
        <v>C2</v>
      </c>
    </row>
    <row r="17" spans="1:15" s="25" customFormat="1" ht="30" customHeight="1" x14ac:dyDescent="0.2">
      <c r="A17" s="107" t="s">
        <v>1094</v>
      </c>
      <c r="B17" s="44" t="s">
        <v>350</v>
      </c>
      <c r="C17" s="37" t="s">
        <v>1095</v>
      </c>
      <c r="D17" s="43" t="s">
        <v>173</v>
      </c>
      <c r="E17" s="28" t="s">
        <v>180</v>
      </c>
      <c r="F17" s="57"/>
      <c r="G17" s="102"/>
      <c r="H17" s="35">
        <f t="shared" si="6"/>
        <v>0</v>
      </c>
      <c r="I17" s="53" t="s">
        <v>1096</v>
      </c>
      <c r="J17" s="24" t="str">
        <f t="shared" ca="1" si="0"/>
        <v/>
      </c>
      <c r="K17" s="15" t="str">
        <f t="shared" si="5"/>
        <v>A007C250 mm Granular C Recycled Concretetonne</v>
      </c>
      <c r="L17" s="16">
        <f>MATCH(K17,'Pay Items'!$K$1:$K$649,0)</f>
        <v>17</v>
      </c>
      <c r="M17" s="17" t="str">
        <f t="shared" ca="1" si="1"/>
        <v>F0</v>
      </c>
      <c r="N17" s="17" t="str">
        <f t="shared" ca="1" si="2"/>
        <v>C2</v>
      </c>
      <c r="O17" s="17" t="str">
        <f t="shared" ca="1" si="3"/>
        <v>C2</v>
      </c>
    </row>
    <row r="18" spans="1:15" s="25" customFormat="1" ht="36" customHeight="1" x14ac:dyDescent="0.2">
      <c r="A18" s="107" t="s">
        <v>1097</v>
      </c>
      <c r="B18" s="44" t="s">
        <v>350</v>
      </c>
      <c r="C18" s="37" t="s">
        <v>1300</v>
      </c>
      <c r="D18" s="43" t="s">
        <v>173</v>
      </c>
      <c r="E18" s="28" t="s">
        <v>180</v>
      </c>
      <c r="F18" s="57"/>
      <c r="G18" s="102"/>
      <c r="H18" s="35">
        <f t="shared" si="6"/>
        <v>0</v>
      </c>
      <c r="I18" s="53" t="s">
        <v>1241</v>
      </c>
      <c r="J18" s="24" t="str">
        <f t="shared" ca="1" si="0"/>
        <v/>
      </c>
      <c r="K18" s="15" t="str">
        <f t="shared" si="5"/>
        <v>A007C350 mm Granular C ^tonne</v>
      </c>
      <c r="L18" s="16">
        <f>MATCH(K18,'Pay Items'!$K$1:$K$649,0)</f>
        <v>18</v>
      </c>
      <c r="M18" s="17" t="str">
        <f t="shared" ca="1" si="1"/>
        <v>F0</v>
      </c>
      <c r="N18" s="17" t="str">
        <f t="shared" ca="1" si="2"/>
        <v>C2</v>
      </c>
      <c r="O18" s="17" t="str">
        <f t="shared" ca="1" si="3"/>
        <v>C2</v>
      </c>
    </row>
    <row r="19" spans="1:15" s="25" customFormat="1" ht="30" customHeight="1" x14ac:dyDescent="0.2">
      <c r="A19" s="107" t="s">
        <v>1098</v>
      </c>
      <c r="B19" s="44" t="s">
        <v>351</v>
      </c>
      <c r="C19" s="37" t="s">
        <v>1099</v>
      </c>
      <c r="D19" s="43" t="s">
        <v>173</v>
      </c>
      <c r="E19" s="28" t="s">
        <v>180</v>
      </c>
      <c r="F19" s="57"/>
      <c r="G19" s="102"/>
      <c r="H19" s="35">
        <f t="shared" si="6"/>
        <v>0</v>
      </c>
      <c r="I19" s="53" t="s">
        <v>1083</v>
      </c>
      <c r="J19" s="24" t="str">
        <f t="shared" ca="1" si="0"/>
        <v/>
      </c>
      <c r="K19" s="15" t="str">
        <f t="shared" si="5"/>
        <v>A008A1100 mm Granular A Limestonetonne</v>
      </c>
      <c r="L19" s="16">
        <f>MATCH(K19,'Pay Items'!$K$1:$K$649,0)</f>
        <v>19</v>
      </c>
      <c r="M19" s="17" t="str">
        <f t="shared" ca="1" si="1"/>
        <v>F0</v>
      </c>
      <c r="N19" s="17" t="str">
        <f t="shared" ca="1" si="2"/>
        <v>C2</v>
      </c>
      <c r="O19" s="17" t="str">
        <f t="shared" ca="1" si="3"/>
        <v>C2</v>
      </c>
    </row>
    <row r="20" spans="1:15" s="25" customFormat="1" ht="30" customHeight="1" x14ac:dyDescent="0.2">
      <c r="A20" s="107" t="s">
        <v>1100</v>
      </c>
      <c r="B20" s="44" t="s">
        <v>351</v>
      </c>
      <c r="C20" s="37" t="s">
        <v>1301</v>
      </c>
      <c r="D20" s="43" t="s">
        <v>173</v>
      </c>
      <c r="E20" s="28" t="s">
        <v>180</v>
      </c>
      <c r="F20" s="57"/>
      <c r="G20" s="102"/>
      <c r="H20" s="35">
        <f t="shared" si="6"/>
        <v>0</v>
      </c>
      <c r="I20" s="53" t="s">
        <v>1239</v>
      </c>
      <c r="J20" s="24" t="str">
        <f t="shared" ca="1" si="0"/>
        <v/>
      </c>
      <c r="K20" s="15" t="str">
        <f t="shared" si="5"/>
        <v>A008A2100 mm Granular A ^tonne</v>
      </c>
      <c r="L20" s="16">
        <f>MATCH(K20,'Pay Items'!$K$1:$K$649,0)</f>
        <v>20</v>
      </c>
      <c r="M20" s="17" t="str">
        <f t="shared" ca="1" si="1"/>
        <v>F0</v>
      </c>
      <c r="N20" s="17" t="str">
        <f t="shared" ca="1" si="2"/>
        <v>C2</v>
      </c>
      <c r="O20" s="17" t="str">
        <f t="shared" ca="1" si="3"/>
        <v>C2</v>
      </c>
    </row>
    <row r="21" spans="1:15" s="25" customFormat="1" ht="30" customHeight="1" x14ac:dyDescent="0.2">
      <c r="A21" s="107" t="s">
        <v>1101</v>
      </c>
      <c r="B21" s="44" t="s">
        <v>351</v>
      </c>
      <c r="C21" s="37" t="s">
        <v>1102</v>
      </c>
      <c r="D21" s="43" t="s">
        <v>173</v>
      </c>
      <c r="E21" s="28" t="s">
        <v>180</v>
      </c>
      <c r="F21" s="57"/>
      <c r="G21" s="102"/>
      <c r="H21" s="35">
        <f t="shared" si="6"/>
        <v>0</v>
      </c>
      <c r="I21" s="53" t="s">
        <v>1087</v>
      </c>
      <c r="J21" s="24" t="str">
        <f t="shared" ca="1" si="0"/>
        <v/>
      </c>
      <c r="K21" s="15" t="str">
        <f t="shared" si="5"/>
        <v>A008B1100 mm Granular B Limestonetonne</v>
      </c>
      <c r="L21" s="16">
        <f>MATCH(K21,'Pay Items'!$K$1:$K$649,0)</f>
        <v>21</v>
      </c>
      <c r="M21" s="17" t="str">
        <f t="shared" ca="1" si="1"/>
        <v>F0</v>
      </c>
      <c r="N21" s="17" t="str">
        <f t="shared" ca="1" si="2"/>
        <v>C2</v>
      </c>
      <c r="O21" s="17" t="str">
        <f t="shared" ca="1" si="3"/>
        <v>C2</v>
      </c>
    </row>
    <row r="22" spans="1:15" s="25" customFormat="1" ht="30" customHeight="1" x14ac:dyDescent="0.2">
      <c r="A22" s="107" t="s">
        <v>1103</v>
      </c>
      <c r="B22" s="44" t="s">
        <v>351</v>
      </c>
      <c r="C22" s="37" t="s">
        <v>1104</v>
      </c>
      <c r="D22" s="43" t="s">
        <v>173</v>
      </c>
      <c r="E22" s="28" t="s">
        <v>180</v>
      </c>
      <c r="F22" s="57"/>
      <c r="G22" s="102"/>
      <c r="H22" s="35">
        <f t="shared" si="6"/>
        <v>0</v>
      </c>
      <c r="I22" s="53" t="s">
        <v>1087</v>
      </c>
      <c r="J22" s="24" t="str">
        <f t="shared" ca="1" si="0"/>
        <v/>
      </c>
      <c r="K22" s="15" t="str">
        <f t="shared" si="5"/>
        <v>A008B2100 mm Granular B Recycled Concretetonne</v>
      </c>
      <c r="L22" s="16">
        <f>MATCH(K22,'Pay Items'!$K$1:$K$649,0)</f>
        <v>22</v>
      </c>
      <c r="M22" s="17" t="str">
        <f t="shared" ca="1" si="1"/>
        <v>F0</v>
      </c>
      <c r="N22" s="17" t="str">
        <f t="shared" ca="1" si="2"/>
        <v>C2</v>
      </c>
      <c r="O22" s="17" t="str">
        <f t="shared" ca="1" si="3"/>
        <v>C2</v>
      </c>
    </row>
    <row r="23" spans="1:15" s="25" customFormat="1" ht="30" customHeight="1" x14ac:dyDescent="0.2">
      <c r="A23" s="107" t="s">
        <v>1105</v>
      </c>
      <c r="B23" s="44" t="s">
        <v>351</v>
      </c>
      <c r="C23" s="37" t="s">
        <v>1302</v>
      </c>
      <c r="D23" s="43" t="s">
        <v>173</v>
      </c>
      <c r="E23" s="28" t="s">
        <v>180</v>
      </c>
      <c r="F23" s="57"/>
      <c r="G23" s="102"/>
      <c r="H23" s="35">
        <f t="shared" si="6"/>
        <v>0</v>
      </c>
      <c r="I23" s="53" t="s">
        <v>1240</v>
      </c>
      <c r="J23" s="24" t="str">
        <f t="shared" ca="1" si="0"/>
        <v/>
      </c>
      <c r="K23" s="15" t="str">
        <f t="shared" si="5"/>
        <v>A008B3100 mm Granular B ^tonne</v>
      </c>
      <c r="L23" s="16">
        <f>MATCH(K23,'Pay Items'!$K$1:$K$649,0)</f>
        <v>23</v>
      </c>
      <c r="M23" s="17" t="str">
        <f t="shared" ca="1" si="1"/>
        <v>F0</v>
      </c>
      <c r="N23" s="17" t="str">
        <f t="shared" ca="1" si="2"/>
        <v>C2</v>
      </c>
      <c r="O23" s="17" t="str">
        <f t="shared" ca="1" si="3"/>
        <v>C2</v>
      </c>
    </row>
    <row r="24" spans="1:15" s="25" customFormat="1" ht="30" customHeight="1" x14ac:dyDescent="0.2">
      <c r="A24" s="107" t="s">
        <v>1106</v>
      </c>
      <c r="B24" s="44" t="s">
        <v>351</v>
      </c>
      <c r="C24" s="37" t="s">
        <v>1107</v>
      </c>
      <c r="D24" s="43" t="s">
        <v>173</v>
      </c>
      <c r="E24" s="28" t="s">
        <v>180</v>
      </c>
      <c r="F24" s="57"/>
      <c r="G24" s="102"/>
      <c r="H24" s="35">
        <f t="shared" si="6"/>
        <v>0</v>
      </c>
      <c r="I24" s="53" t="s">
        <v>1093</v>
      </c>
      <c r="J24" s="24" t="str">
        <f t="shared" ca="1" si="0"/>
        <v/>
      </c>
      <c r="K24" s="15" t="str">
        <f t="shared" si="5"/>
        <v>A008C1100 mm Granular C Limestonetonne</v>
      </c>
      <c r="L24" s="16">
        <f>MATCH(K24,'Pay Items'!$K$1:$K$649,0)</f>
        <v>24</v>
      </c>
      <c r="M24" s="17" t="str">
        <f t="shared" ca="1" si="1"/>
        <v>F0</v>
      </c>
      <c r="N24" s="17" t="str">
        <f t="shared" ca="1" si="2"/>
        <v>C2</v>
      </c>
      <c r="O24" s="17" t="str">
        <f t="shared" ca="1" si="3"/>
        <v>C2</v>
      </c>
    </row>
    <row r="25" spans="1:15" s="25" customFormat="1" ht="30" customHeight="1" x14ac:dyDescent="0.2">
      <c r="A25" s="107" t="s">
        <v>1108</v>
      </c>
      <c r="B25" s="44" t="s">
        <v>351</v>
      </c>
      <c r="C25" s="37" t="s">
        <v>1109</v>
      </c>
      <c r="D25" s="43" t="s">
        <v>173</v>
      </c>
      <c r="E25" s="28" t="s">
        <v>180</v>
      </c>
      <c r="F25" s="57"/>
      <c r="G25" s="102"/>
      <c r="H25" s="35">
        <f t="shared" si="6"/>
        <v>0</v>
      </c>
      <c r="I25" s="53" t="s">
        <v>1096</v>
      </c>
      <c r="J25" s="24" t="str">
        <f t="shared" ca="1" si="0"/>
        <v/>
      </c>
      <c r="K25" s="15" t="str">
        <f t="shared" si="5"/>
        <v>A008C2100 mm Granular C Recycled Concretetonne</v>
      </c>
      <c r="L25" s="16">
        <f>MATCH(K25,'Pay Items'!$K$1:$K$649,0)</f>
        <v>25</v>
      </c>
      <c r="M25" s="17" t="str">
        <f t="shared" ca="1" si="1"/>
        <v>F0</v>
      </c>
      <c r="N25" s="17" t="str">
        <f t="shared" ca="1" si="2"/>
        <v>C2</v>
      </c>
      <c r="O25" s="17" t="str">
        <f t="shared" ca="1" si="3"/>
        <v>C2</v>
      </c>
    </row>
    <row r="26" spans="1:15" s="25" customFormat="1" ht="30" customHeight="1" x14ac:dyDescent="0.2">
      <c r="A26" s="107" t="s">
        <v>1110</v>
      </c>
      <c r="B26" s="44" t="s">
        <v>351</v>
      </c>
      <c r="C26" s="37" t="s">
        <v>1303</v>
      </c>
      <c r="D26" s="43" t="s">
        <v>173</v>
      </c>
      <c r="E26" s="28" t="s">
        <v>180</v>
      </c>
      <c r="F26" s="57"/>
      <c r="G26" s="102"/>
      <c r="H26" s="35">
        <f t="shared" si="6"/>
        <v>0</v>
      </c>
      <c r="I26" s="53" t="s">
        <v>1241</v>
      </c>
      <c r="J26" s="24" t="str">
        <f t="shared" ca="1" si="0"/>
        <v/>
      </c>
      <c r="K26" s="15" t="str">
        <f t="shared" si="5"/>
        <v>A008C3100 mm Granular C ^tonne</v>
      </c>
      <c r="L26" s="16">
        <f>MATCH(K26,'Pay Items'!$K$1:$K$649,0)</f>
        <v>26</v>
      </c>
      <c r="M26" s="17" t="str">
        <f t="shared" ca="1" si="1"/>
        <v>F0</v>
      </c>
      <c r="N26" s="17" t="str">
        <f t="shared" ca="1" si="2"/>
        <v>C2</v>
      </c>
      <c r="O26" s="17" t="str">
        <f t="shared" ca="1" si="3"/>
        <v>C2</v>
      </c>
    </row>
    <row r="27" spans="1:15" s="25" customFormat="1" ht="38.450000000000003" customHeight="1" x14ac:dyDescent="0.2">
      <c r="A27" s="107" t="s">
        <v>250</v>
      </c>
      <c r="B27" s="38" t="s">
        <v>105</v>
      </c>
      <c r="C27" s="37" t="s">
        <v>319</v>
      </c>
      <c r="D27" s="43" t="s">
        <v>1296</v>
      </c>
      <c r="E27" s="28"/>
      <c r="F27" s="57"/>
      <c r="G27" s="109"/>
      <c r="H27" s="35"/>
      <c r="I27" s="53" t="s">
        <v>1111</v>
      </c>
      <c r="J27" s="24" t="str">
        <f t="shared" ca="1" si="0"/>
        <v>LOCKED</v>
      </c>
      <c r="K27" s="15" t="str">
        <f t="shared" si="5"/>
        <v>A010Supplying and Placing Base Course MaterialCW 3110-R22</v>
      </c>
      <c r="L27" s="16">
        <f>MATCH(K27,'Pay Items'!$K$1:$K$649,0)</f>
        <v>27</v>
      </c>
      <c r="M27" s="17" t="str">
        <f t="shared" ca="1" si="1"/>
        <v>F0</v>
      </c>
      <c r="N27" s="17" t="str">
        <f t="shared" ca="1" si="2"/>
        <v>G</v>
      </c>
      <c r="O27" s="17" t="str">
        <f t="shared" ca="1" si="3"/>
        <v>C2</v>
      </c>
    </row>
    <row r="28" spans="1:15" s="25" customFormat="1" ht="36" customHeight="1" x14ac:dyDescent="0.2">
      <c r="A28" s="107" t="s">
        <v>1112</v>
      </c>
      <c r="B28" s="44" t="s">
        <v>350</v>
      </c>
      <c r="C28" s="37" t="s">
        <v>1113</v>
      </c>
      <c r="D28" s="43" t="s">
        <v>173</v>
      </c>
      <c r="E28" s="28" t="s">
        <v>179</v>
      </c>
      <c r="F28" s="57"/>
      <c r="G28" s="102"/>
      <c r="H28" s="35">
        <f t="shared" ref="H28:H40" si="7">ROUND(G28*F28,2)</f>
        <v>0</v>
      </c>
      <c r="I28" s="53" t="s">
        <v>1083</v>
      </c>
      <c r="J28" s="24" t="str">
        <f t="shared" ca="1" si="0"/>
        <v/>
      </c>
      <c r="K28" s="15" t="str">
        <f t="shared" si="5"/>
        <v>A010A1Base Course Material - Granular A Limestonem³</v>
      </c>
      <c r="L28" s="16">
        <f>MATCH(K28,'Pay Items'!$K$1:$K$649,0)</f>
        <v>28</v>
      </c>
      <c r="M28" s="17" t="str">
        <f t="shared" ca="1" si="1"/>
        <v>F0</v>
      </c>
      <c r="N28" s="17" t="str">
        <f t="shared" ca="1" si="2"/>
        <v>C2</v>
      </c>
      <c r="O28" s="17" t="str">
        <f t="shared" ca="1" si="3"/>
        <v>C2</v>
      </c>
    </row>
    <row r="29" spans="1:15" s="25" customFormat="1" ht="34.9" customHeight="1" x14ac:dyDescent="0.2">
      <c r="A29" s="107" t="s">
        <v>1114</v>
      </c>
      <c r="B29" s="44" t="s">
        <v>350</v>
      </c>
      <c r="C29" s="37" t="s">
        <v>1304</v>
      </c>
      <c r="D29" s="43" t="s">
        <v>173</v>
      </c>
      <c r="E29" s="28" t="s">
        <v>179</v>
      </c>
      <c r="F29" s="57"/>
      <c r="G29" s="102"/>
      <c r="H29" s="35">
        <f t="shared" si="7"/>
        <v>0</v>
      </c>
      <c r="I29" s="53" t="s">
        <v>1239</v>
      </c>
      <c r="J29" s="24" t="str">
        <f t="shared" ca="1" si="0"/>
        <v/>
      </c>
      <c r="K29" s="15" t="str">
        <f t="shared" si="5"/>
        <v>A010A2Base Course Material - Granular A ^m³</v>
      </c>
      <c r="L29" s="16">
        <f>MATCH(K29,'Pay Items'!$K$1:$K$649,0)</f>
        <v>29</v>
      </c>
      <c r="M29" s="17" t="str">
        <f t="shared" ca="1" si="1"/>
        <v>F0</v>
      </c>
      <c r="N29" s="17" t="str">
        <f t="shared" ca="1" si="2"/>
        <v>C2</v>
      </c>
      <c r="O29" s="17" t="str">
        <f t="shared" ca="1" si="3"/>
        <v>C2</v>
      </c>
    </row>
    <row r="30" spans="1:15" s="25" customFormat="1" ht="35.25" customHeight="1" x14ac:dyDescent="0.2">
      <c r="A30" s="107" t="s">
        <v>1115</v>
      </c>
      <c r="B30" s="44" t="s">
        <v>350</v>
      </c>
      <c r="C30" s="37" t="s">
        <v>1116</v>
      </c>
      <c r="D30" s="43" t="s">
        <v>173</v>
      </c>
      <c r="E30" s="28" t="s">
        <v>179</v>
      </c>
      <c r="F30" s="57"/>
      <c r="G30" s="102"/>
      <c r="H30" s="35">
        <f t="shared" si="7"/>
        <v>0</v>
      </c>
      <c r="I30" s="53" t="s">
        <v>1087</v>
      </c>
      <c r="J30" s="24" t="str">
        <f t="shared" ca="1" si="0"/>
        <v/>
      </c>
      <c r="K30" s="15" t="str">
        <f t="shared" si="5"/>
        <v>A010B1Base Course Material - Granular B Limestonem³</v>
      </c>
      <c r="L30" s="16">
        <f>MATCH(K30,'Pay Items'!$K$1:$K$649,0)</f>
        <v>30</v>
      </c>
      <c r="M30" s="17" t="str">
        <f t="shared" ca="1" si="1"/>
        <v>F0</v>
      </c>
      <c r="N30" s="17" t="str">
        <f t="shared" ca="1" si="2"/>
        <v>C2</v>
      </c>
      <c r="O30" s="17" t="str">
        <f t="shared" ca="1" si="3"/>
        <v>C2</v>
      </c>
    </row>
    <row r="31" spans="1:15" s="25" customFormat="1" ht="35.25" customHeight="1" x14ac:dyDescent="0.2">
      <c r="A31" s="107" t="s">
        <v>1117</v>
      </c>
      <c r="B31" s="44" t="s">
        <v>350</v>
      </c>
      <c r="C31" s="37" t="s">
        <v>1118</v>
      </c>
      <c r="D31" s="43" t="s">
        <v>173</v>
      </c>
      <c r="E31" s="28" t="s">
        <v>179</v>
      </c>
      <c r="F31" s="57"/>
      <c r="G31" s="102"/>
      <c r="H31" s="35">
        <f t="shared" si="7"/>
        <v>0</v>
      </c>
      <c r="I31" s="53" t="s">
        <v>1087</v>
      </c>
      <c r="J31" s="24" t="str">
        <f t="shared" ca="1" si="0"/>
        <v/>
      </c>
      <c r="K31" s="15" t="str">
        <f t="shared" si="5"/>
        <v>A010B2Base Course Material - Granular B Recycled Concretem³</v>
      </c>
      <c r="L31" s="16">
        <f>MATCH(K31,'Pay Items'!$K$1:$K$649,0)</f>
        <v>31</v>
      </c>
      <c r="M31" s="17" t="str">
        <f t="shared" ca="1" si="1"/>
        <v>F0</v>
      </c>
      <c r="N31" s="17" t="str">
        <f t="shared" ca="1" si="2"/>
        <v>C2</v>
      </c>
      <c r="O31" s="17" t="str">
        <f t="shared" ca="1" si="3"/>
        <v>C2</v>
      </c>
    </row>
    <row r="32" spans="1:15" s="25" customFormat="1" ht="30" customHeight="1" x14ac:dyDescent="0.2">
      <c r="A32" s="107" t="s">
        <v>1119</v>
      </c>
      <c r="B32" s="44" t="s">
        <v>350</v>
      </c>
      <c r="C32" s="37" t="s">
        <v>1305</v>
      </c>
      <c r="D32" s="43" t="s">
        <v>173</v>
      </c>
      <c r="E32" s="28" t="s">
        <v>179</v>
      </c>
      <c r="F32" s="57"/>
      <c r="G32" s="102"/>
      <c r="H32" s="35">
        <f t="shared" si="7"/>
        <v>0</v>
      </c>
      <c r="I32" s="53" t="s">
        <v>1240</v>
      </c>
      <c r="J32" s="24" t="str">
        <f t="shared" ca="1" si="0"/>
        <v/>
      </c>
      <c r="K32" s="15" t="str">
        <f t="shared" si="5"/>
        <v>A010B3Base Course Material - Granular B ^m³</v>
      </c>
      <c r="L32" s="16">
        <f>MATCH(K32,'Pay Items'!$K$1:$K$649,0)</f>
        <v>32</v>
      </c>
      <c r="M32" s="17" t="str">
        <f t="shared" ca="1" si="1"/>
        <v>F0</v>
      </c>
      <c r="N32" s="17" t="str">
        <f t="shared" ca="1" si="2"/>
        <v>C2</v>
      </c>
      <c r="O32" s="17" t="str">
        <f t="shared" ca="1" si="3"/>
        <v>C2</v>
      </c>
    </row>
    <row r="33" spans="1:15" s="25" customFormat="1" ht="36.75" customHeight="1" x14ac:dyDescent="0.2">
      <c r="A33" s="107" t="s">
        <v>1120</v>
      </c>
      <c r="B33" s="44" t="s">
        <v>350</v>
      </c>
      <c r="C33" s="37" t="s">
        <v>1121</v>
      </c>
      <c r="D33" s="43" t="s">
        <v>173</v>
      </c>
      <c r="E33" s="28" t="s">
        <v>179</v>
      </c>
      <c r="F33" s="57"/>
      <c r="G33" s="102"/>
      <c r="H33" s="35">
        <f t="shared" si="7"/>
        <v>0</v>
      </c>
      <c r="I33" s="53" t="s">
        <v>1093</v>
      </c>
      <c r="J33" s="24" t="str">
        <f t="shared" ca="1" si="0"/>
        <v/>
      </c>
      <c r="K33" s="15" t="str">
        <f t="shared" si="5"/>
        <v>A010C1Base Course Material - Granular C Limestonem³</v>
      </c>
      <c r="L33" s="16">
        <f>MATCH(K33,'Pay Items'!$K$1:$K$649,0)</f>
        <v>33</v>
      </c>
      <c r="M33" s="17" t="str">
        <f t="shared" ca="1" si="1"/>
        <v>F0</v>
      </c>
      <c r="N33" s="17" t="str">
        <f t="shared" ca="1" si="2"/>
        <v>C2</v>
      </c>
      <c r="O33" s="17" t="str">
        <f t="shared" ca="1" si="3"/>
        <v>C2</v>
      </c>
    </row>
    <row r="34" spans="1:15" s="25" customFormat="1" ht="36.75" customHeight="1" x14ac:dyDescent="0.2">
      <c r="A34" s="107" t="s">
        <v>1122</v>
      </c>
      <c r="B34" s="44" t="s">
        <v>350</v>
      </c>
      <c r="C34" s="37" t="s">
        <v>1123</v>
      </c>
      <c r="D34" s="43" t="s">
        <v>173</v>
      </c>
      <c r="E34" s="28" t="s">
        <v>179</v>
      </c>
      <c r="F34" s="57"/>
      <c r="G34" s="102"/>
      <c r="H34" s="35">
        <f t="shared" si="7"/>
        <v>0</v>
      </c>
      <c r="I34" s="53" t="s">
        <v>1096</v>
      </c>
      <c r="J34" s="24" t="str">
        <f t="shared" ca="1" si="0"/>
        <v/>
      </c>
      <c r="K34" s="15" t="str">
        <f t="shared" si="5"/>
        <v>A010C2Base Course Material - Granular C Recycled Concretem³</v>
      </c>
      <c r="L34" s="16">
        <f>MATCH(K34,'Pay Items'!$K$1:$K$649,0)</f>
        <v>34</v>
      </c>
      <c r="M34" s="17" t="str">
        <f t="shared" ca="1" si="1"/>
        <v>F0</v>
      </c>
      <c r="N34" s="17" t="str">
        <f t="shared" ca="1" si="2"/>
        <v>C2</v>
      </c>
      <c r="O34" s="17" t="str">
        <f t="shared" ca="1" si="3"/>
        <v>C2</v>
      </c>
    </row>
    <row r="35" spans="1:15" s="25" customFormat="1" ht="30" customHeight="1" x14ac:dyDescent="0.2">
      <c r="A35" s="107" t="s">
        <v>1124</v>
      </c>
      <c r="B35" s="44" t="s">
        <v>350</v>
      </c>
      <c r="C35" s="37" t="s">
        <v>1306</v>
      </c>
      <c r="D35" s="43" t="s">
        <v>173</v>
      </c>
      <c r="E35" s="28" t="s">
        <v>179</v>
      </c>
      <c r="F35" s="57"/>
      <c r="G35" s="102"/>
      <c r="H35" s="35">
        <f t="shared" si="7"/>
        <v>0</v>
      </c>
      <c r="I35" s="53" t="s">
        <v>1241</v>
      </c>
      <c r="J35" s="24" t="str">
        <f t="shared" ca="1" si="0"/>
        <v/>
      </c>
      <c r="K35" s="15" t="str">
        <f t="shared" si="5"/>
        <v>A010C3Base Course Material - Granular C ^m³</v>
      </c>
      <c r="L35" s="16">
        <f>MATCH(K35,'Pay Items'!$K$1:$K$649,0)</f>
        <v>35</v>
      </c>
      <c r="M35" s="17" t="str">
        <f t="shared" ca="1" si="1"/>
        <v>F0</v>
      </c>
      <c r="N35" s="17" t="str">
        <f t="shared" ca="1" si="2"/>
        <v>C2</v>
      </c>
      <c r="O35" s="17" t="str">
        <f t="shared" ca="1" si="3"/>
        <v>C2</v>
      </c>
    </row>
    <row r="36" spans="1:15" s="25" customFormat="1" ht="30" customHeight="1" x14ac:dyDescent="0.2">
      <c r="A36" s="108" t="s">
        <v>251</v>
      </c>
      <c r="B36" s="38" t="s">
        <v>106</v>
      </c>
      <c r="C36" s="37" t="s">
        <v>115</v>
      </c>
      <c r="D36" s="43" t="s">
        <v>1296</v>
      </c>
      <c r="E36" s="28" t="s">
        <v>179</v>
      </c>
      <c r="F36" s="57"/>
      <c r="G36" s="102"/>
      <c r="H36" s="35">
        <f t="shared" si="7"/>
        <v>0</v>
      </c>
      <c r="I36" s="53"/>
      <c r="J36" s="24" t="str">
        <f t="shared" ca="1" si="0"/>
        <v/>
      </c>
      <c r="K36" s="15" t="str">
        <f t="shared" si="5"/>
        <v>A011Asphalt Cuttings Base Course MaterialCW 3110-R22m³</v>
      </c>
      <c r="L36" s="16">
        <f>MATCH(K36,'Pay Items'!$K$1:$K$649,0)</f>
        <v>36</v>
      </c>
      <c r="M36" s="17" t="str">
        <f t="shared" ca="1" si="1"/>
        <v>F0</v>
      </c>
      <c r="N36" s="17" t="str">
        <f t="shared" ca="1" si="2"/>
        <v>C2</v>
      </c>
      <c r="O36" s="17" t="str">
        <f t="shared" ca="1" si="3"/>
        <v>C2</v>
      </c>
    </row>
    <row r="37" spans="1:15" s="25" customFormat="1" ht="30" customHeight="1" x14ac:dyDescent="0.2">
      <c r="A37" s="108" t="s">
        <v>252</v>
      </c>
      <c r="B37" s="38" t="s">
        <v>107</v>
      </c>
      <c r="C37" s="37" t="s">
        <v>108</v>
      </c>
      <c r="D37" s="43" t="s">
        <v>1296</v>
      </c>
      <c r="E37" s="28" t="s">
        <v>178</v>
      </c>
      <c r="F37" s="57"/>
      <c r="G37" s="102"/>
      <c r="H37" s="35">
        <f t="shared" si="7"/>
        <v>0</v>
      </c>
      <c r="I37" s="53" t="s">
        <v>605</v>
      </c>
      <c r="J37" s="24" t="str">
        <f t="shared" ca="1" si="0"/>
        <v/>
      </c>
      <c r="K37" s="15" t="str">
        <f t="shared" si="5"/>
        <v>A012Grading of BoulevardsCW 3110-R22m²</v>
      </c>
      <c r="L37" s="16">
        <f>MATCH(K37,'Pay Items'!$K$1:$K$649,0)</f>
        <v>37</v>
      </c>
      <c r="M37" s="17" t="str">
        <f t="shared" ca="1" si="1"/>
        <v>F0</v>
      </c>
      <c r="N37" s="17" t="str">
        <f t="shared" ca="1" si="2"/>
        <v>C2</v>
      </c>
      <c r="O37" s="17" t="str">
        <f t="shared" ca="1" si="3"/>
        <v>C2</v>
      </c>
    </row>
    <row r="38" spans="1:15" s="25" customFormat="1" ht="30" customHeight="1" x14ac:dyDescent="0.2">
      <c r="A38" s="107" t="s">
        <v>253</v>
      </c>
      <c r="B38" s="38" t="s">
        <v>109</v>
      </c>
      <c r="C38" s="37" t="s">
        <v>320</v>
      </c>
      <c r="D38" s="43" t="s">
        <v>1297</v>
      </c>
      <c r="E38" s="28" t="s">
        <v>178</v>
      </c>
      <c r="F38" s="57"/>
      <c r="G38" s="102"/>
      <c r="H38" s="35">
        <f t="shared" si="7"/>
        <v>0</v>
      </c>
      <c r="I38" s="53"/>
      <c r="J38" s="24" t="str">
        <f t="shared" ca="1" si="0"/>
        <v/>
      </c>
      <c r="K38" s="15" t="str">
        <f t="shared" si="5"/>
        <v>A013Ditch GradingCW 3110-R22m²</v>
      </c>
      <c r="L38" s="16">
        <f>MATCH(K38,'Pay Items'!$K$1:$K$649,0)</f>
        <v>38</v>
      </c>
      <c r="M38" s="17" t="str">
        <f t="shared" ca="1" si="1"/>
        <v>F0</v>
      </c>
      <c r="N38" s="17" t="str">
        <f t="shared" ca="1" si="2"/>
        <v>C2</v>
      </c>
      <c r="O38" s="17" t="str">
        <f t="shared" ca="1" si="3"/>
        <v>C2</v>
      </c>
    </row>
    <row r="39" spans="1:15" s="25" customFormat="1" ht="30" customHeight="1" x14ac:dyDescent="0.2">
      <c r="A39" s="108" t="s">
        <v>254</v>
      </c>
      <c r="B39" s="38" t="s">
        <v>111</v>
      </c>
      <c r="C39" s="37" t="s">
        <v>110</v>
      </c>
      <c r="D39" s="43" t="s">
        <v>1297</v>
      </c>
      <c r="E39" s="28" t="s">
        <v>179</v>
      </c>
      <c r="F39" s="57"/>
      <c r="G39" s="102"/>
      <c r="H39" s="35">
        <f t="shared" si="7"/>
        <v>0</v>
      </c>
      <c r="I39" s="58"/>
      <c r="J39" s="24" t="str">
        <f t="shared" ca="1" si="0"/>
        <v/>
      </c>
      <c r="K39" s="15" t="str">
        <f t="shared" si="5"/>
        <v>A014Boulevard ExcavationCW 3110-R22m³</v>
      </c>
      <c r="L39" s="16">
        <f>MATCH(K39,'Pay Items'!$K$1:$K$649,0)</f>
        <v>39</v>
      </c>
      <c r="M39" s="17" t="str">
        <f t="shared" ca="1" si="1"/>
        <v>F0</v>
      </c>
      <c r="N39" s="17" t="str">
        <f t="shared" ca="1" si="2"/>
        <v>C2</v>
      </c>
      <c r="O39" s="17" t="str">
        <f t="shared" ca="1" si="3"/>
        <v>C2</v>
      </c>
    </row>
    <row r="40" spans="1:15" s="25" customFormat="1" ht="30" customHeight="1" x14ac:dyDescent="0.2">
      <c r="A40" s="108" t="s">
        <v>440</v>
      </c>
      <c r="B40" s="38" t="s">
        <v>112</v>
      </c>
      <c r="C40" s="37" t="s">
        <v>307</v>
      </c>
      <c r="D40" s="43" t="s">
        <v>1297</v>
      </c>
      <c r="E40" s="28" t="s">
        <v>179</v>
      </c>
      <c r="F40" s="57"/>
      <c r="G40" s="102"/>
      <c r="H40" s="35">
        <f t="shared" si="7"/>
        <v>0</v>
      </c>
      <c r="I40" s="58"/>
      <c r="J40" s="24" t="str">
        <f t="shared" ca="1" si="0"/>
        <v/>
      </c>
      <c r="K40" s="15" t="str">
        <f t="shared" si="5"/>
        <v>A015Ditch ExcavationCW 3110-R22m³</v>
      </c>
      <c r="L40" s="16">
        <f>MATCH(K40,'Pay Items'!$K$1:$K$649,0)</f>
        <v>40</v>
      </c>
      <c r="M40" s="17" t="str">
        <f t="shared" ca="1" si="1"/>
        <v>F0</v>
      </c>
      <c r="N40" s="17" t="str">
        <f t="shared" ca="1" si="2"/>
        <v>C2</v>
      </c>
      <c r="O40" s="17" t="str">
        <f t="shared" ca="1" si="3"/>
        <v>C2</v>
      </c>
    </row>
    <row r="41" spans="1:15" s="25" customFormat="1" ht="30" customHeight="1" x14ac:dyDescent="0.2">
      <c r="A41" s="107" t="s">
        <v>255</v>
      </c>
      <c r="B41" s="38" t="s">
        <v>113</v>
      </c>
      <c r="C41" s="37" t="s">
        <v>321</v>
      </c>
      <c r="D41" s="43" t="s">
        <v>1297</v>
      </c>
      <c r="E41" s="28"/>
      <c r="F41" s="57"/>
      <c r="G41" s="109"/>
      <c r="H41" s="35"/>
      <c r="I41" s="53"/>
      <c r="J41" s="24" t="str">
        <f t="shared" ca="1" si="0"/>
        <v>LOCKED</v>
      </c>
      <c r="K41" s="15" t="str">
        <f t="shared" si="5"/>
        <v>A016Removal of Existing Concrete BasesCW 3110-R22</v>
      </c>
      <c r="L41" s="16">
        <f>MATCH(K41,'Pay Items'!$K$1:$K$649,0)</f>
        <v>41</v>
      </c>
      <c r="M41" s="17" t="str">
        <f t="shared" ca="1" si="1"/>
        <v>F0</v>
      </c>
      <c r="N41" s="17" t="str">
        <f t="shared" ca="1" si="2"/>
        <v>G</v>
      </c>
      <c r="O41" s="17" t="str">
        <f t="shared" ca="1" si="3"/>
        <v>C2</v>
      </c>
    </row>
    <row r="42" spans="1:15" s="25" customFormat="1" ht="30" customHeight="1" x14ac:dyDescent="0.2">
      <c r="A42" s="108" t="s">
        <v>256</v>
      </c>
      <c r="B42" s="44" t="s">
        <v>350</v>
      </c>
      <c r="C42" s="37" t="s">
        <v>877</v>
      </c>
      <c r="D42" s="43" t="s">
        <v>173</v>
      </c>
      <c r="E42" s="28" t="s">
        <v>181</v>
      </c>
      <c r="F42" s="57"/>
      <c r="G42" s="102"/>
      <c r="H42" s="35">
        <f t="shared" ref="H42" si="8">ROUND(G42*F42,2)</f>
        <v>0</v>
      </c>
      <c r="I42" s="53"/>
      <c r="J42" s="24" t="str">
        <f t="shared" ca="1" si="0"/>
        <v/>
      </c>
      <c r="K42" s="15" t="str">
        <f t="shared" si="5"/>
        <v>A017600 mm Diameter or Lesseach</v>
      </c>
      <c r="L42" s="16">
        <f>MATCH(K42,'Pay Items'!$K$1:$K$649,0)</f>
        <v>42</v>
      </c>
      <c r="M42" s="17" t="str">
        <f t="shared" ca="1" si="1"/>
        <v>F0</v>
      </c>
      <c r="N42" s="17" t="str">
        <f t="shared" ca="1" si="2"/>
        <v>C2</v>
      </c>
      <c r="O42" s="17" t="str">
        <f t="shared" ca="1" si="3"/>
        <v>C2</v>
      </c>
    </row>
    <row r="43" spans="1:15" s="25" customFormat="1" ht="30" customHeight="1" x14ac:dyDescent="0.2">
      <c r="A43" s="108" t="s">
        <v>441</v>
      </c>
      <c r="B43" s="44" t="s">
        <v>351</v>
      </c>
      <c r="C43" s="37" t="s">
        <v>322</v>
      </c>
      <c r="D43" s="43" t="s">
        <v>173</v>
      </c>
      <c r="E43" s="28" t="s">
        <v>181</v>
      </c>
      <c r="F43" s="57"/>
      <c r="G43" s="102"/>
      <c r="H43" s="35">
        <f t="shared" ref="H43:H45" si="9">ROUND(G43*F43,2)</f>
        <v>0</v>
      </c>
      <c r="I43" s="53"/>
      <c r="J43" s="24" t="str">
        <f t="shared" ca="1" si="0"/>
        <v/>
      </c>
      <c r="K43" s="15" t="str">
        <f t="shared" si="5"/>
        <v>A018Greater than 600 mm Diametereach</v>
      </c>
      <c r="L43" s="16">
        <f>MATCH(K43,'Pay Items'!$K$1:$K$649,0)</f>
        <v>43</v>
      </c>
      <c r="M43" s="17" t="str">
        <f t="shared" ca="1" si="1"/>
        <v>F0</v>
      </c>
      <c r="N43" s="17" t="str">
        <f t="shared" ca="1" si="2"/>
        <v>C2</v>
      </c>
      <c r="O43" s="17" t="str">
        <f t="shared" ca="1" si="3"/>
        <v>C2</v>
      </c>
    </row>
    <row r="44" spans="1:15" s="25" customFormat="1" ht="30" customHeight="1" x14ac:dyDescent="0.2">
      <c r="A44" s="108" t="s">
        <v>257</v>
      </c>
      <c r="B44" s="38" t="s">
        <v>308</v>
      </c>
      <c r="C44" s="37" t="s">
        <v>323</v>
      </c>
      <c r="D44" s="43" t="s">
        <v>1297</v>
      </c>
      <c r="E44" s="28" t="s">
        <v>180</v>
      </c>
      <c r="F44" s="57"/>
      <c r="G44" s="102"/>
      <c r="H44" s="35">
        <f t="shared" si="9"/>
        <v>0</v>
      </c>
      <c r="I44" s="58"/>
      <c r="J44" s="24" t="str">
        <f t="shared" ca="1" si="0"/>
        <v/>
      </c>
      <c r="K44" s="15" t="str">
        <f t="shared" si="5"/>
        <v>A020Supplying and Placing LimeCW 3110-R22tonne</v>
      </c>
      <c r="L44" s="16">
        <f>MATCH(K44,'Pay Items'!$K$1:$K$649,0)</f>
        <v>44</v>
      </c>
      <c r="M44" s="17" t="str">
        <f t="shared" ca="1" si="1"/>
        <v>F0</v>
      </c>
      <c r="N44" s="17" t="str">
        <f t="shared" ca="1" si="2"/>
        <v>C2</v>
      </c>
      <c r="O44" s="17" t="str">
        <f t="shared" ca="1" si="3"/>
        <v>C2</v>
      </c>
    </row>
    <row r="45" spans="1:15" s="25" customFormat="1" ht="37.5" customHeight="1" x14ac:dyDescent="0.2">
      <c r="A45" s="108" t="s">
        <v>258</v>
      </c>
      <c r="B45" s="38" t="s">
        <v>309</v>
      </c>
      <c r="C45" s="37" t="s">
        <v>324</v>
      </c>
      <c r="D45" s="43" t="s">
        <v>1297</v>
      </c>
      <c r="E45" s="28" t="s">
        <v>180</v>
      </c>
      <c r="F45" s="57"/>
      <c r="G45" s="102"/>
      <c r="H45" s="35">
        <f t="shared" si="9"/>
        <v>0</v>
      </c>
      <c r="I45" s="58"/>
      <c r="J45" s="24" t="str">
        <f t="shared" ca="1" si="0"/>
        <v/>
      </c>
      <c r="K45" s="15" t="str">
        <f t="shared" si="5"/>
        <v>A021Supplying and Placing Portland CementCW 3110-R22tonne</v>
      </c>
      <c r="L45" s="16">
        <f>MATCH(K45,'Pay Items'!$K$1:$K$649,0)</f>
        <v>45</v>
      </c>
      <c r="M45" s="17" t="str">
        <f t="shared" ca="1" si="1"/>
        <v>F0</v>
      </c>
      <c r="N45" s="17" t="str">
        <f t="shared" ca="1" si="2"/>
        <v>C2</v>
      </c>
      <c r="O45" s="17" t="str">
        <f t="shared" ca="1" si="3"/>
        <v>C2</v>
      </c>
    </row>
    <row r="46" spans="1:15" s="25" customFormat="1" ht="33" customHeight="1" x14ac:dyDescent="0.2">
      <c r="A46" s="107" t="s">
        <v>259</v>
      </c>
      <c r="B46" s="38" t="s">
        <v>739</v>
      </c>
      <c r="C46" s="37" t="s">
        <v>1125</v>
      </c>
      <c r="D46" s="43" t="s">
        <v>1126</v>
      </c>
      <c r="E46" s="28"/>
      <c r="F46" s="57"/>
      <c r="G46" s="35"/>
      <c r="H46" s="35"/>
      <c r="I46" s="53"/>
      <c r="J46" s="24" t="str">
        <f t="shared" ca="1" si="0"/>
        <v>LOCKED</v>
      </c>
      <c r="K46" s="15" t="str">
        <f t="shared" si="5"/>
        <v>A022Geotextile FabricCW 3130-R5</v>
      </c>
      <c r="L46" s="16">
        <f>MATCH(K46,'Pay Items'!$K$1:$K$649,0)</f>
        <v>46</v>
      </c>
      <c r="M46" s="17" t="str">
        <f t="shared" ca="1" si="1"/>
        <v>F0</v>
      </c>
      <c r="N46" s="17" t="str">
        <f t="shared" ca="1" si="2"/>
        <v>C2</v>
      </c>
      <c r="O46" s="17" t="str">
        <f t="shared" ca="1" si="3"/>
        <v>C2</v>
      </c>
    </row>
    <row r="47" spans="1:15" s="25" customFormat="1" ht="30" customHeight="1" x14ac:dyDescent="0.2">
      <c r="A47" s="107" t="s">
        <v>1127</v>
      </c>
      <c r="B47" s="44" t="s">
        <v>350</v>
      </c>
      <c r="C47" s="37" t="s">
        <v>1128</v>
      </c>
      <c r="D47" s="43" t="s">
        <v>173</v>
      </c>
      <c r="E47" s="28" t="s">
        <v>178</v>
      </c>
      <c r="F47" s="57"/>
      <c r="G47" s="102"/>
      <c r="H47" s="35">
        <f t="shared" ref="H47" si="10">ROUND(G47*F47,2)</f>
        <v>0</v>
      </c>
      <c r="I47" s="53"/>
      <c r="J47" s="24" t="str">
        <f t="shared" ca="1" si="0"/>
        <v/>
      </c>
      <c r="K47" s="15" t="str">
        <f t="shared" si="5"/>
        <v>A022A1Separation Fabricm²</v>
      </c>
      <c r="L47" s="16">
        <f>MATCH(K47,'Pay Items'!$K$1:$K$649,0)</f>
        <v>47</v>
      </c>
      <c r="M47" s="17" t="str">
        <f t="shared" ca="1" si="1"/>
        <v>F0</v>
      </c>
      <c r="N47" s="17" t="str">
        <f t="shared" ca="1" si="2"/>
        <v>C2</v>
      </c>
      <c r="O47" s="17" t="str">
        <f t="shared" ca="1" si="3"/>
        <v>C2</v>
      </c>
    </row>
    <row r="48" spans="1:15" s="25" customFormat="1" ht="30" customHeight="1" x14ac:dyDescent="0.2">
      <c r="A48" s="107" t="s">
        <v>1129</v>
      </c>
      <c r="B48" s="44" t="s">
        <v>351</v>
      </c>
      <c r="C48" s="37" t="s">
        <v>1130</v>
      </c>
      <c r="D48" s="43" t="s">
        <v>173</v>
      </c>
      <c r="E48" s="28" t="s">
        <v>178</v>
      </c>
      <c r="F48" s="57"/>
      <c r="G48" s="102"/>
      <c r="H48" s="35">
        <f t="shared" ref="H48:H49" si="11">ROUND(G48*F48,2)</f>
        <v>0</v>
      </c>
      <c r="I48" s="53"/>
      <c r="J48" s="24" t="str">
        <f t="shared" ca="1" si="0"/>
        <v/>
      </c>
      <c r="K48" s="15" t="str">
        <f t="shared" si="5"/>
        <v>A022A2Separation/Filtration Fabricm²</v>
      </c>
      <c r="L48" s="16">
        <f>MATCH(K48,'Pay Items'!$K$1:$K$649,0)</f>
        <v>48</v>
      </c>
      <c r="M48" s="17" t="str">
        <f t="shared" ca="1" si="1"/>
        <v>F0</v>
      </c>
      <c r="N48" s="17" t="str">
        <f t="shared" ca="1" si="2"/>
        <v>C2</v>
      </c>
      <c r="O48" s="17" t="str">
        <f t="shared" ca="1" si="3"/>
        <v>C2</v>
      </c>
    </row>
    <row r="49" spans="1:15" s="25" customFormat="1" ht="30" customHeight="1" x14ac:dyDescent="0.2">
      <c r="A49" s="107" t="s">
        <v>1131</v>
      </c>
      <c r="B49" s="44" t="s">
        <v>352</v>
      </c>
      <c r="C49" s="37" t="s">
        <v>1132</v>
      </c>
      <c r="D49" s="43" t="s">
        <v>173</v>
      </c>
      <c r="E49" s="28" t="s">
        <v>178</v>
      </c>
      <c r="F49" s="57"/>
      <c r="G49" s="102"/>
      <c r="H49" s="35">
        <f t="shared" si="11"/>
        <v>0</v>
      </c>
      <c r="I49" s="53"/>
      <c r="J49" s="24" t="str">
        <f t="shared" ca="1" si="0"/>
        <v/>
      </c>
      <c r="K49" s="15" t="str">
        <f t="shared" si="5"/>
        <v>A022A3Stabilization Fabricm²</v>
      </c>
      <c r="L49" s="16">
        <f>MATCH(K49,'Pay Items'!$K$1:$K$649,0)</f>
        <v>49</v>
      </c>
      <c r="M49" s="17" t="str">
        <f t="shared" ca="1" si="1"/>
        <v>F0</v>
      </c>
      <c r="N49" s="17" t="str">
        <f t="shared" ca="1" si="2"/>
        <v>C2</v>
      </c>
      <c r="O49" s="17" t="str">
        <f t="shared" ca="1" si="3"/>
        <v>C2</v>
      </c>
    </row>
    <row r="50" spans="1:15" s="25" customFormat="1" ht="36.6" customHeight="1" x14ac:dyDescent="0.2">
      <c r="A50" s="107" t="s">
        <v>1133</v>
      </c>
      <c r="B50" s="38" t="s">
        <v>502</v>
      </c>
      <c r="C50" s="37" t="s">
        <v>729</v>
      </c>
      <c r="D50" s="43" t="s">
        <v>1134</v>
      </c>
      <c r="E50" s="28"/>
      <c r="F50" s="57"/>
      <c r="G50" s="109"/>
      <c r="H50" s="35"/>
      <c r="I50" s="53"/>
      <c r="J50" s="24" t="str">
        <f t="shared" ca="1" si="0"/>
        <v>LOCKED</v>
      </c>
      <c r="K50" s="15" t="str">
        <f t="shared" si="5"/>
        <v>A022A4Supply and Install GeogridCW 3135-R2</v>
      </c>
      <c r="L50" s="16">
        <f>MATCH(K50,'Pay Items'!$K$1:$K$649,0)</f>
        <v>50</v>
      </c>
      <c r="M50" s="17" t="str">
        <f t="shared" ca="1" si="1"/>
        <v>F0</v>
      </c>
      <c r="N50" s="17" t="str">
        <f t="shared" ca="1" si="2"/>
        <v>G</v>
      </c>
      <c r="O50" s="17" t="str">
        <f t="shared" ca="1" si="3"/>
        <v>C2</v>
      </c>
    </row>
    <row r="51" spans="1:15" s="25" customFormat="1" ht="30" customHeight="1" x14ac:dyDescent="0.2">
      <c r="A51" s="107" t="s">
        <v>1135</v>
      </c>
      <c r="B51" s="44" t="s">
        <v>350</v>
      </c>
      <c r="C51" s="37" t="s">
        <v>1136</v>
      </c>
      <c r="D51" s="43" t="s">
        <v>173</v>
      </c>
      <c r="E51" s="28" t="s">
        <v>178</v>
      </c>
      <c r="F51" s="57"/>
      <c r="G51" s="102"/>
      <c r="H51" s="35">
        <f t="shared" ref="H51" si="12">ROUND(G51*F51,2)</f>
        <v>0</v>
      </c>
      <c r="I51" s="53"/>
      <c r="J51" s="24" t="str">
        <f t="shared" ca="1" si="0"/>
        <v/>
      </c>
      <c r="K51" s="15" t="str">
        <f t="shared" si="5"/>
        <v>A022A5Class A Geogridm²</v>
      </c>
      <c r="L51" s="16">
        <f>MATCH(K51,'Pay Items'!$K$1:$K$649,0)</f>
        <v>51</v>
      </c>
      <c r="M51" s="17" t="str">
        <f t="shared" ca="1" si="1"/>
        <v>F0</v>
      </c>
      <c r="N51" s="17" t="str">
        <f t="shared" ca="1" si="2"/>
        <v>C2</v>
      </c>
      <c r="O51" s="17" t="str">
        <f t="shared" ca="1" si="3"/>
        <v>C2</v>
      </c>
    </row>
    <row r="52" spans="1:15" s="25" customFormat="1" ht="30" customHeight="1" x14ac:dyDescent="0.2">
      <c r="A52" s="107" t="s">
        <v>1137</v>
      </c>
      <c r="B52" s="44" t="s">
        <v>351</v>
      </c>
      <c r="C52" s="37" t="s">
        <v>1138</v>
      </c>
      <c r="D52" s="43" t="s">
        <v>173</v>
      </c>
      <c r="E52" s="28" t="s">
        <v>178</v>
      </c>
      <c r="F52" s="57"/>
      <c r="G52" s="102"/>
      <c r="H52" s="35">
        <f t="shared" ref="H52:H55" si="13">ROUND(G52*F52,2)</f>
        <v>0</v>
      </c>
      <c r="I52" s="53"/>
      <c r="J52" s="24" t="str">
        <f t="shared" ca="1" si="0"/>
        <v/>
      </c>
      <c r="K52" s="15" t="str">
        <f t="shared" si="5"/>
        <v>A022A6Class B Geogridm²</v>
      </c>
      <c r="L52" s="16">
        <f>MATCH(K52,'Pay Items'!$K$1:$K$649,0)</f>
        <v>52</v>
      </c>
      <c r="M52" s="17" t="str">
        <f t="shared" ca="1" si="1"/>
        <v>F0</v>
      </c>
      <c r="N52" s="17" t="str">
        <f t="shared" ca="1" si="2"/>
        <v>C2</v>
      </c>
      <c r="O52" s="17" t="str">
        <f t="shared" ca="1" si="3"/>
        <v>C2</v>
      </c>
    </row>
    <row r="53" spans="1:15" s="25" customFormat="1" ht="30" customHeight="1" x14ac:dyDescent="0.2">
      <c r="A53" s="107" t="s">
        <v>1139</v>
      </c>
      <c r="B53" s="44" t="s">
        <v>352</v>
      </c>
      <c r="C53" s="37" t="s">
        <v>1140</v>
      </c>
      <c r="D53" s="43" t="s">
        <v>173</v>
      </c>
      <c r="E53" s="28" t="s">
        <v>178</v>
      </c>
      <c r="F53" s="57"/>
      <c r="G53" s="102"/>
      <c r="H53" s="35">
        <f t="shared" si="13"/>
        <v>0</v>
      </c>
      <c r="I53" s="53"/>
      <c r="J53" s="24" t="str">
        <f t="shared" ca="1" si="0"/>
        <v/>
      </c>
      <c r="K53" s="15" t="str">
        <f t="shared" si="5"/>
        <v>A022A7Geotextile/Class A Geogrid Compositem²</v>
      </c>
      <c r="L53" s="16">
        <f>MATCH(K53,'Pay Items'!$K$1:$K$649,0)</f>
        <v>53</v>
      </c>
      <c r="M53" s="17" t="str">
        <f t="shared" ca="1" si="1"/>
        <v>F0</v>
      </c>
      <c r="N53" s="17" t="str">
        <f t="shared" ca="1" si="2"/>
        <v>C2</v>
      </c>
      <c r="O53" s="17" t="str">
        <f t="shared" ca="1" si="3"/>
        <v>C2</v>
      </c>
    </row>
    <row r="54" spans="1:15" s="25" customFormat="1" ht="30" customHeight="1" x14ac:dyDescent="0.2">
      <c r="A54" s="107" t="s">
        <v>1141</v>
      </c>
      <c r="B54" s="44" t="s">
        <v>353</v>
      </c>
      <c r="C54" s="37" t="s">
        <v>1142</v>
      </c>
      <c r="D54" s="43" t="s">
        <v>173</v>
      </c>
      <c r="E54" s="28" t="s">
        <v>178</v>
      </c>
      <c r="F54" s="57"/>
      <c r="G54" s="102"/>
      <c r="H54" s="35">
        <f t="shared" si="13"/>
        <v>0</v>
      </c>
      <c r="I54" s="53"/>
      <c r="J54" s="24" t="str">
        <f t="shared" ca="1" si="0"/>
        <v/>
      </c>
      <c r="K54" s="15" t="str">
        <f t="shared" si="5"/>
        <v>A022A8Geotextile/Class B Geogrid Compositem²</v>
      </c>
      <c r="L54" s="16">
        <f>MATCH(K54,'Pay Items'!$K$1:$K$649,0)</f>
        <v>54</v>
      </c>
      <c r="M54" s="17" t="str">
        <f t="shared" ca="1" si="1"/>
        <v>F0</v>
      </c>
      <c r="N54" s="17" t="str">
        <f t="shared" ca="1" si="2"/>
        <v>C2</v>
      </c>
      <c r="O54" s="17" t="str">
        <f t="shared" ca="1" si="3"/>
        <v>C2</v>
      </c>
    </row>
    <row r="55" spans="1:15" s="25" customFormat="1" ht="30" customHeight="1" x14ac:dyDescent="0.2">
      <c r="A55" s="108" t="s">
        <v>260</v>
      </c>
      <c r="B55" s="38" t="s">
        <v>503</v>
      </c>
      <c r="C55" s="37" t="s">
        <v>325</v>
      </c>
      <c r="D55" s="43" t="s">
        <v>588</v>
      </c>
      <c r="E55" s="28" t="s">
        <v>178</v>
      </c>
      <c r="F55" s="57"/>
      <c r="G55" s="102"/>
      <c r="H55" s="35">
        <f t="shared" si="13"/>
        <v>0</v>
      </c>
      <c r="I55" s="53"/>
      <c r="J55" s="24" t="str">
        <f t="shared" ca="1" si="0"/>
        <v/>
      </c>
      <c r="K55" s="15" t="str">
        <f t="shared" si="5"/>
        <v>A023Preparation of Existing RoadwayCW 3150-R4m²</v>
      </c>
      <c r="L55" s="16">
        <f>MATCH(K55,'Pay Items'!$K$1:$K$649,0)</f>
        <v>55</v>
      </c>
      <c r="M55" s="17" t="str">
        <f t="shared" ca="1" si="1"/>
        <v>F0</v>
      </c>
      <c r="N55" s="17" t="str">
        <f t="shared" ca="1" si="2"/>
        <v>C2</v>
      </c>
      <c r="O55" s="17" t="str">
        <f t="shared" ca="1" si="3"/>
        <v>C2</v>
      </c>
    </row>
    <row r="56" spans="1:15" s="25" customFormat="1" ht="30" customHeight="1" x14ac:dyDescent="0.2">
      <c r="A56" s="108" t="s">
        <v>261</v>
      </c>
      <c r="B56" s="38" t="s">
        <v>504</v>
      </c>
      <c r="C56" s="37" t="s">
        <v>326</v>
      </c>
      <c r="D56" s="43" t="s">
        <v>588</v>
      </c>
      <c r="E56" s="28"/>
      <c r="F56" s="57"/>
      <c r="G56" s="109"/>
      <c r="H56" s="35"/>
      <c r="I56" s="53"/>
      <c r="J56" s="24" t="str">
        <f t="shared" ca="1" si="0"/>
        <v>LOCKED</v>
      </c>
      <c r="K56" s="15" t="str">
        <f t="shared" si="5"/>
        <v>A024Surfacing MaterialCW 3150-R4</v>
      </c>
      <c r="L56" s="16">
        <f>MATCH(K56,'Pay Items'!$K$1:$K$649,0)</f>
        <v>56</v>
      </c>
      <c r="M56" s="17" t="str">
        <f t="shared" ca="1" si="1"/>
        <v>F0</v>
      </c>
      <c r="N56" s="17" t="str">
        <f t="shared" ca="1" si="2"/>
        <v>G</v>
      </c>
      <c r="O56" s="17" t="str">
        <f t="shared" ca="1" si="3"/>
        <v>C2</v>
      </c>
    </row>
    <row r="57" spans="1:15" s="25" customFormat="1" ht="30" customHeight="1" x14ac:dyDescent="0.2">
      <c r="A57" s="107" t="s">
        <v>306</v>
      </c>
      <c r="B57" s="44" t="s">
        <v>350</v>
      </c>
      <c r="C57" s="37" t="s">
        <v>327</v>
      </c>
      <c r="D57" s="43" t="s">
        <v>173</v>
      </c>
      <c r="E57" s="28" t="s">
        <v>180</v>
      </c>
      <c r="F57" s="57"/>
      <c r="G57" s="102"/>
      <c r="H57" s="35">
        <f>ROUND(G57*F57,2)</f>
        <v>0</v>
      </c>
      <c r="I57" s="53"/>
      <c r="J57" s="24" t="str">
        <f t="shared" ca="1" si="0"/>
        <v/>
      </c>
      <c r="K57" s="15" t="str">
        <f t="shared" si="5"/>
        <v>A025Granulartonne</v>
      </c>
      <c r="L57" s="16">
        <f>MATCH(K57,'Pay Items'!$K$1:$K$649,0)</f>
        <v>57</v>
      </c>
      <c r="M57" s="17" t="str">
        <f t="shared" ca="1" si="1"/>
        <v>F0</v>
      </c>
      <c r="N57" s="17" t="str">
        <f t="shared" ca="1" si="2"/>
        <v>C2</v>
      </c>
      <c r="O57" s="17" t="str">
        <f t="shared" ca="1" si="3"/>
        <v>C2</v>
      </c>
    </row>
    <row r="58" spans="1:15" s="25" customFormat="1" ht="30" customHeight="1" x14ac:dyDescent="0.2">
      <c r="A58" s="108" t="s">
        <v>491</v>
      </c>
      <c r="B58" s="44" t="s">
        <v>351</v>
      </c>
      <c r="C58" s="37" t="s">
        <v>328</v>
      </c>
      <c r="D58" s="43" t="s">
        <v>173</v>
      </c>
      <c r="E58" s="28" t="s">
        <v>180</v>
      </c>
      <c r="F58" s="57"/>
      <c r="G58" s="102"/>
      <c r="H58" s="35">
        <f>ROUND(G58*F58,2)</f>
        <v>0</v>
      </c>
      <c r="I58" s="53"/>
      <c r="J58" s="24" t="str">
        <f t="shared" ca="1" si="0"/>
        <v/>
      </c>
      <c r="K58" s="15" t="str">
        <f t="shared" si="5"/>
        <v>A026Limestonetonne</v>
      </c>
      <c r="L58" s="16">
        <f>MATCH(K58,'Pay Items'!$K$1:$K$649,0)</f>
        <v>58</v>
      </c>
      <c r="M58" s="17" t="str">
        <f t="shared" ca="1" si="1"/>
        <v>F0</v>
      </c>
      <c r="N58" s="17" t="str">
        <f t="shared" ca="1" si="2"/>
        <v>C2</v>
      </c>
      <c r="O58" s="17" t="str">
        <f t="shared" ca="1" si="3"/>
        <v>C2</v>
      </c>
    </row>
    <row r="59" spans="1:15" s="25" customFormat="1" ht="30" customHeight="1" x14ac:dyDescent="0.2">
      <c r="A59" s="108" t="s">
        <v>495</v>
      </c>
      <c r="B59" s="38" t="s">
        <v>505</v>
      </c>
      <c r="C59" s="37" t="s">
        <v>566</v>
      </c>
      <c r="D59" s="43" t="s">
        <v>589</v>
      </c>
      <c r="E59" s="28" t="s">
        <v>179</v>
      </c>
      <c r="F59" s="57"/>
      <c r="G59" s="102"/>
      <c r="H59" s="35">
        <f>ROUND(G59*F59,2)</f>
        <v>0</v>
      </c>
      <c r="I59" s="53"/>
      <c r="J59" s="24" t="str">
        <f t="shared" ca="1" si="0"/>
        <v/>
      </c>
      <c r="K59" s="15" t="str">
        <f t="shared" si="5"/>
        <v>A027Topsoil ExcavationCW 3170-R3m³</v>
      </c>
      <c r="L59" s="16">
        <f>MATCH(K59,'Pay Items'!$K$1:$K$649,0)</f>
        <v>59</v>
      </c>
      <c r="M59" s="17" t="str">
        <f t="shared" ca="1" si="1"/>
        <v>F0</v>
      </c>
      <c r="N59" s="17" t="str">
        <f t="shared" ca="1" si="2"/>
        <v>C2</v>
      </c>
      <c r="O59" s="17" t="str">
        <f t="shared" ca="1" si="3"/>
        <v>C2</v>
      </c>
    </row>
    <row r="60" spans="1:15" s="25" customFormat="1" ht="38.25" customHeight="1" x14ac:dyDescent="0.2">
      <c r="A60" s="107" t="s">
        <v>496</v>
      </c>
      <c r="B60" s="38" t="s">
        <v>730</v>
      </c>
      <c r="C60" s="37" t="s">
        <v>492</v>
      </c>
      <c r="D60" s="43" t="s">
        <v>589</v>
      </c>
      <c r="E60" s="28" t="s">
        <v>179</v>
      </c>
      <c r="F60" s="57"/>
      <c r="G60" s="102"/>
      <c r="H60" s="35">
        <f>ROUND(G60*F60,2)</f>
        <v>0</v>
      </c>
      <c r="I60" s="53"/>
      <c r="J60" s="24" t="str">
        <f t="shared" ca="1" si="0"/>
        <v/>
      </c>
      <c r="K60" s="15" t="str">
        <f t="shared" si="5"/>
        <v>A028Common Excavation- Suitable site materialCW 3170-R3m³</v>
      </c>
      <c r="L60" s="16">
        <f>MATCH(K60,'Pay Items'!$K$1:$K$649,0)</f>
        <v>60</v>
      </c>
      <c r="M60" s="17" t="str">
        <f t="shared" ca="1" si="1"/>
        <v>F0</v>
      </c>
      <c r="N60" s="17" t="str">
        <f t="shared" ca="1" si="2"/>
        <v>C2</v>
      </c>
      <c r="O60" s="17" t="str">
        <f t="shared" ca="1" si="3"/>
        <v>C2</v>
      </c>
    </row>
    <row r="61" spans="1:15" s="25" customFormat="1" ht="36.75" customHeight="1" x14ac:dyDescent="0.2">
      <c r="A61" s="108" t="s">
        <v>497</v>
      </c>
      <c r="B61" s="38" t="s">
        <v>731</v>
      </c>
      <c r="C61" s="37" t="s">
        <v>493</v>
      </c>
      <c r="D61" s="43" t="s">
        <v>589</v>
      </c>
      <c r="E61" s="28" t="s">
        <v>179</v>
      </c>
      <c r="F61" s="57"/>
      <c r="G61" s="102"/>
      <c r="H61" s="35">
        <f>ROUND(G61*F61,2)</f>
        <v>0</v>
      </c>
      <c r="I61" s="53"/>
      <c r="J61" s="24" t="str">
        <f t="shared" ca="1" si="0"/>
        <v/>
      </c>
      <c r="K61" s="15" t="str">
        <f t="shared" si="5"/>
        <v>A029Common Excavation- Unsuitable site materialCW 3170-R3m³</v>
      </c>
      <c r="L61" s="16">
        <f>MATCH(K61,'Pay Items'!$K$1:$K$649,0)</f>
        <v>61</v>
      </c>
      <c r="M61" s="17" t="str">
        <f t="shared" ca="1" si="1"/>
        <v>F0</v>
      </c>
      <c r="N61" s="17" t="str">
        <f t="shared" ca="1" si="2"/>
        <v>C2</v>
      </c>
      <c r="O61" s="17" t="str">
        <f t="shared" ca="1" si="3"/>
        <v>C2</v>
      </c>
    </row>
    <row r="62" spans="1:15" s="25" customFormat="1" ht="30" customHeight="1" x14ac:dyDescent="0.2">
      <c r="A62" s="108" t="s">
        <v>498</v>
      </c>
      <c r="B62" s="38" t="s">
        <v>965</v>
      </c>
      <c r="C62" s="37" t="s">
        <v>494</v>
      </c>
      <c r="D62" s="43" t="s">
        <v>589</v>
      </c>
      <c r="E62" s="28"/>
      <c r="F62" s="57"/>
      <c r="G62" s="109"/>
      <c r="H62" s="35"/>
      <c r="I62" s="53"/>
      <c r="J62" s="24" t="str">
        <f t="shared" ca="1" si="0"/>
        <v>LOCKED</v>
      </c>
      <c r="K62" s="15" t="str">
        <f t="shared" si="5"/>
        <v>A030Fill MaterialCW 3170-R3</v>
      </c>
      <c r="L62" s="16">
        <f>MATCH(K62,'Pay Items'!$K$1:$K$649,0)</f>
        <v>62</v>
      </c>
      <c r="M62" s="17" t="str">
        <f t="shared" ca="1" si="1"/>
        <v>F0</v>
      </c>
      <c r="N62" s="17" t="str">
        <f t="shared" ca="1" si="2"/>
        <v>G</v>
      </c>
      <c r="O62" s="17" t="str">
        <f t="shared" ca="1" si="3"/>
        <v>C2</v>
      </c>
    </row>
    <row r="63" spans="1:15" s="25" customFormat="1" ht="30" customHeight="1" x14ac:dyDescent="0.2">
      <c r="A63" s="107" t="s">
        <v>499</v>
      </c>
      <c r="B63" s="44" t="s">
        <v>350</v>
      </c>
      <c r="C63" s="37" t="s">
        <v>506</v>
      </c>
      <c r="D63" s="59"/>
      <c r="E63" s="28" t="s">
        <v>179</v>
      </c>
      <c r="F63" s="60"/>
      <c r="G63" s="102"/>
      <c r="H63" s="35">
        <f>ROUND(G63*F63,2)</f>
        <v>0</v>
      </c>
      <c r="I63" s="53"/>
      <c r="J63" s="24" t="str">
        <f t="shared" ca="1" si="0"/>
        <v/>
      </c>
      <c r="K63" s="15" t="str">
        <f t="shared" si="5"/>
        <v>A031Placing Suitable Site Materialm³</v>
      </c>
      <c r="L63" s="16">
        <f>MATCH(K63,'Pay Items'!$K$1:$K$649,0)</f>
        <v>63</v>
      </c>
      <c r="M63" s="17" t="str">
        <f t="shared" ca="1" si="1"/>
        <v>F0</v>
      </c>
      <c r="N63" s="17" t="str">
        <f t="shared" ca="1" si="2"/>
        <v>C2</v>
      </c>
      <c r="O63" s="17" t="str">
        <f t="shared" ca="1" si="3"/>
        <v>C2</v>
      </c>
    </row>
    <row r="64" spans="1:15" s="25" customFormat="1" ht="43.9" customHeight="1" x14ac:dyDescent="0.2">
      <c r="A64" s="108" t="s">
        <v>500</v>
      </c>
      <c r="B64" s="44" t="s">
        <v>351</v>
      </c>
      <c r="C64" s="37" t="s">
        <v>507</v>
      </c>
      <c r="D64" s="59"/>
      <c r="E64" s="28" t="s">
        <v>179</v>
      </c>
      <c r="F64" s="60"/>
      <c r="G64" s="102"/>
      <c r="H64" s="35">
        <f>ROUND(G64*F64,2)</f>
        <v>0</v>
      </c>
      <c r="I64" s="53"/>
      <c r="J64" s="24" t="str">
        <f t="shared" ca="1" si="0"/>
        <v/>
      </c>
      <c r="K64" s="15" t="str">
        <f t="shared" si="5"/>
        <v>A032Supplying and Placing Clay Borrow Materialm³</v>
      </c>
      <c r="L64" s="16">
        <f>MATCH(K64,'Pay Items'!$K$1:$K$649,0)</f>
        <v>64</v>
      </c>
      <c r="M64" s="17" t="str">
        <f t="shared" ca="1" si="1"/>
        <v>F0</v>
      </c>
      <c r="N64" s="17" t="str">
        <f t="shared" ca="1" si="2"/>
        <v>C2</v>
      </c>
      <c r="O64" s="17" t="str">
        <f t="shared" ca="1" si="3"/>
        <v>C2</v>
      </c>
    </row>
    <row r="65" spans="1:15" s="25" customFormat="1" ht="43.9" customHeight="1" x14ac:dyDescent="0.2">
      <c r="A65" s="108" t="s">
        <v>501</v>
      </c>
      <c r="B65" s="44" t="s">
        <v>352</v>
      </c>
      <c r="C65" s="37" t="s">
        <v>567</v>
      </c>
      <c r="D65" s="59"/>
      <c r="E65" s="28" t="s">
        <v>179</v>
      </c>
      <c r="F65" s="60"/>
      <c r="G65" s="102"/>
      <c r="H65" s="35">
        <f>ROUND(G65*F65,2)</f>
        <v>0</v>
      </c>
      <c r="I65" s="53"/>
      <c r="J65" s="24" t="str">
        <f t="shared" ca="1" si="0"/>
        <v/>
      </c>
      <c r="K65" s="15" t="str">
        <f t="shared" si="5"/>
        <v>A033Supplying and Placing Imported Materialm³</v>
      </c>
      <c r="L65" s="16">
        <f>MATCH(K65,'Pay Items'!$K$1:$K$649,0)</f>
        <v>65</v>
      </c>
      <c r="M65" s="17" t="str">
        <f t="shared" ca="1" si="1"/>
        <v>F0</v>
      </c>
      <c r="N65" s="17" t="str">
        <f t="shared" ca="1" si="2"/>
        <v>C2</v>
      </c>
      <c r="O65" s="17" t="str">
        <f t="shared" ca="1" si="3"/>
        <v>C2</v>
      </c>
    </row>
    <row r="66" spans="1:15" s="25" customFormat="1" ht="43.9" customHeight="1" x14ac:dyDescent="0.2">
      <c r="A66" s="107" t="s">
        <v>509</v>
      </c>
      <c r="B66" s="38" t="s">
        <v>966</v>
      </c>
      <c r="C66" s="37" t="s">
        <v>508</v>
      </c>
      <c r="D66" s="43" t="s">
        <v>589</v>
      </c>
      <c r="E66" s="28" t="s">
        <v>178</v>
      </c>
      <c r="F66" s="57"/>
      <c r="G66" s="102"/>
      <c r="H66" s="35">
        <f>ROUND(G66*F66,2)</f>
        <v>0</v>
      </c>
      <c r="I66" s="53"/>
      <c r="J66" s="24" t="str">
        <f t="shared" ca="1" si="0"/>
        <v/>
      </c>
      <c r="K66" s="15" t="str">
        <f t="shared" si="5"/>
        <v>A034Preparation of Existing Ground SurfaceCW 3170-R3m²</v>
      </c>
      <c r="L66" s="16">
        <f>MATCH(K66,'Pay Items'!$K$1:$K$649,0)</f>
        <v>66</v>
      </c>
      <c r="M66" s="17" t="str">
        <f t="shared" ca="1" si="1"/>
        <v>F0</v>
      </c>
      <c r="N66" s="17" t="str">
        <f t="shared" ca="1" si="2"/>
        <v>C2</v>
      </c>
      <c r="O66" s="17" t="str">
        <f t="shared" ca="1" si="3"/>
        <v>C2</v>
      </c>
    </row>
    <row r="67" spans="1:15" s="25" customFormat="1" ht="39.950000000000003" customHeight="1" thickBot="1" x14ac:dyDescent="0.25">
      <c r="A67" s="110" t="s">
        <v>509</v>
      </c>
      <c r="B67" s="38" t="s">
        <v>204</v>
      </c>
      <c r="C67" s="61" t="s">
        <v>205</v>
      </c>
      <c r="D67" s="62"/>
      <c r="E67" s="63"/>
      <c r="F67" s="60"/>
      <c r="G67" s="109"/>
      <c r="H67" s="35">
        <f>SUM(H3:H66)</f>
        <v>0</v>
      </c>
      <c r="I67" s="53"/>
      <c r="J67" s="24" t="str">
        <f t="shared" ref="J67:J130" ca="1" si="14">IF(CELL("protect",$G67)=1, "LOCKED", "")</f>
        <v>LOCKED</v>
      </c>
      <c r="K67" s="15" t="str">
        <f t="shared" si="5"/>
        <v>A034LAST USED CODE FOR SECTION</v>
      </c>
      <c r="L67" s="16">
        <f>MATCH(K67,'Pay Items'!$K$1:$K$649,0)</f>
        <v>67</v>
      </c>
      <c r="M67" s="17" t="str">
        <f t="shared" ref="M67:M130" ca="1" si="15">CELL("format",$F67)</f>
        <v>F0</v>
      </c>
      <c r="N67" s="17" t="str">
        <f t="shared" ref="N67:N130" ca="1" si="16">CELL("format",$G67)</f>
        <v>G</v>
      </c>
      <c r="O67" s="17" t="str">
        <f t="shared" ref="O67:O130" ca="1" si="17">CELL("format",$H67)</f>
        <v>C2</v>
      </c>
    </row>
    <row r="68" spans="1:15" s="25" customFormat="1" ht="43.9" customHeight="1" thickTop="1" x14ac:dyDescent="0.25">
      <c r="A68" s="105"/>
      <c r="B68" s="64" t="s">
        <v>609</v>
      </c>
      <c r="C68" s="50" t="s">
        <v>699</v>
      </c>
      <c r="D68" s="29"/>
      <c r="E68" s="29"/>
      <c r="F68" s="29"/>
      <c r="G68" s="106"/>
      <c r="H68" s="52"/>
      <c r="I68" s="53"/>
      <c r="J68" s="24" t="str">
        <f t="shared" ca="1" si="14"/>
        <v>LOCKED</v>
      </c>
      <c r="K68" s="15" t="str">
        <f t="shared" ref="K68:K131" si="18">CLEAN(CONCATENATE(TRIM($A68),TRIM($C68),IF(LEFT($D68)&lt;&gt;"E",TRIM($D68),),TRIM($E68)))</f>
        <v>ROADWORK - REMOVALS/RENEWALS</v>
      </c>
      <c r="L68" s="16">
        <f>MATCH(K68,'Pay Items'!$K$1:$K$649,0)</f>
        <v>68</v>
      </c>
      <c r="M68" s="17" t="str">
        <f t="shared" ca="1" si="15"/>
        <v>F0</v>
      </c>
      <c r="N68" s="17" t="str">
        <f t="shared" ca="1" si="16"/>
        <v>G</v>
      </c>
      <c r="O68" s="17" t="str">
        <f t="shared" ca="1" si="17"/>
        <v>F2</v>
      </c>
    </row>
    <row r="69" spans="1:15" s="25" customFormat="1" ht="30" customHeight="1" x14ac:dyDescent="0.2">
      <c r="A69" s="111" t="s">
        <v>371</v>
      </c>
      <c r="B69" s="38" t="s">
        <v>150</v>
      </c>
      <c r="C69" s="37" t="s">
        <v>316</v>
      </c>
      <c r="D69" s="43" t="s">
        <v>1296</v>
      </c>
      <c r="E69" s="28"/>
      <c r="F69" s="57"/>
      <c r="G69" s="109"/>
      <c r="H69" s="35"/>
      <c r="I69" s="53"/>
      <c r="J69" s="24" t="str">
        <f t="shared" ca="1" si="14"/>
        <v>LOCKED</v>
      </c>
      <c r="K69" s="15" t="str">
        <f t="shared" si="18"/>
        <v>B001Pavement RemovalCW 3110-R22</v>
      </c>
      <c r="L69" s="16">
        <f>MATCH(K69,'Pay Items'!$K$1:$K$649,0)</f>
        <v>69</v>
      </c>
      <c r="M69" s="17" t="str">
        <f t="shared" ca="1" si="15"/>
        <v>F0</v>
      </c>
      <c r="N69" s="17" t="str">
        <f t="shared" ca="1" si="16"/>
        <v>G</v>
      </c>
      <c r="O69" s="17" t="str">
        <f t="shared" ca="1" si="17"/>
        <v>C2</v>
      </c>
    </row>
    <row r="70" spans="1:15" s="25" customFormat="1" ht="30" customHeight="1" x14ac:dyDescent="0.2">
      <c r="A70" s="111" t="s">
        <v>442</v>
      </c>
      <c r="B70" s="44" t="s">
        <v>350</v>
      </c>
      <c r="C70" s="37" t="s">
        <v>317</v>
      </c>
      <c r="D70" s="43" t="s">
        <v>173</v>
      </c>
      <c r="E70" s="28" t="s">
        <v>178</v>
      </c>
      <c r="F70" s="57"/>
      <c r="G70" s="102"/>
      <c r="H70" s="35">
        <f>ROUND(G70*F70,2)</f>
        <v>0</v>
      </c>
      <c r="I70" s="53"/>
      <c r="J70" s="24" t="str">
        <f t="shared" ca="1" si="14"/>
        <v/>
      </c>
      <c r="K70" s="15" t="str">
        <f t="shared" si="18"/>
        <v>B002Concrete Pavementm²</v>
      </c>
      <c r="L70" s="16">
        <f>MATCH(K70,'Pay Items'!$K$1:$K$649,0)</f>
        <v>70</v>
      </c>
      <c r="M70" s="17" t="str">
        <f t="shared" ca="1" si="15"/>
        <v>F0</v>
      </c>
      <c r="N70" s="17" t="str">
        <f t="shared" ca="1" si="16"/>
        <v>C2</v>
      </c>
      <c r="O70" s="17" t="str">
        <f t="shared" ca="1" si="17"/>
        <v>C2</v>
      </c>
    </row>
    <row r="71" spans="1:15" s="25" customFormat="1" ht="30" customHeight="1" x14ac:dyDescent="0.2">
      <c r="A71" s="111" t="s">
        <v>262</v>
      </c>
      <c r="B71" s="44" t="s">
        <v>351</v>
      </c>
      <c r="C71" s="37" t="s">
        <v>318</v>
      </c>
      <c r="D71" s="43" t="s">
        <v>173</v>
      </c>
      <c r="E71" s="28" t="s">
        <v>178</v>
      </c>
      <c r="F71" s="57"/>
      <c r="G71" s="102"/>
      <c r="H71" s="35">
        <f>ROUND(G71*F71,2)</f>
        <v>0</v>
      </c>
      <c r="I71" s="58"/>
      <c r="J71" s="24" t="str">
        <f t="shared" ca="1" si="14"/>
        <v/>
      </c>
      <c r="K71" s="15" t="str">
        <f t="shared" si="18"/>
        <v>B003Asphalt Pavementm²</v>
      </c>
      <c r="L71" s="16">
        <f>MATCH(K71,'Pay Items'!$K$1:$K$649,0)</f>
        <v>71</v>
      </c>
      <c r="M71" s="17" t="str">
        <f t="shared" ca="1" si="15"/>
        <v>F0</v>
      </c>
      <c r="N71" s="17" t="str">
        <f t="shared" ca="1" si="16"/>
        <v>C2</v>
      </c>
      <c r="O71" s="17" t="str">
        <f t="shared" ca="1" si="17"/>
        <v>C2</v>
      </c>
    </row>
    <row r="72" spans="1:15" s="25" customFormat="1" ht="33" customHeight="1" x14ac:dyDescent="0.2">
      <c r="A72" s="111" t="s">
        <v>263</v>
      </c>
      <c r="B72" s="38" t="s">
        <v>151</v>
      </c>
      <c r="C72" s="37" t="s">
        <v>462</v>
      </c>
      <c r="D72" s="43" t="s">
        <v>921</v>
      </c>
      <c r="E72" s="28"/>
      <c r="F72" s="57"/>
      <c r="G72" s="109"/>
      <c r="H72" s="35"/>
      <c r="I72" s="53"/>
      <c r="J72" s="24" t="str">
        <f t="shared" ca="1" si="14"/>
        <v>LOCKED</v>
      </c>
      <c r="K72" s="15" t="str">
        <f t="shared" si="18"/>
        <v>B004Slab ReplacementCW 3230-R8</v>
      </c>
      <c r="L72" s="16">
        <f>MATCH(K72,'Pay Items'!$K$1:$K$649,0)</f>
        <v>72</v>
      </c>
      <c r="M72" s="17" t="str">
        <f t="shared" ca="1" si="15"/>
        <v>F0</v>
      </c>
      <c r="N72" s="17" t="str">
        <f t="shared" ca="1" si="16"/>
        <v>G</v>
      </c>
      <c r="O72" s="17" t="str">
        <f t="shared" ca="1" si="17"/>
        <v>C2</v>
      </c>
    </row>
    <row r="73" spans="1:15" s="25" customFormat="1" ht="39.75" customHeight="1" x14ac:dyDescent="0.2">
      <c r="A73" s="111" t="s">
        <v>264</v>
      </c>
      <c r="B73" s="44" t="s">
        <v>350</v>
      </c>
      <c r="C73" s="37" t="s">
        <v>1307</v>
      </c>
      <c r="D73" s="43" t="s">
        <v>173</v>
      </c>
      <c r="E73" s="28" t="s">
        <v>178</v>
      </c>
      <c r="F73" s="57"/>
      <c r="G73" s="102"/>
      <c r="H73" s="35">
        <f>ROUND(G73*F73,2)</f>
        <v>0</v>
      </c>
      <c r="I73" s="58"/>
      <c r="J73" s="24" t="str">
        <f t="shared" ca="1" si="14"/>
        <v/>
      </c>
      <c r="K73" s="15" t="str">
        <f t="shared" si="18"/>
        <v>B005250 mm Type ^ Concrete Pavement (Reinforced)m²</v>
      </c>
      <c r="L73" s="16">
        <f>MATCH(K73,'Pay Items'!$K$1:$K$649,0)</f>
        <v>73</v>
      </c>
      <c r="M73" s="17" t="str">
        <f t="shared" ca="1" si="15"/>
        <v>F0</v>
      </c>
      <c r="N73" s="17" t="str">
        <f t="shared" ca="1" si="16"/>
        <v>C2</v>
      </c>
      <c r="O73" s="17" t="str">
        <f t="shared" ca="1" si="17"/>
        <v>C2</v>
      </c>
    </row>
    <row r="74" spans="1:15" s="25" customFormat="1" ht="30" customHeight="1" x14ac:dyDescent="0.2">
      <c r="A74" s="111" t="s">
        <v>265</v>
      </c>
      <c r="B74" s="44"/>
      <c r="C74" s="37" t="s">
        <v>606</v>
      </c>
      <c r="D74" s="43"/>
      <c r="E74" s="28"/>
      <c r="F74" s="57"/>
      <c r="G74" s="35"/>
      <c r="H74" s="35"/>
      <c r="I74" s="58"/>
      <c r="J74" s="24" t="str">
        <f t="shared" ca="1" si="14"/>
        <v>LOCKED</v>
      </c>
      <c r="K74" s="15" t="str">
        <f t="shared" si="18"/>
        <v>B006Pay Item Removed</v>
      </c>
      <c r="L74" s="16">
        <f>MATCH(K74,'Pay Items'!$K$1:$K$649,0)</f>
        <v>74</v>
      </c>
      <c r="M74" s="17" t="str">
        <f t="shared" ca="1" si="15"/>
        <v>F0</v>
      </c>
      <c r="N74" s="17" t="str">
        <f t="shared" ca="1" si="16"/>
        <v>C2</v>
      </c>
      <c r="O74" s="17" t="str">
        <f t="shared" ca="1" si="17"/>
        <v>C2</v>
      </c>
    </row>
    <row r="75" spans="1:15" s="25" customFormat="1" ht="43.9" customHeight="1" x14ac:dyDescent="0.2">
      <c r="A75" s="111" t="s">
        <v>266</v>
      </c>
      <c r="B75" s="44" t="s">
        <v>351</v>
      </c>
      <c r="C75" s="37" t="s">
        <v>1308</v>
      </c>
      <c r="D75" s="43" t="s">
        <v>173</v>
      </c>
      <c r="E75" s="28" t="s">
        <v>178</v>
      </c>
      <c r="F75" s="57"/>
      <c r="G75" s="102"/>
      <c r="H75" s="35">
        <f>ROUND(G75*F75,2)</f>
        <v>0</v>
      </c>
      <c r="I75" s="58"/>
      <c r="J75" s="24" t="str">
        <f t="shared" ca="1" si="14"/>
        <v/>
      </c>
      <c r="K75" s="15" t="str">
        <f t="shared" si="18"/>
        <v>B007250 mm Type ^ Concrete Pavement (Plain-Dowelled)m²</v>
      </c>
      <c r="L75" s="16">
        <f>MATCH(K75,'Pay Items'!$K$1:$K$649,0)</f>
        <v>75</v>
      </c>
      <c r="M75" s="17" t="str">
        <f t="shared" ca="1" si="15"/>
        <v>F0</v>
      </c>
      <c r="N75" s="17" t="str">
        <f t="shared" ca="1" si="16"/>
        <v>C2</v>
      </c>
      <c r="O75" s="17" t="str">
        <f t="shared" ca="1" si="17"/>
        <v>C2</v>
      </c>
    </row>
    <row r="76" spans="1:15" s="25" customFormat="1" ht="43.9" customHeight="1" x14ac:dyDescent="0.2">
      <c r="A76" s="111" t="s">
        <v>267</v>
      </c>
      <c r="B76" s="44" t="s">
        <v>352</v>
      </c>
      <c r="C76" s="37" t="s">
        <v>1309</v>
      </c>
      <c r="D76" s="43" t="s">
        <v>173</v>
      </c>
      <c r="E76" s="28" t="s">
        <v>178</v>
      </c>
      <c r="F76" s="57"/>
      <c r="G76" s="102"/>
      <c r="H76" s="35">
        <f>ROUND(G76*F76,2)</f>
        <v>0</v>
      </c>
      <c r="I76" s="58"/>
      <c r="J76" s="24" t="str">
        <f t="shared" ca="1" si="14"/>
        <v/>
      </c>
      <c r="K76" s="15" t="str">
        <f t="shared" si="18"/>
        <v>B008230 mm Type ^ Concrete Pavement (Reinforced)m²</v>
      </c>
      <c r="L76" s="16">
        <f>MATCH(K76,'Pay Items'!$K$1:$K$649,0)</f>
        <v>76</v>
      </c>
      <c r="M76" s="17" t="str">
        <f t="shared" ca="1" si="15"/>
        <v>F0</v>
      </c>
      <c r="N76" s="17" t="str">
        <f t="shared" ca="1" si="16"/>
        <v>C2</v>
      </c>
      <c r="O76" s="17" t="str">
        <f t="shared" ca="1" si="17"/>
        <v>C2</v>
      </c>
    </row>
    <row r="77" spans="1:15" s="25" customFormat="1" ht="30" customHeight="1" x14ac:dyDescent="0.2">
      <c r="A77" s="111" t="s">
        <v>268</v>
      </c>
      <c r="B77" s="44"/>
      <c r="C77" s="37" t="s">
        <v>606</v>
      </c>
      <c r="D77" s="43"/>
      <c r="E77" s="28"/>
      <c r="F77" s="57"/>
      <c r="G77" s="35"/>
      <c r="H77" s="35"/>
      <c r="I77" s="58"/>
      <c r="J77" s="24" t="str">
        <f t="shared" ca="1" si="14"/>
        <v>LOCKED</v>
      </c>
      <c r="K77" s="15" t="str">
        <f t="shared" si="18"/>
        <v>B009Pay Item Removed</v>
      </c>
      <c r="L77" s="16">
        <f>MATCH(K77,'Pay Items'!$K$1:$K$649,0)</f>
        <v>77</v>
      </c>
      <c r="M77" s="17" t="str">
        <f t="shared" ca="1" si="15"/>
        <v>F0</v>
      </c>
      <c r="N77" s="17" t="str">
        <f t="shared" ca="1" si="16"/>
        <v>C2</v>
      </c>
      <c r="O77" s="17" t="str">
        <f t="shared" ca="1" si="17"/>
        <v>C2</v>
      </c>
    </row>
    <row r="78" spans="1:15" s="25" customFormat="1" ht="43.9" customHeight="1" x14ac:dyDescent="0.2">
      <c r="A78" s="111" t="s">
        <v>269</v>
      </c>
      <c r="B78" s="44" t="s">
        <v>353</v>
      </c>
      <c r="C78" s="37" t="s">
        <v>1310</v>
      </c>
      <c r="D78" s="43" t="s">
        <v>173</v>
      </c>
      <c r="E78" s="28" t="s">
        <v>178</v>
      </c>
      <c r="F78" s="57"/>
      <c r="G78" s="102"/>
      <c r="H78" s="35">
        <f>ROUND(G78*F78,2)</f>
        <v>0</v>
      </c>
      <c r="I78" s="58"/>
      <c r="J78" s="24" t="str">
        <f t="shared" ca="1" si="14"/>
        <v/>
      </c>
      <c r="K78" s="15" t="str">
        <f t="shared" si="18"/>
        <v>B010230 mm Type ^ Concrete Pavement (Plain-Dowelled)m²</v>
      </c>
      <c r="L78" s="16">
        <f>MATCH(K78,'Pay Items'!$K$1:$K$649,0)</f>
        <v>78</v>
      </c>
      <c r="M78" s="17" t="str">
        <f t="shared" ca="1" si="15"/>
        <v>F0</v>
      </c>
      <c r="N78" s="17" t="str">
        <f t="shared" ca="1" si="16"/>
        <v>C2</v>
      </c>
      <c r="O78" s="17" t="str">
        <f t="shared" ca="1" si="17"/>
        <v>C2</v>
      </c>
    </row>
    <row r="79" spans="1:15" s="25" customFormat="1" ht="43.9" customHeight="1" x14ac:dyDescent="0.2">
      <c r="A79" s="111" t="s">
        <v>270</v>
      </c>
      <c r="B79" s="44" t="s">
        <v>354</v>
      </c>
      <c r="C79" s="37" t="s">
        <v>1311</v>
      </c>
      <c r="D79" s="43" t="s">
        <v>173</v>
      </c>
      <c r="E79" s="28" t="s">
        <v>178</v>
      </c>
      <c r="F79" s="57"/>
      <c r="G79" s="102"/>
      <c r="H79" s="35">
        <f>ROUND(G79*F79,2)</f>
        <v>0</v>
      </c>
      <c r="I79" s="58"/>
      <c r="J79" s="24" t="str">
        <f t="shared" ca="1" si="14"/>
        <v/>
      </c>
      <c r="K79" s="15" t="str">
        <f t="shared" si="18"/>
        <v>B011200 mm Type ^ Concrete Pavement (Reinforced)m²</v>
      </c>
      <c r="L79" s="16">
        <f>MATCH(K79,'Pay Items'!$K$1:$K$649,0)</f>
        <v>79</v>
      </c>
      <c r="M79" s="17" t="str">
        <f t="shared" ca="1" si="15"/>
        <v>F0</v>
      </c>
      <c r="N79" s="17" t="str">
        <f t="shared" ca="1" si="16"/>
        <v>C2</v>
      </c>
      <c r="O79" s="17" t="str">
        <f t="shared" ca="1" si="17"/>
        <v>C2</v>
      </c>
    </row>
    <row r="80" spans="1:15" s="25" customFormat="1" ht="30" customHeight="1" x14ac:dyDescent="0.2">
      <c r="A80" s="111" t="s">
        <v>271</v>
      </c>
      <c r="B80" s="65"/>
      <c r="C80" s="37" t="s">
        <v>606</v>
      </c>
      <c r="D80" s="43"/>
      <c r="E80" s="28"/>
      <c r="F80" s="57"/>
      <c r="G80" s="35"/>
      <c r="H80" s="35"/>
      <c r="I80" s="58"/>
      <c r="J80" s="24" t="str">
        <f t="shared" ca="1" si="14"/>
        <v>LOCKED</v>
      </c>
      <c r="K80" s="15" t="str">
        <f t="shared" si="18"/>
        <v>B012Pay Item Removed</v>
      </c>
      <c r="L80" s="16">
        <f>MATCH(K80,'Pay Items'!$K$1:$K$649,0)</f>
        <v>80</v>
      </c>
      <c r="M80" s="17" t="str">
        <f t="shared" ca="1" si="15"/>
        <v>F0</v>
      </c>
      <c r="N80" s="17" t="str">
        <f t="shared" ca="1" si="16"/>
        <v>C2</v>
      </c>
      <c r="O80" s="17" t="str">
        <f t="shared" ca="1" si="17"/>
        <v>C2</v>
      </c>
    </row>
    <row r="81" spans="1:15" s="25" customFormat="1" ht="43.9" customHeight="1" x14ac:dyDescent="0.2">
      <c r="A81" s="111" t="s">
        <v>272</v>
      </c>
      <c r="B81" s="44" t="s">
        <v>355</v>
      </c>
      <c r="C81" s="37" t="s">
        <v>1312</v>
      </c>
      <c r="D81" s="43" t="s">
        <v>173</v>
      </c>
      <c r="E81" s="28" t="s">
        <v>178</v>
      </c>
      <c r="F81" s="57"/>
      <c r="G81" s="102"/>
      <c r="H81" s="35">
        <f>ROUND(G81*F81,2)</f>
        <v>0</v>
      </c>
      <c r="I81" s="53"/>
      <c r="J81" s="24" t="str">
        <f t="shared" ca="1" si="14"/>
        <v/>
      </c>
      <c r="K81" s="15" t="str">
        <f t="shared" si="18"/>
        <v>B013200 mm Type ^ Concrete Pavement (Plain-Dowelled)m²</v>
      </c>
      <c r="L81" s="16">
        <f>MATCH(K81,'Pay Items'!$K$1:$K$649,0)</f>
        <v>81</v>
      </c>
      <c r="M81" s="17" t="str">
        <f t="shared" ca="1" si="15"/>
        <v>F0</v>
      </c>
      <c r="N81" s="17" t="str">
        <f t="shared" ca="1" si="16"/>
        <v>C2</v>
      </c>
      <c r="O81" s="17" t="str">
        <f t="shared" ca="1" si="17"/>
        <v>C2</v>
      </c>
    </row>
    <row r="82" spans="1:15" s="25" customFormat="1" ht="43.9" customHeight="1" x14ac:dyDescent="0.2">
      <c r="A82" s="111" t="s">
        <v>273</v>
      </c>
      <c r="B82" s="44" t="s">
        <v>356</v>
      </c>
      <c r="C82" s="37" t="s">
        <v>1313</v>
      </c>
      <c r="D82" s="43" t="s">
        <v>173</v>
      </c>
      <c r="E82" s="28" t="s">
        <v>178</v>
      </c>
      <c r="F82" s="57"/>
      <c r="G82" s="102"/>
      <c r="H82" s="35">
        <f>ROUND(G82*F82,2)</f>
        <v>0</v>
      </c>
      <c r="I82" s="53"/>
      <c r="J82" s="24" t="str">
        <f t="shared" ca="1" si="14"/>
        <v/>
      </c>
      <c r="K82" s="15" t="str">
        <f t="shared" si="18"/>
        <v>B014150 mm Type ^ Concrete Pavement (Reinforced)m²</v>
      </c>
      <c r="L82" s="16">
        <f>MATCH(K82,'Pay Items'!$K$1:$K$649,0)</f>
        <v>82</v>
      </c>
      <c r="M82" s="17" t="str">
        <f t="shared" ca="1" si="15"/>
        <v>F0</v>
      </c>
      <c r="N82" s="17" t="str">
        <f t="shared" ca="1" si="16"/>
        <v>C2</v>
      </c>
      <c r="O82" s="17" t="str">
        <f t="shared" ca="1" si="17"/>
        <v>C2</v>
      </c>
    </row>
    <row r="83" spans="1:15" s="25" customFormat="1" ht="30" customHeight="1" x14ac:dyDescent="0.2">
      <c r="A83" s="111" t="s">
        <v>274</v>
      </c>
      <c r="B83" s="44"/>
      <c r="C83" s="37" t="s">
        <v>606</v>
      </c>
      <c r="D83" s="43"/>
      <c r="E83" s="28"/>
      <c r="F83" s="57"/>
      <c r="G83" s="35"/>
      <c r="H83" s="35"/>
      <c r="I83" s="58"/>
      <c r="J83" s="24" t="str">
        <f t="shared" ca="1" si="14"/>
        <v>LOCKED</v>
      </c>
      <c r="K83" s="15" t="str">
        <f t="shared" si="18"/>
        <v>B015Pay Item Removed</v>
      </c>
      <c r="L83" s="16">
        <f>MATCH(K83,'Pay Items'!$K$1:$K$649,0)</f>
        <v>83</v>
      </c>
      <c r="M83" s="17" t="str">
        <f t="shared" ca="1" si="15"/>
        <v>F0</v>
      </c>
      <c r="N83" s="17" t="str">
        <f t="shared" ca="1" si="16"/>
        <v>C2</v>
      </c>
      <c r="O83" s="17" t="str">
        <f t="shared" ca="1" si="17"/>
        <v>C2</v>
      </c>
    </row>
    <row r="84" spans="1:15" s="25" customFormat="1" ht="43.9" customHeight="1" x14ac:dyDescent="0.2">
      <c r="A84" s="111" t="s">
        <v>275</v>
      </c>
      <c r="B84" s="44" t="s">
        <v>357</v>
      </c>
      <c r="C84" s="37" t="s">
        <v>1314</v>
      </c>
      <c r="D84" s="43" t="s">
        <v>173</v>
      </c>
      <c r="E84" s="28" t="s">
        <v>178</v>
      </c>
      <c r="F84" s="57"/>
      <c r="G84" s="102"/>
      <c r="H84" s="35">
        <f>ROUND(G84*F84,2)</f>
        <v>0</v>
      </c>
      <c r="I84" s="58"/>
      <c r="J84" s="24" t="str">
        <f t="shared" ca="1" si="14"/>
        <v/>
      </c>
      <c r="K84" s="15" t="str">
        <f t="shared" si="18"/>
        <v>B016150 mm Type ^ Concrete Pavement (Plain-Dowelled)m²</v>
      </c>
      <c r="L84" s="16">
        <f>MATCH(K84,'Pay Items'!$K$1:$K$649,0)</f>
        <v>84</v>
      </c>
      <c r="M84" s="17" t="str">
        <f t="shared" ca="1" si="15"/>
        <v>F0</v>
      </c>
      <c r="N84" s="17" t="str">
        <f t="shared" ca="1" si="16"/>
        <v>C2</v>
      </c>
      <c r="O84" s="17" t="str">
        <f t="shared" ca="1" si="17"/>
        <v>C2</v>
      </c>
    </row>
    <row r="85" spans="1:15" s="25" customFormat="1" ht="32.25" customHeight="1" x14ac:dyDescent="0.2">
      <c r="A85" s="111" t="s">
        <v>276</v>
      </c>
      <c r="B85" s="38" t="s">
        <v>152</v>
      </c>
      <c r="C85" s="37" t="s">
        <v>463</v>
      </c>
      <c r="D85" s="43" t="s">
        <v>1315</v>
      </c>
      <c r="E85" s="28"/>
      <c r="F85" s="57"/>
      <c r="G85" s="109"/>
      <c r="H85" s="35"/>
      <c r="I85" s="53"/>
      <c r="J85" s="24" t="str">
        <f t="shared" ca="1" si="14"/>
        <v>LOCKED</v>
      </c>
      <c r="K85" s="15" t="str">
        <f t="shared" si="18"/>
        <v>B017Partial Slab PatchesCW 3230-R8</v>
      </c>
      <c r="L85" s="16">
        <f>MATCH(K85,'Pay Items'!$K$1:$K$649,0)</f>
        <v>85</v>
      </c>
      <c r="M85" s="17" t="str">
        <f t="shared" ca="1" si="15"/>
        <v>F0</v>
      </c>
      <c r="N85" s="17" t="str">
        <f t="shared" ca="1" si="16"/>
        <v>G</v>
      </c>
      <c r="O85" s="17" t="str">
        <f t="shared" ca="1" si="17"/>
        <v>C2</v>
      </c>
    </row>
    <row r="86" spans="1:15" s="25" customFormat="1" ht="43.9" customHeight="1" x14ac:dyDescent="0.2">
      <c r="A86" s="111" t="s">
        <v>277</v>
      </c>
      <c r="B86" s="44" t="s">
        <v>350</v>
      </c>
      <c r="C86" s="37" t="s">
        <v>1316</v>
      </c>
      <c r="D86" s="43" t="s">
        <v>173</v>
      </c>
      <c r="E86" s="28" t="s">
        <v>178</v>
      </c>
      <c r="F86" s="57"/>
      <c r="G86" s="102"/>
      <c r="H86" s="35">
        <f t="shared" ref="H86:H101" si="19">ROUND(G86*F86,2)</f>
        <v>0</v>
      </c>
      <c r="I86" s="53"/>
      <c r="J86" s="24" t="str">
        <f t="shared" ca="1" si="14"/>
        <v/>
      </c>
      <c r="K86" s="15" t="str">
        <f t="shared" si="18"/>
        <v>B018250 mm Type ^ Concrete Pavement (Type A)m²</v>
      </c>
      <c r="L86" s="16">
        <f>MATCH(K86,'Pay Items'!$K$1:$K$649,0)</f>
        <v>86</v>
      </c>
      <c r="M86" s="17" t="str">
        <f t="shared" ca="1" si="15"/>
        <v>F0</v>
      </c>
      <c r="N86" s="17" t="str">
        <f t="shared" ca="1" si="16"/>
        <v>C2</v>
      </c>
      <c r="O86" s="17" t="str">
        <f t="shared" ca="1" si="17"/>
        <v>C2</v>
      </c>
    </row>
    <row r="87" spans="1:15" s="25" customFormat="1" ht="43.9" customHeight="1" x14ac:dyDescent="0.2">
      <c r="A87" s="111" t="s">
        <v>278</v>
      </c>
      <c r="B87" s="44" t="s">
        <v>351</v>
      </c>
      <c r="C87" s="37" t="s">
        <v>1317</v>
      </c>
      <c r="D87" s="43" t="s">
        <v>173</v>
      </c>
      <c r="E87" s="28" t="s">
        <v>178</v>
      </c>
      <c r="F87" s="57"/>
      <c r="G87" s="102"/>
      <c r="H87" s="35">
        <f t="shared" si="19"/>
        <v>0</v>
      </c>
      <c r="I87" s="53"/>
      <c r="J87" s="24" t="str">
        <f t="shared" ca="1" si="14"/>
        <v/>
      </c>
      <c r="K87" s="15" t="str">
        <f t="shared" si="18"/>
        <v>B019250 mm Type ^ Concrete Pavement (Type B)m²</v>
      </c>
      <c r="L87" s="16">
        <f>MATCH(K87,'Pay Items'!$K$1:$K$649,0)</f>
        <v>87</v>
      </c>
      <c r="M87" s="17" t="str">
        <f t="shared" ca="1" si="15"/>
        <v>F0</v>
      </c>
      <c r="N87" s="17" t="str">
        <f t="shared" ca="1" si="16"/>
        <v>C2</v>
      </c>
      <c r="O87" s="17" t="str">
        <f t="shared" ca="1" si="17"/>
        <v>C2</v>
      </c>
    </row>
    <row r="88" spans="1:15" s="25" customFormat="1" ht="43.9" customHeight="1" x14ac:dyDescent="0.2">
      <c r="A88" s="111" t="s">
        <v>279</v>
      </c>
      <c r="B88" s="44" t="s">
        <v>352</v>
      </c>
      <c r="C88" s="37" t="s">
        <v>1318</v>
      </c>
      <c r="D88" s="43" t="s">
        <v>173</v>
      </c>
      <c r="E88" s="28" t="s">
        <v>178</v>
      </c>
      <c r="F88" s="57"/>
      <c r="G88" s="102"/>
      <c r="H88" s="35">
        <f t="shared" si="19"/>
        <v>0</v>
      </c>
      <c r="I88" s="53"/>
      <c r="J88" s="24" t="str">
        <f t="shared" ca="1" si="14"/>
        <v/>
      </c>
      <c r="K88" s="15" t="str">
        <f t="shared" si="18"/>
        <v>B020250 mm Type ^ Concrete Pavement (Type C)m²</v>
      </c>
      <c r="L88" s="16">
        <f>MATCH(K88,'Pay Items'!$K$1:$K$649,0)</f>
        <v>88</v>
      </c>
      <c r="M88" s="17" t="str">
        <f t="shared" ca="1" si="15"/>
        <v>F0</v>
      </c>
      <c r="N88" s="17" t="str">
        <f t="shared" ca="1" si="16"/>
        <v>C2</v>
      </c>
      <c r="O88" s="17" t="str">
        <f t="shared" ca="1" si="17"/>
        <v>C2</v>
      </c>
    </row>
    <row r="89" spans="1:15" s="25" customFormat="1" ht="43.9" customHeight="1" x14ac:dyDescent="0.2">
      <c r="A89" s="111" t="s">
        <v>280</v>
      </c>
      <c r="B89" s="44" t="s">
        <v>353</v>
      </c>
      <c r="C89" s="37" t="s">
        <v>1319</v>
      </c>
      <c r="D89" s="43" t="s">
        <v>173</v>
      </c>
      <c r="E89" s="28" t="s">
        <v>178</v>
      </c>
      <c r="F89" s="57"/>
      <c r="G89" s="102"/>
      <c r="H89" s="35">
        <f t="shared" si="19"/>
        <v>0</v>
      </c>
      <c r="I89" s="53"/>
      <c r="J89" s="24" t="str">
        <f t="shared" ca="1" si="14"/>
        <v/>
      </c>
      <c r="K89" s="15" t="str">
        <f t="shared" si="18"/>
        <v>B021250 mm Type ^ Concrete Pavement (Type D)m²</v>
      </c>
      <c r="L89" s="16">
        <f>MATCH(K89,'Pay Items'!$K$1:$K$649,0)</f>
        <v>89</v>
      </c>
      <c r="M89" s="17" t="str">
        <f t="shared" ca="1" si="15"/>
        <v>F0</v>
      </c>
      <c r="N89" s="17" t="str">
        <f t="shared" ca="1" si="16"/>
        <v>C2</v>
      </c>
      <c r="O89" s="17" t="str">
        <f t="shared" ca="1" si="17"/>
        <v>C2</v>
      </c>
    </row>
    <row r="90" spans="1:15" s="25" customFormat="1" ht="43.9" customHeight="1" x14ac:dyDescent="0.2">
      <c r="A90" s="111" t="s">
        <v>281</v>
      </c>
      <c r="B90" s="44" t="s">
        <v>354</v>
      </c>
      <c r="C90" s="37" t="s">
        <v>1320</v>
      </c>
      <c r="D90" s="43" t="s">
        <v>173</v>
      </c>
      <c r="E90" s="28" t="s">
        <v>178</v>
      </c>
      <c r="F90" s="57"/>
      <c r="G90" s="102"/>
      <c r="H90" s="35">
        <f t="shared" si="19"/>
        <v>0</v>
      </c>
      <c r="I90" s="53"/>
      <c r="J90" s="24" t="str">
        <f t="shared" ca="1" si="14"/>
        <v/>
      </c>
      <c r="K90" s="15" t="str">
        <f t="shared" si="18"/>
        <v>B022230 mm Type ^ Concrete Pavement (Type A)m²</v>
      </c>
      <c r="L90" s="16">
        <f>MATCH(K90,'Pay Items'!$K$1:$K$649,0)</f>
        <v>90</v>
      </c>
      <c r="M90" s="17" t="str">
        <f t="shared" ca="1" si="15"/>
        <v>F0</v>
      </c>
      <c r="N90" s="17" t="str">
        <f t="shared" ca="1" si="16"/>
        <v>C2</v>
      </c>
      <c r="O90" s="17" t="str">
        <f t="shared" ca="1" si="17"/>
        <v>C2</v>
      </c>
    </row>
    <row r="91" spans="1:15" s="25" customFormat="1" ht="43.9" customHeight="1" x14ac:dyDescent="0.2">
      <c r="A91" s="111" t="s">
        <v>282</v>
      </c>
      <c r="B91" s="44" t="s">
        <v>355</v>
      </c>
      <c r="C91" s="37" t="s">
        <v>1321</v>
      </c>
      <c r="D91" s="43" t="s">
        <v>173</v>
      </c>
      <c r="E91" s="28" t="s">
        <v>178</v>
      </c>
      <c r="F91" s="57"/>
      <c r="G91" s="102"/>
      <c r="H91" s="35">
        <f t="shared" si="19"/>
        <v>0</v>
      </c>
      <c r="I91" s="53"/>
      <c r="J91" s="24" t="str">
        <f t="shared" ca="1" si="14"/>
        <v/>
      </c>
      <c r="K91" s="15" t="str">
        <f t="shared" si="18"/>
        <v>B023230 mm Type ^ Concrete Pavement (Type B)m²</v>
      </c>
      <c r="L91" s="16">
        <f>MATCH(K91,'Pay Items'!$K$1:$K$649,0)</f>
        <v>91</v>
      </c>
      <c r="M91" s="17" t="str">
        <f t="shared" ca="1" si="15"/>
        <v>F0</v>
      </c>
      <c r="N91" s="17" t="str">
        <f t="shared" ca="1" si="16"/>
        <v>C2</v>
      </c>
      <c r="O91" s="17" t="str">
        <f t="shared" ca="1" si="17"/>
        <v>C2</v>
      </c>
    </row>
    <row r="92" spans="1:15" s="25" customFormat="1" ht="43.9" customHeight="1" x14ac:dyDescent="0.2">
      <c r="A92" s="111" t="s">
        <v>283</v>
      </c>
      <c r="B92" s="44" t="s">
        <v>356</v>
      </c>
      <c r="C92" s="37" t="s">
        <v>1322</v>
      </c>
      <c r="D92" s="43" t="s">
        <v>173</v>
      </c>
      <c r="E92" s="28" t="s">
        <v>178</v>
      </c>
      <c r="F92" s="57"/>
      <c r="G92" s="102"/>
      <c r="H92" s="35">
        <f t="shared" si="19"/>
        <v>0</v>
      </c>
      <c r="I92" s="53"/>
      <c r="J92" s="24" t="str">
        <f t="shared" ca="1" si="14"/>
        <v/>
      </c>
      <c r="K92" s="15" t="str">
        <f t="shared" si="18"/>
        <v>B024230 mm Type ^ Concrete Pavement (Type C)m²</v>
      </c>
      <c r="L92" s="16">
        <f>MATCH(K92,'Pay Items'!$K$1:$K$649,0)</f>
        <v>92</v>
      </c>
      <c r="M92" s="17" t="str">
        <f t="shared" ca="1" si="15"/>
        <v>F0</v>
      </c>
      <c r="N92" s="17" t="str">
        <f t="shared" ca="1" si="16"/>
        <v>C2</v>
      </c>
      <c r="O92" s="17" t="str">
        <f t="shared" ca="1" si="17"/>
        <v>C2</v>
      </c>
    </row>
    <row r="93" spans="1:15" s="25" customFormat="1" ht="43.9" customHeight="1" x14ac:dyDescent="0.2">
      <c r="A93" s="111" t="s">
        <v>284</v>
      </c>
      <c r="B93" s="44" t="s">
        <v>357</v>
      </c>
      <c r="C93" s="37" t="s">
        <v>1323</v>
      </c>
      <c r="D93" s="43" t="s">
        <v>173</v>
      </c>
      <c r="E93" s="28" t="s">
        <v>178</v>
      </c>
      <c r="F93" s="57"/>
      <c r="G93" s="102"/>
      <c r="H93" s="35">
        <f t="shared" si="19"/>
        <v>0</v>
      </c>
      <c r="I93" s="53"/>
      <c r="J93" s="24" t="str">
        <f t="shared" ca="1" si="14"/>
        <v/>
      </c>
      <c r="K93" s="15" t="str">
        <f t="shared" si="18"/>
        <v>B025230 mm Type ^ Concrete Pavement (Type D)m²</v>
      </c>
      <c r="L93" s="16">
        <f>MATCH(K93,'Pay Items'!$K$1:$K$649,0)</f>
        <v>93</v>
      </c>
      <c r="M93" s="17" t="str">
        <f t="shared" ca="1" si="15"/>
        <v>F0</v>
      </c>
      <c r="N93" s="17" t="str">
        <f t="shared" ca="1" si="16"/>
        <v>C2</v>
      </c>
      <c r="O93" s="17" t="str">
        <f t="shared" ca="1" si="17"/>
        <v>C2</v>
      </c>
    </row>
    <row r="94" spans="1:15" s="25" customFormat="1" ht="43.9" customHeight="1" x14ac:dyDescent="0.2">
      <c r="A94" s="111" t="s">
        <v>285</v>
      </c>
      <c r="B94" s="44" t="s">
        <v>358</v>
      </c>
      <c r="C94" s="37" t="s">
        <v>1324</v>
      </c>
      <c r="D94" s="43" t="s">
        <v>173</v>
      </c>
      <c r="E94" s="28" t="s">
        <v>178</v>
      </c>
      <c r="F94" s="57"/>
      <c r="G94" s="102"/>
      <c r="H94" s="35">
        <f t="shared" si="19"/>
        <v>0</v>
      </c>
      <c r="I94" s="53"/>
      <c r="J94" s="24" t="str">
        <f t="shared" ca="1" si="14"/>
        <v/>
      </c>
      <c r="K94" s="15" t="str">
        <f t="shared" si="18"/>
        <v>B026200 mm Type ^ Concrete Pavement (Type A)m²</v>
      </c>
      <c r="L94" s="16">
        <f>MATCH(K94,'Pay Items'!$K$1:$K$649,0)</f>
        <v>94</v>
      </c>
      <c r="M94" s="17" t="str">
        <f t="shared" ca="1" si="15"/>
        <v>F0</v>
      </c>
      <c r="N94" s="17" t="str">
        <f t="shared" ca="1" si="16"/>
        <v>C2</v>
      </c>
      <c r="O94" s="17" t="str">
        <f t="shared" ca="1" si="17"/>
        <v>C2</v>
      </c>
    </row>
    <row r="95" spans="1:15" s="25" customFormat="1" ht="43.9" customHeight="1" x14ac:dyDescent="0.2">
      <c r="A95" s="111" t="s">
        <v>286</v>
      </c>
      <c r="B95" s="44" t="s">
        <v>360</v>
      </c>
      <c r="C95" s="37" t="s">
        <v>1325</v>
      </c>
      <c r="D95" s="43" t="s">
        <v>173</v>
      </c>
      <c r="E95" s="28" t="s">
        <v>178</v>
      </c>
      <c r="F95" s="57"/>
      <c r="G95" s="102"/>
      <c r="H95" s="35">
        <f t="shared" si="19"/>
        <v>0</v>
      </c>
      <c r="I95" s="53"/>
      <c r="J95" s="24" t="str">
        <f t="shared" ca="1" si="14"/>
        <v/>
      </c>
      <c r="K95" s="15" t="str">
        <f t="shared" si="18"/>
        <v>B027200 mm Type ^ Concrete Pavement (Type B)m²</v>
      </c>
      <c r="L95" s="16">
        <f>MATCH(K95,'Pay Items'!$K$1:$K$649,0)</f>
        <v>95</v>
      </c>
      <c r="M95" s="17" t="str">
        <f t="shared" ca="1" si="15"/>
        <v>F0</v>
      </c>
      <c r="N95" s="17" t="str">
        <f t="shared" ca="1" si="16"/>
        <v>C2</v>
      </c>
      <c r="O95" s="17" t="str">
        <f t="shared" ca="1" si="17"/>
        <v>C2</v>
      </c>
    </row>
    <row r="96" spans="1:15" s="25" customFormat="1" ht="43.9" customHeight="1" x14ac:dyDescent="0.2">
      <c r="A96" s="111" t="s">
        <v>287</v>
      </c>
      <c r="B96" s="44" t="s">
        <v>359</v>
      </c>
      <c r="C96" s="37" t="s">
        <v>1326</v>
      </c>
      <c r="D96" s="43" t="s">
        <v>173</v>
      </c>
      <c r="E96" s="28" t="s">
        <v>178</v>
      </c>
      <c r="F96" s="57"/>
      <c r="G96" s="102"/>
      <c r="H96" s="35">
        <f t="shared" si="19"/>
        <v>0</v>
      </c>
      <c r="I96" s="53"/>
      <c r="J96" s="24" t="str">
        <f t="shared" ca="1" si="14"/>
        <v/>
      </c>
      <c r="K96" s="15" t="str">
        <f t="shared" si="18"/>
        <v>B028200 mm Type ^ Concrete Pavement (Type C)m²</v>
      </c>
      <c r="L96" s="16">
        <f>MATCH(K96,'Pay Items'!$K$1:$K$649,0)</f>
        <v>96</v>
      </c>
      <c r="M96" s="17" t="str">
        <f t="shared" ca="1" si="15"/>
        <v>F0</v>
      </c>
      <c r="N96" s="17" t="str">
        <f t="shared" ca="1" si="16"/>
        <v>C2</v>
      </c>
      <c r="O96" s="17" t="str">
        <f t="shared" ca="1" si="17"/>
        <v>C2</v>
      </c>
    </row>
    <row r="97" spans="1:15" s="25" customFormat="1" ht="43.9" customHeight="1" x14ac:dyDescent="0.2">
      <c r="A97" s="111" t="s">
        <v>288</v>
      </c>
      <c r="B97" s="44" t="s">
        <v>207</v>
      </c>
      <c r="C97" s="37" t="s">
        <v>1327</v>
      </c>
      <c r="D97" s="43" t="s">
        <v>173</v>
      </c>
      <c r="E97" s="28" t="s">
        <v>178</v>
      </c>
      <c r="F97" s="57"/>
      <c r="G97" s="102"/>
      <c r="H97" s="35">
        <f t="shared" si="19"/>
        <v>0</v>
      </c>
      <c r="I97" s="53"/>
      <c r="J97" s="24" t="str">
        <f t="shared" ca="1" si="14"/>
        <v/>
      </c>
      <c r="K97" s="15" t="str">
        <f t="shared" si="18"/>
        <v>B029200 mm Type ^ Concrete Pavement (Type D)m²</v>
      </c>
      <c r="L97" s="16">
        <f>MATCH(K97,'Pay Items'!$K$1:$K$649,0)</f>
        <v>97</v>
      </c>
      <c r="M97" s="17" t="str">
        <f t="shared" ca="1" si="15"/>
        <v>F0</v>
      </c>
      <c r="N97" s="17" t="str">
        <f t="shared" ca="1" si="16"/>
        <v>C2</v>
      </c>
      <c r="O97" s="17" t="str">
        <f t="shared" ca="1" si="17"/>
        <v>C2</v>
      </c>
    </row>
    <row r="98" spans="1:15" s="25" customFormat="1" ht="43.9" customHeight="1" x14ac:dyDescent="0.2">
      <c r="A98" s="111" t="s">
        <v>289</v>
      </c>
      <c r="B98" s="44" t="s">
        <v>361</v>
      </c>
      <c r="C98" s="37" t="s">
        <v>1328</v>
      </c>
      <c r="D98" s="43" t="s">
        <v>173</v>
      </c>
      <c r="E98" s="28" t="s">
        <v>178</v>
      </c>
      <c r="F98" s="57"/>
      <c r="G98" s="102"/>
      <c r="H98" s="35">
        <f t="shared" si="19"/>
        <v>0</v>
      </c>
      <c r="I98" s="53"/>
      <c r="J98" s="24" t="str">
        <f t="shared" ca="1" si="14"/>
        <v/>
      </c>
      <c r="K98" s="15" t="str">
        <f t="shared" si="18"/>
        <v>B030150 mm Type ^ Concrete Pavement (Type A)m²</v>
      </c>
      <c r="L98" s="16">
        <f>MATCH(K98,'Pay Items'!$K$1:$K$649,0)</f>
        <v>98</v>
      </c>
      <c r="M98" s="17" t="str">
        <f t="shared" ca="1" si="15"/>
        <v>F0</v>
      </c>
      <c r="N98" s="17" t="str">
        <f t="shared" ca="1" si="16"/>
        <v>C2</v>
      </c>
      <c r="O98" s="17" t="str">
        <f t="shared" ca="1" si="17"/>
        <v>C2</v>
      </c>
    </row>
    <row r="99" spans="1:15" s="25" customFormat="1" ht="43.9" customHeight="1" x14ac:dyDescent="0.2">
      <c r="A99" s="111" t="s">
        <v>290</v>
      </c>
      <c r="B99" s="44" t="s">
        <v>451</v>
      </c>
      <c r="C99" s="37" t="s">
        <v>1329</v>
      </c>
      <c r="D99" s="43" t="s">
        <v>173</v>
      </c>
      <c r="E99" s="28" t="s">
        <v>178</v>
      </c>
      <c r="F99" s="57"/>
      <c r="G99" s="102"/>
      <c r="H99" s="35">
        <f t="shared" si="19"/>
        <v>0</v>
      </c>
      <c r="I99" s="53"/>
      <c r="J99" s="24" t="str">
        <f t="shared" ca="1" si="14"/>
        <v/>
      </c>
      <c r="K99" s="15" t="str">
        <f t="shared" si="18"/>
        <v>B031150 mm Type ^ Concrete Pavement (Type B)m²</v>
      </c>
      <c r="L99" s="16">
        <f>MATCH(K99,'Pay Items'!$K$1:$K$649,0)</f>
        <v>99</v>
      </c>
      <c r="M99" s="17" t="str">
        <f t="shared" ca="1" si="15"/>
        <v>F0</v>
      </c>
      <c r="N99" s="17" t="str">
        <f t="shared" ca="1" si="16"/>
        <v>C2</v>
      </c>
      <c r="O99" s="17" t="str">
        <f t="shared" ca="1" si="17"/>
        <v>C2</v>
      </c>
    </row>
    <row r="100" spans="1:15" s="25" customFormat="1" ht="43.9" customHeight="1" x14ac:dyDescent="0.2">
      <c r="A100" s="111" t="s">
        <v>291</v>
      </c>
      <c r="B100" s="44" t="s">
        <v>452</v>
      </c>
      <c r="C100" s="37" t="s">
        <v>1330</v>
      </c>
      <c r="D100" s="43" t="s">
        <v>173</v>
      </c>
      <c r="E100" s="28" t="s">
        <v>178</v>
      </c>
      <c r="F100" s="57"/>
      <c r="G100" s="102"/>
      <c r="H100" s="35">
        <f t="shared" si="19"/>
        <v>0</v>
      </c>
      <c r="I100" s="53"/>
      <c r="J100" s="24" t="str">
        <f t="shared" ca="1" si="14"/>
        <v/>
      </c>
      <c r="K100" s="15" t="str">
        <f t="shared" si="18"/>
        <v>B032150 mm Type ^ Concrete Pavement (Type C)m²</v>
      </c>
      <c r="L100" s="16">
        <f>MATCH(K100,'Pay Items'!$K$1:$K$649,0)</f>
        <v>100</v>
      </c>
      <c r="M100" s="17" t="str">
        <f t="shared" ca="1" si="15"/>
        <v>F0</v>
      </c>
      <c r="N100" s="17" t="str">
        <f t="shared" ca="1" si="16"/>
        <v>C2</v>
      </c>
      <c r="O100" s="17" t="str">
        <f t="shared" ca="1" si="17"/>
        <v>C2</v>
      </c>
    </row>
    <row r="101" spans="1:15" s="25" customFormat="1" ht="43.9" customHeight="1" x14ac:dyDescent="0.2">
      <c r="A101" s="111" t="s">
        <v>292</v>
      </c>
      <c r="B101" s="44" t="s">
        <v>453</v>
      </c>
      <c r="C101" s="37" t="s">
        <v>1331</v>
      </c>
      <c r="D101" s="43" t="s">
        <v>173</v>
      </c>
      <c r="E101" s="28" t="s">
        <v>178</v>
      </c>
      <c r="F101" s="57"/>
      <c r="G101" s="102"/>
      <c r="H101" s="35">
        <f t="shared" si="19"/>
        <v>0</v>
      </c>
      <c r="I101" s="53"/>
      <c r="J101" s="24" t="str">
        <f t="shared" ca="1" si="14"/>
        <v/>
      </c>
      <c r="K101" s="15" t="str">
        <f t="shared" si="18"/>
        <v>B033150 mm Type ^ Concrete Pavement (Type D)m²</v>
      </c>
      <c r="L101" s="16">
        <f>MATCH(K101,'Pay Items'!$K$1:$K$649,0)</f>
        <v>101</v>
      </c>
      <c r="M101" s="17" t="str">
        <f t="shared" ca="1" si="15"/>
        <v>F0</v>
      </c>
      <c r="N101" s="17" t="str">
        <f t="shared" ca="1" si="16"/>
        <v>C2</v>
      </c>
      <c r="O101" s="17" t="str">
        <f t="shared" ca="1" si="17"/>
        <v>C2</v>
      </c>
    </row>
    <row r="102" spans="1:15" s="25" customFormat="1" ht="43.9" customHeight="1" x14ac:dyDescent="0.2">
      <c r="A102" s="111" t="s">
        <v>740</v>
      </c>
      <c r="B102" s="38" t="s">
        <v>153</v>
      </c>
      <c r="C102" s="37" t="s">
        <v>464</v>
      </c>
      <c r="D102" s="43" t="s">
        <v>1315</v>
      </c>
      <c r="E102" s="28"/>
      <c r="F102" s="57"/>
      <c r="G102" s="109"/>
      <c r="H102" s="35"/>
      <c r="I102" s="53"/>
      <c r="J102" s="24" t="str">
        <f t="shared" ca="1" si="14"/>
        <v>LOCKED</v>
      </c>
      <c r="K102" s="15" t="str">
        <f t="shared" si="18"/>
        <v>B034-24Slab Replacement - Early Opening (24 hour)CW 3230-R8</v>
      </c>
      <c r="L102" s="16">
        <f>MATCH(K102,'Pay Items'!$K$1:$K$649,0)</f>
        <v>102</v>
      </c>
      <c r="M102" s="17" t="str">
        <f t="shared" ca="1" si="15"/>
        <v>F0</v>
      </c>
      <c r="N102" s="17" t="str">
        <f t="shared" ca="1" si="16"/>
        <v>G</v>
      </c>
      <c r="O102" s="17" t="str">
        <f t="shared" ca="1" si="17"/>
        <v>C2</v>
      </c>
    </row>
    <row r="103" spans="1:15" s="25" customFormat="1" ht="43.9" customHeight="1" x14ac:dyDescent="0.2">
      <c r="A103" s="111" t="s">
        <v>741</v>
      </c>
      <c r="B103" s="44" t="s">
        <v>350</v>
      </c>
      <c r="C103" s="37" t="s">
        <v>1540</v>
      </c>
      <c r="D103" s="43" t="s">
        <v>173</v>
      </c>
      <c r="E103" s="28" t="s">
        <v>178</v>
      </c>
      <c r="F103" s="57"/>
      <c r="G103" s="102"/>
      <c r="H103" s="35">
        <f>ROUND(G103*F103,2)</f>
        <v>0</v>
      </c>
      <c r="I103" s="58"/>
      <c r="J103" s="24" t="str">
        <f t="shared" ca="1" si="14"/>
        <v/>
      </c>
      <c r="K103" s="15" t="str">
        <f t="shared" si="18"/>
        <v>B035-24250 mm Type 3 Concrete Pavement (Reinforced)m²</v>
      </c>
      <c r="L103" s="16">
        <f>MATCH(K103,'Pay Items'!$K$1:$K$649,0)</f>
        <v>103</v>
      </c>
      <c r="M103" s="17" t="str">
        <f t="shared" ca="1" si="15"/>
        <v>F0</v>
      </c>
      <c r="N103" s="17" t="str">
        <f t="shared" ca="1" si="16"/>
        <v>C2</v>
      </c>
      <c r="O103" s="17" t="str">
        <f t="shared" ca="1" si="17"/>
        <v>C2</v>
      </c>
    </row>
    <row r="104" spans="1:15" s="34" customFormat="1" ht="30" customHeight="1" x14ac:dyDescent="0.2">
      <c r="A104" s="111" t="s">
        <v>293</v>
      </c>
      <c r="B104" s="44"/>
      <c r="C104" s="37" t="s">
        <v>606</v>
      </c>
      <c r="D104" s="67"/>
      <c r="E104" s="68"/>
      <c r="F104" s="69"/>
      <c r="G104" s="70"/>
      <c r="H104" s="70"/>
      <c r="I104" s="71"/>
      <c r="J104" s="24" t="str">
        <f t="shared" ca="1" si="14"/>
        <v>LOCKED</v>
      </c>
      <c r="K104" s="15" t="str">
        <f t="shared" si="18"/>
        <v>B036Pay Item Removed</v>
      </c>
      <c r="L104" s="16">
        <f>MATCH(K104,'Pay Items'!$K$1:$K$649,0)</f>
        <v>104</v>
      </c>
      <c r="M104" s="17" t="str">
        <f t="shared" ca="1" si="15"/>
        <v>F0</v>
      </c>
      <c r="N104" s="17" t="str">
        <f t="shared" ca="1" si="16"/>
        <v>C2</v>
      </c>
      <c r="O104" s="17" t="str">
        <f t="shared" ca="1" si="17"/>
        <v>C2</v>
      </c>
    </row>
    <row r="105" spans="1:15" s="25" customFormat="1" ht="43.9" customHeight="1" x14ac:dyDescent="0.2">
      <c r="A105" s="111" t="s">
        <v>742</v>
      </c>
      <c r="B105" s="44" t="s">
        <v>351</v>
      </c>
      <c r="C105" s="37" t="s">
        <v>1541</v>
      </c>
      <c r="D105" s="43" t="s">
        <v>173</v>
      </c>
      <c r="E105" s="28" t="s">
        <v>178</v>
      </c>
      <c r="F105" s="57"/>
      <c r="G105" s="102"/>
      <c r="H105" s="35">
        <f>ROUND(G105*F105,2)</f>
        <v>0</v>
      </c>
      <c r="I105" s="58"/>
      <c r="J105" s="24" t="str">
        <f t="shared" ca="1" si="14"/>
        <v/>
      </c>
      <c r="K105" s="15" t="str">
        <f t="shared" si="18"/>
        <v>B037-24250 mm Type 3 Concrete Pavement (Plain-Dowelled)m²</v>
      </c>
      <c r="L105" s="16">
        <f>MATCH(K105,'Pay Items'!$K$1:$K$649,0)</f>
        <v>105</v>
      </c>
      <c r="M105" s="17" t="str">
        <f t="shared" ca="1" si="15"/>
        <v>F0</v>
      </c>
      <c r="N105" s="17" t="str">
        <f t="shared" ca="1" si="16"/>
        <v>C2</v>
      </c>
      <c r="O105" s="17" t="str">
        <f t="shared" ca="1" si="17"/>
        <v>C2</v>
      </c>
    </row>
    <row r="106" spans="1:15" s="25" customFormat="1" ht="43.9" customHeight="1" x14ac:dyDescent="0.2">
      <c r="A106" s="111" t="s">
        <v>743</v>
      </c>
      <c r="B106" s="44" t="s">
        <v>352</v>
      </c>
      <c r="C106" s="37" t="s">
        <v>1542</v>
      </c>
      <c r="D106" s="43" t="s">
        <v>173</v>
      </c>
      <c r="E106" s="28" t="s">
        <v>178</v>
      </c>
      <c r="F106" s="57"/>
      <c r="G106" s="102"/>
      <c r="H106" s="35">
        <f>ROUND(G106*F106,2)</f>
        <v>0</v>
      </c>
      <c r="I106" s="58"/>
      <c r="J106" s="24" t="str">
        <f t="shared" ca="1" si="14"/>
        <v/>
      </c>
      <c r="K106" s="15" t="str">
        <f t="shared" si="18"/>
        <v>B038-24230 mm Type 3 Concrete Pavement (Reinforced)m²</v>
      </c>
      <c r="L106" s="16">
        <f>MATCH(K106,'Pay Items'!$K$1:$K$649,0)</f>
        <v>106</v>
      </c>
      <c r="M106" s="17" t="str">
        <f t="shared" ca="1" si="15"/>
        <v>F0</v>
      </c>
      <c r="N106" s="17" t="str">
        <f t="shared" ca="1" si="16"/>
        <v>C2</v>
      </c>
      <c r="O106" s="17" t="str">
        <f t="shared" ca="1" si="17"/>
        <v>C2</v>
      </c>
    </row>
    <row r="107" spans="1:15" s="34" customFormat="1" ht="30" customHeight="1" x14ac:dyDescent="0.2">
      <c r="A107" s="111" t="s">
        <v>294</v>
      </c>
      <c r="B107" s="44"/>
      <c r="C107" s="37" t="s">
        <v>606</v>
      </c>
      <c r="D107" s="67"/>
      <c r="E107" s="68"/>
      <c r="F107" s="69"/>
      <c r="G107" s="70"/>
      <c r="H107" s="70"/>
      <c r="I107" s="71"/>
      <c r="J107" s="24" t="str">
        <f t="shared" ca="1" si="14"/>
        <v>LOCKED</v>
      </c>
      <c r="K107" s="15" t="str">
        <f t="shared" si="18"/>
        <v>B039Pay Item Removed</v>
      </c>
      <c r="L107" s="16">
        <f>MATCH(K107,'Pay Items'!$K$1:$K$649,0)</f>
        <v>107</v>
      </c>
      <c r="M107" s="17" t="str">
        <f t="shared" ca="1" si="15"/>
        <v>F0</v>
      </c>
      <c r="N107" s="17" t="str">
        <f t="shared" ca="1" si="16"/>
        <v>C2</v>
      </c>
      <c r="O107" s="17" t="str">
        <f t="shared" ca="1" si="17"/>
        <v>C2</v>
      </c>
    </row>
    <row r="108" spans="1:15" s="25" customFormat="1" ht="43.9" customHeight="1" x14ac:dyDescent="0.2">
      <c r="A108" s="111" t="s">
        <v>744</v>
      </c>
      <c r="B108" s="44" t="s">
        <v>353</v>
      </c>
      <c r="C108" s="37" t="s">
        <v>1543</v>
      </c>
      <c r="D108" s="43" t="s">
        <v>173</v>
      </c>
      <c r="E108" s="28" t="s">
        <v>178</v>
      </c>
      <c r="F108" s="57"/>
      <c r="G108" s="102"/>
      <c r="H108" s="35">
        <f>ROUND(G108*F108,2)</f>
        <v>0</v>
      </c>
      <c r="I108" s="58"/>
      <c r="J108" s="24" t="str">
        <f t="shared" ca="1" si="14"/>
        <v/>
      </c>
      <c r="K108" s="15" t="str">
        <f t="shared" si="18"/>
        <v>B040-24230 mm Type 3 Concrete Pavement (Plain-Dowelled)m²</v>
      </c>
      <c r="L108" s="16">
        <f>MATCH(K108,'Pay Items'!$K$1:$K$649,0)</f>
        <v>108</v>
      </c>
      <c r="M108" s="17" t="str">
        <f t="shared" ca="1" si="15"/>
        <v>F0</v>
      </c>
      <c r="N108" s="17" t="str">
        <f t="shared" ca="1" si="16"/>
        <v>C2</v>
      </c>
      <c r="O108" s="17" t="str">
        <f t="shared" ca="1" si="17"/>
        <v>C2</v>
      </c>
    </row>
    <row r="109" spans="1:15" s="25" customFormat="1" ht="43.9" customHeight="1" x14ac:dyDescent="0.2">
      <c r="A109" s="111" t="s">
        <v>745</v>
      </c>
      <c r="B109" s="44" t="s">
        <v>354</v>
      </c>
      <c r="C109" s="37" t="s">
        <v>1544</v>
      </c>
      <c r="D109" s="43" t="s">
        <v>173</v>
      </c>
      <c r="E109" s="28" t="s">
        <v>178</v>
      </c>
      <c r="F109" s="57"/>
      <c r="G109" s="102"/>
      <c r="H109" s="35">
        <f>ROUND(G109*F109,2)</f>
        <v>0</v>
      </c>
      <c r="I109" s="58"/>
      <c r="J109" s="24" t="str">
        <f t="shared" ca="1" si="14"/>
        <v/>
      </c>
      <c r="K109" s="15" t="str">
        <f t="shared" si="18"/>
        <v>B041-24200 mm Type 3 Concrete Pavement (Reinforced)m²</v>
      </c>
      <c r="L109" s="16">
        <f>MATCH(K109,'Pay Items'!$K$1:$K$649,0)</f>
        <v>109</v>
      </c>
      <c r="M109" s="17" t="str">
        <f t="shared" ca="1" si="15"/>
        <v>F0</v>
      </c>
      <c r="N109" s="17" t="str">
        <f t="shared" ca="1" si="16"/>
        <v>C2</v>
      </c>
      <c r="O109" s="17" t="str">
        <f t="shared" ca="1" si="17"/>
        <v>C2</v>
      </c>
    </row>
    <row r="110" spans="1:15" s="25" customFormat="1" ht="30" customHeight="1" x14ac:dyDescent="0.2">
      <c r="A110" s="111" t="s">
        <v>295</v>
      </c>
      <c r="B110" s="44"/>
      <c r="C110" s="37" t="s">
        <v>606</v>
      </c>
      <c r="D110" s="43"/>
      <c r="E110" s="28"/>
      <c r="F110" s="57"/>
      <c r="G110" s="35"/>
      <c r="H110" s="35"/>
      <c r="I110" s="58"/>
      <c r="J110" s="24" t="str">
        <f t="shared" ca="1" si="14"/>
        <v>LOCKED</v>
      </c>
      <c r="K110" s="15" t="str">
        <f t="shared" si="18"/>
        <v>B042Pay Item Removed</v>
      </c>
      <c r="L110" s="16">
        <f>MATCH(K110,'Pay Items'!$K$1:$K$649,0)</f>
        <v>110</v>
      </c>
      <c r="M110" s="17" t="str">
        <f t="shared" ca="1" si="15"/>
        <v>F0</v>
      </c>
      <c r="N110" s="17" t="str">
        <f t="shared" ca="1" si="16"/>
        <v>C2</v>
      </c>
      <c r="O110" s="17" t="str">
        <f t="shared" ca="1" si="17"/>
        <v>C2</v>
      </c>
    </row>
    <row r="111" spans="1:15" s="25" customFormat="1" ht="43.9" customHeight="1" x14ac:dyDescent="0.2">
      <c r="A111" s="111" t="s">
        <v>746</v>
      </c>
      <c r="B111" s="44" t="s">
        <v>355</v>
      </c>
      <c r="C111" s="37" t="s">
        <v>1545</v>
      </c>
      <c r="D111" s="43" t="s">
        <v>173</v>
      </c>
      <c r="E111" s="28" t="s">
        <v>178</v>
      </c>
      <c r="F111" s="57"/>
      <c r="G111" s="102"/>
      <c r="H111" s="35">
        <f>ROUND(G111*F111,2)</f>
        <v>0</v>
      </c>
      <c r="I111" s="58"/>
      <c r="J111" s="24" t="str">
        <f t="shared" ca="1" si="14"/>
        <v/>
      </c>
      <c r="K111" s="15" t="str">
        <f t="shared" si="18"/>
        <v>B043-24200 mm Type 3 Concrete Pavement (Plain-Dowelled)m²</v>
      </c>
      <c r="L111" s="16">
        <f>MATCH(K111,'Pay Items'!$K$1:$K$649,0)</f>
        <v>111</v>
      </c>
      <c r="M111" s="17" t="str">
        <f t="shared" ca="1" si="15"/>
        <v>F0</v>
      </c>
      <c r="N111" s="17" t="str">
        <f t="shared" ca="1" si="16"/>
        <v>C2</v>
      </c>
      <c r="O111" s="17" t="str">
        <f t="shared" ca="1" si="17"/>
        <v>C2</v>
      </c>
    </row>
    <row r="112" spans="1:15" s="25" customFormat="1" ht="43.9" customHeight="1" x14ac:dyDescent="0.2">
      <c r="A112" s="111" t="s">
        <v>747</v>
      </c>
      <c r="B112" s="44" t="s">
        <v>356</v>
      </c>
      <c r="C112" s="37" t="s">
        <v>1546</v>
      </c>
      <c r="D112" s="43" t="s">
        <v>173</v>
      </c>
      <c r="E112" s="28" t="s">
        <v>178</v>
      </c>
      <c r="F112" s="57"/>
      <c r="G112" s="102"/>
      <c r="H112" s="35">
        <f>ROUND(G112*F112,2)</f>
        <v>0</v>
      </c>
      <c r="I112" s="58"/>
      <c r="J112" s="24" t="str">
        <f t="shared" ca="1" si="14"/>
        <v/>
      </c>
      <c r="K112" s="15" t="str">
        <f t="shared" si="18"/>
        <v>B044-24150 mm Type 3 Concrete Pavement (Reinforced)m²</v>
      </c>
      <c r="L112" s="16">
        <f>MATCH(K112,'Pay Items'!$K$1:$K$649,0)</f>
        <v>112</v>
      </c>
      <c r="M112" s="17" t="str">
        <f t="shared" ca="1" si="15"/>
        <v>F0</v>
      </c>
      <c r="N112" s="17" t="str">
        <f t="shared" ca="1" si="16"/>
        <v>C2</v>
      </c>
      <c r="O112" s="17" t="str">
        <f t="shared" ca="1" si="17"/>
        <v>C2</v>
      </c>
    </row>
    <row r="113" spans="1:15" s="25" customFormat="1" ht="30" customHeight="1" x14ac:dyDescent="0.2">
      <c r="A113" s="111" t="s">
        <v>296</v>
      </c>
      <c r="B113" s="44"/>
      <c r="C113" s="37" t="s">
        <v>606</v>
      </c>
      <c r="D113" s="43"/>
      <c r="E113" s="28"/>
      <c r="F113" s="57"/>
      <c r="G113" s="35"/>
      <c r="H113" s="35"/>
      <c r="I113" s="58"/>
      <c r="J113" s="24" t="str">
        <f t="shared" ca="1" si="14"/>
        <v>LOCKED</v>
      </c>
      <c r="K113" s="15" t="str">
        <f t="shared" si="18"/>
        <v>B045Pay Item Removed</v>
      </c>
      <c r="L113" s="16">
        <f>MATCH(K113,'Pay Items'!$K$1:$K$649,0)</f>
        <v>113</v>
      </c>
      <c r="M113" s="17" t="str">
        <f t="shared" ca="1" si="15"/>
        <v>F0</v>
      </c>
      <c r="N113" s="17" t="str">
        <f t="shared" ca="1" si="16"/>
        <v>C2</v>
      </c>
      <c r="O113" s="17" t="str">
        <f t="shared" ca="1" si="17"/>
        <v>C2</v>
      </c>
    </row>
    <row r="114" spans="1:15" s="25" customFormat="1" ht="43.9" customHeight="1" x14ac:dyDescent="0.2">
      <c r="A114" s="111" t="s">
        <v>748</v>
      </c>
      <c r="B114" s="44" t="s">
        <v>357</v>
      </c>
      <c r="C114" s="37" t="s">
        <v>1547</v>
      </c>
      <c r="D114" s="43" t="s">
        <v>173</v>
      </c>
      <c r="E114" s="28" t="s">
        <v>178</v>
      </c>
      <c r="F114" s="57"/>
      <c r="G114" s="102"/>
      <c r="H114" s="35">
        <f>ROUND(G114*F114,2)</f>
        <v>0</v>
      </c>
      <c r="I114" s="58"/>
      <c r="J114" s="24" t="str">
        <f t="shared" ca="1" si="14"/>
        <v/>
      </c>
      <c r="K114" s="15" t="str">
        <f t="shared" si="18"/>
        <v>B046-24150 mm Type 3 Concrete Pavement (Plain-Dowelled)m²</v>
      </c>
      <c r="L114" s="16">
        <f>MATCH(K114,'Pay Items'!$K$1:$K$649,0)</f>
        <v>114</v>
      </c>
      <c r="M114" s="17" t="str">
        <f t="shared" ca="1" si="15"/>
        <v>F0</v>
      </c>
      <c r="N114" s="17" t="str">
        <f t="shared" ca="1" si="16"/>
        <v>C2</v>
      </c>
      <c r="O114" s="17" t="str">
        <f t="shared" ca="1" si="17"/>
        <v>C2</v>
      </c>
    </row>
    <row r="115" spans="1:15" s="25" customFormat="1" ht="43.9" customHeight="1" x14ac:dyDescent="0.2">
      <c r="A115" s="111" t="s">
        <v>749</v>
      </c>
      <c r="B115" s="38" t="s">
        <v>154</v>
      </c>
      <c r="C115" s="37" t="s">
        <v>465</v>
      </c>
      <c r="D115" s="43" t="s">
        <v>921</v>
      </c>
      <c r="E115" s="28"/>
      <c r="F115" s="57"/>
      <c r="G115" s="109"/>
      <c r="H115" s="35"/>
      <c r="I115" s="53"/>
      <c r="J115" s="24" t="str">
        <f t="shared" ca="1" si="14"/>
        <v>LOCKED</v>
      </c>
      <c r="K115" s="15" t="str">
        <f t="shared" si="18"/>
        <v>B047-24Partial Slab Patches - Early Opening (24 hour)CW 3230-R8</v>
      </c>
      <c r="L115" s="16">
        <f>MATCH(K115,'Pay Items'!$K$1:$K$649,0)</f>
        <v>115</v>
      </c>
      <c r="M115" s="17" t="str">
        <f t="shared" ca="1" si="15"/>
        <v>F0</v>
      </c>
      <c r="N115" s="17" t="str">
        <f t="shared" ca="1" si="16"/>
        <v>G</v>
      </c>
      <c r="O115" s="17" t="str">
        <f t="shared" ca="1" si="17"/>
        <v>C2</v>
      </c>
    </row>
    <row r="116" spans="1:15" s="25" customFormat="1" ht="43.9" customHeight="1" x14ac:dyDescent="0.2">
      <c r="A116" s="111" t="s">
        <v>750</v>
      </c>
      <c r="B116" s="44" t="s">
        <v>350</v>
      </c>
      <c r="C116" s="37" t="s">
        <v>1548</v>
      </c>
      <c r="D116" s="43" t="s">
        <v>173</v>
      </c>
      <c r="E116" s="28" t="s">
        <v>178</v>
      </c>
      <c r="F116" s="57"/>
      <c r="G116" s="102"/>
      <c r="H116" s="35">
        <f t="shared" ref="H116:H131" si="20">ROUND(G116*F116,2)</f>
        <v>0</v>
      </c>
      <c r="I116" s="53"/>
      <c r="J116" s="24" t="str">
        <f t="shared" ca="1" si="14"/>
        <v/>
      </c>
      <c r="K116" s="15" t="str">
        <f t="shared" si="18"/>
        <v>B048-24250 mm Type 3 Concrete Pavement (Type A)m²</v>
      </c>
      <c r="L116" s="16">
        <f>MATCH(K116,'Pay Items'!$K$1:$K$649,0)</f>
        <v>116</v>
      </c>
      <c r="M116" s="17" t="str">
        <f t="shared" ca="1" si="15"/>
        <v>F0</v>
      </c>
      <c r="N116" s="17" t="str">
        <f t="shared" ca="1" si="16"/>
        <v>C2</v>
      </c>
      <c r="O116" s="17" t="str">
        <f t="shared" ca="1" si="17"/>
        <v>C2</v>
      </c>
    </row>
    <row r="117" spans="1:15" s="25" customFormat="1" ht="43.9" customHeight="1" x14ac:dyDescent="0.2">
      <c r="A117" s="111" t="s">
        <v>751</v>
      </c>
      <c r="B117" s="44" t="s">
        <v>351</v>
      </c>
      <c r="C117" s="37" t="s">
        <v>1549</v>
      </c>
      <c r="D117" s="43" t="s">
        <v>173</v>
      </c>
      <c r="E117" s="28" t="s">
        <v>178</v>
      </c>
      <c r="F117" s="57"/>
      <c r="G117" s="102"/>
      <c r="H117" s="35">
        <f t="shared" si="20"/>
        <v>0</v>
      </c>
      <c r="I117" s="53"/>
      <c r="J117" s="24" t="str">
        <f t="shared" ca="1" si="14"/>
        <v/>
      </c>
      <c r="K117" s="15" t="str">
        <f t="shared" si="18"/>
        <v>B049-24250 mm Type 3 Concrete Pavement (Type B)m²</v>
      </c>
      <c r="L117" s="16">
        <f>MATCH(K117,'Pay Items'!$K$1:$K$649,0)</f>
        <v>117</v>
      </c>
      <c r="M117" s="17" t="str">
        <f t="shared" ca="1" si="15"/>
        <v>F0</v>
      </c>
      <c r="N117" s="17" t="str">
        <f t="shared" ca="1" si="16"/>
        <v>C2</v>
      </c>
      <c r="O117" s="17" t="str">
        <f t="shared" ca="1" si="17"/>
        <v>C2</v>
      </c>
    </row>
    <row r="118" spans="1:15" s="25" customFormat="1" ht="43.9" customHeight="1" x14ac:dyDescent="0.2">
      <c r="A118" s="111" t="s">
        <v>752</v>
      </c>
      <c r="B118" s="44" t="s">
        <v>352</v>
      </c>
      <c r="C118" s="37" t="s">
        <v>1550</v>
      </c>
      <c r="D118" s="43" t="s">
        <v>173</v>
      </c>
      <c r="E118" s="28" t="s">
        <v>178</v>
      </c>
      <c r="F118" s="57"/>
      <c r="G118" s="102"/>
      <c r="H118" s="35">
        <f t="shared" si="20"/>
        <v>0</v>
      </c>
      <c r="I118" s="53"/>
      <c r="J118" s="24" t="str">
        <f t="shared" ca="1" si="14"/>
        <v/>
      </c>
      <c r="K118" s="15" t="str">
        <f t="shared" si="18"/>
        <v>B050-24250 mm Type 3 Concrete Pavement (Type C)m²</v>
      </c>
      <c r="L118" s="16">
        <f>MATCH(K118,'Pay Items'!$K$1:$K$649,0)</f>
        <v>118</v>
      </c>
      <c r="M118" s="17" t="str">
        <f t="shared" ca="1" si="15"/>
        <v>F0</v>
      </c>
      <c r="N118" s="17" t="str">
        <f t="shared" ca="1" si="16"/>
        <v>C2</v>
      </c>
      <c r="O118" s="17" t="str">
        <f t="shared" ca="1" si="17"/>
        <v>C2</v>
      </c>
    </row>
    <row r="119" spans="1:15" s="25" customFormat="1" ht="43.9" customHeight="1" x14ac:dyDescent="0.2">
      <c r="A119" s="111" t="s">
        <v>753</v>
      </c>
      <c r="B119" s="44" t="s">
        <v>353</v>
      </c>
      <c r="C119" s="37" t="s">
        <v>1551</v>
      </c>
      <c r="D119" s="43" t="s">
        <v>173</v>
      </c>
      <c r="E119" s="28" t="s">
        <v>178</v>
      </c>
      <c r="F119" s="57"/>
      <c r="G119" s="102"/>
      <c r="H119" s="35">
        <f t="shared" si="20"/>
        <v>0</v>
      </c>
      <c r="I119" s="53"/>
      <c r="J119" s="24" t="str">
        <f t="shared" ca="1" si="14"/>
        <v/>
      </c>
      <c r="K119" s="15" t="str">
        <f t="shared" si="18"/>
        <v>B051-24250 mm Type 3 Concrete Pavement (Type D)m²</v>
      </c>
      <c r="L119" s="16">
        <f>MATCH(K119,'Pay Items'!$K$1:$K$649,0)</f>
        <v>119</v>
      </c>
      <c r="M119" s="17" t="str">
        <f t="shared" ca="1" si="15"/>
        <v>F0</v>
      </c>
      <c r="N119" s="17" t="str">
        <f t="shared" ca="1" si="16"/>
        <v>C2</v>
      </c>
      <c r="O119" s="17" t="str">
        <f t="shared" ca="1" si="17"/>
        <v>C2</v>
      </c>
    </row>
    <row r="120" spans="1:15" s="25" customFormat="1" ht="43.9" customHeight="1" x14ac:dyDescent="0.2">
      <c r="A120" s="111" t="s">
        <v>754</v>
      </c>
      <c r="B120" s="44" t="s">
        <v>354</v>
      </c>
      <c r="C120" s="37" t="s">
        <v>1552</v>
      </c>
      <c r="D120" s="43" t="s">
        <v>173</v>
      </c>
      <c r="E120" s="28" t="s">
        <v>178</v>
      </c>
      <c r="F120" s="57"/>
      <c r="G120" s="102"/>
      <c r="H120" s="35">
        <f t="shared" si="20"/>
        <v>0</v>
      </c>
      <c r="I120" s="53"/>
      <c r="J120" s="24" t="str">
        <f t="shared" ca="1" si="14"/>
        <v/>
      </c>
      <c r="K120" s="15" t="str">
        <f t="shared" si="18"/>
        <v>B052-24230 mm Type 3 Concrete Pavement (Type A)m²</v>
      </c>
      <c r="L120" s="16">
        <f>MATCH(K120,'Pay Items'!$K$1:$K$649,0)</f>
        <v>120</v>
      </c>
      <c r="M120" s="17" t="str">
        <f t="shared" ca="1" si="15"/>
        <v>F0</v>
      </c>
      <c r="N120" s="17" t="str">
        <f t="shared" ca="1" si="16"/>
        <v>C2</v>
      </c>
      <c r="O120" s="17" t="str">
        <f t="shared" ca="1" si="17"/>
        <v>C2</v>
      </c>
    </row>
    <row r="121" spans="1:15" s="25" customFormat="1" ht="43.9" customHeight="1" x14ac:dyDescent="0.2">
      <c r="A121" s="111" t="s">
        <v>755</v>
      </c>
      <c r="B121" s="44" t="s">
        <v>355</v>
      </c>
      <c r="C121" s="37" t="s">
        <v>1553</v>
      </c>
      <c r="D121" s="43" t="s">
        <v>173</v>
      </c>
      <c r="E121" s="28" t="s">
        <v>178</v>
      </c>
      <c r="F121" s="57"/>
      <c r="G121" s="102"/>
      <c r="H121" s="35">
        <f t="shared" si="20"/>
        <v>0</v>
      </c>
      <c r="I121" s="53"/>
      <c r="J121" s="24" t="str">
        <f t="shared" ca="1" si="14"/>
        <v/>
      </c>
      <c r="K121" s="15" t="str">
        <f t="shared" si="18"/>
        <v>B053-24230 mm Type 3 Concrete Pavement (Type B)m²</v>
      </c>
      <c r="L121" s="16">
        <f>MATCH(K121,'Pay Items'!$K$1:$K$649,0)</f>
        <v>121</v>
      </c>
      <c r="M121" s="17" t="str">
        <f t="shared" ca="1" si="15"/>
        <v>F0</v>
      </c>
      <c r="N121" s="17" t="str">
        <f t="shared" ca="1" si="16"/>
        <v>C2</v>
      </c>
      <c r="O121" s="17" t="str">
        <f t="shared" ca="1" si="17"/>
        <v>C2</v>
      </c>
    </row>
    <row r="122" spans="1:15" s="25" customFormat="1" ht="43.9" customHeight="1" x14ac:dyDescent="0.2">
      <c r="A122" s="111" t="s">
        <v>756</v>
      </c>
      <c r="B122" s="44" t="s">
        <v>356</v>
      </c>
      <c r="C122" s="37" t="s">
        <v>1554</v>
      </c>
      <c r="D122" s="43" t="s">
        <v>173</v>
      </c>
      <c r="E122" s="28" t="s">
        <v>178</v>
      </c>
      <c r="F122" s="57"/>
      <c r="G122" s="102"/>
      <c r="H122" s="35">
        <f t="shared" si="20"/>
        <v>0</v>
      </c>
      <c r="I122" s="53"/>
      <c r="J122" s="24" t="str">
        <f t="shared" ca="1" si="14"/>
        <v/>
      </c>
      <c r="K122" s="15" t="str">
        <f t="shared" si="18"/>
        <v>B054-24230 mm Type 3 Concrete Pavement (Type C)m²</v>
      </c>
      <c r="L122" s="16">
        <f>MATCH(K122,'Pay Items'!$K$1:$K$649,0)</f>
        <v>122</v>
      </c>
      <c r="M122" s="17" t="str">
        <f t="shared" ca="1" si="15"/>
        <v>F0</v>
      </c>
      <c r="N122" s="17" t="str">
        <f t="shared" ca="1" si="16"/>
        <v>C2</v>
      </c>
      <c r="O122" s="17" t="str">
        <f t="shared" ca="1" si="17"/>
        <v>C2</v>
      </c>
    </row>
    <row r="123" spans="1:15" s="25" customFormat="1" ht="43.9" customHeight="1" x14ac:dyDescent="0.2">
      <c r="A123" s="111" t="s">
        <v>757</v>
      </c>
      <c r="B123" s="44" t="s">
        <v>357</v>
      </c>
      <c r="C123" s="37" t="s">
        <v>1555</v>
      </c>
      <c r="D123" s="43" t="s">
        <v>173</v>
      </c>
      <c r="E123" s="28" t="s">
        <v>178</v>
      </c>
      <c r="F123" s="57"/>
      <c r="G123" s="102"/>
      <c r="H123" s="35">
        <f t="shared" si="20"/>
        <v>0</v>
      </c>
      <c r="I123" s="53"/>
      <c r="J123" s="24" t="str">
        <f t="shared" ca="1" si="14"/>
        <v/>
      </c>
      <c r="K123" s="15" t="str">
        <f t="shared" si="18"/>
        <v>B055-24230 mm Type 3 Concrete Pavement (Type D)m²</v>
      </c>
      <c r="L123" s="16">
        <f>MATCH(K123,'Pay Items'!$K$1:$K$649,0)</f>
        <v>123</v>
      </c>
      <c r="M123" s="17" t="str">
        <f t="shared" ca="1" si="15"/>
        <v>F0</v>
      </c>
      <c r="N123" s="17" t="str">
        <f t="shared" ca="1" si="16"/>
        <v>C2</v>
      </c>
      <c r="O123" s="17" t="str">
        <f t="shared" ca="1" si="17"/>
        <v>C2</v>
      </c>
    </row>
    <row r="124" spans="1:15" s="25" customFormat="1" ht="43.9" customHeight="1" x14ac:dyDescent="0.2">
      <c r="A124" s="111" t="s">
        <v>758</v>
      </c>
      <c r="B124" s="44" t="s">
        <v>358</v>
      </c>
      <c r="C124" s="37" t="s">
        <v>1556</v>
      </c>
      <c r="D124" s="43" t="s">
        <v>173</v>
      </c>
      <c r="E124" s="28" t="s">
        <v>178</v>
      </c>
      <c r="F124" s="57"/>
      <c r="G124" s="102"/>
      <c r="H124" s="35">
        <f t="shared" si="20"/>
        <v>0</v>
      </c>
      <c r="I124" s="53"/>
      <c r="J124" s="24" t="str">
        <f t="shared" ca="1" si="14"/>
        <v/>
      </c>
      <c r="K124" s="15" t="str">
        <f t="shared" si="18"/>
        <v>B056-24200 mm Type 3 Concrete Pavement (Type A)m²</v>
      </c>
      <c r="L124" s="16">
        <f>MATCH(K124,'Pay Items'!$K$1:$K$649,0)</f>
        <v>124</v>
      </c>
      <c r="M124" s="17" t="str">
        <f t="shared" ca="1" si="15"/>
        <v>F0</v>
      </c>
      <c r="N124" s="17" t="str">
        <f t="shared" ca="1" si="16"/>
        <v>C2</v>
      </c>
      <c r="O124" s="17" t="str">
        <f t="shared" ca="1" si="17"/>
        <v>C2</v>
      </c>
    </row>
    <row r="125" spans="1:15" s="25" customFormat="1" ht="43.9" customHeight="1" x14ac:dyDescent="0.2">
      <c r="A125" s="111" t="s">
        <v>759</v>
      </c>
      <c r="B125" s="44" t="s">
        <v>360</v>
      </c>
      <c r="C125" s="37" t="s">
        <v>1557</v>
      </c>
      <c r="D125" s="43" t="s">
        <v>173</v>
      </c>
      <c r="E125" s="28" t="s">
        <v>178</v>
      </c>
      <c r="F125" s="57"/>
      <c r="G125" s="102"/>
      <c r="H125" s="35">
        <f t="shared" si="20"/>
        <v>0</v>
      </c>
      <c r="I125" s="53"/>
      <c r="J125" s="24" t="str">
        <f t="shared" ca="1" si="14"/>
        <v/>
      </c>
      <c r="K125" s="15" t="str">
        <f t="shared" si="18"/>
        <v>B057-24200 mm Type 3 Concrete Pavement (Type B)m²</v>
      </c>
      <c r="L125" s="16">
        <f>MATCH(K125,'Pay Items'!$K$1:$K$649,0)</f>
        <v>125</v>
      </c>
      <c r="M125" s="17" t="str">
        <f t="shared" ca="1" si="15"/>
        <v>F0</v>
      </c>
      <c r="N125" s="17" t="str">
        <f t="shared" ca="1" si="16"/>
        <v>C2</v>
      </c>
      <c r="O125" s="17" t="str">
        <f t="shared" ca="1" si="17"/>
        <v>C2</v>
      </c>
    </row>
    <row r="126" spans="1:15" s="25" customFormat="1" ht="43.9" customHeight="1" x14ac:dyDescent="0.2">
      <c r="A126" s="111" t="s">
        <v>760</v>
      </c>
      <c r="B126" s="44" t="s">
        <v>359</v>
      </c>
      <c r="C126" s="37" t="s">
        <v>1558</v>
      </c>
      <c r="D126" s="43" t="s">
        <v>173</v>
      </c>
      <c r="E126" s="28" t="s">
        <v>178</v>
      </c>
      <c r="F126" s="57"/>
      <c r="G126" s="102"/>
      <c r="H126" s="35">
        <f t="shared" si="20"/>
        <v>0</v>
      </c>
      <c r="I126" s="58"/>
      <c r="J126" s="24" t="str">
        <f t="shared" ca="1" si="14"/>
        <v/>
      </c>
      <c r="K126" s="15" t="str">
        <f t="shared" si="18"/>
        <v>B058-24200 mm Type 3 Concrete Pavement (Type C)m²</v>
      </c>
      <c r="L126" s="16">
        <f>MATCH(K126,'Pay Items'!$K$1:$K$649,0)</f>
        <v>126</v>
      </c>
      <c r="M126" s="17" t="str">
        <f t="shared" ca="1" si="15"/>
        <v>F0</v>
      </c>
      <c r="N126" s="17" t="str">
        <f t="shared" ca="1" si="16"/>
        <v>C2</v>
      </c>
      <c r="O126" s="17" t="str">
        <f t="shared" ca="1" si="17"/>
        <v>C2</v>
      </c>
    </row>
    <row r="127" spans="1:15" s="25" customFormat="1" ht="43.9" customHeight="1" x14ac:dyDescent="0.2">
      <c r="A127" s="111" t="s">
        <v>761</v>
      </c>
      <c r="B127" s="44" t="s">
        <v>207</v>
      </c>
      <c r="C127" s="37" t="s">
        <v>1559</v>
      </c>
      <c r="D127" s="43" t="s">
        <v>173</v>
      </c>
      <c r="E127" s="28" t="s">
        <v>178</v>
      </c>
      <c r="F127" s="57"/>
      <c r="G127" s="102"/>
      <c r="H127" s="35">
        <f t="shared" si="20"/>
        <v>0</v>
      </c>
      <c r="I127" s="58"/>
      <c r="J127" s="24" t="str">
        <f t="shared" ca="1" si="14"/>
        <v/>
      </c>
      <c r="K127" s="15" t="str">
        <f t="shared" si="18"/>
        <v>B059-24200 mm Type 3 Concrete Pavement (Type D)m²</v>
      </c>
      <c r="L127" s="16">
        <f>MATCH(K127,'Pay Items'!$K$1:$K$649,0)</f>
        <v>127</v>
      </c>
      <c r="M127" s="17" t="str">
        <f t="shared" ca="1" si="15"/>
        <v>F0</v>
      </c>
      <c r="N127" s="17" t="str">
        <f t="shared" ca="1" si="16"/>
        <v>C2</v>
      </c>
      <c r="O127" s="17" t="str">
        <f t="shared" ca="1" si="17"/>
        <v>C2</v>
      </c>
    </row>
    <row r="128" spans="1:15" s="25" customFormat="1" ht="43.9" customHeight="1" x14ac:dyDescent="0.2">
      <c r="A128" s="111" t="s">
        <v>762</v>
      </c>
      <c r="B128" s="44" t="s">
        <v>361</v>
      </c>
      <c r="C128" s="37" t="s">
        <v>1560</v>
      </c>
      <c r="D128" s="43" t="s">
        <v>173</v>
      </c>
      <c r="E128" s="28" t="s">
        <v>178</v>
      </c>
      <c r="F128" s="57"/>
      <c r="G128" s="102"/>
      <c r="H128" s="35">
        <f t="shared" si="20"/>
        <v>0</v>
      </c>
      <c r="I128" s="58"/>
      <c r="J128" s="24" t="str">
        <f t="shared" ca="1" si="14"/>
        <v/>
      </c>
      <c r="K128" s="15" t="str">
        <f t="shared" si="18"/>
        <v>B060-24150 mm Type 3 Concrete Pavement (Type A)m²</v>
      </c>
      <c r="L128" s="16">
        <f>MATCH(K128,'Pay Items'!$K$1:$K$649,0)</f>
        <v>128</v>
      </c>
      <c r="M128" s="17" t="str">
        <f t="shared" ca="1" si="15"/>
        <v>F0</v>
      </c>
      <c r="N128" s="17" t="str">
        <f t="shared" ca="1" si="16"/>
        <v>C2</v>
      </c>
      <c r="O128" s="17" t="str">
        <f t="shared" ca="1" si="17"/>
        <v>C2</v>
      </c>
    </row>
    <row r="129" spans="1:15" s="25" customFormat="1" ht="43.9" customHeight="1" x14ac:dyDescent="0.2">
      <c r="A129" s="111" t="s">
        <v>763</v>
      </c>
      <c r="B129" s="44" t="s">
        <v>451</v>
      </c>
      <c r="C129" s="37" t="s">
        <v>1561</v>
      </c>
      <c r="D129" s="43" t="s">
        <v>173</v>
      </c>
      <c r="E129" s="28" t="s">
        <v>178</v>
      </c>
      <c r="F129" s="57"/>
      <c r="G129" s="102"/>
      <c r="H129" s="35">
        <f t="shared" si="20"/>
        <v>0</v>
      </c>
      <c r="I129" s="58"/>
      <c r="J129" s="24" t="str">
        <f t="shared" ca="1" si="14"/>
        <v/>
      </c>
      <c r="K129" s="15" t="str">
        <f t="shared" si="18"/>
        <v>B061-24150 mm Type 3 Concrete Pavement (Type B)m²</v>
      </c>
      <c r="L129" s="16">
        <f>MATCH(K129,'Pay Items'!$K$1:$K$649,0)</f>
        <v>129</v>
      </c>
      <c r="M129" s="17" t="str">
        <f t="shared" ca="1" si="15"/>
        <v>F0</v>
      </c>
      <c r="N129" s="17" t="str">
        <f t="shared" ca="1" si="16"/>
        <v>C2</v>
      </c>
      <c r="O129" s="17" t="str">
        <f t="shared" ca="1" si="17"/>
        <v>C2</v>
      </c>
    </row>
    <row r="130" spans="1:15" s="25" customFormat="1" ht="43.9" customHeight="1" x14ac:dyDescent="0.2">
      <c r="A130" s="111" t="s">
        <v>764</v>
      </c>
      <c r="B130" s="44" t="s">
        <v>452</v>
      </c>
      <c r="C130" s="37" t="s">
        <v>1562</v>
      </c>
      <c r="D130" s="43" t="s">
        <v>173</v>
      </c>
      <c r="E130" s="28" t="s">
        <v>178</v>
      </c>
      <c r="F130" s="57"/>
      <c r="G130" s="102"/>
      <c r="H130" s="35">
        <f t="shared" si="20"/>
        <v>0</v>
      </c>
      <c r="I130" s="58"/>
      <c r="J130" s="24" t="str">
        <f t="shared" ca="1" si="14"/>
        <v/>
      </c>
      <c r="K130" s="15" t="str">
        <f t="shared" si="18"/>
        <v>B062-24150 mm Type 3 Concrete Pavement (Type C)m²</v>
      </c>
      <c r="L130" s="16">
        <f>MATCH(K130,'Pay Items'!$K$1:$K$649,0)</f>
        <v>130</v>
      </c>
      <c r="M130" s="17" t="str">
        <f t="shared" ca="1" si="15"/>
        <v>F0</v>
      </c>
      <c r="N130" s="17" t="str">
        <f t="shared" ca="1" si="16"/>
        <v>C2</v>
      </c>
      <c r="O130" s="17" t="str">
        <f t="shared" ca="1" si="17"/>
        <v>C2</v>
      </c>
    </row>
    <row r="131" spans="1:15" s="25" customFormat="1" ht="43.9" customHeight="1" x14ac:dyDescent="0.2">
      <c r="A131" s="111" t="s">
        <v>765</v>
      </c>
      <c r="B131" s="44" t="s">
        <v>453</v>
      </c>
      <c r="C131" s="37" t="s">
        <v>1563</v>
      </c>
      <c r="D131" s="43" t="s">
        <v>173</v>
      </c>
      <c r="E131" s="28" t="s">
        <v>178</v>
      </c>
      <c r="F131" s="57"/>
      <c r="G131" s="102"/>
      <c r="H131" s="35">
        <f t="shared" si="20"/>
        <v>0</v>
      </c>
      <c r="I131" s="58"/>
      <c r="J131" s="24" t="str">
        <f t="shared" ref="J131:J194" ca="1" si="21">IF(CELL("protect",$G131)=1, "LOCKED", "")</f>
        <v/>
      </c>
      <c r="K131" s="15" t="str">
        <f t="shared" si="18"/>
        <v>B063-24150 mm Type 3 Concrete Pavement (Type D)m²</v>
      </c>
      <c r="L131" s="16">
        <f>MATCH(K131,'Pay Items'!$K$1:$K$649,0)</f>
        <v>131</v>
      </c>
      <c r="M131" s="17" t="str">
        <f t="shared" ref="M131:M194" ca="1" si="22">CELL("format",$F131)</f>
        <v>F0</v>
      </c>
      <c r="N131" s="17" t="str">
        <f t="shared" ref="N131:N194" ca="1" si="23">CELL("format",$G131)</f>
        <v>C2</v>
      </c>
      <c r="O131" s="17" t="str">
        <f t="shared" ref="O131:O194" ca="1" si="24">CELL("format",$H131)</f>
        <v>C2</v>
      </c>
    </row>
    <row r="132" spans="1:15" s="25" customFormat="1" ht="43.9" customHeight="1" x14ac:dyDescent="0.2">
      <c r="A132" s="111" t="s">
        <v>766</v>
      </c>
      <c r="B132" s="38" t="s">
        <v>159</v>
      </c>
      <c r="C132" s="37" t="s">
        <v>575</v>
      </c>
      <c r="D132" s="43" t="s">
        <v>1315</v>
      </c>
      <c r="E132" s="28"/>
      <c r="F132" s="57"/>
      <c r="G132" s="109"/>
      <c r="H132" s="35"/>
      <c r="I132" s="53"/>
      <c r="J132" s="24" t="str">
        <f t="shared" ca="1" si="21"/>
        <v>LOCKED</v>
      </c>
      <c r="K132" s="15" t="str">
        <f t="shared" ref="K132:K195" si="25">CLEAN(CONCATENATE(TRIM($A132),TRIM($C132),IF(LEFT($D132)&lt;&gt;"E",TRIM($D132),),TRIM($E132)))</f>
        <v>B064-72Slab Replacement - Early Opening (72 hour)CW 3230-R8</v>
      </c>
      <c r="L132" s="16">
        <f>MATCH(K132,'Pay Items'!$K$1:$K$649,0)</f>
        <v>132</v>
      </c>
      <c r="M132" s="17" t="str">
        <f t="shared" ca="1" si="22"/>
        <v>F0</v>
      </c>
      <c r="N132" s="17" t="str">
        <f t="shared" ca="1" si="23"/>
        <v>G</v>
      </c>
      <c r="O132" s="17" t="str">
        <f t="shared" ca="1" si="24"/>
        <v>C2</v>
      </c>
    </row>
    <row r="133" spans="1:15" s="25" customFormat="1" ht="43.9" customHeight="1" x14ac:dyDescent="0.2">
      <c r="A133" s="111" t="s">
        <v>767</v>
      </c>
      <c r="B133" s="44" t="s">
        <v>350</v>
      </c>
      <c r="C133" s="37" t="s">
        <v>1564</v>
      </c>
      <c r="D133" s="43" t="s">
        <v>173</v>
      </c>
      <c r="E133" s="28" t="s">
        <v>178</v>
      </c>
      <c r="F133" s="57"/>
      <c r="G133" s="102"/>
      <c r="H133" s="35">
        <f>ROUND(G133*F133,2)</f>
        <v>0</v>
      </c>
      <c r="I133" s="53"/>
      <c r="J133" s="24" t="str">
        <f t="shared" ca="1" si="21"/>
        <v/>
      </c>
      <c r="K133" s="15" t="str">
        <f t="shared" si="25"/>
        <v>B065-72250 mm Type 4 Concrete Pavement (Reinforced)m²</v>
      </c>
      <c r="L133" s="16">
        <f>MATCH(K133,'Pay Items'!$K$1:$K$649,0)</f>
        <v>133</v>
      </c>
      <c r="M133" s="17" t="str">
        <f t="shared" ca="1" si="22"/>
        <v>F0</v>
      </c>
      <c r="N133" s="17" t="str">
        <f t="shared" ca="1" si="23"/>
        <v>C2</v>
      </c>
      <c r="O133" s="17" t="str">
        <f t="shared" ca="1" si="24"/>
        <v>C2</v>
      </c>
    </row>
    <row r="134" spans="1:15" s="34" customFormat="1" ht="30" customHeight="1" x14ac:dyDescent="0.2">
      <c r="A134" s="111" t="s">
        <v>297</v>
      </c>
      <c r="B134" s="44"/>
      <c r="C134" s="37" t="s">
        <v>606</v>
      </c>
      <c r="D134" s="67"/>
      <c r="E134" s="68"/>
      <c r="F134" s="69"/>
      <c r="G134" s="70"/>
      <c r="H134" s="70"/>
      <c r="I134" s="72"/>
      <c r="J134" s="24" t="str">
        <f t="shared" ca="1" si="21"/>
        <v>LOCKED</v>
      </c>
      <c r="K134" s="15" t="str">
        <f t="shared" si="25"/>
        <v>B066Pay Item Removed</v>
      </c>
      <c r="L134" s="16">
        <f>MATCH(K134,'Pay Items'!$K$1:$K$649,0)</f>
        <v>134</v>
      </c>
      <c r="M134" s="17" t="str">
        <f t="shared" ca="1" si="22"/>
        <v>F0</v>
      </c>
      <c r="N134" s="17" t="str">
        <f t="shared" ca="1" si="23"/>
        <v>C2</v>
      </c>
      <c r="O134" s="17" t="str">
        <f t="shared" ca="1" si="24"/>
        <v>C2</v>
      </c>
    </row>
    <row r="135" spans="1:15" s="25" customFormat="1" ht="43.9" customHeight="1" x14ac:dyDescent="0.2">
      <c r="A135" s="111" t="s">
        <v>768</v>
      </c>
      <c r="B135" s="44" t="s">
        <v>351</v>
      </c>
      <c r="C135" s="37" t="s">
        <v>1565</v>
      </c>
      <c r="D135" s="43" t="s">
        <v>173</v>
      </c>
      <c r="E135" s="28" t="s">
        <v>178</v>
      </c>
      <c r="F135" s="57"/>
      <c r="G135" s="102"/>
      <c r="H135" s="35">
        <f>ROUND(G135*F135,2)</f>
        <v>0</v>
      </c>
      <c r="I135" s="53"/>
      <c r="J135" s="24" t="str">
        <f t="shared" ca="1" si="21"/>
        <v/>
      </c>
      <c r="K135" s="15" t="str">
        <f t="shared" si="25"/>
        <v>B067-72250 mm Type 4 Concrete Pavement (Plain-Dowelled)m²</v>
      </c>
      <c r="L135" s="16">
        <f>MATCH(K135,'Pay Items'!$K$1:$K$649,0)</f>
        <v>135</v>
      </c>
      <c r="M135" s="17" t="str">
        <f t="shared" ca="1" si="22"/>
        <v>F0</v>
      </c>
      <c r="N135" s="17" t="str">
        <f t="shared" ca="1" si="23"/>
        <v>C2</v>
      </c>
      <c r="O135" s="17" t="str">
        <f t="shared" ca="1" si="24"/>
        <v>C2</v>
      </c>
    </row>
    <row r="136" spans="1:15" s="25" customFormat="1" ht="43.9" customHeight="1" x14ac:dyDescent="0.2">
      <c r="A136" s="111" t="s">
        <v>769</v>
      </c>
      <c r="B136" s="44" t="s">
        <v>352</v>
      </c>
      <c r="C136" s="37" t="s">
        <v>1566</v>
      </c>
      <c r="D136" s="43" t="s">
        <v>173</v>
      </c>
      <c r="E136" s="28" t="s">
        <v>178</v>
      </c>
      <c r="F136" s="57"/>
      <c r="G136" s="102"/>
      <c r="H136" s="35">
        <f>ROUND(G136*F136,2)</f>
        <v>0</v>
      </c>
      <c r="I136" s="53"/>
      <c r="J136" s="24" t="str">
        <f t="shared" ca="1" si="21"/>
        <v/>
      </c>
      <c r="K136" s="15" t="str">
        <f t="shared" si="25"/>
        <v>B068-72230 mm Type 4 Concrete Pavement (Reinforced)m²</v>
      </c>
      <c r="L136" s="16">
        <f>MATCH(K136,'Pay Items'!$K$1:$K$649,0)</f>
        <v>136</v>
      </c>
      <c r="M136" s="17" t="str">
        <f t="shared" ca="1" si="22"/>
        <v>F0</v>
      </c>
      <c r="N136" s="17" t="str">
        <f t="shared" ca="1" si="23"/>
        <v>C2</v>
      </c>
      <c r="O136" s="17" t="str">
        <f t="shared" ca="1" si="24"/>
        <v>C2</v>
      </c>
    </row>
    <row r="137" spans="1:15" s="25" customFormat="1" ht="30" customHeight="1" x14ac:dyDescent="0.2">
      <c r="A137" s="111" t="s">
        <v>298</v>
      </c>
      <c r="B137" s="44"/>
      <c r="C137" s="37" t="s">
        <v>606</v>
      </c>
      <c r="D137" s="43"/>
      <c r="E137" s="28"/>
      <c r="F137" s="57"/>
      <c r="G137" s="35"/>
      <c r="H137" s="35"/>
      <c r="I137" s="53"/>
      <c r="J137" s="24" t="str">
        <f t="shared" ca="1" si="21"/>
        <v>LOCKED</v>
      </c>
      <c r="K137" s="15" t="str">
        <f t="shared" si="25"/>
        <v>B069Pay Item Removed</v>
      </c>
      <c r="L137" s="16">
        <f>MATCH(K137,'Pay Items'!$K$1:$K$649,0)</f>
        <v>137</v>
      </c>
      <c r="M137" s="17" t="str">
        <f t="shared" ca="1" si="22"/>
        <v>F0</v>
      </c>
      <c r="N137" s="17" t="str">
        <f t="shared" ca="1" si="23"/>
        <v>C2</v>
      </c>
      <c r="O137" s="17" t="str">
        <f t="shared" ca="1" si="24"/>
        <v>C2</v>
      </c>
    </row>
    <row r="138" spans="1:15" s="25" customFormat="1" ht="43.9" customHeight="1" x14ac:dyDescent="0.2">
      <c r="A138" s="111" t="s">
        <v>770</v>
      </c>
      <c r="B138" s="44" t="s">
        <v>353</v>
      </c>
      <c r="C138" s="37" t="s">
        <v>1567</v>
      </c>
      <c r="D138" s="43" t="s">
        <v>173</v>
      </c>
      <c r="E138" s="28" t="s">
        <v>178</v>
      </c>
      <c r="F138" s="57"/>
      <c r="G138" s="102"/>
      <c r="H138" s="35">
        <f>ROUND(G138*F138,2)</f>
        <v>0</v>
      </c>
      <c r="I138" s="53"/>
      <c r="J138" s="24" t="str">
        <f t="shared" ca="1" si="21"/>
        <v/>
      </c>
      <c r="K138" s="15" t="str">
        <f t="shared" si="25"/>
        <v>B070-72230 mm Type 4 Concrete Pavement (Plain-Dowelled)m²</v>
      </c>
      <c r="L138" s="16">
        <f>MATCH(K138,'Pay Items'!$K$1:$K$649,0)</f>
        <v>138</v>
      </c>
      <c r="M138" s="17" t="str">
        <f t="shared" ca="1" si="22"/>
        <v>F0</v>
      </c>
      <c r="N138" s="17" t="str">
        <f t="shared" ca="1" si="23"/>
        <v>C2</v>
      </c>
      <c r="O138" s="17" t="str">
        <f t="shared" ca="1" si="24"/>
        <v>C2</v>
      </c>
    </row>
    <row r="139" spans="1:15" s="25" customFormat="1" ht="43.9" customHeight="1" x14ac:dyDescent="0.2">
      <c r="A139" s="111" t="s">
        <v>771</v>
      </c>
      <c r="B139" s="44" t="s">
        <v>354</v>
      </c>
      <c r="C139" s="37" t="s">
        <v>1568</v>
      </c>
      <c r="D139" s="43" t="s">
        <v>173</v>
      </c>
      <c r="E139" s="28" t="s">
        <v>178</v>
      </c>
      <c r="F139" s="57"/>
      <c r="G139" s="102"/>
      <c r="H139" s="35">
        <f>ROUND(G139*F139,2)</f>
        <v>0</v>
      </c>
      <c r="I139" s="58"/>
      <c r="J139" s="24" t="str">
        <f t="shared" ca="1" si="21"/>
        <v/>
      </c>
      <c r="K139" s="15" t="str">
        <f t="shared" si="25"/>
        <v>B071-72200 mm Type 4 Concrete Pavement (Reinforced)m²</v>
      </c>
      <c r="L139" s="16">
        <f>MATCH(K139,'Pay Items'!$K$1:$K$649,0)</f>
        <v>139</v>
      </c>
      <c r="M139" s="17" t="str">
        <f t="shared" ca="1" si="22"/>
        <v>F0</v>
      </c>
      <c r="N139" s="17" t="str">
        <f t="shared" ca="1" si="23"/>
        <v>C2</v>
      </c>
      <c r="O139" s="17" t="str">
        <f t="shared" ca="1" si="24"/>
        <v>C2</v>
      </c>
    </row>
    <row r="140" spans="1:15" s="25" customFormat="1" ht="30" customHeight="1" x14ac:dyDescent="0.2">
      <c r="A140" s="111" t="s">
        <v>299</v>
      </c>
      <c r="B140" s="44"/>
      <c r="C140" s="37" t="s">
        <v>606</v>
      </c>
      <c r="D140" s="43"/>
      <c r="E140" s="28"/>
      <c r="F140" s="57"/>
      <c r="G140" s="35"/>
      <c r="H140" s="35"/>
      <c r="I140" s="58"/>
      <c r="J140" s="24" t="str">
        <f t="shared" ca="1" si="21"/>
        <v>LOCKED</v>
      </c>
      <c r="K140" s="15" t="str">
        <f t="shared" si="25"/>
        <v>B072Pay Item Removed</v>
      </c>
      <c r="L140" s="16">
        <f>MATCH(K140,'Pay Items'!$K$1:$K$649,0)</f>
        <v>140</v>
      </c>
      <c r="M140" s="17" t="str">
        <f t="shared" ca="1" si="22"/>
        <v>F0</v>
      </c>
      <c r="N140" s="17" t="str">
        <f t="shared" ca="1" si="23"/>
        <v>C2</v>
      </c>
      <c r="O140" s="17" t="str">
        <f t="shared" ca="1" si="24"/>
        <v>C2</v>
      </c>
    </row>
    <row r="141" spans="1:15" s="25" customFormat="1" ht="43.9" customHeight="1" x14ac:dyDescent="0.2">
      <c r="A141" s="111" t="s">
        <v>772</v>
      </c>
      <c r="B141" s="44" t="s">
        <v>355</v>
      </c>
      <c r="C141" s="37" t="s">
        <v>1569</v>
      </c>
      <c r="D141" s="43" t="s">
        <v>173</v>
      </c>
      <c r="E141" s="28" t="s">
        <v>178</v>
      </c>
      <c r="F141" s="57"/>
      <c r="G141" s="102"/>
      <c r="H141" s="35">
        <f>ROUND(G141*F141,2)</f>
        <v>0</v>
      </c>
      <c r="I141" s="58"/>
      <c r="J141" s="24" t="str">
        <f t="shared" ca="1" si="21"/>
        <v/>
      </c>
      <c r="K141" s="15" t="str">
        <f t="shared" si="25"/>
        <v>B073-72200 mm Type 4 Concrete Pavement (Plain-Dowelled)m²</v>
      </c>
      <c r="L141" s="16">
        <f>MATCH(K141,'Pay Items'!$K$1:$K$649,0)</f>
        <v>141</v>
      </c>
      <c r="M141" s="17" t="str">
        <f t="shared" ca="1" si="22"/>
        <v>F0</v>
      </c>
      <c r="N141" s="17" t="str">
        <f t="shared" ca="1" si="23"/>
        <v>C2</v>
      </c>
      <c r="O141" s="17" t="str">
        <f t="shared" ca="1" si="24"/>
        <v>C2</v>
      </c>
    </row>
    <row r="142" spans="1:15" s="25" customFormat="1" ht="43.9" customHeight="1" x14ac:dyDescent="0.2">
      <c r="A142" s="111" t="s">
        <v>773</v>
      </c>
      <c r="B142" s="44" t="s">
        <v>356</v>
      </c>
      <c r="C142" s="37" t="s">
        <v>1570</v>
      </c>
      <c r="D142" s="43" t="s">
        <v>173</v>
      </c>
      <c r="E142" s="28" t="s">
        <v>178</v>
      </c>
      <c r="F142" s="57"/>
      <c r="G142" s="102"/>
      <c r="H142" s="35">
        <f>ROUND(G142*F142,2)</f>
        <v>0</v>
      </c>
      <c r="I142" s="58"/>
      <c r="J142" s="24" t="str">
        <f t="shared" ca="1" si="21"/>
        <v/>
      </c>
      <c r="K142" s="15" t="str">
        <f t="shared" si="25"/>
        <v>B074-72150 mm Type 4 Concrete Pavement (Reinforced)m²</v>
      </c>
      <c r="L142" s="16">
        <f>MATCH(K142,'Pay Items'!$K$1:$K$649,0)</f>
        <v>142</v>
      </c>
      <c r="M142" s="17" t="str">
        <f t="shared" ca="1" si="22"/>
        <v>F0</v>
      </c>
      <c r="N142" s="17" t="str">
        <f t="shared" ca="1" si="23"/>
        <v>C2</v>
      </c>
      <c r="O142" s="17" t="str">
        <f t="shared" ca="1" si="24"/>
        <v>C2</v>
      </c>
    </row>
    <row r="143" spans="1:15" s="25" customFormat="1" ht="30" customHeight="1" x14ac:dyDescent="0.2">
      <c r="A143" s="111" t="s">
        <v>300</v>
      </c>
      <c r="B143" s="44"/>
      <c r="C143" s="37" t="s">
        <v>606</v>
      </c>
      <c r="D143" s="43"/>
      <c r="E143" s="28"/>
      <c r="F143" s="57"/>
      <c r="G143" s="35"/>
      <c r="H143" s="35"/>
      <c r="I143" s="58"/>
      <c r="J143" s="24" t="str">
        <f t="shared" ca="1" si="21"/>
        <v>LOCKED</v>
      </c>
      <c r="K143" s="15" t="str">
        <f t="shared" si="25"/>
        <v>B075Pay Item Removed</v>
      </c>
      <c r="L143" s="16">
        <f>MATCH(K143,'Pay Items'!$K$1:$K$649,0)</f>
        <v>143</v>
      </c>
      <c r="M143" s="17" t="str">
        <f t="shared" ca="1" si="22"/>
        <v>F0</v>
      </c>
      <c r="N143" s="17" t="str">
        <f t="shared" ca="1" si="23"/>
        <v>C2</v>
      </c>
      <c r="O143" s="17" t="str">
        <f t="shared" ca="1" si="24"/>
        <v>C2</v>
      </c>
    </row>
    <row r="144" spans="1:15" s="25" customFormat="1" ht="43.9" customHeight="1" x14ac:dyDescent="0.2">
      <c r="A144" s="111" t="s">
        <v>774</v>
      </c>
      <c r="B144" s="44" t="s">
        <v>357</v>
      </c>
      <c r="C144" s="37" t="s">
        <v>1571</v>
      </c>
      <c r="D144" s="43" t="s">
        <v>173</v>
      </c>
      <c r="E144" s="28" t="s">
        <v>178</v>
      </c>
      <c r="F144" s="57"/>
      <c r="G144" s="102"/>
      <c r="H144" s="35">
        <f>ROUND(G144*F144,2)</f>
        <v>0</v>
      </c>
      <c r="I144" s="58"/>
      <c r="J144" s="24" t="str">
        <f t="shared" ca="1" si="21"/>
        <v/>
      </c>
      <c r="K144" s="15" t="str">
        <f t="shared" si="25"/>
        <v>B076-72150 mm Type 4 Concrete Pavement (Plain-Dowelled)m²</v>
      </c>
      <c r="L144" s="16">
        <f>MATCH(K144,'Pay Items'!$K$1:$K$649,0)</f>
        <v>144</v>
      </c>
      <c r="M144" s="17" t="str">
        <f t="shared" ca="1" si="22"/>
        <v>F0</v>
      </c>
      <c r="N144" s="17" t="str">
        <f t="shared" ca="1" si="23"/>
        <v>C2</v>
      </c>
      <c r="O144" s="17" t="str">
        <f t="shared" ca="1" si="24"/>
        <v>C2</v>
      </c>
    </row>
    <row r="145" spans="1:15" s="25" customFormat="1" ht="43.9" customHeight="1" x14ac:dyDescent="0.2">
      <c r="A145" s="111" t="s">
        <v>775</v>
      </c>
      <c r="B145" s="73" t="s">
        <v>369</v>
      </c>
      <c r="C145" s="37" t="s">
        <v>466</v>
      </c>
      <c r="D145" s="43" t="s">
        <v>1315</v>
      </c>
      <c r="E145" s="28"/>
      <c r="F145" s="57"/>
      <c r="G145" s="109"/>
      <c r="H145" s="35"/>
      <c r="I145" s="53"/>
      <c r="J145" s="24" t="str">
        <f t="shared" ca="1" si="21"/>
        <v>LOCKED</v>
      </c>
      <c r="K145" s="15" t="str">
        <f t="shared" si="25"/>
        <v>B077-72Partial Slab Patches - Early Opening (72 hour)CW 3230-R8</v>
      </c>
      <c r="L145" s="16">
        <f>MATCH(K145,'Pay Items'!$K$1:$K$649,0)</f>
        <v>145</v>
      </c>
      <c r="M145" s="17" t="str">
        <f t="shared" ca="1" si="22"/>
        <v>F0</v>
      </c>
      <c r="N145" s="17" t="str">
        <f t="shared" ca="1" si="23"/>
        <v>G</v>
      </c>
      <c r="O145" s="17" t="str">
        <f t="shared" ca="1" si="24"/>
        <v>C2</v>
      </c>
    </row>
    <row r="146" spans="1:15" s="25" customFormat="1" ht="43.9" customHeight="1" x14ac:dyDescent="0.2">
      <c r="A146" s="111" t="s">
        <v>776</v>
      </c>
      <c r="B146" s="44" t="s">
        <v>350</v>
      </c>
      <c r="C146" s="37" t="s">
        <v>1572</v>
      </c>
      <c r="D146" s="43" t="s">
        <v>173</v>
      </c>
      <c r="E146" s="28" t="s">
        <v>178</v>
      </c>
      <c r="F146" s="57"/>
      <c r="G146" s="102"/>
      <c r="H146" s="35">
        <f t="shared" ref="H146:H163" si="26">ROUND(G146*F146,2)</f>
        <v>0</v>
      </c>
      <c r="I146" s="53"/>
      <c r="J146" s="24" t="str">
        <f t="shared" ca="1" si="21"/>
        <v/>
      </c>
      <c r="K146" s="15" t="str">
        <f t="shared" si="25"/>
        <v>B078-72250 mm Type 4 Concrete Pavement (Type A)m²</v>
      </c>
      <c r="L146" s="16">
        <f>MATCH(K146,'Pay Items'!$K$1:$K$649,0)</f>
        <v>146</v>
      </c>
      <c r="M146" s="17" t="str">
        <f t="shared" ca="1" si="22"/>
        <v>F0</v>
      </c>
      <c r="N146" s="17" t="str">
        <f t="shared" ca="1" si="23"/>
        <v>C2</v>
      </c>
      <c r="O146" s="17" t="str">
        <f t="shared" ca="1" si="24"/>
        <v>C2</v>
      </c>
    </row>
    <row r="147" spans="1:15" s="25" customFormat="1" ht="43.9" customHeight="1" x14ac:dyDescent="0.2">
      <c r="A147" s="111" t="s">
        <v>777</v>
      </c>
      <c r="B147" s="44" t="s">
        <v>351</v>
      </c>
      <c r="C147" s="37" t="s">
        <v>1573</v>
      </c>
      <c r="D147" s="43" t="s">
        <v>173</v>
      </c>
      <c r="E147" s="28" t="s">
        <v>178</v>
      </c>
      <c r="F147" s="57"/>
      <c r="G147" s="102"/>
      <c r="H147" s="35">
        <f t="shared" si="26"/>
        <v>0</v>
      </c>
      <c r="I147" s="53"/>
      <c r="J147" s="24" t="str">
        <f t="shared" ca="1" si="21"/>
        <v/>
      </c>
      <c r="K147" s="15" t="str">
        <f t="shared" si="25"/>
        <v>B079-72250 mm Type 4 Concrete Pavement (Type B)m²</v>
      </c>
      <c r="L147" s="16">
        <f>MATCH(K147,'Pay Items'!$K$1:$K$649,0)</f>
        <v>147</v>
      </c>
      <c r="M147" s="17" t="str">
        <f t="shared" ca="1" si="22"/>
        <v>F0</v>
      </c>
      <c r="N147" s="17" t="str">
        <f t="shared" ca="1" si="23"/>
        <v>C2</v>
      </c>
      <c r="O147" s="17" t="str">
        <f t="shared" ca="1" si="24"/>
        <v>C2</v>
      </c>
    </row>
    <row r="148" spans="1:15" s="25" customFormat="1" ht="43.9" customHeight="1" x14ac:dyDescent="0.2">
      <c r="A148" s="111" t="s">
        <v>778</v>
      </c>
      <c r="B148" s="44" t="s">
        <v>352</v>
      </c>
      <c r="C148" s="37" t="s">
        <v>1574</v>
      </c>
      <c r="D148" s="43" t="s">
        <v>173</v>
      </c>
      <c r="E148" s="28" t="s">
        <v>178</v>
      </c>
      <c r="F148" s="57"/>
      <c r="G148" s="102"/>
      <c r="H148" s="35">
        <f t="shared" si="26"/>
        <v>0</v>
      </c>
      <c r="I148" s="53"/>
      <c r="J148" s="24" t="str">
        <f t="shared" ca="1" si="21"/>
        <v/>
      </c>
      <c r="K148" s="15" t="str">
        <f t="shared" si="25"/>
        <v>B080-72250 mm Type 4 Concrete Pavement (Type C)m²</v>
      </c>
      <c r="L148" s="16">
        <f>MATCH(K148,'Pay Items'!$K$1:$K$649,0)</f>
        <v>148</v>
      </c>
      <c r="M148" s="17" t="str">
        <f t="shared" ca="1" si="22"/>
        <v>F0</v>
      </c>
      <c r="N148" s="17" t="str">
        <f t="shared" ca="1" si="23"/>
        <v>C2</v>
      </c>
      <c r="O148" s="17" t="str">
        <f t="shared" ca="1" si="24"/>
        <v>C2</v>
      </c>
    </row>
    <row r="149" spans="1:15" s="25" customFormat="1" ht="43.9" customHeight="1" x14ac:dyDescent="0.2">
      <c r="A149" s="111" t="s">
        <v>779</v>
      </c>
      <c r="B149" s="44" t="s">
        <v>353</v>
      </c>
      <c r="C149" s="37" t="s">
        <v>1575</v>
      </c>
      <c r="D149" s="43" t="s">
        <v>173</v>
      </c>
      <c r="E149" s="28" t="s">
        <v>178</v>
      </c>
      <c r="F149" s="57"/>
      <c r="G149" s="102"/>
      <c r="H149" s="35">
        <f t="shared" si="26"/>
        <v>0</v>
      </c>
      <c r="I149" s="53"/>
      <c r="J149" s="24" t="str">
        <f t="shared" ca="1" si="21"/>
        <v/>
      </c>
      <c r="K149" s="15" t="str">
        <f t="shared" si="25"/>
        <v>B081-72250 mm Type 4 Concrete Pavement (Type D)m²</v>
      </c>
      <c r="L149" s="16">
        <f>MATCH(K149,'Pay Items'!$K$1:$K$649,0)</f>
        <v>149</v>
      </c>
      <c r="M149" s="17" t="str">
        <f t="shared" ca="1" si="22"/>
        <v>F0</v>
      </c>
      <c r="N149" s="17" t="str">
        <f t="shared" ca="1" si="23"/>
        <v>C2</v>
      </c>
      <c r="O149" s="17" t="str">
        <f t="shared" ca="1" si="24"/>
        <v>C2</v>
      </c>
    </row>
    <row r="150" spans="1:15" s="25" customFormat="1" ht="43.9" customHeight="1" x14ac:dyDescent="0.2">
      <c r="A150" s="111" t="s">
        <v>780</v>
      </c>
      <c r="B150" s="44" t="s">
        <v>354</v>
      </c>
      <c r="C150" s="37" t="s">
        <v>1576</v>
      </c>
      <c r="D150" s="43" t="s">
        <v>173</v>
      </c>
      <c r="E150" s="28" t="s">
        <v>178</v>
      </c>
      <c r="F150" s="57"/>
      <c r="G150" s="102"/>
      <c r="H150" s="35">
        <f t="shared" si="26"/>
        <v>0</v>
      </c>
      <c r="I150" s="53"/>
      <c r="J150" s="24" t="str">
        <f t="shared" ca="1" si="21"/>
        <v/>
      </c>
      <c r="K150" s="15" t="str">
        <f t="shared" si="25"/>
        <v>B082-72230 mm Type 4 Concrete Pavement (Type A)m²</v>
      </c>
      <c r="L150" s="16">
        <f>MATCH(K150,'Pay Items'!$K$1:$K$649,0)</f>
        <v>150</v>
      </c>
      <c r="M150" s="17" t="str">
        <f t="shared" ca="1" si="22"/>
        <v>F0</v>
      </c>
      <c r="N150" s="17" t="str">
        <f t="shared" ca="1" si="23"/>
        <v>C2</v>
      </c>
      <c r="O150" s="17" t="str">
        <f t="shared" ca="1" si="24"/>
        <v>C2</v>
      </c>
    </row>
    <row r="151" spans="1:15" s="25" customFormat="1" ht="43.9" customHeight="1" x14ac:dyDescent="0.2">
      <c r="A151" s="111" t="s">
        <v>781</v>
      </c>
      <c r="B151" s="44" t="s">
        <v>355</v>
      </c>
      <c r="C151" s="37" t="s">
        <v>1577</v>
      </c>
      <c r="D151" s="43" t="s">
        <v>173</v>
      </c>
      <c r="E151" s="28" t="s">
        <v>178</v>
      </c>
      <c r="F151" s="57"/>
      <c r="G151" s="102"/>
      <c r="H151" s="35">
        <f t="shared" si="26"/>
        <v>0</v>
      </c>
      <c r="I151" s="53"/>
      <c r="J151" s="24" t="str">
        <f t="shared" ca="1" si="21"/>
        <v/>
      </c>
      <c r="K151" s="15" t="str">
        <f t="shared" si="25"/>
        <v>B083-72230 mm Type 4 Concrete Pavement (Type B)m²</v>
      </c>
      <c r="L151" s="16">
        <f>MATCH(K151,'Pay Items'!$K$1:$K$649,0)</f>
        <v>151</v>
      </c>
      <c r="M151" s="17" t="str">
        <f t="shared" ca="1" si="22"/>
        <v>F0</v>
      </c>
      <c r="N151" s="17" t="str">
        <f t="shared" ca="1" si="23"/>
        <v>C2</v>
      </c>
      <c r="O151" s="17" t="str">
        <f t="shared" ca="1" si="24"/>
        <v>C2</v>
      </c>
    </row>
    <row r="152" spans="1:15" s="25" customFormat="1" ht="43.9" customHeight="1" x14ac:dyDescent="0.2">
      <c r="A152" s="111" t="s">
        <v>782</v>
      </c>
      <c r="B152" s="44" t="s">
        <v>356</v>
      </c>
      <c r="C152" s="37" t="s">
        <v>1578</v>
      </c>
      <c r="D152" s="43" t="s">
        <v>173</v>
      </c>
      <c r="E152" s="28" t="s">
        <v>178</v>
      </c>
      <c r="F152" s="57"/>
      <c r="G152" s="102"/>
      <c r="H152" s="35">
        <f t="shared" si="26"/>
        <v>0</v>
      </c>
      <c r="I152" s="53"/>
      <c r="J152" s="24" t="str">
        <f t="shared" ca="1" si="21"/>
        <v/>
      </c>
      <c r="K152" s="15" t="str">
        <f t="shared" si="25"/>
        <v>B084-72230 mm Type 4 Concrete Pavement (Type C)m²</v>
      </c>
      <c r="L152" s="16">
        <f>MATCH(K152,'Pay Items'!$K$1:$K$649,0)</f>
        <v>152</v>
      </c>
      <c r="M152" s="17" t="str">
        <f t="shared" ca="1" si="22"/>
        <v>F0</v>
      </c>
      <c r="N152" s="17" t="str">
        <f t="shared" ca="1" si="23"/>
        <v>C2</v>
      </c>
      <c r="O152" s="17" t="str">
        <f t="shared" ca="1" si="24"/>
        <v>C2</v>
      </c>
    </row>
    <row r="153" spans="1:15" s="25" customFormat="1" ht="43.9" customHeight="1" x14ac:dyDescent="0.2">
      <c r="A153" s="111" t="s">
        <v>783</v>
      </c>
      <c r="B153" s="44" t="s">
        <v>357</v>
      </c>
      <c r="C153" s="37" t="s">
        <v>1579</v>
      </c>
      <c r="D153" s="43" t="s">
        <v>173</v>
      </c>
      <c r="E153" s="28" t="s">
        <v>178</v>
      </c>
      <c r="F153" s="57"/>
      <c r="G153" s="102"/>
      <c r="H153" s="35">
        <f t="shared" si="26"/>
        <v>0</v>
      </c>
      <c r="I153" s="53"/>
      <c r="J153" s="24" t="str">
        <f t="shared" ca="1" si="21"/>
        <v/>
      </c>
      <c r="K153" s="15" t="str">
        <f t="shared" si="25"/>
        <v>B085-72230 mm Type 4 Concrete Pavement (Type D)m²</v>
      </c>
      <c r="L153" s="16">
        <f>MATCH(K153,'Pay Items'!$K$1:$K$649,0)</f>
        <v>153</v>
      </c>
      <c r="M153" s="17" t="str">
        <f t="shared" ca="1" si="22"/>
        <v>F0</v>
      </c>
      <c r="N153" s="17" t="str">
        <f t="shared" ca="1" si="23"/>
        <v>C2</v>
      </c>
      <c r="O153" s="17" t="str">
        <f t="shared" ca="1" si="24"/>
        <v>C2</v>
      </c>
    </row>
    <row r="154" spans="1:15" s="25" customFormat="1" ht="43.9" customHeight="1" x14ac:dyDescent="0.2">
      <c r="A154" s="111" t="s">
        <v>784</v>
      </c>
      <c r="B154" s="44" t="s">
        <v>358</v>
      </c>
      <c r="C154" s="37" t="s">
        <v>1580</v>
      </c>
      <c r="D154" s="43" t="s">
        <v>173</v>
      </c>
      <c r="E154" s="28" t="s">
        <v>178</v>
      </c>
      <c r="F154" s="57"/>
      <c r="G154" s="102"/>
      <c r="H154" s="35">
        <f t="shared" si="26"/>
        <v>0</v>
      </c>
      <c r="I154" s="53"/>
      <c r="J154" s="24" t="str">
        <f t="shared" ca="1" si="21"/>
        <v/>
      </c>
      <c r="K154" s="15" t="str">
        <f t="shared" si="25"/>
        <v>B086-72200 mm Type 4 Concrete Pavement (Type A)m²</v>
      </c>
      <c r="L154" s="16">
        <f>MATCH(K154,'Pay Items'!$K$1:$K$649,0)</f>
        <v>154</v>
      </c>
      <c r="M154" s="17" t="str">
        <f t="shared" ca="1" si="22"/>
        <v>F0</v>
      </c>
      <c r="N154" s="17" t="str">
        <f t="shared" ca="1" si="23"/>
        <v>C2</v>
      </c>
      <c r="O154" s="17" t="str">
        <f t="shared" ca="1" si="24"/>
        <v>C2</v>
      </c>
    </row>
    <row r="155" spans="1:15" s="25" customFormat="1" ht="43.9" customHeight="1" x14ac:dyDescent="0.2">
      <c r="A155" s="111" t="s">
        <v>785</v>
      </c>
      <c r="B155" s="44" t="s">
        <v>360</v>
      </c>
      <c r="C155" s="37" t="s">
        <v>1581</v>
      </c>
      <c r="D155" s="43" t="s">
        <v>173</v>
      </c>
      <c r="E155" s="28" t="s">
        <v>178</v>
      </c>
      <c r="F155" s="57"/>
      <c r="G155" s="102"/>
      <c r="H155" s="35">
        <f t="shared" si="26"/>
        <v>0</v>
      </c>
      <c r="I155" s="53"/>
      <c r="J155" s="24" t="str">
        <f t="shared" ca="1" si="21"/>
        <v/>
      </c>
      <c r="K155" s="15" t="str">
        <f t="shared" si="25"/>
        <v>B087-72200 mm Type 4 Concrete Pavement (Type B)m²</v>
      </c>
      <c r="L155" s="16">
        <f>MATCH(K155,'Pay Items'!$K$1:$K$649,0)</f>
        <v>155</v>
      </c>
      <c r="M155" s="17" t="str">
        <f t="shared" ca="1" si="22"/>
        <v>F0</v>
      </c>
      <c r="N155" s="17" t="str">
        <f t="shared" ca="1" si="23"/>
        <v>C2</v>
      </c>
      <c r="O155" s="17" t="str">
        <f t="shared" ca="1" si="24"/>
        <v>C2</v>
      </c>
    </row>
    <row r="156" spans="1:15" s="25" customFormat="1" ht="43.9" customHeight="1" x14ac:dyDescent="0.2">
      <c r="A156" s="111" t="s">
        <v>786</v>
      </c>
      <c r="B156" s="44" t="s">
        <v>359</v>
      </c>
      <c r="C156" s="37" t="s">
        <v>1582</v>
      </c>
      <c r="D156" s="43" t="s">
        <v>173</v>
      </c>
      <c r="E156" s="28" t="s">
        <v>178</v>
      </c>
      <c r="F156" s="57"/>
      <c r="G156" s="102"/>
      <c r="H156" s="35">
        <f t="shared" si="26"/>
        <v>0</v>
      </c>
      <c r="I156" s="53"/>
      <c r="J156" s="24" t="str">
        <f t="shared" ca="1" si="21"/>
        <v/>
      </c>
      <c r="K156" s="15" t="str">
        <f t="shared" si="25"/>
        <v>B088-72200 mm Type 4 Concrete Pavement (Type C)m²</v>
      </c>
      <c r="L156" s="16">
        <f>MATCH(K156,'Pay Items'!$K$1:$K$649,0)</f>
        <v>156</v>
      </c>
      <c r="M156" s="17" t="str">
        <f t="shared" ca="1" si="22"/>
        <v>F0</v>
      </c>
      <c r="N156" s="17" t="str">
        <f t="shared" ca="1" si="23"/>
        <v>C2</v>
      </c>
      <c r="O156" s="17" t="str">
        <f t="shared" ca="1" si="24"/>
        <v>C2</v>
      </c>
    </row>
    <row r="157" spans="1:15" s="25" customFormat="1" ht="43.9" customHeight="1" x14ac:dyDescent="0.2">
      <c r="A157" s="111" t="s">
        <v>787</v>
      </c>
      <c r="B157" s="44" t="s">
        <v>207</v>
      </c>
      <c r="C157" s="37" t="s">
        <v>1583</v>
      </c>
      <c r="D157" s="43" t="s">
        <v>173</v>
      </c>
      <c r="E157" s="28" t="s">
        <v>178</v>
      </c>
      <c r="F157" s="57"/>
      <c r="G157" s="102"/>
      <c r="H157" s="35">
        <f t="shared" si="26"/>
        <v>0</v>
      </c>
      <c r="I157" s="53"/>
      <c r="J157" s="24" t="str">
        <f t="shared" ca="1" si="21"/>
        <v/>
      </c>
      <c r="K157" s="15" t="str">
        <f t="shared" si="25"/>
        <v>B089-72200 mm Type 4 Concrete Pavement (Type D)m²</v>
      </c>
      <c r="L157" s="16">
        <f>MATCH(K157,'Pay Items'!$K$1:$K$649,0)</f>
        <v>157</v>
      </c>
      <c r="M157" s="17" t="str">
        <f t="shared" ca="1" si="22"/>
        <v>F0</v>
      </c>
      <c r="N157" s="17" t="str">
        <f t="shared" ca="1" si="23"/>
        <v>C2</v>
      </c>
      <c r="O157" s="17" t="str">
        <f t="shared" ca="1" si="24"/>
        <v>C2</v>
      </c>
    </row>
    <row r="158" spans="1:15" s="25" customFormat="1" ht="43.9" customHeight="1" x14ac:dyDescent="0.2">
      <c r="A158" s="111" t="s">
        <v>788</v>
      </c>
      <c r="B158" s="44" t="s">
        <v>361</v>
      </c>
      <c r="C158" s="37" t="s">
        <v>1584</v>
      </c>
      <c r="D158" s="43" t="s">
        <v>173</v>
      </c>
      <c r="E158" s="28" t="s">
        <v>178</v>
      </c>
      <c r="F158" s="57"/>
      <c r="G158" s="102"/>
      <c r="H158" s="35">
        <f t="shared" si="26"/>
        <v>0</v>
      </c>
      <c r="I158" s="58"/>
      <c r="J158" s="24" t="str">
        <f t="shared" ca="1" si="21"/>
        <v/>
      </c>
      <c r="K158" s="15" t="str">
        <f t="shared" si="25"/>
        <v>B090-72150 mm Type 4 Concrete Pavement (Type A)m²</v>
      </c>
      <c r="L158" s="16">
        <f>MATCH(K158,'Pay Items'!$K$1:$K$649,0)</f>
        <v>158</v>
      </c>
      <c r="M158" s="17" t="str">
        <f t="shared" ca="1" si="22"/>
        <v>F0</v>
      </c>
      <c r="N158" s="17" t="str">
        <f t="shared" ca="1" si="23"/>
        <v>C2</v>
      </c>
      <c r="O158" s="17" t="str">
        <f t="shared" ca="1" si="24"/>
        <v>C2</v>
      </c>
    </row>
    <row r="159" spans="1:15" s="25" customFormat="1" ht="43.9" customHeight="1" x14ac:dyDescent="0.2">
      <c r="A159" s="111" t="s">
        <v>789</v>
      </c>
      <c r="B159" s="44" t="s">
        <v>451</v>
      </c>
      <c r="C159" s="37" t="s">
        <v>1585</v>
      </c>
      <c r="D159" s="43" t="s">
        <v>173</v>
      </c>
      <c r="E159" s="28" t="s">
        <v>178</v>
      </c>
      <c r="F159" s="57"/>
      <c r="G159" s="102"/>
      <c r="H159" s="35">
        <f t="shared" si="26"/>
        <v>0</v>
      </c>
      <c r="I159" s="58"/>
      <c r="J159" s="24" t="str">
        <f t="shared" ca="1" si="21"/>
        <v/>
      </c>
      <c r="K159" s="15" t="str">
        <f t="shared" si="25"/>
        <v>B091-72150 mm Type 4 Concrete Pavement (Type B)m²</v>
      </c>
      <c r="L159" s="16">
        <f>MATCH(K159,'Pay Items'!$K$1:$K$649,0)</f>
        <v>159</v>
      </c>
      <c r="M159" s="17" t="str">
        <f t="shared" ca="1" si="22"/>
        <v>F0</v>
      </c>
      <c r="N159" s="17" t="str">
        <f t="shared" ca="1" si="23"/>
        <v>C2</v>
      </c>
      <c r="O159" s="17" t="str">
        <f t="shared" ca="1" si="24"/>
        <v>C2</v>
      </c>
    </row>
    <row r="160" spans="1:15" s="25" customFormat="1" ht="43.9" customHeight="1" x14ac:dyDescent="0.2">
      <c r="A160" s="111" t="s">
        <v>790</v>
      </c>
      <c r="B160" s="44" t="s">
        <v>452</v>
      </c>
      <c r="C160" s="37" t="s">
        <v>1586</v>
      </c>
      <c r="D160" s="43" t="s">
        <v>173</v>
      </c>
      <c r="E160" s="28" t="s">
        <v>178</v>
      </c>
      <c r="F160" s="57"/>
      <c r="G160" s="102"/>
      <c r="H160" s="35">
        <f t="shared" si="26"/>
        <v>0</v>
      </c>
      <c r="I160" s="58"/>
      <c r="J160" s="24" t="str">
        <f t="shared" ca="1" si="21"/>
        <v/>
      </c>
      <c r="K160" s="15" t="str">
        <f t="shared" si="25"/>
        <v>B092-72150 mm Type 4 Concrete Pavement (Type C)m²</v>
      </c>
      <c r="L160" s="16">
        <f>MATCH(K160,'Pay Items'!$K$1:$K$649,0)</f>
        <v>160</v>
      </c>
      <c r="M160" s="17" t="str">
        <f t="shared" ca="1" si="22"/>
        <v>F0</v>
      </c>
      <c r="N160" s="17" t="str">
        <f t="shared" ca="1" si="23"/>
        <v>C2</v>
      </c>
      <c r="O160" s="17" t="str">
        <f t="shared" ca="1" si="24"/>
        <v>C2</v>
      </c>
    </row>
    <row r="161" spans="1:15" s="25" customFormat="1" ht="43.9" customHeight="1" x14ac:dyDescent="0.2">
      <c r="A161" s="111" t="s">
        <v>791</v>
      </c>
      <c r="B161" s="44" t="s">
        <v>453</v>
      </c>
      <c r="C161" s="37" t="s">
        <v>1587</v>
      </c>
      <c r="D161" s="43" t="s">
        <v>173</v>
      </c>
      <c r="E161" s="28" t="s">
        <v>178</v>
      </c>
      <c r="F161" s="57"/>
      <c r="G161" s="102"/>
      <c r="H161" s="35">
        <f t="shared" si="26"/>
        <v>0</v>
      </c>
      <c r="I161" s="58"/>
      <c r="J161" s="24" t="str">
        <f t="shared" ca="1" si="21"/>
        <v/>
      </c>
      <c r="K161" s="15" t="str">
        <f t="shared" si="25"/>
        <v>B093-72150 mm Type 4 Concrete Pavement (Type D)m²</v>
      </c>
      <c r="L161" s="16">
        <f>MATCH(K161,'Pay Items'!$K$1:$K$649,0)</f>
        <v>161</v>
      </c>
      <c r="M161" s="17" t="str">
        <f t="shared" ca="1" si="22"/>
        <v>F0</v>
      </c>
      <c r="N161" s="17" t="str">
        <f t="shared" ca="1" si="23"/>
        <v>C2</v>
      </c>
      <c r="O161" s="17" t="str">
        <f t="shared" ca="1" si="24"/>
        <v>C2</v>
      </c>
    </row>
    <row r="162" spans="1:15" s="25" customFormat="1" ht="30" customHeight="1" x14ac:dyDescent="0.2">
      <c r="A162" s="111" t="s">
        <v>894</v>
      </c>
      <c r="B162" s="38" t="s">
        <v>160</v>
      </c>
      <c r="C162" s="112" t="s">
        <v>895</v>
      </c>
      <c r="D162" s="43" t="s">
        <v>1332</v>
      </c>
      <c r="E162" s="28" t="s">
        <v>178</v>
      </c>
      <c r="F162" s="57"/>
      <c r="G162" s="102"/>
      <c r="H162" s="35">
        <f t="shared" si="26"/>
        <v>0</v>
      </c>
      <c r="I162" s="58" t="s">
        <v>1143</v>
      </c>
      <c r="J162" s="24" t="str">
        <f t="shared" ca="1" si="21"/>
        <v/>
      </c>
      <c r="K162" s="15" t="str">
        <f t="shared" si="25"/>
        <v>B093APartial Depth Planing of Existing Jointsm²</v>
      </c>
      <c r="L162" s="16">
        <f>MATCH(K162,'Pay Items'!$K$1:$K$649,0)</f>
        <v>162</v>
      </c>
      <c r="M162" s="17" t="str">
        <f t="shared" ca="1" si="22"/>
        <v>F0</v>
      </c>
      <c r="N162" s="17" t="str">
        <f t="shared" ca="1" si="23"/>
        <v>C2</v>
      </c>
      <c r="O162" s="17" t="str">
        <f t="shared" ca="1" si="24"/>
        <v>C2</v>
      </c>
    </row>
    <row r="163" spans="1:15" s="25" customFormat="1" ht="37.5" customHeight="1" x14ac:dyDescent="0.2">
      <c r="A163" s="111" t="s">
        <v>896</v>
      </c>
      <c r="B163" s="38" t="s">
        <v>191</v>
      </c>
      <c r="C163" s="112" t="s">
        <v>897</v>
      </c>
      <c r="D163" s="43" t="s">
        <v>1332</v>
      </c>
      <c r="E163" s="28" t="s">
        <v>178</v>
      </c>
      <c r="F163" s="57"/>
      <c r="G163" s="102"/>
      <c r="H163" s="35">
        <f t="shared" si="26"/>
        <v>0</v>
      </c>
      <c r="I163" s="58"/>
      <c r="J163" s="24" t="str">
        <f t="shared" ca="1" si="21"/>
        <v/>
      </c>
      <c r="K163" s="15" t="str">
        <f t="shared" si="25"/>
        <v>B093BAsphalt Patching of Partial Depth Jointsm²</v>
      </c>
      <c r="L163" s="16">
        <f>MATCH(K163,'Pay Items'!$K$1:$K$649,0)</f>
        <v>163</v>
      </c>
      <c r="M163" s="17" t="str">
        <f t="shared" ca="1" si="22"/>
        <v>F0</v>
      </c>
      <c r="N163" s="17" t="str">
        <f t="shared" ca="1" si="23"/>
        <v>C2</v>
      </c>
      <c r="O163" s="17" t="str">
        <f t="shared" ca="1" si="24"/>
        <v>C2</v>
      </c>
    </row>
    <row r="164" spans="1:15" s="25" customFormat="1" ht="30" customHeight="1" x14ac:dyDescent="0.2">
      <c r="A164" s="111" t="s">
        <v>301</v>
      </c>
      <c r="B164" s="38" t="s">
        <v>155</v>
      </c>
      <c r="C164" s="37" t="s">
        <v>161</v>
      </c>
      <c r="D164" s="43" t="s">
        <v>921</v>
      </c>
      <c r="E164" s="28"/>
      <c r="F164" s="57"/>
      <c r="G164" s="109"/>
      <c r="H164" s="35"/>
      <c r="I164" s="53"/>
      <c r="J164" s="24" t="str">
        <f t="shared" ca="1" si="21"/>
        <v>LOCKED</v>
      </c>
      <c r="K164" s="15" t="str">
        <f t="shared" si="25"/>
        <v>B094Drilled DowelsCW 3230-R8</v>
      </c>
      <c r="L164" s="16">
        <f>MATCH(K164,'Pay Items'!$K$1:$K$649,0)</f>
        <v>164</v>
      </c>
      <c r="M164" s="17" t="str">
        <f t="shared" ca="1" si="22"/>
        <v>F0</v>
      </c>
      <c r="N164" s="17" t="str">
        <f t="shared" ca="1" si="23"/>
        <v>G</v>
      </c>
      <c r="O164" s="17" t="str">
        <f t="shared" ca="1" si="24"/>
        <v>C2</v>
      </c>
    </row>
    <row r="165" spans="1:15" s="25" customFormat="1" ht="30" customHeight="1" x14ac:dyDescent="0.2">
      <c r="A165" s="111" t="s">
        <v>302</v>
      </c>
      <c r="B165" s="44" t="s">
        <v>350</v>
      </c>
      <c r="C165" s="37" t="s">
        <v>189</v>
      </c>
      <c r="D165" s="43" t="s">
        <v>173</v>
      </c>
      <c r="E165" s="28" t="s">
        <v>181</v>
      </c>
      <c r="F165" s="57"/>
      <c r="G165" s="102"/>
      <c r="H165" s="35">
        <f>ROUND(G165*F165,2)</f>
        <v>0</v>
      </c>
      <c r="I165" s="53"/>
      <c r="J165" s="24" t="str">
        <f t="shared" ca="1" si="21"/>
        <v/>
      </c>
      <c r="K165" s="15" t="str">
        <f t="shared" si="25"/>
        <v>B09519.1 mm Diametereach</v>
      </c>
      <c r="L165" s="16">
        <f>MATCH(K165,'Pay Items'!$K$1:$K$649,0)</f>
        <v>165</v>
      </c>
      <c r="M165" s="17" t="str">
        <f t="shared" ca="1" si="22"/>
        <v>F0</v>
      </c>
      <c r="N165" s="17" t="str">
        <f t="shared" ca="1" si="23"/>
        <v>C2</v>
      </c>
      <c r="O165" s="17" t="str">
        <f t="shared" ca="1" si="24"/>
        <v>C2</v>
      </c>
    </row>
    <row r="166" spans="1:15" s="25" customFormat="1" ht="30" customHeight="1" x14ac:dyDescent="0.2">
      <c r="A166" s="111" t="s">
        <v>303</v>
      </c>
      <c r="B166" s="44" t="s">
        <v>351</v>
      </c>
      <c r="C166" s="37" t="s">
        <v>190</v>
      </c>
      <c r="D166" s="43" t="s">
        <v>173</v>
      </c>
      <c r="E166" s="28" t="s">
        <v>181</v>
      </c>
      <c r="F166" s="57"/>
      <c r="G166" s="102"/>
      <c r="H166" s="35">
        <f>ROUND(G166*F166,2)</f>
        <v>0</v>
      </c>
      <c r="I166" s="53"/>
      <c r="J166" s="24" t="str">
        <f t="shared" ca="1" si="21"/>
        <v/>
      </c>
      <c r="K166" s="15" t="str">
        <f t="shared" si="25"/>
        <v>B09628.6 mm Diametereach</v>
      </c>
      <c r="L166" s="16">
        <f>MATCH(K166,'Pay Items'!$K$1:$K$649,0)</f>
        <v>166</v>
      </c>
      <c r="M166" s="17" t="str">
        <f t="shared" ca="1" si="22"/>
        <v>F0</v>
      </c>
      <c r="N166" s="17" t="str">
        <f t="shared" ca="1" si="23"/>
        <v>C2</v>
      </c>
      <c r="O166" s="17" t="str">
        <f t="shared" ca="1" si="24"/>
        <v>C2</v>
      </c>
    </row>
    <row r="167" spans="1:15" s="25" customFormat="1" ht="30" x14ac:dyDescent="0.2">
      <c r="A167" s="111" t="s">
        <v>304</v>
      </c>
      <c r="B167" s="38" t="s">
        <v>156</v>
      </c>
      <c r="C167" s="37" t="s">
        <v>162</v>
      </c>
      <c r="D167" s="43" t="s">
        <v>921</v>
      </c>
      <c r="E167" s="28"/>
      <c r="F167" s="57"/>
      <c r="G167" s="109"/>
      <c r="H167" s="35"/>
      <c r="I167" s="53"/>
      <c r="J167" s="24" t="str">
        <f t="shared" ca="1" si="21"/>
        <v>LOCKED</v>
      </c>
      <c r="K167" s="15" t="str">
        <f t="shared" si="25"/>
        <v>B097Drilled Tie BarsCW 3230-R8</v>
      </c>
      <c r="L167" s="16">
        <f>MATCH(K167,'Pay Items'!$K$1:$K$649,0)</f>
        <v>167</v>
      </c>
      <c r="M167" s="17" t="str">
        <f t="shared" ca="1" si="22"/>
        <v>F0</v>
      </c>
      <c r="N167" s="17" t="str">
        <f t="shared" ca="1" si="23"/>
        <v>G</v>
      </c>
      <c r="O167" s="17" t="str">
        <f t="shared" ca="1" si="24"/>
        <v>C2</v>
      </c>
    </row>
    <row r="168" spans="1:15" s="25" customFormat="1" ht="30" customHeight="1" x14ac:dyDescent="0.2">
      <c r="A168" s="113" t="s">
        <v>957</v>
      </c>
      <c r="B168" s="114" t="s">
        <v>350</v>
      </c>
      <c r="C168" s="115" t="s">
        <v>958</v>
      </c>
      <c r="D168" s="114" t="s">
        <v>173</v>
      </c>
      <c r="E168" s="114" t="s">
        <v>181</v>
      </c>
      <c r="F168" s="57"/>
      <c r="G168" s="102"/>
      <c r="H168" s="35">
        <f>ROUND(G168*F168,2)</f>
        <v>0</v>
      </c>
      <c r="I168" s="53"/>
      <c r="J168" s="24" t="str">
        <f t="shared" ca="1" si="21"/>
        <v/>
      </c>
      <c r="K168" s="15" t="str">
        <f t="shared" si="25"/>
        <v>B097A15 M Deformed Tie Bareach</v>
      </c>
      <c r="L168" s="16">
        <f>MATCH(K168,'Pay Items'!$K$1:$K$649,0)</f>
        <v>168</v>
      </c>
      <c r="M168" s="17" t="str">
        <f t="shared" ca="1" si="22"/>
        <v>F0</v>
      </c>
      <c r="N168" s="17" t="str">
        <f t="shared" ca="1" si="23"/>
        <v>C2</v>
      </c>
      <c r="O168" s="17" t="str">
        <f t="shared" ca="1" si="24"/>
        <v>C2</v>
      </c>
    </row>
    <row r="169" spans="1:15" s="25" customFormat="1" ht="30" customHeight="1" x14ac:dyDescent="0.2">
      <c r="A169" s="111" t="s">
        <v>305</v>
      </c>
      <c r="B169" s="44" t="s">
        <v>350</v>
      </c>
      <c r="C169" s="37" t="s">
        <v>187</v>
      </c>
      <c r="D169" s="43" t="s">
        <v>173</v>
      </c>
      <c r="E169" s="28" t="s">
        <v>181</v>
      </c>
      <c r="F169" s="57"/>
      <c r="G169" s="102"/>
      <c r="H169" s="35">
        <f>ROUND(G169*F169,2)</f>
        <v>0</v>
      </c>
      <c r="I169" s="53"/>
      <c r="J169" s="24" t="str">
        <f t="shared" ca="1" si="21"/>
        <v/>
      </c>
      <c r="K169" s="15" t="str">
        <f t="shared" si="25"/>
        <v>B09820 M Deformed Tie Bareach</v>
      </c>
      <c r="L169" s="16">
        <f>MATCH(K169,'Pay Items'!$K$1:$K$649,0)</f>
        <v>169</v>
      </c>
      <c r="M169" s="17" t="str">
        <f t="shared" ca="1" si="22"/>
        <v>F0</v>
      </c>
      <c r="N169" s="17" t="str">
        <f t="shared" ca="1" si="23"/>
        <v>C2</v>
      </c>
      <c r="O169" s="17" t="str">
        <f t="shared" ca="1" si="24"/>
        <v>C2</v>
      </c>
    </row>
    <row r="170" spans="1:15" s="25" customFormat="1" ht="30" customHeight="1" x14ac:dyDescent="0.2">
      <c r="A170" s="111" t="s">
        <v>450</v>
      </c>
      <c r="B170" s="44" t="s">
        <v>351</v>
      </c>
      <c r="C170" s="37" t="s">
        <v>188</v>
      </c>
      <c r="D170" s="43" t="s">
        <v>173</v>
      </c>
      <c r="E170" s="28" t="s">
        <v>181</v>
      </c>
      <c r="F170" s="57"/>
      <c r="G170" s="102"/>
      <c r="H170" s="35">
        <f>ROUND(G170*F170,2)</f>
        <v>0</v>
      </c>
      <c r="I170" s="53"/>
      <c r="J170" s="24" t="str">
        <f t="shared" ca="1" si="21"/>
        <v/>
      </c>
      <c r="K170" s="15" t="str">
        <f t="shared" si="25"/>
        <v>B09925 M Deformed Tie Bareach</v>
      </c>
      <c r="L170" s="16">
        <f>MATCH(K170,'Pay Items'!$K$1:$K$649,0)</f>
        <v>170</v>
      </c>
      <c r="M170" s="17" t="str">
        <f t="shared" ca="1" si="22"/>
        <v>F0</v>
      </c>
      <c r="N170" s="17" t="str">
        <f t="shared" ca="1" si="23"/>
        <v>C2</v>
      </c>
      <c r="O170" s="17" t="str">
        <f t="shared" ca="1" si="24"/>
        <v>C2</v>
      </c>
    </row>
    <row r="171" spans="1:15" s="25" customFormat="1" ht="30" x14ac:dyDescent="0.2">
      <c r="A171" s="111" t="s">
        <v>792</v>
      </c>
      <c r="B171" s="38" t="s">
        <v>163</v>
      </c>
      <c r="C171" s="37" t="s">
        <v>329</v>
      </c>
      <c r="D171" s="43" t="s">
        <v>6</v>
      </c>
      <c r="E171" s="28"/>
      <c r="F171" s="57"/>
      <c r="G171" s="109"/>
      <c r="H171" s="35"/>
      <c r="I171" s="53"/>
      <c r="J171" s="24" t="str">
        <f t="shared" ca="1" si="21"/>
        <v>LOCKED</v>
      </c>
      <c r="K171" s="15" t="str">
        <f t="shared" si="25"/>
        <v>B100rMiscellaneous Concrete Slab RemovalCW 3235-R9</v>
      </c>
      <c r="L171" s="16">
        <f>MATCH(K171,'Pay Items'!$K$1:$K$649,0)</f>
        <v>171</v>
      </c>
      <c r="M171" s="17" t="str">
        <f t="shared" ca="1" si="22"/>
        <v>F0</v>
      </c>
      <c r="N171" s="17" t="str">
        <f t="shared" ca="1" si="23"/>
        <v>G</v>
      </c>
      <c r="O171" s="17" t="str">
        <f t="shared" ca="1" si="24"/>
        <v>C2</v>
      </c>
    </row>
    <row r="172" spans="1:15" s="25" customFormat="1" ht="30" customHeight="1" x14ac:dyDescent="0.2">
      <c r="A172" s="111" t="s">
        <v>793</v>
      </c>
      <c r="B172" s="44" t="s">
        <v>350</v>
      </c>
      <c r="C172" s="37" t="s">
        <v>330</v>
      </c>
      <c r="D172" s="43" t="s">
        <v>173</v>
      </c>
      <c r="E172" s="28" t="s">
        <v>178</v>
      </c>
      <c r="F172" s="57"/>
      <c r="G172" s="102"/>
      <c r="H172" s="35">
        <f t="shared" ref="H172:H178" si="27">ROUND(G172*F172,2)</f>
        <v>0</v>
      </c>
      <c r="I172" s="53"/>
      <c r="J172" s="24" t="str">
        <f t="shared" ca="1" si="21"/>
        <v/>
      </c>
      <c r="K172" s="15" t="str">
        <f t="shared" si="25"/>
        <v>B101rMedian Slabm²</v>
      </c>
      <c r="L172" s="16">
        <f>MATCH(K172,'Pay Items'!$K$1:$K$649,0)</f>
        <v>172</v>
      </c>
      <c r="M172" s="17" t="str">
        <f t="shared" ca="1" si="22"/>
        <v>F0</v>
      </c>
      <c r="N172" s="17" t="str">
        <f t="shared" ca="1" si="23"/>
        <v>C2</v>
      </c>
      <c r="O172" s="17" t="str">
        <f t="shared" ca="1" si="24"/>
        <v>C2</v>
      </c>
    </row>
    <row r="173" spans="1:15" s="25" customFormat="1" ht="30" customHeight="1" x14ac:dyDescent="0.2">
      <c r="A173" s="111" t="s">
        <v>794</v>
      </c>
      <c r="B173" s="44" t="s">
        <v>351</v>
      </c>
      <c r="C173" s="37" t="s">
        <v>396</v>
      </c>
      <c r="D173" s="43" t="s">
        <v>173</v>
      </c>
      <c r="E173" s="28" t="s">
        <v>178</v>
      </c>
      <c r="F173" s="57"/>
      <c r="G173" s="102"/>
      <c r="H173" s="35">
        <f t="shared" si="27"/>
        <v>0</v>
      </c>
      <c r="I173" s="53"/>
      <c r="J173" s="24" t="str">
        <f t="shared" ca="1" si="21"/>
        <v/>
      </c>
      <c r="K173" s="15" t="str">
        <f t="shared" si="25"/>
        <v>B102rMonolithic Median Slabm²</v>
      </c>
      <c r="L173" s="16">
        <f>MATCH(K173,'Pay Items'!$K$1:$K$649,0)</f>
        <v>173</v>
      </c>
      <c r="M173" s="17" t="str">
        <f t="shared" ca="1" si="22"/>
        <v>F0</v>
      </c>
      <c r="N173" s="17" t="str">
        <f t="shared" ca="1" si="23"/>
        <v>C2</v>
      </c>
      <c r="O173" s="17" t="str">
        <f t="shared" ca="1" si="24"/>
        <v>C2</v>
      </c>
    </row>
    <row r="174" spans="1:15" s="25" customFormat="1" ht="30" customHeight="1" x14ac:dyDescent="0.2">
      <c r="A174" s="111" t="s">
        <v>795</v>
      </c>
      <c r="B174" s="44" t="s">
        <v>352</v>
      </c>
      <c r="C174" s="37" t="s">
        <v>331</v>
      </c>
      <c r="D174" s="43" t="s">
        <v>173</v>
      </c>
      <c r="E174" s="28" t="s">
        <v>178</v>
      </c>
      <c r="F174" s="57"/>
      <c r="G174" s="102"/>
      <c r="H174" s="35">
        <f t="shared" si="27"/>
        <v>0</v>
      </c>
      <c r="I174" s="58"/>
      <c r="J174" s="24" t="str">
        <f t="shared" ca="1" si="21"/>
        <v/>
      </c>
      <c r="K174" s="15" t="str">
        <f t="shared" si="25"/>
        <v>B103rSafety Medianm²</v>
      </c>
      <c r="L174" s="16">
        <f>MATCH(K174,'Pay Items'!$K$1:$K$649,0)</f>
        <v>174</v>
      </c>
      <c r="M174" s="17" t="str">
        <f t="shared" ca="1" si="22"/>
        <v>F0</v>
      </c>
      <c r="N174" s="17" t="str">
        <f t="shared" ca="1" si="23"/>
        <v>C2</v>
      </c>
      <c r="O174" s="17" t="str">
        <f t="shared" ca="1" si="24"/>
        <v>C2</v>
      </c>
    </row>
    <row r="175" spans="1:15" s="25" customFormat="1" ht="30" customHeight="1" x14ac:dyDescent="0.2">
      <c r="A175" s="111" t="s">
        <v>796</v>
      </c>
      <c r="B175" s="44" t="s">
        <v>353</v>
      </c>
      <c r="C175" s="37" t="s">
        <v>10</v>
      </c>
      <c r="D175" s="43" t="s">
        <v>173</v>
      </c>
      <c r="E175" s="28" t="s">
        <v>178</v>
      </c>
      <c r="F175" s="57"/>
      <c r="G175" s="102"/>
      <c r="H175" s="35">
        <f t="shared" si="27"/>
        <v>0</v>
      </c>
      <c r="I175" s="53"/>
      <c r="J175" s="24" t="str">
        <f t="shared" ca="1" si="21"/>
        <v/>
      </c>
      <c r="K175" s="15" t="str">
        <f t="shared" si="25"/>
        <v>B104r100 mm Sidewalkm²</v>
      </c>
      <c r="L175" s="16">
        <f>MATCH(K175,'Pay Items'!$K$1:$K$649,0)</f>
        <v>175</v>
      </c>
      <c r="M175" s="17" t="str">
        <f t="shared" ca="1" si="22"/>
        <v>F0</v>
      </c>
      <c r="N175" s="17" t="str">
        <f t="shared" ca="1" si="23"/>
        <v>C2</v>
      </c>
      <c r="O175" s="17" t="str">
        <f t="shared" ca="1" si="24"/>
        <v>C2</v>
      </c>
    </row>
    <row r="176" spans="1:15" s="25" customFormat="1" ht="30" customHeight="1" x14ac:dyDescent="0.2">
      <c r="A176" s="111" t="s">
        <v>898</v>
      </c>
      <c r="B176" s="44" t="s">
        <v>354</v>
      </c>
      <c r="C176" s="37" t="s">
        <v>7</v>
      </c>
      <c r="D176" s="43" t="s">
        <v>173</v>
      </c>
      <c r="E176" s="28" t="s">
        <v>178</v>
      </c>
      <c r="F176" s="57"/>
      <c r="G176" s="102"/>
      <c r="H176" s="35">
        <f t="shared" si="27"/>
        <v>0</v>
      </c>
      <c r="I176" s="53"/>
      <c r="J176" s="24" t="str">
        <f t="shared" ca="1" si="21"/>
        <v/>
      </c>
      <c r="K176" s="15" t="str">
        <f t="shared" si="25"/>
        <v>B104rA150 mm Reinforced Sidewalkm²</v>
      </c>
      <c r="L176" s="16">
        <f>MATCH(K176,'Pay Items'!$K$1:$K$649,0)</f>
        <v>176</v>
      </c>
      <c r="M176" s="17" t="str">
        <f t="shared" ca="1" si="22"/>
        <v>F0</v>
      </c>
      <c r="N176" s="17" t="str">
        <f t="shared" ca="1" si="23"/>
        <v>C2</v>
      </c>
      <c r="O176" s="17" t="str">
        <f t="shared" ca="1" si="24"/>
        <v>C2</v>
      </c>
    </row>
    <row r="177" spans="1:15" s="25" customFormat="1" ht="30" customHeight="1" x14ac:dyDescent="0.2">
      <c r="A177" s="111" t="s">
        <v>797</v>
      </c>
      <c r="B177" s="44" t="s">
        <v>355</v>
      </c>
      <c r="C177" s="37" t="s">
        <v>332</v>
      </c>
      <c r="D177" s="43" t="s">
        <v>173</v>
      </c>
      <c r="E177" s="28" t="s">
        <v>178</v>
      </c>
      <c r="F177" s="57"/>
      <c r="G177" s="102"/>
      <c r="H177" s="35">
        <f t="shared" si="27"/>
        <v>0</v>
      </c>
      <c r="I177" s="53"/>
      <c r="J177" s="24" t="str">
        <f t="shared" ca="1" si="21"/>
        <v/>
      </c>
      <c r="K177" s="15" t="str">
        <f t="shared" si="25"/>
        <v>B105rBullnosem²</v>
      </c>
      <c r="L177" s="16">
        <f>MATCH(K177,'Pay Items'!$K$1:$K$649,0)</f>
        <v>177</v>
      </c>
      <c r="M177" s="17" t="str">
        <f t="shared" ca="1" si="22"/>
        <v>F0</v>
      </c>
      <c r="N177" s="17" t="str">
        <f t="shared" ca="1" si="23"/>
        <v>C2</v>
      </c>
      <c r="O177" s="17" t="str">
        <f t="shared" ca="1" si="24"/>
        <v>C2</v>
      </c>
    </row>
    <row r="178" spans="1:15" s="25" customFormat="1" ht="30" customHeight="1" x14ac:dyDescent="0.2">
      <c r="A178" s="111" t="s">
        <v>798</v>
      </c>
      <c r="B178" s="44" t="s">
        <v>356</v>
      </c>
      <c r="C178" s="37" t="s">
        <v>333</v>
      </c>
      <c r="D178" s="43" t="s">
        <v>173</v>
      </c>
      <c r="E178" s="28" t="s">
        <v>178</v>
      </c>
      <c r="F178" s="57"/>
      <c r="G178" s="102"/>
      <c r="H178" s="35">
        <f t="shared" si="27"/>
        <v>0</v>
      </c>
      <c r="I178" s="53"/>
      <c r="J178" s="24" t="str">
        <f t="shared" ca="1" si="21"/>
        <v/>
      </c>
      <c r="K178" s="15" t="str">
        <f t="shared" si="25"/>
        <v>B106rMonolithic Curb and Sidewalkm²</v>
      </c>
      <c r="L178" s="16">
        <f>MATCH(K178,'Pay Items'!$K$1:$K$649,0)</f>
        <v>178</v>
      </c>
      <c r="M178" s="17" t="str">
        <f t="shared" ca="1" si="22"/>
        <v>F0</v>
      </c>
      <c r="N178" s="17" t="str">
        <f t="shared" ca="1" si="23"/>
        <v>C2</v>
      </c>
      <c r="O178" s="17" t="str">
        <f t="shared" ca="1" si="24"/>
        <v>C2</v>
      </c>
    </row>
    <row r="179" spans="1:15" s="25" customFormat="1" ht="36.75" customHeight="1" x14ac:dyDescent="0.2">
      <c r="A179" s="111" t="s">
        <v>799</v>
      </c>
      <c r="B179" s="38" t="s">
        <v>164</v>
      </c>
      <c r="C179" s="37" t="s">
        <v>334</v>
      </c>
      <c r="D179" s="43" t="s">
        <v>1333</v>
      </c>
      <c r="E179" s="28"/>
      <c r="F179" s="57"/>
      <c r="G179" s="109"/>
      <c r="H179" s="35"/>
      <c r="I179" s="53"/>
      <c r="J179" s="24" t="str">
        <f t="shared" ca="1" si="21"/>
        <v>LOCKED</v>
      </c>
      <c r="K179" s="15" t="str">
        <f t="shared" si="25"/>
        <v>B107iMiscellaneous Concrete Slab InstallationCW 3235-R9</v>
      </c>
      <c r="L179" s="16">
        <f>MATCH(K179,'Pay Items'!$K$1:$K$649,0)</f>
        <v>179</v>
      </c>
      <c r="M179" s="17" t="str">
        <f t="shared" ca="1" si="22"/>
        <v>F0</v>
      </c>
      <c r="N179" s="17" t="str">
        <f t="shared" ca="1" si="23"/>
        <v>G</v>
      </c>
      <c r="O179" s="17" t="str">
        <f t="shared" ca="1" si="24"/>
        <v>C2</v>
      </c>
    </row>
    <row r="180" spans="1:15" s="25" customFormat="1" ht="27.75" customHeight="1" x14ac:dyDescent="0.2">
      <c r="A180" s="111" t="s">
        <v>800</v>
      </c>
      <c r="B180" s="44" t="s">
        <v>350</v>
      </c>
      <c r="C180" s="37" t="s">
        <v>1334</v>
      </c>
      <c r="D180" s="43" t="s">
        <v>338</v>
      </c>
      <c r="E180" s="28" t="s">
        <v>178</v>
      </c>
      <c r="F180" s="57"/>
      <c r="G180" s="102"/>
      <c r="H180" s="35">
        <f t="shared" ref="H180:H191" si="28">ROUND(G180*F180,2)</f>
        <v>0</v>
      </c>
      <c r="I180" s="53"/>
      <c r="J180" s="24" t="str">
        <f t="shared" ca="1" si="21"/>
        <v/>
      </c>
      <c r="K180" s="15" t="str">
        <f t="shared" si="25"/>
        <v>B108iType ^ Concrete Median SlabSD-227Am²</v>
      </c>
      <c r="L180" s="16">
        <f>MATCH(K180,'Pay Items'!$K$1:$K$649,0)</f>
        <v>180</v>
      </c>
      <c r="M180" s="17" t="str">
        <f t="shared" ca="1" si="22"/>
        <v>F0</v>
      </c>
      <c r="N180" s="17" t="str">
        <f t="shared" ca="1" si="23"/>
        <v>C2</v>
      </c>
      <c r="O180" s="17" t="str">
        <f t="shared" ca="1" si="24"/>
        <v>C2</v>
      </c>
    </row>
    <row r="181" spans="1:15" s="25" customFormat="1" ht="34.5" customHeight="1" x14ac:dyDescent="0.2">
      <c r="A181" s="111" t="s">
        <v>801</v>
      </c>
      <c r="B181" s="44" t="s">
        <v>351</v>
      </c>
      <c r="C181" s="37" t="s">
        <v>1335</v>
      </c>
      <c r="D181" s="43" t="s">
        <v>336</v>
      </c>
      <c r="E181" s="28" t="s">
        <v>178</v>
      </c>
      <c r="F181" s="57"/>
      <c r="G181" s="102"/>
      <c r="H181" s="35">
        <f t="shared" si="28"/>
        <v>0</v>
      </c>
      <c r="I181" s="53"/>
      <c r="J181" s="24" t="str">
        <f t="shared" ca="1" si="21"/>
        <v/>
      </c>
      <c r="K181" s="15" t="str">
        <f t="shared" si="25"/>
        <v>B109iType ^ Concrete Monolithic Median SlabSD-226Am²</v>
      </c>
      <c r="L181" s="16">
        <f>MATCH(K181,'Pay Items'!$K$1:$K$649,0)</f>
        <v>181</v>
      </c>
      <c r="M181" s="17" t="str">
        <f t="shared" ca="1" si="22"/>
        <v>F0</v>
      </c>
      <c r="N181" s="17" t="str">
        <f t="shared" ca="1" si="23"/>
        <v>C2</v>
      </c>
      <c r="O181" s="17" t="str">
        <f t="shared" ca="1" si="24"/>
        <v>C2</v>
      </c>
    </row>
    <row r="182" spans="1:15" s="25" customFormat="1" ht="30" customHeight="1" x14ac:dyDescent="0.2">
      <c r="A182" s="111" t="s">
        <v>802</v>
      </c>
      <c r="B182" s="44" t="s">
        <v>352</v>
      </c>
      <c r="C182" s="37" t="s">
        <v>1336</v>
      </c>
      <c r="D182" s="43" t="s">
        <v>337</v>
      </c>
      <c r="E182" s="28" t="s">
        <v>178</v>
      </c>
      <c r="F182" s="57"/>
      <c r="G182" s="102"/>
      <c r="H182" s="35">
        <f t="shared" si="28"/>
        <v>0</v>
      </c>
      <c r="I182" s="53"/>
      <c r="J182" s="24" t="str">
        <f t="shared" ca="1" si="21"/>
        <v/>
      </c>
      <c r="K182" s="15" t="str">
        <f t="shared" si="25"/>
        <v>B110iType ^ Concrete Safety MedianSD-226Bm²</v>
      </c>
      <c r="L182" s="16">
        <f>MATCH(K182,'Pay Items'!$K$1:$K$649,0)</f>
        <v>182</v>
      </c>
      <c r="M182" s="17" t="str">
        <f t="shared" ca="1" si="22"/>
        <v>F0</v>
      </c>
      <c r="N182" s="17" t="str">
        <f t="shared" ca="1" si="23"/>
        <v>C2</v>
      </c>
      <c r="O182" s="17" t="str">
        <f t="shared" ca="1" si="24"/>
        <v>C2</v>
      </c>
    </row>
    <row r="183" spans="1:15" s="25" customFormat="1" ht="30" customHeight="1" x14ac:dyDescent="0.2">
      <c r="A183" s="111" t="s">
        <v>911</v>
      </c>
      <c r="B183" s="44" t="s">
        <v>353</v>
      </c>
      <c r="C183" s="37" t="s">
        <v>1337</v>
      </c>
      <c r="D183" s="43" t="s">
        <v>397</v>
      </c>
      <c r="E183" s="28" t="s">
        <v>178</v>
      </c>
      <c r="F183" s="57"/>
      <c r="G183" s="102"/>
      <c r="H183" s="35">
        <f t="shared" si="28"/>
        <v>0</v>
      </c>
      <c r="I183" s="53"/>
      <c r="J183" s="24" t="str">
        <f t="shared" ca="1" si="21"/>
        <v/>
      </c>
      <c r="K183" s="15" t="str">
        <f t="shared" si="25"/>
        <v>B111iType ^ Concrete 100 mm SidewalkSD-228Am²</v>
      </c>
      <c r="L183" s="16">
        <f>MATCH(K183,'Pay Items'!$K$1:$K$649,0)</f>
        <v>183</v>
      </c>
      <c r="M183" s="17" t="str">
        <f t="shared" ca="1" si="22"/>
        <v>F0</v>
      </c>
      <c r="N183" s="17" t="str">
        <f t="shared" ca="1" si="23"/>
        <v>C2</v>
      </c>
      <c r="O183" s="17" t="str">
        <f t="shared" ca="1" si="24"/>
        <v>C2</v>
      </c>
    </row>
    <row r="184" spans="1:15" s="25" customFormat="1" ht="39.75" customHeight="1" x14ac:dyDescent="0.2">
      <c r="A184" s="111" t="s">
        <v>899</v>
      </c>
      <c r="B184" s="44" t="s">
        <v>354</v>
      </c>
      <c r="C184" s="37" t="s">
        <v>1338</v>
      </c>
      <c r="D184" s="43" t="s">
        <v>173</v>
      </c>
      <c r="E184" s="28" t="s">
        <v>178</v>
      </c>
      <c r="F184" s="57"/>
      <c r="G184" s="102"/>
      <c r="H184" s="35">
        <f t="shared" si="28"/>
        <v>0</v>
      </c>
      <c r="I184" s="53"/>
      <c r="J184" s="24" t="str">
        <f t="shared" ca="1" si="21"/>
        <v/>
      </c>
      <c r="K184" s="15" t="str">
        <f t="shared" si="25"/>
        <v>B111iAType ^ Concrete 150 mm Reinforced Sidewalkm²</v>
      </c>
      <c r="L184" s="16">
        <f>MATCH(K184,'Pay Items'!$K$1:$K$649,0)</f>
        <v>184</v>
      </c>
      <c r="M184" s="17" t="str">
        <f t="shared" ca="1" si="22"/>
        <v>F0</v>
      </c>
      <c r="N184" s="17" t="str">
        <f t="shared" ca="1" si="23"/>
        <v>C2</v>
      </c>
      <c r="O184" s="17" t="str">
        <f t="shared" ca="1" si="24"/>
        <v>C2</v>
      </c>
    </row>
    <row r="185" spans="1:15" s="25" customFormat="1" ht="30" customHeight="1" x14ac:dyDescent="0.2">
      <c r="A185" s="111" t="s">
        <v>803</v>
      </c>
      <c r="B185" s="44" t="s">
        <v>355</v>
      </c>
      <c r="C185" s="37" t="s">
        <v>1339</v>
      </c>
      <c r="D185" s="43" t="s">
        <v>604</v>
      </c>
      <c r="E185" s="28" t="s">
        <v>178</v>
      </c>
      <c r="F185" s="57"/>
      <c r="G185" s="102"/>
      <c r="H185" s="35">
        <f t="shared" si="28"/>
        <v>0</v>
      </c>
      <c r="I185" s="53"/>
      <c r="J185" s="24" t="str">
        <f t="shared" ca="1" si="21"/>
        <v/>
      </c>
      <c r="K185" s="15" t="str">
        <f t="shared" si="25"/>
        <v>B112iType ^ Concrete BullnoseSD-227Cm²</v>
      </c>
      <c r="L185" s="16">
        <f>MATCH(K185,'Pay Items'!$K$1:$K$649,0)</f>
        <v>185</v>
      </c>
      <c r="M185" s="17" t="str">
        <f t="shared" ca="1" si="22"/>
        <v>F0</v>
      </c>
      <c r="N185" s="17" t="str">
        <f t="shared" ca="1" si="23"/>
        <v>C2</v>
      </c>
      <c r="O185" s="17" t="str">
        <f t="shared" ca="1" si="24"/>
        <v>C2</v>
      </c>
    </row>
    <row r="186" spans="1:15" s="25" customFormat="1" ht="38.25" customHeight="1" x14ac:dyDescent="0.2">
      <c r="A186" s="111" t="s">
        <v>804</v>
      </c>
      <c r="B186" s="44" t="s">
        <v>356</v>
      </c>
      <c r="C186" s="37" t="s">
        <v>1340</v>
      </c>
      <c r="D186" s="43" t="s">
        <v>349</v>
      </c>
      <c r="E186" s="28" t="s">
        <v>178</v>
      </c>
      <c r="F186" s="57"/>
      <c r="G186" s="102"/>
      <c r="H186" s="35">
        <f t="shared" si="28"/>
        <v>0</v>
      </c>
      <c r="I186" s="53" t="s">
        <v>19</v>
      </c>
      <c r="J186" s="24" t="str">
        <f t="shared" ca="1" si="21"/>
        <v/>
      </c>
      <c r="K186" s="15" t="str">
        <f t="shared" si="25"/>
        <v>B113iType ^ Concrete Monolithic Curb and SidewalkSD-228Bm²</v>
      </c>
      <c r="L186" s="16">
        <f>MATCH(K186,'Pay Items'!$K$1:$K$649,0)</f>
        <v>186</v>
      </c>
      <c r="M186" s="17" t="str">
        <f t="shared" ca="1" si="22"/>
        <v>F0</v>
      </c>
      <c r="N186" s="17" t="str">
        <f t="shared" ca="1" si="23"/>
        <v>C2</v>
      </c>
      <c r="O186" s="17" t="str">
        <f t="shared" ca="1" si="24"/>
        <v>C2</v>
      </c>
    </row>
    <row r="187" spans="1:15" s="25" customFormat="1" ht="44.25" customHeight="1" x14ac:dyDescent="0.2">
      <c r="A187" s="111" t="s">
        <v>1226</v>
      </c>
      <c r="B187" s="38" t="s">
        <v>156</v>
      </c>
      <c r="C187" s="37" t="s">
        <v>1341</v>
      </c>
      <c r="D187" s="43" t="s">
        <v>1287</v>
      </c>
      <c r="E187" s="28" t="s">
        <v>178</v>
      </c>
      <c r="F187" s="36"/>
      <c r="G187" s="102"/>
      <c r="H187" s="35">
        <f t="shared" si="28"/>
        <v>0</v>
      </c>
      <c r="I187" s="58" t="s">
        <v>1228</v>
      </c>
      <c r="J187" s="24" t="str">
        <f t="shared" ca="1" si="21"/>
        <v/>
      </c>
      <c r="K187" s="15" t="str">
        <f t="shared" si="25"/>
        <v>B114AType ^ Concrete 100 mm Sidewalk with Block Outsm²</v>
      </c>
      <c r="L187" s="16">
        <f>MATCH(K187,'Pay Items'!$K$1:$K$649,0)</f>
        <v>187</v>
      </c>
      <c r="M187" s="17" t="str">
        <f t="shared" ca="1" si="22"/>
        <v>F0</v>
      </c>
      <c r="N187" s="17" t="str">
        <f t="shared" ca="1" si="23"/>
        <v>C2</v>
      </c>
      <c r="O187" s="17" t="str">
        <f t="shared" ca="1" si="24"/>
        <v>C2</v>
      </c>
    </row>
    <row r="188" spans="1:15" s="25" customFormat="1" ht="37.5" customHeight="1" x14ac:dyDescent="0.2">
      <c r="A188" s="111" t="s">
        <v>1229</v>
      </c>
      <c r="B188" s="38" t="s">
        <v>156</v>
      </c>
      <c r="C188" s="37" t="s">
        <v>1342</v>
      </c>
      <c r="D188" s="43" t="s">
        <v>1287</v>
      </c>
      <c r="E188" s="28" t="s">
        <v>178</v>
      </c>
      <c r="F188" s="36"/>
      <c r="G188" s="102"/>
      <c r="H188" s="35">
        <f t="shared" si="28"/>
        <v>0</v>
      </c>
      <c r="I188" s="58"/>
      <c r="J188" s="24" t="str">
        <f t="shared" ca="1" si="21"/>
        <v/>
      </c>
      <c r="K188" s="15" t="str">
        <f t="shared" si="25"/>
        <v>B114BType ^ Concrete 150 mm Sidewalk with Block Outsm²</v>
      </c>
      <c r="L188" s="16">
        <f>MATCH(K188,'Pay Items'!$K$1:$K$649,0)</f>
        <v>188</v>
      </c>
      <c r="M188" s="17" t="str">
        <f t="shared" ca="1" si="22"/>
        <v>F0</v>
      </c>
      <c r="N188" s="17" t="str">
        <f t="shared" ca="1" si="23"/>
        <v>C2</v>
      </c>
      <c r="O188" s="17" t="str">
        <f t="shared" ca="1" si="24"/>
        <v>C2</v>
      </c>
    </row>
    <row r="189" spans="1:15" s="25" customFormat="1" ht="40.5" customHeight="1" x14ac:dyDescent="0.2">
      <c r="A189" s="111" t="s">
        <v>1230</v>
      </c>
      <c r="B189" s="38" t="s">
        <v>156</v>
      </c>
      <c r="C189" s="37" t="s">
        <v>1343</v>
      </c>
      <c r="D189" s="43" t="s">
        <v>1287</v>
      </c>
      <c r="E189" s="28" t="s">
        <v>178</v>
      </c>
      <c r="F189" s="36"/>
      <c r="G189" s="102"/>
      <c r="H189" s="35">
        <f t="shared" si="28"/>
        <v>0</v>
      </c>
      <c r="I189" s="58" t="s">
        <v>1288</v>
      </c>
      <c r="J189" s="24" t="str">
        <f t="shared" ca="1" si="21"/>
        <v/>
      </c>
      <c r="K189" s="15" t="str">
        <f t="shared" si="25"/>
        <v>B114CType ^ Concrete Monolithic Curb and 100 mm Sidewalk with Block Outs ^m²</v>
      </c>
      <c r="L189" s="16">
        <f>MATCH(K189,'Pay Items'!$K$1:$K$649,0)</f>
        <v>189</v>
      </c>
      <c r="M189" s="17" t="str">
        <f t="shared" ca="1" si="22"/>
        <v>F0</v>
      </c>
      <c r="N189" s="17" t="str">
        <f t="shared" ca="1" si="23"/>
        <v>C2</v>
      </c>
      <c r="O189" s="17" t="str">
        <f t="shared" ca="1" si="24"/>
        <v>C2</v>
      </c>
    </row>
    <row r="190" spans="1:15" s="25" customFormat="1" ht="41.25" customHeight="1" x14ac:dyDescent="0.2">
      <c r="A190" s="111" t="s">
        <v>1231</v>
      </c>
      <c r="B190" s="38" t="s">
        <v>156</v>
      </c>
      <c r="C190" s="37" t="s">
        <v>1344</v>
      </c>
      <c r="D190" s="43" t="s">
        <v>1287</v>
      </c>
      <c r="E190" s="28" t="s">
        <v>178</v>
      </c>
      <c r="F190" s="36"/>
      <c r="G190" s="102"/>
      <c r="H190" s="35">
        <f t="shared" si="28"/>
        <v>0</v>
      </c>
      <c r="I190" s="58" t="s">
        <v>1288</v>
      </c>
      <c r="J190" s="24" t="str">
        <f t="shared" ca="1" si="21"/>
        <v/>
      </c>
      <c r="K190" s="15" t="str">
        <f t="shared" si="25"/>
        <v>B114DType ^ Concrete Monolithic Curb and 150 mm Sidewalk with Block Outs ^m²</v>
      </c>
      <c r="L190" s="16">
        <f>MATCH(K190,'Pay Items'!$K$1:$K$649,0)</f>
        <v>190</v>
      </c>
      <c r="M190" s="17" t="str">
        <f t="shared" ca="1" si="22"/>
        <v>F0</v>
      </c>
      <c r="N190" s="17" t="str">
        <f t="shared" ca="1" si="23"/>
        <v>C2</v>
      </c>
      <c r="O190" s="17" t="str">
        <f t="shared" ca="1" si="24"/>
        <v>C2</v>
      </c>
    </row>
    <row r="191" spans="1:15" s="25" customFormat="1" ht="30" customHeight="1" x14ac:dyDescent="0.2">
      <c r="A191" s="111" t="s">
        <v>1232</v>
      </c>
      <c r="B191" s="38" t="s">
        <v>156</v>
      </c>
      <c r="C191" s="37" t="s">
        <v>1233</v>
      </c>
      <c r="D191" s="43" t="s">
        <v>1345</v>
      </c>
      <c r="E191" s="28" t="s">
        <v>178</v>
      </c>
      <c r="F191" s="36"/>
      <c r="G191" s="102"/>
      <c r="H191" s="35">
        <f t="shared" si="28"/>
        <v>0</v>
      </c>
      <c r="I191" s="53"/>
      <c r="J191" s="24" t="str">
        <f t="shared" ca="1" si="21"/>
        <v/>
      </c>
      <c r="K191" s="15" t="str">
        <f t="shared" si="25"/>
        <v>B114EPaving Stone Indicator Surfacesm²</v>
      </c>
      <c r="L191" s="16">
        <f>MATCH(K191,'Pay Items'!$K$1:$K$649,0)</f>
        <v>191</v>
      </c>
      <c r="M191" s="17" t="str">
        <f t="shared" ca="1" si="22"/>
        <v>F0</v>
      </c>
      <c r="N191" s="17" t="str">
        <f t="shared" ca="1" si="23"/>
        <v>C2</v>
      </c>
      <c r="O191" s="17" t="str">
        <f t="shared" ca="1" si="24"/>
        <v>C2</v>
      </c>
    </row>
    <row r="192" spans="1:15" s="25" customFormat="1" ht="33" customHeight="1" x14ac:dyDescent="0.2">
      <c r="A192" s="111" t="s">
        <v>805</v>
      </c>
      <c r="B192" s="38" t="s">
        <v>163</v>
      </c>
      <c r="C192" s="37" t="s">
        <v>335</v>
      </c>
      <c r="D192" s="43" t="s">
        <v>1333</v>
      </c>
      <c r="E192" s="28"/>
      <c r="F192" s="57"/>
      <c r="G192" s="109"/>
      <c r="H192" s="35"/>
      <c r="I192" s="53"/>
      <c r="J192" s="24" t="str">
        <f t="shared" ca="1" si="21"/>
        <v>LOCKED</v>
      </c>
      <c r="K192" s="15" t="str">
        <f t="shared" si="25"/>
        <v>B114rlMiscellaneous Concrete Slab RenewalCW 3235-R9</v>
      </c>
      <c r="L192" s="16">
        <f>MATCH(K192,'Pay Items'!$K$1:$K$649,0)</f>
        <v>192</v>
      </c>
      <c r="M192" s="17" t="str">
        <f t="shared" ca="1" si="22"/>
        <v>F0</v>
      </c>
      <c r="N192" s="17" t="str">
        <f t="shared" ca="1" si="23"/>
        <v>G</v>
      </c>
      <c r="O192" s="17" t="str">
        <f t="shared" ca="1" si="24"/>
        <v>C2</v>
      </c>
    </row>
    <row r="193" spans="1:15" s="25" customFormat="1" ht="24.75" customHeight="1" x14ac:dyDescent="0.2">
      <c r="A193" s="111" t="s">
        <v>806</v>
      </c>
      <c r="B193" s="44" t="s">
        <v>350</v>
      </c>
      <c r="C193" s="37" t="s">
        <v>1334</v>
      </c>
      <c r="D193" s="43" t="s">
        <v>338</v>
      </c>
      <c r="E193" s="28" t="s">
        <v>178</v>
      </c>
      <c r="F193" s="57"/>
      <c r="G193" s="102"/>
      <c r="H193" s="35">
        <f>ROUND(G193*F193,2)</f>
        <v>0</v>
      </c>
      <c r="I193" s="53"/>
      <c r="J193" s="24" t="str">
        <f t="shared" ca="1" si="21"/>
        <v/>
      </c>
      <c r="K193" s="15" t="str">
        <f t="shared" si="25"/>
        <v>B115rlType ^ Concrete Median SlabSD-227Am²</v>
      </c>
      <c r="L193" s="16">
        <f>MATCH(K193,'Pay Items'!$K$1:$K$649,0)</f>
        <v>193</v>
      </c>
      <c r="M193" s="17" t="str">
        <f t="shared" ca="1" si="22"/>
        <v>F0</v>
      </c>
      <c r="N193" s="17" t="str">
        <f t="shared" ca="1" si="23"/>
        <v>C2</v>
      </c>
      <c r="O193" s="17" t="str">
        <f t="shared" ca="1" si="24"/>
        <v>C2</v>
      </c>
    </row>
    <row r="194" spans="1:15" s="25" customFormat="1" ht="30" customHeight="1" x14ac:dyDescent="0.2">
      <c r="A194" s="111" t="s">
        <v>807</v>
      </c>
      <c r="B194" s="44" t="s">
        <v>351</v>
      </c>
      <c r="C194" s="37" t="s">
        <v>1335</v>
      </c>
      <c r="D194" s="43" t="s">
        <v>336</v>
      </c>
      <c r="E194" s="28" t="s">
        <v>178</v>
      </c>
      <c r="F194" s="57"/>
      <c r="G194" s="102"/>
      <c r="H194" s="35">
        <f>ROUND(G194*F194,2)</f>
        <v>0</v>
      </c>
      <c r="I194" s="53"/>
      <c r="J194" s="24" t="str">
        <f t="shared" ca="1" si="21"/>
        <v/>
      </c>
      <c r="K194" s="15" t="str">
        <f t="shared" si="25"/>
        <v>B116rlType ^ Concrete Monolithic Median SlabSD-226Am²</v>
      </c>
      <c r="L194" s="16">
        <f>MATCH(K194,'Pay Items'!$K$1:$K$649,0)</f>
        <v>194</v>
      </c>
      <c r="M194" s="17" t="str">
        <f t="shared" ca="1" si="22"/>
        <v>F0</v>
      </c>
      <c r="N194" s="17" t="str">
        <f t="shared" ca="1" si="23"/>
        <v>C2</v>
      </c>
      <c r="O194" s="17" t="str">
        <f t="shared" ca="1" si="24"/>
        <v>C2</v>
      </c>
    </row>
    <row r="195" spans="1:15" s="25" customFormat="1" ht="30" customHeight="1" x14ac:dyDescent="0.2">
      <c r="A195" s="111" t="s">
        <v>808</v>
      </c>
      <c r="B195" s="44" t="s">
        <v>352</v>
      </c>
      <c r="C195" s="37" t="s">
        <v>1336</v>
      </c>
      <c r="D195" s="43" t="s">
        <v>337</v>
      </c>
      <c r="E195" s="28" t="s">
        <v>178</v>
      </c>
      <c r="F195" s="57"/>
      <c r="G195" s="102"/>
      <c r="H195" s="35">
        <f>ROUND(G195*F195,2)</f>
        <v>0</v>
      </c>
      <c r="I195" s="53"/>
      <c r="J195" s="24" t="str">
        <f t="shared" ref="J195:J258" ca="1" si="29">IF(CELL("protect",$G195)=1, "LOCKED", "")</f>
        <v/>
      </c>
      <c r="K195" s="15" t="str">
        <f t="shared" si="25"/>
        <v>B117rlType ^ Concrete Safety MedianSD-226Bm²</v>
      </c>
      <c r="L195" s="16">
        <f>MATCH(K195,'Pay Items'!$K$1:$K$649,0)</f>
        <v>195</v>
      </c>
      <c r="M195" s="17" t="str">
        <f t="shared" ref="M195:M258" ca="1" si="30">CELL("format",$F195)</f>
        <v>F0</v>
      </c>
      <c r="N195" s="17" t="str">
        <f t="shared" ref="N195:N258" ca="1" si="31">CELL("format",$G195)</f>
        <v>C2</v>
      </c>
      <c r="O195" s="17" t="str">
        <f t="shared" ref="O195:O258" ca="1" si="32">CELL("format",$H195)</f>
        <v>C2</v>
      </c>
    </row>
    <row r="196" spans="1:15" s="25" customFormat="1" ht="30" customHeight="1" x14ac:dyDescent="0.2">
      <c r="A196" s="111" t="s">
        <v>809</v>
      </c>
      <c r="B196" s="44" t="s">
        <v>96</v>
      </c>
      <c r="C196" s="37" t="s">
        <v>1346</v>
      </c>
      <c r="D196" s="43" t="s">
        <v>397</v>
      </c>
      <c r="E196" s="28"/>
      <c r="F196" s="57"/>
      <c r="G196" s="109"/>
      <c r="H196" s="35"/>
      <c r="I196" s="53"/>
      <c r="J196" s="24" t="str">
        <f t="shared" ca="1" si="29"/>
        <v>LOCKED</v>
      </c>
      <c r="K196" s="15" t="str">
        <f t="shared" ref="K196:K259" si="33">CLEAN(CONCATENATE(TRIM($A196),TRIM($C196),IF(LEFT($D196)&lt;&gt;"E",TRIM($D196),),TRIM($E196)))</f>
        <v>B118rl100 mm Type ^ Concrete SidewalkSD-228A</v>
      </c>
      <c r="L196" s="16">
        <f>MATCH(K196,'Pay Items'!$K$1:$K$649,0)</f>
        <v>196</v>
      </c>
      <c r="M196" s="17" t="str">
        <f t="shared" ca="1" si="30"/>
        <v>F0</v>
      </c>
      <c r="N196" s="17" t="str">
        <f t="shared" ca="1" si="31"/>
        <v>G</v>
      </c>
      <c r="O196" s="17" t="str">
        <f t="shared" ca="1" si="32"/>
        <v>C2</v>
      </c>
    </row>
    <row r="197" spans="1:15" s="25" customFormat="1" ht="30" customHeight="1" x14ac:dyDescent="0.2">
      <c r="A197" s="111" t="s">
        <v>810</v>
      </c>
      <c r="B197" s="65" t="s">
        <v>700</v>
      </c>
      <c r="C197" s="37" t="s">
        <v>701</v>
      </c>
      <c r="D197" s="43"/>
      <c r="E197" s="28" t="s">
        <v>178</v>
      </c>
      <c r="F197" s="57"/>
      <c r="G197" s="102"/>
      <c r="H197" s="35">
        <f>ROUND(G197*F197,2)</f>
        <v>0</v>
      </c>
      <c r="I197" s="74"/>
      <c r="J197" s="24" t="str">
        <f t="shared" ca="1" si="29"/>
        <v/>
      </c>
      <c r="K197" s="15" t="str">
        <f t="shared" si="33"/>
        <v>B119rlLess than 5 sq.m.m²</v>
      </c>
      <c r="L197" s="16">
        <f>MATCH(K197,'Pay Items'!$K$1:$K$649,0)</f>
        <v>197</v>
      </c>
      <c r="M197" s="17" t="str">
        <f t="shared" ca="1" si="30"/>
        <v>F0</v>
      </c>
      <c r="N197" s="17" t="str">
        <f t="shared" ca="1" si="31"/>
        <v>C2</v>
      </c>
      <c r="O197" s="17" t="str">
        <f t="shared" ca="1" si="32"/>
        <v>C2</v>
      </c>
    </row>
    <row r="198" spans="1:15" s="25" customFormat="1" ht="30" customHeight="1" x14ac:dyDescent="0.2">
      <c r="A198" s="111" t="s">
        <v>811</v>
      </c>
      <c r="B198" s="65" t="s">
        <v>702</v>
      </c>
      <c r="C198" s="37" t="s">
        <v>703</v>
      </c>
      <c r="D198" s="43"/>
      <c r="E198" s="28" t="s">
        <v>178</v>
      </c>
      <c r="F198" s="57"/>
      <c r="G198" s="102"/>
      <c r="H198" s="35">
        <f>ROUND(G198*F198,2)</f>
        <v>0</v>
      </c>
      <c r="I198" s="53"/>
      <c r="J198" s="24" t="str">
        <f t="shared" ca="1" si="29"/>
        <v/>
      </c>
      <c r="K198" s="15" t="str">
        <f t="shared" si="33"/>
        <v>B120rl5 sq.m. to 20 sq.m.m²</v>
      </c>
      <c r="L198" s="16">
        <f>MATCH(K198,'Pay Items'!$K$1:$K$649,0)</f>
        <v>198</v>
      </c>
      <c r="M198" s="17" t="str">
        <f t="shared" ca="1" si="30"/>
        <v>F0</v>
      </c>
      <c r="N198" s="17" t="str">
        <f t="shared" ca="1" si="31"/>
        <v>C2</v>
      </c>
      <c r="O198" s="17" t="str">
        <f t="shared" ca="1" si="32"/>
        <v>C2</v>
      </c>
    </row>
    <row r="199" spans="1:15" s="25" customFormat="1" ht="30" customHeight="1" x14ac:dyDescent="0.2">
      <c r="A199" s="111" t="s">
        <v>812</v>
      </c>
      <c r="B199" s="65" t="s">
        <v>704</v>
      </c>
      <c r="C199" s="37" t="s">
        <v>705</v>
      </c>
      <c r="D199" s="43" t="s">
        <v>173</v>
      </c>
      <c r="E199" s="28" t="s">
        <v>178</v>
      </c>
      <c r="F199" s="57"/>
      <c r="G199" s="102"/>
      <c r="H199" s="35">
        <f>ROUND(G199*F199,2)</f>
        <v>0</v>
      </c>
      <c r="I199" s="75"/>
      <c r="J199" s="24" t="str">
        <f t="shared" ca="1" si="29"/>
        <v/>
      </c>
      <c r="K199" s="15" t="str">
        <f t="shared" si="33"/>
        <v>B121rlGreater than 20 sq.m.m²</v>
      </c>
      <c r="L199" s="16">
        <f>MATCH(K199,'Pay Items'!$K$1:$K$649,0)</f>
        <v>199</v>
      </c>
      <c r="M199" s="17" t="str">
        <f t="shared" ca="1" si="30"/>
        <v>F0</v>
      </c>
      <c r="N199" s="17" t="str">
        <f t="shared" ca="1" si="31"/>
        <v>C2</v>
      </c>
      <c r="O199" s="17" t="str">
        <f t="shared" ca="1" si="32"/>
        <v>C2</v>
      </c>
    </row>
    <row r="200" spans="1:15" s="25" customFormat="1" ht="36" customHeight="1" x14ac:dyDescent="0.2">
      <c r="A200" s="111" t="s">
        <v>904</v>
      </c>
      <c r="B200" s="44" t="s">
        <v>354</v>
      </c>
      <c r="C200" s="37" t="s">
        <v>1347</v>
      </c>
      <c r="D200" s="43" t="s">
        <v>173</v>
      </c>
      <c r="E200" s="28"/>
      <c r="F200" s="57"/>
      <c r="G200" s="35"/>
      <c r="H200" s="35"/>
      <c r="I200" s="53"/>
      <c r="J200" s="24" t="str">
        <f t="shared" ca="1" si="29"/>
        <v>LOCKED</v>
      </c>
      <c r="K200" s="15" t="str">
        <f t="shared" si="33"/>
        <v>B121rlA150 mm Type ^ Concrete Reinforced Sidewalk</v>
      </c>
      <c r="L200" s="16">
        <f>MATCH(K200,'Pay Items'!$K$1:$K$649,0)</f>
        <v>200</v>
      </c>
      <c r="M200" s="17" t="str">
        <f t="shared" ca="1" si="30"/>
        <v>F0</v>
      </c>
      <c r="N200" s="17" t="str">
        <f t="shared" ca="1" si="31"/>
        <v>C2</v>
      </c>
      <c r="O200" s="17" t="str">
        <f t="shared" ca="1" si="32"/>
        <v>C2</v>
      </c>
    </row>
    <row r="201" spans="1:15" s="25" customFormat="1" ht="30" customHeight="1" x14ac:dyDescent="0.2">
      <c r="A201" s="111" t="s">
        <v>905</v>
      </c>
      <c r="B201" s="65" t="s">
        <v>700</v>
      </c>
      <c r="C201" s="37" t="s">
        <v>701</v>
      </c>
      <c r="D201" s="43"/>
      <c r="E201" s="28" t="s">
        <v>178</v>
      </c>
      <c r="F201" s="57"/>
      <c r="G201" s="102"/>
      <c r="H201" s="35">
        <f t="shared" ref="H201:H208" si="34">ROUND(G201*F201,2)</f>
        <v>0</v>
      </c>
      <c r="I201" s="74"/>
      <c r="J201" s="24" t="str">
        <f t="shared" ca="1" si="29"/>
        <v/>
      </c>
      <c r="K201" s="15" t="str">
        <f t="shared" si="33"/>
        <v>B121rlBLess than 5 sq.m.m²</v>
      </c>
      <c r="L201" s="16">
        <f>MATCH(K201,'Pay Items'!$K$1:$K$649,0)</f>
        <v>201</v>
      </c>
      <c r="M201" s="17" t="str">
        <f t="shared" ca="1" si="30"/>
        <v>F0</v>
      </c>
      <c r="N201" s="17" t="str">
        <f t="shared" ca="1" si="31"/>
        <v>C2</v>
      </c>
      <c r="O201" s="17" t="str">
        <f t="shared" ca="1" si="32"/>
        <v>C2</v>
      </c>
    </row>
    <row r="202" spans="1:15" s="25" customFormat="1" ht="30" customHeight="1" x14ac:dyDescent="0.2">
      <c r="A202" s="111" t="s">
        <v>906</v>
      </c>
      <c r="B202" s="65" t="s">
        <v>702</v>
      </c>
      <c r="C202" s="37" t="s">
        <v>703</v>
      </c>
      <c r="D202" s="43"/>
      <c r="E202" s="28" t="s">
        <v>178</v>
      </c>
      <c r="F202" s="57"/>
      <c r="G202" s="102"/>
      <c r="H202" s="35">
        <f t="shared" si="34"/>
        <v>0</v>
      </c>
      <c r="I202" s="53"/>
      <c r="J202" s="24" t="str">
        <f t="shared" ca="1" si="29"/>
        <v/>
      </c>
      <c r="K202" s="15" t="str">
        <f t="shared" si="33"/>
        <v>B121rlC5 sq.m. to 20 sq.m.m²</v>
      </c>
      <c r="L202" s="16">
        <f>MATCH(K202,'Pay Items'!$K$1:$K$649,0)</f>
        <v>202</v>
      </c>
      <c r="M202" s="17" t="str">
        <f t="shared" ca="1" si="30"/>
        <v>F0</v>
      </c>
      <c r="N202" s="17" t="str">
        <f t="shared" ca="1" si="31"/>
        <v>C2</v>
      </c>
      <c r="O202" s="17" t="str">
        <f t="shared" ca="1" si="32"/>
        <v>C2</v>
      </c>
    </row>
    <row r="203" spans="1:15" s="25" customFormat="1" ht="30" customHeight="1" x14ac:dyDescent="0.2">
      <c r="A203" s="111" t="s">
        <v>907</v>
      </c>
      <c r="B203" s="65" t="s">
        <v>704</v>
      </c>
      <c r="C203" s="37" t="s">
        <v>705</v>
      </c>
      <c r="D203" s="43" t="s">
        <v>173</v>
      </c>
      <c r="E203" s="28" t="s">
        <v>178</v>
      </c>
      <c r="F203" s="57"/>
      <c r="G203" s="102"/>
      <c r="H203" s="35">
        <f t="shared" si="34"/>
        <v>0</v>
      </c>
      <c r="I203" s="75"/>
      <c r="J203" s="24" t="str">
        <f t="shared" ca="1" si="29"/>
        <v/>
      </c>
      <c r="K203" s="15" t="str">
        <f t="shared" si="33"/>
        <v>B121rlDGreater than 20 sq.m.m²</v>
      </c>
      <c r="L203" s="16">
        <f>MATCH(K203,'Pay Items'!$K$1:$K$649,0)</f>
        <v>203</v>
      </c>
      <c r="M203" s="17" t="str">
        <f t="shared" ca="1" si="30"/>
        <v>F0</v>
      </c>
      <c r="N203" s="17" t="str">
        <f t="shared" ca="1" si="31"/>
        <v>C2</v>
      </c>
      <c r="O203" s="17" t="str">
        <f t="shared" ca="1" si="32"/>
        <v>C2</v>
      </c>
    </row>
    <row r="204" spans="1:15" s="25" customFormat="1" ht="30" customHeight="1" x14ac:dyDescent="0.2">
      <c r="A204" s="111" t="s">
        <v>813</v>
      </c>
      <c r="B204" s="44" t="s">
        <v>355</v>
      </c>
      <c r="C204" s="37" t="s">
        <v>1339</v>
      </c>
      <c r="D204" s="43" t="s">
        <v>604</v>
      </c>
      <c r="E204" s="28" t="s">
        <v>178</v>
      </c>
      <c r="F204" s="57"/>
      <c r="G204" s="102"/>
      <c r="H204" s="35">
        <f t="shared" si="34"/>
        <v>0</v>
      </c>
      <c r="I204" s="53"/>
      <c r="J204" s="24" t="str">
        <f t="shared" ca="1" si="29"/>
        <v/>
      </c>
      <c r="K204" s="15" t="str">
        <f t="shared" si="33"/>
        <v>B122rlType ^ Concrete BullnoseSD-227Cm²</v>
      </c>
      <c r="L204" s="16">
        <f>MATCH(K204,'Pay Items'!$K$1:$K$649,0)</f>
        <v>204</v>
      </c>
      <c r="M204" s="17" t="str">
        <f t="shared" ca="1" si="30"/>
        <v>F0</v>
      </c>
      <c r="N204" s="17" t="str">
        <f t="shared" ca="1" si="31"/>
        <v>C2</v>
      </c>
      <c r="O204" s="17" t="str">
        <f t="shared" ca="1" si="32"/>
        <v>C2</v>
      </c>
    </row>
    <row r="205" spans="1:15" s="25" customFormat="1" ht="36" customHeight="1" x14ac:dyDescent="0.2">
      <c r="A205" s="111" t="s">
        <v>814</v>
      </c>
      <c r="B205" s="44" t="s">
        <v>356</v>
      </c>
      <c r="C205" s="37" t="s">
        <v>1340</v>
      </c>
      <c r="D205" s="43" t="s">
        <v>349</v>
      </c>
      <c r="E205" s="28" t="s">
        <v>178</v>
      </c>
      <c r="F205" s="57"/>
      <c r="G205" s="102"/>
      <c r="H205" s="35">
        <f t="shared" si="34"/>
        <v>0</v>
      </c>
      <c r="I205" s="53" t="s">
        <v>20</v>
      </c>
      <c r="J205" s="24" t="str">
        <f t="shared" ca="1" si="29"/>
        <v/>
      </c>
      <c r="K205" s="15" t="str">
        <f t="shared" si="33"/>
        <v>B123rlType ^ Concrete Monolithic Curb and SidewalkSD-228Bm²</v>
      </c>
      <c r="L205" s="16">
        <f>MATCH(K205,'Pay Items'!$K$1:$K$649,0)</f>
        <v>205</v>
      </c>
      <c r="M205" s="17" t="str">
        <f t="shared" ca="1" si="30"/>
        <v>F0</v>
      </c>
      <c r="N205" s="17" t="str">
        <f t="shared" ca="1" si="31"/>
        <v>C2</v>
      </c>
      <c r="O205" s="17" t="str">
        <f t="shared" ca="1" si="32"/>
        <v>C2</v>
      </c>
    </row>
    <row r="206" spans="1:15" s="25" customFormat="1" ht="43.9" customHeight="1" x14ac:dyDescent="0.2">
      <c r="A206" s="111" t="s">
        <v>472</v>
      </c>
      <c r="B206" s="38" t="s">
        <v>164</v>
      </c>
      <c r="C206" s="37" t="s">
        <v>412</v>
      </c>
      <c r="D206" s="43" t="s">
        <v>6</v>
      </c>
      <c r="E206" s="28" t="s">
        <v>178</v>
      </c>
      <c r="F206" s="36"/>
      <c r="G206" s="102"/>
      <c r="H206" s="35">
        <f t="shared" si="34"/>
        <v>0</v>
      </c>
      <c r="I206" s="53"/>
      <c r="J206" s="24" t="str">
        <f t="shared" ca="1" si="29"/>
        <v/>
      </c>
      <c r="K206" s="15" t="str">
        <f t="shared" si="33"/>
        <v>B124Adjustment of Precast Sidewalk BlocksCW 3235-R9m²</v>
      </c>
      <c r="L206" s="16">
        <f>MATCH(K206,'Pay Items'!$K$1:$K$649,0)</f>
        <v>206</v>
      </c>
      <c r="M206" s="17" t="str">
        <f t="shared" ca="1" si="30"/>
        <v>F0</v>
      </c>
      <c r="N206" s="17" t="str">
        <f t="shared" ca="1" si="31"/>
        <v>C2</v>
      </c>
      <c r="O206" s="17" t="str">
        <f t="shared" ca="1" si="32"/>
        <v>C2</v>
      </c>
    </row>
    <row r="207" spans="1:15" s="25" customFormat="1" ht="30" customHeight="1" x14ac:dyDescent="0.2">
      <c r="A207" s="111" t="s">
        <v>473</v>
      </c>
      <c r="B207" s="38" t="s">
        <v>158</v>
      </c>
      <c r="C207" s="37" t="s">
        <v>413</v>
      </c>
      <c r="D207" s="43" t="s">
        <v>6</v>
      </c>
      <c r="E207" s="28" t="s">
        <v>178</v>
      </c>
      <c r="F207" s="57"/>
      <c r="G207" s="102"/>
      <c r="H207" s="35">
        <f t="shared" si="34"/>
        <v>0</v>
      </c>
      <c r="I207" s="53"/>
      <c r="J207" s="24" t="str">
        <f t="shared" ca="1" si="29"/>
        <v/>
      </c>
      <c r="K207" s="15" t="str">
        <f t="shared" si="33"/>
        <v>B125Supply of Precast Sidewalk BlocksCW 3235-R9m²</v>
      </c>
      <c r="L207" s="16">
        <f>MATCH(K207,'Pay Items'!$K$1:$K$649,0)</f>
        <v>207</v>
      </c>
      <c r="M207" s="17" t="str">
        <f t="shared" ca="1" si="30"/>
        <v>F0</v>
      </c>
      <c r="N207" s="17" t="str">
        <f t="shared" ca="1" si="31"/>
        <v>C2</v>
      </c>
      <c r="O207" s="17" t="str">
        <f t="shared" ca="1" si="32"/>
        <v>C2</v>
      </c>
    </row>
    <row r="208" spans="1:15" s="25" customFormat="1" ht="30" customHeight="1" x14ac:dyDescent="0.2">
      <c r="A208" s="111" t="s">
        <v>614</v>
      </c>
      <c r="B208" s="38" t="s">
        <v>688</v>
      </c>
      <c r="C208" s="37" t="s">
        <v>603</v>
      </c>
      <c r="D208" s="43" t="s">
        <v>6</v>
      </c>
      <c r="E208" s="28" t="s">
        <v>178</v>
      </c>
      <c r="F208" s="57"/>
      <c r="G208" s="102"/>
      <c r="H208" s="35">
        <f t="shared" si="34"/>
        <v>0</v>
      </c>
      <c r="I208" s="53"/>
      <c r="J208" s="24" t="str">
        <f t="shared" ca="1" si="29"/>
        <v/>
      </c>
      <c r="K208" s="15" t="str">
        <f t="shared" si="33"/>
        <v>B125ARemoval of Precast Sidewalk BlocksCW 3235-R9m²</v>
      </c>
      <c r="L208" s="16">
        <f>MATCH(K208,'Pay Items'!$K$1:$K$649,0)</f>
        <v>208</v>
      </c>
      <c r="M208" s="17" t="str">
        <f t="shared" ca="1" si="30"/>
        <v>F0</v>
      </c>
      <c r="N208" s="17" t="str">
        <f t="shared" ca="1" si="31"/>
        <v>C2</v>
      </c>
      <c r="O208" s="17" t="str">
        <f t="shared" ca="1" si="32"/>
        <v>C2</v>
      </c>
    </row>
    <row r="209" spans="1:15" s="25" customFormat="1" ht="30" customHeight="1" x14ac:dyDescent="0.2">
      <c r="A209" s="111" t="s">
        <v>815</v>
      </c>
      <c r="B209" s="38" t="s">
        <v>166</v>
      </c>
      <c r="C209" s="37" t="s">
        <v>339</v>
      </c>
      <c r="D209" s="43" t="s">
        <v>918</v>
      </c>
      <c r="E209" s="28"/>
      <c r="F209" s="57"/>
      <c r="G209" s="109"/>
      <c r="H209" s="35"/>
      <c r="I209" s="53"/>
      <c r="J209" s="24" t="str">
        <f t="shared" ca="1" si="29"/>
        <v>LOCKED</v>
      </c>
      <c r="K209" s="15" t="str">
        <f t="shared" si="33"/>
        <v>B126rConcrete Curb RemovalCW 3240-R10</v>
      </c>
      <c r="L209" s="16">
        <f>MATCH(K209,'Pay Items'!$K$1:$K$649,0)</f>
        <v>209</v>
      </c>
      <c r="M209" s="17" t="str">
        <f t="shared" ca="1" si="30"/>
        <v>F0</v>
      </c>
      <c r="N209" s="17" t="str">
        <f t="shared" ca="1" si="31"/>
        <v>G</v>
      </c>
      <c r="O209" s="17" t="str">
        <f t="shared" ca="1" si="32"/>
        <v>C2</v>
      </c>
    </row>
    <row r="210" spans="1:15" s="25" customFormat="1" ht="30" customHeight="1" x14ac:dyDescent="0.2">
      <c r="A210" s="111" t="s">
        <v>816</v>
      </c>
      <c r="B210" s="44" t="s">
        <v>350</v>
      </c>
      <c r="C210" s="37" t="s">
        <v>1348</v>
      </c>
      <c r="D210" s="43" t="s">
        <v>173</v>
      </c>
      <c r="E210" s="28" t="s">
        <v>182</v>
      </c>
      <c r="F210" s="57"/>
      <c r="G210" s="102"/>
      <c r="H210" s="35">
        <f t="shared" ref="H210:H221" si="35">ROUND(G210*F210,2)</f>
        <v>0</v>
      </c>
      <c r="I210" s="53" t="s">
        <v>1261</v>
      </c>
      <c r="J210" s="24" t="str">
        <f t="shared" ca="1" si="29"/>
        <v/>
      </c>
      <c r="K210" s="15" t="str">
        <f t="shared" si="33"/>
        <v>B127rBarrier ^m</v>
      </c>
      <c r="L210" s="16">
        <f>MATCH(K210,'Pay Items'!$K$1:$K$649,0)</f>
        <v>210</v>
      </c>
      <c r="M210" s="17" t="str">
        <f t="shared" ca="1" si="30"/>
        <v>F0</v>
      </c>
      <c r="N210" s="17" t="str">
        <f t="shared" ca="1" si="31"/>
        <v>C2</v>
      </c>
      <c r="O210" s="17" t="str">
        <f t="shared" ca="1" si="32"/>
        <v>C2</v>
      </c>
    </row>
    <row r="211" spans="1:15" s="25" customFormat="1" ht="30" customHeight="1" x14ac:dyDescent="0.2">
      <c r="A211" s="111" t="s">
        <v>1144</v>
      </c>
      <c r="B211" s="44" t="s">
        <v>967</v>
      </c>
      <c r="C211" s="37" t="s">
        <v>968</v>
      </c>
      <c r="D211" s="43" t="s">
        <v>173</v>
      </c>
      <c r="E211" s="28" t="s">
        <v>182</v>
      </c>
      <c r="F211" s="57"/>
      <c r="G211" s="102"/>
      <c r="H211" s="35">
        <f t="shared" si="35"/>
        <v>0</v>
      </c>
      <c r="I211" s="53" t="s">
        <v>1261</v>
      </c>
      <c r="J211" s="24" t="str">
        <f t="shared" ca="1" si="29"/>
        <v/>
      </c>
      <c r="K211" s="15" t="str">
        <f t="shared" si="33"/>
        <v>B127rABarrier Integralm</v>
      </c>
      <c r="L211" s="16">
        <f>MATCH(K211,'Pay Items'!$K$1:$K$649,0)</f>
        <v>211</v>
      </c>
      <c r="M211" s="17" t="str">
        <f t="shared" ca="1" si="30"/>
        <v>F0</v>
      </c>
      <c r="N211" s="17" t="str">
        <f t="shared" ca="1" si="31"/>
        <v>C2</v>
      </c>
      <c r="O211" s="17" t="str">
        <f t="shared" ca="1" si="32"/>
        <v>C2</v>
      </c>
    </row>
    <row r="212" spans="1:15" s="25" customFormat="1" ht="30" customHeight="1" x14ac:dyDescent="0.2">
      <c r="A212" s="111" t="s">
        <v>1145</v>
      </c>
      <c r="B212" s="44" t="s">
        <v>967</v>
      </c>
      <c r="C212" s="37" t="s">
        <v>969</v>
      </c>
      <c r="D212" s="43" t="s">
        <v>173</v>
      </c>
      <c r="E212" s="28" t="s">
        <v>182</v>
      </c>
      <c r="F212" s="57"/>
      <c r="G212" s="102"/>
      <c r="H212" s="35">
        <f t="shared" si="35"/>
        <v>0</v>
      </c>
      <c r="I212" s="53" t="s">
        <v>1261</v>
      </c>
      <c r="J212" s="24" t="str">
        <f t="shared" ca="1" si="29"/>
        <v/>
      </c>
      <c r="K212" s="15" t="str">
        <f t="shared" si="33"/>
        <v>B127rBBarrier Separatem</v>
      </c>
      <c r="L212" s="16">
        <f>MATCH(K212,'Pay Items'!$K$1:$K$649,0)</f>
        <v>212</v>
      </c>
      <c r="M212" s="17" t="str">
        <f t="shared" ca="1" si="30"/>
        <v>F0</v>
      </c>
      <c r="N212" s="17" t="str">
        <f t="shared" ca="1" si="31"/>
        <v>C2</v>
      </c>
      <c r="O212" s="17" t="str">
        <f t="shared" ca="1" si="32"/>
        <v>C2</v>
      </c>
    </row>
    <row r="213" spans="1:15" s="25" customFormat="1" ht="30" customHeight="1" x14ac:dyDescent="0.2">
      <c r="A213" s="111" t="s">
        <v>817</v>
      </c>
      <c r="B213" s="44" t="s">
        <v>351</v>
      </c>
      <c r="C213" s="37" t="s">
        <v>1349</v>
      </c>
      <c r="D213" s="43"/>
      <c r="E213" s="28" t="s">
        <v>182</v>
      </c>
      <c r="F213" s="57"/>
      <c r="G213" s="102"/>
      <c r="H213" s="35">
        <f t="shared" si="35"/>
        <v>0</v>
      </c>
      <c r="I213" s="53" t="s">
        <v>1261</v>
      </c>
      <c r="J213" s="24" t="str">
        <f t="shared" ca="1" si="29"/>
        <v/>
      </c>
      <c r="K213" s="15" t="str">
        <f t="shared" si="33"/>
        <v>B128rModified Barrier ^m</v>
      </c>
      <c r="L213" s="16">
        <f>MATCH(K213,'Pay Items'!$K$1:$K$649,0)</f>
        <v>213</v>
      </c>
      <c r="M213" s="17" t="str">
        <f t="shared" ca="1" si="30"/>
        <v>F0</v>
      </c>
      <c r="N213" s="17" t="str">
        <f t="shared" ca="1" si="31"/>
        <v>C2</v>
      </c>
      <c r="O213" s="17" t="str">
        <f t="shared" ca="1" si="32"/>
        <v>C2</v>
      </c>
    </row>
    <row r="214" spans="1:15" s="25" customFormat="1" ht="30" customHeight="1" x14ac:dyDescent="0.2">
      <c r="A214" s="111" t="s">
        <v>818</v>
      </c>
      <c r="B214" s="44" t="s">
        <v>352</v>
      </c>
      <c r="C214" s="37" t="s">
        <v>401</v>
      </c>
      <c r="D214" s="43" t="s">
        <v>173</v>
      </c>
      <c r="E214" s="28" t="s">
        <v>182</v>
      </c>
      <c r="F214" s="57"/>
      <c r="G214" s="102"/>
      <c r="H214" s="35">
        <f t="shared" si="35"/>
        <v>0</v>
      </c>
      <c r="I214" s="58"/>
      <c r="J214" s="24" t="str">
        <f t="shared" ca="1" si="29"/>
        <v/>
      </c>
      <c r="K214" s="15" t="str">
        <f t="shared" si="33"/>
        <v>B129rCurb and Gutterm</v>
      </c>
      <c r="L214" s="16">
        <f>MATCH(K214,'Pay Items'!$K$1:$K$649,0)</f>
        <v>214</v>
      </c>
      <c r="M214" s="17" t="str">
        <f t="shared" ca="1" si="30"/>
        <v>F0</v>
      </c>
      <c r="N214" s="17" t="str">
        <f t="shared" ca="1" si="31"/>
        <v>C2</v>
      </c>
      <c r="O214" s="17" t="str">
        <f t="shared" ca="1" si="32"/>
        <v>C2</v>
      </c>
    </row>
    <row r="215" spans="1:15" s="25" customFormat="1" ht="30" customHeight="1" x14ac:dyDescent="0.2">
      <c r="A215" s="111" t="s">
        <v>819</v>
      </c>
      <c r="B215" s="44" t="s">
        <v>353</v>
      </c>
      <c r="C215" s="37" t="s">
        <v>402</v>
      </c>
      <c r="D215" s="43" t="s">
        <v>173</v>
      </c>
      <c r="E215" s="28" t="s">
        <v>182</v>
      </c>
      <c r="F215" s="57"/>
      <c r="G215" s="102"/>
      <c r="H215" s="35">
        <f t="shared" si="35"/>
        <v>0</v>
      </c>
      <c r="I215" s="58"/>
      <c r="J215" s="24" t="str">
        <f t="shared" ca="1" si="29"/>
        <v/>
      </c>
      <c r="K215" s="15" t="str">
        <f t="shared" si="33"/>
        <v>B130rMountable Curbm</v>
      </c>
      <c r="L215" s="16">
        <f>MATCH(K215,'Pay Items'!$K$1:$K$649,0)</f>
        <v>215</v>
      </c>
      <c r="M215" s="17" t="str">
        <f t="shared" ca="1" si="30"/>
        <v>F0</v>
      </c>
      <c r="N215" s="17" t="str">
        <f t="shared" ca="1" si="31"/>
        <v>C2</v>
      </c>
      <c r="O215" s="17" t="str">
        <f t="shared" ca="1" si="32"/>
        <v>C2</v>
      </c>
    </row>
    <row r="216" spans="1:15" s="25" customFormat="1" ht="30" customHeight="1" x14ac:dyDescent="0.2">
      <c r="A216" s="111" t="s">
        <v>820</v>
      </c>
      <c r="B216" s="44" t="s">
        <v>354</v>
      </c>
      <c r="C216" s="37" t="s">
        <v>403</v>
      </c>
      <c r="D216" s="43" t="s">
        <v>346</v>
      </c>
      <c r="E216" s="28" t="s">
        <v>182</v>
      </c>
      <c r="F216" s="57"/>
      <c r="G216" s="102"/>
      <c r="H216" s="35">
        <f t="shared" si="35"/>
        <v>0</v>
      </c>
      <c r="I216" s="53" t="s">
        <v>821</v>
      </c>
      <c r="J216" s="24" t="str">
        <f t="shared" ca="1" si="29"/>
        <v/>
      </c>
      <c r="K216" s="15" t="str">
        <f t="shared" si="33"/>
        <v>B131rLip CurbSD-202Cm</v>
      </c>
      <c r="L216" s="16">
        <f>MATCH(K216,'Pay Items'!$K$1:$K$649,0)</f>
        <v>216</v>
      </c>
      <c r="M216" s="17" t="str">
        <f t="shared" ca="1" si="30"/>
        <v>F0</v>
      </c>
      <c r="N216" s="17" t="str">
        <f t="shared" ca="1" si="31"/>
        <v>C2</v>
      </c>
      <c r="O216" s="17" t="str">
        <f t="shared" ca="1" si="32"/>
        <v>C2</v>
      </c>
    </row>
    <row r="217" spans="1:15" s="25" customFormat="1" ht="30" customHeight="1" x14ac:dyDescent="0.2">
      <c r="A217" s="111" t="s">
        <v>822</v>
      </c>
      <c r="B217" s="44" t="s">
        <v>355</v>
      </c>
      <c r="C217" s="37" t="s">
        <v>689</v>
      </c>
      <c r="D217" s="43" t="s">
        <v>173</v>
      </c>
      <c r="E217" s="28" t="s">
        <v>182</v>
      </c>
      <c r="F217" s="57"/>
      <c r="G217" s="102"/>
      <c r="H217" s="35">
        <f t="shared" si="35"/>
        <v>0</v>
      </c>
      <c r="I217" s="53"/>
      <c r="J217" s="24" t="str">
        <f t="shared" ca="1" si="29"/>
        <v/>
      </c>
      <c r="K217" s="15" t="str">
        <f t="shared" si="33"/>
        <v>B132rCurb Rampm</v>
      </c>
      <c r="L217" s="16">
        <f>MATCH(K217,'Pay Items'!$K$1:$K$649,0)</f>
        <v>217</v>
      </c>
      <c r="M217" s="17" t="str">
        <f t="shared" ca="1" si="30"/>
        <v>F0</v>
      </c>
      <c r="N217" s="17" t="str">
        <f t="shared" ca="1" si="31"/>
        <v>C2</v>
      </c>
      <c r="O217" s="17" t="str">
        <f t="shared" ca="1" si="32"/>
        <v>C2</v>
      </c>
    </row>
    <row r="218" spans="1:15" s="25" customFormat="1" ht="30" customHeight="1" x14ac:dyDescent="0.2">
      <c r="A218" s="111" t="s">
        <v>823</v>
      </c>
      <c r="B218" s="44" t="s">
        <v>356</v>
      </c>
      <c r="C218" s="37" t="s">
        <v>340</v>
      </c>
      <c r="D218" s="43" t="s">
        <v>173</v>
      </c>
      <c r="E218" s="28" t="s">
        <v>182</v>
      </c>
      <c r="F218" s="57"/>
      <c r="G218" s="102"/>
      <c r="H218" s="35">
        <f t="shared" si="35"/>
        <v>0</v>
      </c>
      <c r="I218" s="53"/>
      <c r="J218" s="24" t="str">
        <f t="shared" ca="1" si="29"/>
        <v/>
      </c>
      <c r="K218" s="15" t="str">
        <f t="shared" si="33"/>
        <v>B133rSafety Curbm</v>
      </c>
      <c r="L218" s="16">
        <f>MATCH(K218,'Pay Items'!$K$1:$K$649,0)</f>
        <v>218</v>
      </c>
      <c r="M218" s="17" t="str">
        <f t="shared" ca="1" si="30"/>
        <v>F0</v>
      </c>
      <c r="N218" s="17" t="str">
        <f t="shared" ca="1" si="31"/>
        <v>C2</v>
      </c>
      <c r="O218" s="17" t="str">
        <f t="shared" ca="1" si="32"/>
        <v>C2</v>
      </c>
    </row>
    <row r="219" spans="1:15" s="32" customFormat="1" ht="30" customHeight="1" x14ac:dyDescent="0.2">
      <c r="A219" s="111" t="s">
        <v>824</v>
      </c>
      <c r="B219" s="44" t="s">
        <v>357</v>
      </c>
      <c r="C219" s="37" t="s">
        <v>1350</v>
      </c>
      <c r="D219" s="43"/>
      <c r="E219" s="28" t="s">
        <v>182</v>
      </c>
      <c r="F219" s="57"/>
      <c r="G219" s="102"/>
      <c r="H219" s="35">
        <f t="shared" si="35"/>
        <v>0</v>
      </c>
      <c r="I219" s="53" t="s">
        <v>1260</v>
      </c>
      <c r="J219" s="24" t="str">
        <f t="shared" ca="1" si="29"/>
        <v/>
      </c>
      <c r="K219" s="15" t="str">
        <f t="shared" si="33"/>
        <v>B134rSplash Strip ^m</v>
      </c>
      <c r="L219" s="16">
        <f>MATCH(K219,'Pay Items'!$K$1:$K$649,0)</f>
        <v>219</v>
      </c>
      <c r="M219" s="17" t="str">
        <f t="shared" ca="1" si="30"/>
        <v>F0</v>
      </c>
      <c r="N219" s="17" t="str">
        <f t="shared" ca="1" si="31"/>
        <v>C2</v>
      </c>
      <c r="O219" s="17" t="str">
        <f t="shared" ca="1" si="32"/>
        <v>C2</v>
      </c>
    </row>
    <row r="220" spans="1:15" s="32" customFormat="1" ht="30" customHeight="1" x14ac:dyDescent="0.2">
      <c r="A220" s="111" t="s">
        <v>1146</v>
      </c>
      <c r="B220" s="44" t="s">
        <v>970</v>
      </c>
      <c r="C220" s="37" t="s">
        <v>971</v>
      </c>
      <c r="D220" s="43"/>
      <c r="E220" s="28" t="s">
        <v>182</v>
      </c>
      <c r="F220" s="57"/>
      <c r="G220" s="102"/>
      <c r="H220" s="35">
        <f t="shared" si="35"/>
        <v>0</v>
      </c>
      <c r="I220" s="53"/>
      <c r="J220" s="24" t="str">
        <f t="shared" ca="1" si="29"/>
        <v/>
      </c>
      <c r="K220" s="15" t="str">
        <f t="shared" si="33"/>
        <v>B134rASplash Strip Monolithicm</v>
      </c>
      <c r="L220" s="16">
        <f>MATCH(K220,'Pay Items'!$K$1:$K$649,0)</f>
        <v>220</v>
      </c>
      <c r="M220" s="17" t="str">
        <f t="shared" ca="1" si="30"/>
        <v>F0</v>
      </c>
      <c r="N220" s="17" t="str">
        <f t="shared" ca="1" si="31"/>
        <v>C2</v>
      </c>
      <c r="O220" s="17" t="str">
        <f t="shared" ca="1" si="32"/>
        <v>C2</v>
      </c>
    </row>
    <row r="221" spans="1:15" s="32" customFormat="1" ht="30" customHeight="1" x14ac:dyDescent="0.2">
      <c r="A221" s="111" t="s">
        <v>1147</v>
      </c>
      <c r="B221" s="44" t="s">
        <v>970</v>
      </c>
      <c r="C221" s="37" t="s">
        <v>972</v>
      </c>
      <c r="D221" s="43"/>
      <c r="E221" s="28" t="s">
        <v>182</v>
      </c>
      <c r="F221" s="57"/>
      <c r="G221" s="102"/>
      <c r="H221" s="35">
        <f t="shared" si="35"/>
        <v>0</v>
      </c>
      <c r="I221" s="53"/>
      <c r="J221" s="24" t="str">
        <f t="shared" ca="1" si="29"/>
        <v/>
      </c>
      <c r="K221" s="15" t="str">
        <f t="shared" si="33"/>
        <v>B134rBSplash Strip Separatem</v>
      </c>
      <c r="L221" s="16">
        <f>MATCH(K221,'Pay Items'!$K$1:$K$649,0)</f>
        <v>221</v>
      </c>
      <c r="M221" s="17" t="str">
        <f t="shared" ca="1" si="30"/>
        <v>F0</v>
      </c>
      <c r="N221" s="17" t="str">
        <f t="shared" ca="1" si="31"/>
        <v>C2</v>
      </c>
      <c r="O221" s="17" t="str">
        <f t="shared" ca="1" si="32"/>
        <v>C2</v>
      </c>
    </row>
    <row r="222" spans="1:15" s="25" customFormat="1" ht="30" customHeight="1" x14ac:dyDescent="0.2">
      <c r="A222" s="111" t="s">
        <v>825</v>
      </c>
      <c r="B222" s="38" t="s">
        <v>167</v>
      </c>
      <c r="C222" s="37" t="s">
        <v>341</v>
      </c>
      <c r="D222" s="43" t="s">
        <v>918</v>
      </c>
      <c r="E222" s="28"/>
      <c r="F222" s="57"/>
      <c r="G222" s="109"/>
      <c r="H222" s="35"/>
      <c r="I222" s="53"/>
      <c r="J222" s="24" t="str">
        <f t="shared" ca="1" si="29"/>
        <v>LOCKED</v>
      </c>
      <c r="K222" s="15" t="str">
        <f t="shared" si="33"/>
        <v>B135iConcrete Curb InstallationCW 3240-R10</v>
      </c>
      <c r="L222" s="16">
        <f>MATCH(K222,'Pay Items'!$K$1:$K$649,0)</f>
        <v>222</v>
      </c>
      <c r="M222" s="17" t="str">
        <f t="shared" ca="1" si="30"/>
        <v>F0</v>
      </c>
      <c r="N222" s="17" t="str">
        <f t="shared" ca="1" si="31"/>
        <v>G</v>
      </c>
      <c r="O222" s="17" t="str">
        <f t="shared" ca="1" si="32"/>
        <v>C2</v>
      </c>
    </row>
    <row r="223" spans="1:15" s="25" customFormat="1" ht="38.25" customHeight="1" x14ac:dyDescent="0.2">
      <c r="A223" s="111" t="s">
        <v>826</v>
      </c>
      <c r="B223" s="44" t="s">
        <v>350</v>
      </c>
      <c r="C223" s="37" t="s">
        <v>1351</v>
      </c>
      <c r="D223" s="43" t="s">
        <v>398</v>
      </c>
      <c r="E223" s="28" t="s">
        <v>182</v>
      </c>
      <c r="F223" s="57"/>
      <c r="G223" s="102"/>
      <c r="H223" s="35">
        <f t="shared" ref="H223:H255" si="36">ROUND(G223*F223,2)</f>
        <v>0</v>
      </c>
      <c r="I223" s="53" t="s">
        <v>1254</v>
      </c>
      <c r="J223" s="24" t="str">
        <f t="shared" ca="1" si="29"/>
        <v/>
      </c>
      <c r="K223" s="15" t="str">
        <f t="shared" si="33"/>
        <v>B136iType ^ Concrete Barrier (^ mm reveal ht, Dowelled)SD-205m</v>
      </c>
      <c r="L223" s="16">
        <f>MATCH(K223,'Pay Items'!$K$1:$K$649,0)</f>
        <v>223</v>
      </c>
      <c r="M223" s="17" t="str">
        <f t="shared" ca="1" si="30"/>
        <v>F0</v>
      </c>
      <c r="N223" s="17" t="str">
        <f t="shared" ca="1" si="31"/>
        <v>C2</v>
      </c>
      <c r="O223" s="17" t="str">
        <f t="shared" ca="1" si="32"/>
        <v>C2</v>
      </c>
    </row>
    <row r="224" spans="1:15" s="25" customFormat="1" ht="36" customHeight="1" x14ac:dyDescent="0.2">
      <c r="A224" s="111" t="s">
        <v>1148</v>
      </c>
      <c r="B224" s="44" t="s">
        <v>967</v>
      </c>
      <c r="C224" s="37" t="s">
        <v>1352</v>
      </c>
      <c r="D224" s="43" t="s">
        <v>398</v>
      </c>
      <c r="E224" s="28" t="s">
        <v>182</v>
      </c>
      <c r="F224" s="57"/>
      <c r="G224" s="102"/>
      <c r="H224" s="35">
        <f t="shared" si="36"/>
        <v>0</v>
      </c>
      <c r="I224" s="53" t="s">
        <v>586</v>
      </c>
      <c r="J224" s="24" t="str">
        <f t="shared" ca="1" si="29"/>
        <v/>
      </c>
      <c r="K224" s="15" t="str">
        <f t="shared" si="33"/>
        <v>B136iAType ^ Concrete Barrier (150 mm reveal ht, Dowelled)SD-205m</v>
      </c>
      <c r="L224" s="16">
        <f>MATCH(K224,'Pay Items'!$K$1:$K$649,0)</f>
        <v>224</v>
      </c>
      <c r="M224" s="17" t="str">
        <f t="shared" ca="1" si="30"/>
        <v>F0</v>
      </c>
      <c r="N224" s="17" t="str">
        <f t="shared" ca="1" si="31"/>
        <v>C2</v>
      </c>
      <c r="O224" s="17" t="str">
        <f t="shared" ca="1" si="32"/>
        <v>C2</v>
      </c>
    </row>
    <row r="225" spans="1:15" s="25" customFormat="1" ht="36.75" customHeight="1" x14ac:dyDescent="0.2">
      <c r="A225" s="111" t="s">
        <v>1149</v>
      </c>
      <c r="B225" s="44" t="s">
        <v>967</v>
      </c>
      <c r="C225" s="37" t="s">
        <v>1353</v>
      </c>
      <c r="D225" s="43" t="s">
        <v>398</v>
      </c>
      <c r="E225" s="28" t="s">
        <v>182</v>
      </c>
      <c r="F225" s="57"/>
      <c r="G225" s="102"/>
      <c r="H225" s="35">
        <f t="shared" si="36"/>
        <v>0</v>
      </c>
      <c r="I225" s="53" t="s">
        <v>586</v>
      </c>
      <c r="J225" s="24" t="str">
        <f t="shared" ca="1" si="29"/>
        <v/>
      </c>
      <c r="K225" s="15" t="str">
        <f t="shared" si="33"/>
        <v>B136iBType ^ Concrete Barrier (180 mm reveal ht, Dowelled)SD-205m</v>
      </c>
      <c r="L225" s="16">
        <f>MATCH(K225,'Pay Items'!$K$1:$K$649,0)</f>
        <v>225</v>
      </c>
      <c r="M225" s="17" t="str">
        <f t="shared" ca="1" si="30"/>
        <v>F0</v>
      </c>
      <c r="N225" s="17" t="str">
        <f t="shared" ca="1" si="31"/>
        <v>C2</v>
      </c>
      <c r="O225" s="17" t="str">
        <f t="shared" ca="1" si="32"/>
        <v>C2</v>
      </c>
    </row>
    <row r="226" spans="1:15" s="25" customFormat="1" ht="36" customHeight="1" x14ac:dyDescent="0.2">
      <c r="A226" s="111" t="s">
        <v>827</v>
      </c>
      <c r="B226" s="44" t="s">
        <v>351</v>
      </c>
      <c r="C226" s="37" t="s">
        <v>1354</v>
      </c>
      <c r="D226" s="43" t="s">
        <v>576</v>
      </c>
      <c r="E226" s="28" t="s">
        <v>182</v>
      </c>
      <c r="F226" s="57"/>
      <c r="G226" s="102"/>
      <c r="H226" s="35">
        <f t="shared" si="36"/>
        <v>0</v>
      </c>
      <c r="I226" s="53" t="s">
        <v>1254</v>
      </c>
      <c r="J226" s="24" t="str">
        <f t="shared" ca="1" si="29"/>
        <v/>
      </c>
      <c r="K226" s="15" t="str">
        <f t="shared" si="33"/>
        <v>B137iType ^ Concrete Barrier (^ mm reveal ht, Separate)SD-203Am</v>
      </c>
      <c r="L226" s="16">
        <f>MATCH(K226,'Pay Items'!$K$1:$K$649,0)</f>
        <v>226</v>
      </c>
      <c r="M226" s="17" t="str">
        <f t="shared" ca="1" si="30"/>
        <v>F0</v>
      </c>
      <c r="N226" s="17" t="str">
        <f t="shared" ca="1" si="31"/>
        <v>C2</v>
      </c>
      <c r="O226" s="17" t="str">
        <f t="shared" ca="1" si="32"/>
        <v>C2</v>
      </c>
    </row>
    <row r="227" spans="1:15" s="25" customFormat="1" ht="38.25" customHeight="1" x14ac:dyDescent="0.2">
      <c r="A227" s="111" t="s">
        <v>1150</v>
      </c>
      <c r="B227" s="44" t="s">
        <v>973</v>
      </c>
      <c r="C227" s="37" t="s">
        <v>1355</v>
      </c>
      <c r="D227" s="43" t="s">
        <v>576</v>
      </c>
      <c r="E227" s="28" t="s">
        <v>182</v>
      </c>
      <c r="F227" s="57"/>
      <c r="G227" s="102"/>
      <c r="H227" s="35">
        <f t="shared" si="36"/>
        <v>0</v>
      </c>
      <c r="I227" s="53" t="s">
        <v>586</v>
      </c>
      <c r="J227" s="24" t="str">
        <f t="shared" ca="1" si="29"/>
        <v/>
      </c>
      <c r="K227" s="15" t="str">
        <f t="shared" si="33"/>
        <v>B137iAType ^ Concrete Barrier (150 mm reveal ht, Separate)SD-203Am</v>
      </c>
      <c r="L227" s="16">
        <f>MATCH(K227,'Pay Items'!$K$1:$K$649,0)</f>
        <v>227</v>
      </c>
      <c r="M227" s="17" t="str">
        <f t="shared" ca="1" si="30"/>
        <v>F0</v>
      </c>
      <c r="N227" s="17" t="str">
        <f t="shared" ca="1" si="31"/>
        <v>C2</v>
      </c>
      <c r="O227" s="17" t="str">
        <f t="shared" ca="1" si="32"/>
        <v>C2</v>
      </c>
    </row>
    <row r="228" spans="1:15" s="25" customFormat="1" ht="39" customHeight="1" x14ac:dyDescent="0.2">
      <c r="A228" s="111" t="s">
        <v>1151</v>
      </c>
      <c r="B228" s="44" t="s">
        <v>973</v>
      </c>
      <c r="C228" s="37" t="s">
        <v>1356</v>
      </c>
      <c r="D228" s="43" t="s">
        <v>576</v>
      </c>
      <c r="E228" s="28" t="s">
        <v>182</v>
      </c>
      <c r="F228" s="57"/>
      <c r="G228" s="102"/>
      <c r="H228" s="35">
        <f t="shared" si="36"/>
        <v>0</v>
      </c>
      <c r="I228" s="53" t="s">
        <v>586</v>
      </c>
      <c r="J228" s="24" t="str">
        <f t="shared" ca="1" si="29"/>
        <v/>
      </c>
      <c r="K228" s="15" t="str">
        <f t="shared" si="33"/>
        <v>B137iBType ^ Concrete Barrier (180 mm reveal ht, Separate)SD-203Am</v>
      </c>
      <c r="L228" s="16">
        <f>MATCH(K228,'Pay Items'!$K$1:$K$649,0)</f>
        <v>228</v>
      </c>
      <c r="M228" s="17" t="str">
        <f t="shared" ca="1" si="30"/>
        <v>F0</v>
      </c>
      <c r="N228" s="17" t="str">
        <f t="shared" ca="1" si="31"/>
        <v>C2</v>
      </c>
      <c r="O228" s="17" t="str">
        <f t="shared" ca="1" si="32"/>
        <v>C2</v>
      </c>
    </row>
    <row r="229" spans="1:15" s="25" customFormat="1" ht="37.5" customHeight="1" x14ac:dyDescent="0.2">
      <c r="A229" s="111" t="s">
        <v>828</v>
      </c>
      <c r="B229" s="44" t="s">
        <v>352</v>
      </c>
      <c r="C229" s="37" t="s">
        <v>1357</v>
      </c>
      <c r="D229" s="43" t="s">
        <v>348</v>
      </c>
      <c r="E229" s="28" t="s">
        <v>182</v>
      </c>
      <c r="F229" s="57"/>
      <c r="G229" s="102"/>
      <c r="H229" s="35">
        <f t="shared" si="36"/>
        <v>0</v>
      </c>
      <c r="I229" s="53" t="s">
        <v>1256</v>
      </c>
      <c r="J229" s="24" t="str">
        <f t="shared" ca="1" si="29"/>
        <v/>
      </c>
      <c r="K229" s="15" t="str">
        <f t="shared" si="33"/>
        <v>B138iType ^ Concrete Barrier (^ mm reveal ht, Integral)SD-204m</v>
      </c>
      <c r="L229" s="16">
        <f>MATCH(K229,'Pay Items'!$K$1:$K$649,0)</f>
        <v>229</v>
      </c>
      <c r="M229" s="17" t="str">
        <f t="shared" ca="1" si="30"/>
        <v>F0</v>
      </c>
      <c r="N229" s="17" t="str">
        <f t="shared" ca="1" si="31"/>
        <v>C2</v>
      </c>
      <c r="O229" s="17" t="str">
        <f t="shared" ca="1" si="32"/>
        <v>C2</v>
      </c>
    </row>
    <row r="230" spans="1:15" s="25" customFormat="1" ht="39.75" customHeight="1" x14ac:dyDescent="0.2">
      <c r="A230" s="111" t="s">
        <v>1152</v>
      </c>
      <c r="B230" s="44" t="s">
        <v>974</v>
      </c>
      <c r="C230" s="37" t="s">
        <v>1358</v>
      </c>
      <c r="D230" s="43" t="s">
        <v>348</v>
      </c>
      <c r="E230" s="28" t="s">
        <v>182</v>
      </c>
      <c r="F230" s="57"/>
      <c r="G230" s="102"/>
      <c r="H230" s="35">
        <f t="shared" si="36"/>
        <v>0</v>
      </c>
      <c r="I230" s="53"/>
      <c r="J230" s="24" t="str">
        <f t="shared" ca="1" si="29"/>
        <v/>
      </c>
      <c r="K230" s="15" t="str">
        <f t="shared" si="33"/>
        <v>B138iAType ^ Concrete Barrier (150 mm reveal ht, Integral)SD-204m</v>
      </c>
      <c r="L230" s="16">
        <f>MATCH(K230,'Pay Items'!$K$1:$K$649,0)</f>
        <v>230</v>
      </c>
      <c r="M230" s="17" t="str">
        <f t="shared" ca="1" si="30"/>
        <v>F0</v>
      </c>
      <c r="N230" s="17" t="str">
        <f t="shared" ca="1" si="31"/>
        <v>C2</v>
      </c>
      <c r="O230" s="17" t="str">
        <f t="shared" ca="1" si="32"/>
        <v>C2</v>
      </c>
    </row>
    <row r="231" spans="1:15" s="25" customFormat="1" ht="40.5" customHeight="1" x14ac:dyDescent="0.2">
      <c r="A231" s="111" t="s">
        <v>1153</v>
      </c>
      <c r="B231" s="44" t="s">
        <v>974</v>
      </c>
      <c r="C231" s="37" t="s">
        <v>1359</v>
      </c>
      <c r="D231" s="43" t="s">
        <v>348</v>
      </c>
      <c r="E231" s="28" t="s">
        <v>182</v>
      </c>
      <c r="F231" s="57"/>
      <c r="G231" s="102"/>
      <c r="H231" s="35">
        <f t="shared" si="36"/>
        <v>0</v>
      </c>
      <c r="I231" s="77"/>
      <c r="J231" s="24" t="str">
        <f t="shared" ca="1" si="29"/>
        <v/>
      </c>
      <c r="K231" s="15" t="str">
        <f t="shared" si="33"/>
        <v>B138iBType ^ Concrete Barrier (180 mm reveal ht, Integral)SD-204m</v>
      </c>
      <c r="L231" s="16">
        <f>MATCH(K231,'Pay Items'!$K$1:$K$649,0)</f>
        <v>231</v>
      </c>
      <c r="M231" s="17" t="str">
        <f t="shared" ca="1" si="30"/>
        <v>F0</v>
      </c>
      <c r="N231" s="17" t="str">
        <f t="shared" ca="1" si="31"/>
        <v>C2</v>
      </c>
      <c r="O231" s="17" t="str">
        <f t="shared" ca="1" si="32"/>
        <v>C2</v>
      </c>
    </row>
    <row r="232" spans="1:15" s="25" customFormat="1" ht="42.75" customHeight="1" x14ac:dyDescent="0.2">
      <c r="A232" s="111" t="s">
        <v>829</v>
      </c>
      <c r="B232" s="44" t="s">
        <v>353</v>
      </c>
      <c r="C232" s="37" t="s">
        <v>1360</v>
      </c>
      <c r="D232" s="43" t="s">
        <v>399</v>
      </c>
      <c r="E232" s="28" t="s">
        <v>182</v>
      </c>
      <c r="F232" s="57"/>
      <c r="G232" s="102"/>
      <c r="H232" s="35">
        <f t="shared" si="36"/>
        <v>0</v>
      </c>
      <c r="I232" s="53" t="s">
        <v>1256</v>
      </c>
      <c r="J232" s="24" t="str">
        <f t="shared" ca="1" si="29"/>
        <v/>
      </c>
      <c r="K232" s="15" t="str">
        <f t="shared" si="33"/>
        <v>B139iType ^ Concrete Modified Barrier (^ mm reveal ht, Dowelled)SD-203Bm</v>
      </c>
      <c r="L232" s="16">
        <f>MATCH(K232,'Pay Items'!$K$1:$K$649,0)</f>
        <v>232</v>
      </c>
      <c r="M232" s="17" t="str">
        <f t="shared" ca="1" si="30"/>
        <v>F0</v>
      </c>
      <c r="N232" s="17" t="str">
        <f t="shared" ca="1" si="31"/>
        <v>C2</v>
      </c>
      <c r="O232" s="17" t="str">
        <f t="shared" ca="1" si="32"/>
        <v>C2</v>
      </c>
    </row>
    <row r="233" spans="1:15" s="25" customFormat="1" ht="36" customHeight="1" x14ac:dyDescent="0.2">
      <c r="A233" s="111" t="s">
        <v>1154</v>
      </c>
      <c r="B233" s="44" t="s">
        <v>975</v>
      </c>
      <c r="C233" s="37" t="s">
        <v>1361</v>
      </c>
      <c r="D233" s="43" t="s">
        <v>399</v>
      </c>
      <c r="E233" s="28" t="s">
        <v>182</v>
      </c>
      <c r="F233" s="57"/>
      <c r="G233" s="102"/>
      <c r="H233" s="35">
        <f t="shared" si="36"/>
        <v>0</v>
      </c>
      <c r="I233" s="53"/>
      <c r="J233" s="24" t="str">
        <f t="shared" ca="1" si="29"/>
        <v/>
      </c>
      <c r="K233" s="15" t="str">
        <f t="shared" si="33"/>
        <v>B139iAType ^ Concrete Modified Barrier (150 mm reveal ht, Dowelled)SD-203Bm</v>
      </c>
      <c r="L233" s="16">
        <f>MATCH(K233,'Pay Items'!$K$1:$K$649,0)</f>
        <v>233</v>
      </c>
      <c r="M233" s="17" t="str">
        <f t="shared" ca="1" si="30"/>
        <v>F0</v>
      </c>
      <c r="N233" s="17" t="str">
        <f t="shared" ca="1" si="31"/>
        <v>C2</v>
      </c>
      <c r="O233" s="17" t="str">
        <f t="shared" ca="1" si="32"/>
        <v>C2</v>
      </c>
    </row>
    <row r="234" spans="1:15" s="25" customFormat="1" ht="36.75" customHeight="1" x14ac:dyDescent="0.2">
      <c r="A234" s="111" t="s">
        <v>1155</v>
      </c>
      <c r="B234" s="44" t="s">
        <v>975</v>
      </c>
      <c r="C234" s="37" t="s">
        <v>1362</v>
      </c>
      <c r="D234" s="43" t="s">
        <v>399</v>
      </c>
      <c r="E234" s="28" t="s">
        <v>182</v>
      </c>
      <c r="F234" s="57"/>
      <c r="G234" s="102"/>
      <c r="H234" s="35">
        <f t="shared" si="36"/>
        <v>0</v>
      </c>
      <c r="I234" s="53"/>
      <c r="J234" s="24" t="str">
        <f t="shared" ca="1" si="29"/>
        <v/>
      </c>
      <c r="K234" s="15" t="str">
        <f t="shared" si="33"/>
        <v>B139iBType ^ Concrete Modified Barrier (180 mm reveal ht, Dowelled)SD-203Bm</v>
      </c>
      <c r="L234" s="16">
        <f>MATCH(K234,'Pay Items'!$K$1:$K$649,0)</f>
        <v>234</v>
      </c>
      <c r="M234" s="17" t="str">
        <f t="shared" ca="1" si="30"/>
        <v>F0</v>
      </c>
      <c r="N234" s="17" t="str">
        <f t="shared" ca="1" si="31"/>
        <v>C2</v>
      </c>
      <c r="O234" s="17" t="str">
        <f t="shared" ca="1" si="32"/>
        <v>C2</v>
      </c>
    </row>
    <row r="235" spans="1:15" s="25" customFormat="1" ht="38.25" customHeight="1" x14ac:dyDescent="0.2">
      <c r="A235" s="111" t="s">
        <v>830</v>
      </c>
      <c r="B235" s="44" t="s">
        <v>354</v>
      </c>
      <c r="C235" s="37" t="s">
        <v>1363</v>
      </c>
      <c r="D235" s="43" t="s">
        <v>399</v>
      </c>
      <c r="E235" s="28" t="s">
        <v>182</v>
      </c>
      <c r="F235" s="57"/>
      <c r="G235" s="102"/>
      <c r="H235" s="35">
        <f t="shared" si="36"/>
        <v>0</v>
      </c>
      <c r="I235" s="53" t="s">
        <v>1256</v>
      </c>
      <c r="J235" s="24" t="str">
        <f t="shared" ca="1" si="29"/>
        <v/>
      </c>
      <c r="K235" s="15" t="str">
        <f t="shared" si="33"/>
        <v>B140iType ^ Concrete Modified Barrier (^ mm reveal ht, Integral)SD-203Bm</v>
      </c>
      <c r="L235" s="16">
        <f>MATCH(K235,'Pay Items'!$K$1:$K$649,0)</f>
        <v>235</v>
      </c>
      <c r="M235" s="17" t="str">
        <f t="shared" ca="1" si="30"/>
        <v>F0</v>
      </c>
      <c r="N235" s="17" t="str">
        <f t="shared" ca="1" si="31"/>
        <v>C2</v>
      </c>
      <c r="O235" s="17" t="str">
        <f t="shared" ca="1" si="32"/>
        <v>C2</v>
      </c>
    </row>
    <row r="236" spans="1:15" s="25" customFormat="1" ht="36.75" customHeight="1" x14ac:dyDescent="0.2">
      <c r="A236" s="111" t="s">
        <v>1156</v>
      </c>
      <c r="B236" s="44" t="s">
        <v>976</v>
      </c>
      <c r="C236" s="37" t="s">
        <v>1364</v>
      </c>
      <c r="D236" s="43" t="s">
        <v>399</v>
      </c>
      <c r="E236" s="28" t="s">
        <v>182</v>
      </c>
      <c r="F236" s="57"/>
      <c r="G236" s="102"/>
      <c r="H236" s="35">
        <f t="shared" si="36"/>
        <v>0</v>
      </c>
      <c r="I236" s="53"/>
      <c r="J236" s="24" t="str">
        <f t="shared" ca="1" si="29"/>
        <v/>
      </c>
      <c r="K236" s="15" t="str">
        <f t="shared" si="33"/>
        <v>B140iAType ^ Concrete Modified Barrier (150 mm reveal ht, Integral)SD-203Bm</v>
      </c>
      <c r="L236" s="16">
        <f>MATCH(K236,'Pay Items'!$K$1:$K$649,0)</f>
        <v>236</v>
      </c>
      <c r="M236" s="17" t="str">
        <f t="shared" ca="1" si="30"/>
        <v>F0</v>
      </c>
      <c r="N236" s="17" t="str">
        <f t="shared" ca="1" si="31"/>
        <v>C2</v>
      </c>
      <c r="O236" s="17" t="str">
        <f t="shared" ca="1" si="32"/>
        <v>C2</v>
      </c>
    </row>
    <row r="237" spans="1:15" s="25" customFormat="1" ht="39" customHeight="1" x14ac:dyDescent="0.2">
      <c r="A237" s="111" t="s">
        <v>1157</v>
      </c>
      <c r="B237" s="44" t="s">
        <v>976</v>
      </c>
      <c r="C237" s="37" t="s">
        <v>1365</v>
      </c>
      <c r="D237" s="43" t="s">
        <v>399</v>
      </c>
      <c r="E237" s="28" t="s">
        <v>182</v>
      </c>
      <c r="F237" s="57"/>
      <c r="G237" s="102"/>
      <c r="H237" s="35">
        <f t="shared" si="36"/>
        <v>0</v>
      </c>
      <c r="I237" s="53"/>
      <c r="J237" s="24" t="str">
        <f t="shared" ca="1" si="29"/>
        <v/>
      </c>
      <c r="K237" s="15" t="str">
        <f t="shared" si="33"/>
        <v>B140iBType ^ Concrete Modified Barrier (180 mm reveal ht, Integral)SD-203Bm</v>
      </c>
      <c r="L237" s="16">
        <f>MATCH(K237,'Pay Items'!$K$1:$K$649,0)</f>
        <v>237</v>
      </c>
      <c r="M237" s="17" t="str">
        <f t="shared" ca="1" si="30"/>
        <v>F0</v>
      </c>
      <c r="N237" s="17" t="str">
        <f t="shared" ca="1" si="31"/>
        <v>C2</v>
      </c>
      <c r="O237" s="17" t="str">
        <f t="shared" ca="1" si="32"/>
        <v>C2</v>
      </c>
    </row>
    <row r="238" spans="1:15" s="25" customFormat="1" ht="36" customHeight="1" x14ac:dyDescent="0.2">
      <c r="A238" s="111" t="s">
        <v>831</v>
      </c>
      <c r="B238" s="44" t="s">
        <v>355</v>
      </c>
      <c r="C238" s="37" t="s">
        <v>1366</v>
      </c>
      <c r="D238" s="43" t="s">
        <v>342</v>
      </c>
      <c r="E238" s="28" t="s">
        <v>182</v>
      </c>
      <c r="F238" s="57"/>
      <c r="G238" s="102"/>
      <c r="H238" s="35">
        <f t="shared" si="36"/>
        <v>0</v>
      </c>
      <c r="I238" s="53" t="s">
        <v>1259</v>
      </c>
      <c r="J238" s="24" t="str">
        <f t="shared" ca="1" si="29"/>
        <v/>
      </c>
      <c r="K238" s="15" t="str">
        <f t="shared" si="33"/>
        <v>B141iType ^ Concrete Mountable Curb (^ mm reveal ht, Integral)SD-201m</v>
      </c>
      <c r="L238" s="16">
        <f>MATCH(K238,'Pay Items'!$K$1:$K$649,0)</f>
        <v>238</v>
      </c>
      <c r="M238" s="17" t="str">
        <f t="shared" ca="1" si="30"/>
        <v>F0</v>
      </c>
      <c r="N238" s="17" t="str">
        <f t="shared" ca="1" si="31"/>
        <v>C2</v>
      </c>
      <c r="O238" s="17" t="str">
        <f t="shared" ca="1" si="32"/>
        <v>C2</v>
      </c>
    </row>
    <row r="239" spans="1:15" s="25" customFormat="1" ht="36.75" customHeight="1" x14ac:dyDescent="0.2">
      <c r="A239" s="111" t="s">
        <v>1158</v>
      </c>
      <c r="B239" s="44" t="s">
        <v>977</v>
      </c>
      <c r="C239" s="37" t="s">
        <v>1367</v>
      </c>
      <c r="D239" s="43" t="s">
        <v>342</v>
      </c>
      <c r="E239" s="28" t="s">
        <v>182</v>
      </c>
      <c r="F239" s="57"/>
      <c r="G239" s="102"/>
      <c r="H239" s="35">
        <f t="shared" si="36"/>
        <v>0</v>
      </c>
      <c r="I239" s="53"/>
      <c r="J239" s="24" t="str">
        <f t="shared" ca="1" si="29"/>
        <v/>
      </c>
      <c r="K239" s="15" t="str">
        <f t="shared" si="33"/>
        <v>B141iAType ^ Concrete Mountable Curb (120 mm reveal ht, Integral)SD-201m</v>
      </c>
      <c r="L239" s="16">
        <f>MATCH(K239,'Pay Items'!$K$1:$K$649,0)</f>
        <v>239</v>
      </c>
      <c r="M239" s="17" t="str">
        <f t="shared" ca="1" si="30"/>
        <v>F0</v>
      </c>
      <c r="N239" s="17" t="str">
        <f t="shared" ca="1" si="31"/>
        <v>C2</v>
      </c>
      <c r="O239" s="17" t="str">
        <f t="shared" ca="1" si="32"/>
        <v>C2</v>
      </c>
    </row>
    <row r="240" spans="1:15" s="25" customFormat="1" ht="66" customHeight="1" x14ac:dyDescent="0.2">
      <c r="A240" s="111" t="s">
        <v>832</v>
      </c>
      <c r="B240" s="44" t="s">
        <v>356</v>
      </c>
      <c r="C240" s="37" t="s">
        <v>1368</v>
      </c>
      <c r="D240" s="43" t="s">
        <v>343</v>
      </c>
      <c r="E240" s="28" t="s">
        <v>182</v>
      </c>
      <c r="F240" s="36"/>
      <c r="G240" s="102"/>
      <c r="H240" s="35">
        <f t="shared" si="36"/>
        <v>0</v>
      </c>
      <c r="I240" s="53" t="s">
        <v>1254</v>
      </c>
      <c r="J240" s="24" t="str">
        <f t="shared" ca="1" si="29"/>
        <v/>
      </c>
      <c r="K240" s="15" t="str">
        <f t="shared" si="33"/>
        <v>B142iType ^ ConcreteCurb and Gutter (^ mm reveal ht, Barrier, Integral, 600 mm width, 150 mm Plain Concrete Pavement)SD-200m</v>
      </c>
      <c r="L240" s="16">
        <f>MATCH(K240,'Pay Items'!$K$1:$K$649,0)</f>
        <v>240</v>
      </c>
      <c r="M240" s="17" t="str">
        <f t="shared" ca="1" si="30"/>
        <v>F0</v>
      </c>
      <c r="N240" s="17" t="str">
        <f t="shared" ca="1" si="31"/>
        <v>C2</v>
      </c>
      <c r="O240" s="17" t="str">
        <f t="shared" ca="1" si="32"/>
        <v>C2</v>
      </c>
    </row>
    <row r="241" spans="1:15" s="25" customFormat="1" ht="65.25" customHeight="1" x14ac:dyDescent="0.2">
      <c r="A241" s="111" t="s">
        <v>1159</v>
      </c>
      <c r="B241" s="44" t="s">
        <v>978</v>
      </c>
      <c r="C241" s="37" t="s">
        <v>1369</v>
      </c>
      <c r="D241" s="43" t="s">
        <v>343</v>
      </c>
      <c r="E241" s="28" t="s">
        <v>182</v>
      </c>
      <c r="F241" s="36"/>
      <c r="G241" s="102"/>
      <c r="H241" s="35">
        <f t="shared" si="36"/>
        <v>0</v>
      </c>
      <c r="I241" s="53" t="s">
        <v>707</v>
      </c>
      <c r="J241" s="24" t="str">
        <f t="shared" ca="1" si="29"/>
        <v/>
      </c>
      <c r="K241" s="15" t="str">
        <f t="shared" si="33"/>
        <v>B142iAType ^ Concrete Curb and Gutter (150 mm reveal ht, Barrier, Integral, 600 mm width, 150 mm Plain Concrete Pavement)SD-200m</v>
      </c>
      <c r="L241" s="16">
        <f>MATCH(K241,'Pay Items'!$K$1:$K$649,0)</f>
        <v>241</v>
      </c>
      <c r="M241" s="17" t="str">
        <f t="shared" ca="1" si="30"/>
        <v>F0</v>
      </c>
      <c r="N241" s="17" t="str">
        <f t="shared" ca="1" si="31"/>
        <v>C2</v>
      </c>
      <c r="O241" s="17" t="str">
        <f t="shared" ca="1" si="32"/>
        <v>C2</v>
      </c>
    </row>
    <row r="242" spans="1:15" s="25" customFormat="1" ht="65.25" customHeight="1" x14ac:dyDescent="0.2">
      <c r="A242" s="111" t="s">
        <v>1160</v>
      </c>
      <c r="B242" s="44" t="s">
        <v>978</v>
      </c>
      <c r="C242" s="37" t="s">
        <v>1370</v>
      </c>
      <c r="D242" s="43" t="s">
        <v>343</v>
      </c>
      <c r="E242" s="28" t="s">
        <v>182</v>
      </c>
      <c r="F242" s="36"/>
      <c r="G242" s="102"/>
      <c r="H242" s="35">
        <f t="shared" si="36"/>
        <v>0</v>
      </c>
      <c r="I242" s="53" t="s">
        <v>707</v>
      </c>
      <c r="J242" s="24" t="str">
        <f t="shared" ca="1" si="29"/>
        <v/>
      </c>
      <c r="K242" s="15" t="str">
        <f t="shared" si="33"/>
        <v>B142iBType ^ Concrete Curb and Gutter (180 mm reveal ht, Barrier, Integral, 600 mm width, 150 mm Plain Concrete Pavement)SD-200m</v>
      </c>
      <c r="L242" s="16">
        <f>MATCH(K242,'Pay Items'!$K$1:$K$649,0)</f>
        <v>242</v>
      </c>
      <c r="M242" s="17" t="str">
        <f t="shared" ca="1" si="30"/>
        <v>F0</v>
      </c>
      <c r="N242" s="17" t="str">
        <f t="shared" ca="1" si="31"/>
        <v>C2</v>
      </c>
      <c r="O242" s="17" t="str">
        <f t="shared" ca="1" si="32"/>
        <v>C2</v>
      </c>
    </row>
    <row r="243" spans="1:15" s="25" customFormat="1" ht="65.25" customHeight="1" x14ac:dyDescent="0.2">
      <c r="A243" s="111" t="s">
        <v>833</v>
      </c>
      <c r="B243" s="44" t="s">
        <v>357</v>
      </c>
      <c r="C243" s="37" t="s">
        <v>1371</v>
      </c>
      <c r="D243" s="43" t="s">
        <v>448</v>
      </c>
      <c r="E243" s="28" t="s">
        <v>182</v>
      </c>
      <c r="F243" s="36"/>
      <c r="G243" s="102"/>
      <c r="H243" s="35">
        <f t="shared" si="36"/>
        <v>0</v>
      </c>
      <c r="I243" s="53" t="s">
        <v>1258</v>
      </c>
      <c r="J243" s="24" t="str">
        <f t="shared" ca="1" si="29"/>
        <v/>
      </c>
      <c r="K243" s="15" t="str">
        <f t="shared" si="33"/>
        <v>B143iType ^ Concrete Curb and Gutter (^ mm reveal ht, Modified Barrier, Integral, 600 mm width, 150 mm Plain Concrete Pavement)SD-200 SD-203Bm</v>
      </c>
      <c r="L243" s="16">
        <f>MATCH(K243,'Pay Items'!$K$1:$K$649,0)</f>
        <v>243</v>
      </c>
      <c r="M243" s="17" t="str">
        <f t="shared" ca="1" si="30"/>
        <v>F0</v>
      </c>
      <c r="N243" s="17" t="str">
        <f t="shared" ca="1" si="31"/>
        <v>C2</v>
      </c>
      <c r="O243" s="17" t="str">
        <f t="shared" ca="1" si="32"/>
        <v>C2</v>
      </c>
    </row>
    <row r="244" spans="1:15" s="25" customFormat="1" ht="68.25" customHeight="1" x14ac:dyDescent="0.2">
      <c r="A244" s="111" t="s">
        <v>1161</v>
      </c>
      <c r="B244" s="44" t="s">
        <v>970</v>
      </c>
      <c r="C244" s="37" t="s">
        <v>1372</v>
      </c>
      <c r="D244" s="43" t="s">
        <v>448</v>
      </c>
      <c r="E244" s="28" t="s">
        <v>182</v>
      </c>
      <c r="F244" s="36"/>
      <c r="G244" s="102"/>
      <c r="H244" s="35">
        <f t="shared" si="36"/>
        <v>0</v>
      </c>
      <c r="I244" s="53"/>
      <c r="J244" s="24" t="str">
        <f t="shared" ca="1" si="29"/>
        <v/>
      </c>
      <c r="K244" s="15" t="str">
        <f t="shared" si="33"/>
        <v>B143iAType ^ Concrete Curb and Gutter (150 mm reveal ht, Modified Barrier, Integral, 600 mm width, 150 mm Plain Concrete Pavement)SD-200 SD-203Bm</v>
      </c>
      <c r="L244" s="16">
        <f>MATCH(K244,'Pay Items'!$K$1:$K$649,0)</f>
        <v>244</v>
      </c>
      <c r="M244" s="17" t="str">
        <f t="shared" ca="1" si="30"/>
        <v>F0</v>
      </c>
      <c r="N244" s="17" t="str">
        <f t="shared" ca="1" si="31"/>
        <v>C2</v>
      </c>
      <c r="O244" s="17" t="str">
        <f t="shared" ca="1" si="32"/>
        <v>C2</v>
      </c>
    </row>
    <row r="245" spans="1:15" s="25" customFormat="1" ht="68.25" customHeight="1" x14ac:dyDescent="0.2">
      <c r="A245" s="111" t="s">
        <v>1162</v>
      </c>
      <c r="B245" s="44" t="s">
        <v>970</v>
      </c>
      <c r="C245" s="37" t="s">
        <v>1373</v>
      </c>
      <c r="D245" s="43" t="s">
        <v>448</v>
      </c>
      <c r="E245" s="28" t="s">
        <v>182</v>
      </c>
      <c r="F245" s="36"/>
      <c r="G245" s="102"/>
      <c r="H245" s="35">
        <f t="shared" si="36"/>
        <v>0</v>
      </c>
      <c r="I245" s="53"/>
      <c r="J245" s="24" t="str">
        <f t="shared" ca="1" si="29"/>
        <v/>
      </c>
      <c r="K245" s="15" t="str">
        <f t="shared" si="33"/>
        <v>B143iBType ^ Concrete Curb and Gutter (180 mm reveal ht, Modified Barrier, Integral, 600 mm width, 150 mm Plain Concrete Pavement)SD-200 SD-203Bm</v>
      </c>
      <c r="L245" s="16">
        <f>MATCH(K245,'Pay Items'!$K$1:$K$649,0)</f>
        <v>245</v>
      </c>
      <c r="M245" s="17" t="str">
        <f t="shared" ca="1" si="30"/>
        <v>F0</v>
      </c>
      <c r="N245" s="17" t="str">
        <f t="shared" ca="1" si="31"/>
        <v>C2</v>
      </c>
      <c r="O245" s="17" t="str">
        <f t="shared" ca="1" si="32"/>
        <v>C2</v>
      </c>
    </row>
    <row r="246" spans="1:15" s="25" customFormat="1" ht="68.25" customHeight="1" x14ac:dyDescent="0.2">
      <c r="A246" s="111" t="s">
        <v>834</v>
      </c>
      <c r="B246" s="44" t="s">
        <v>358</v>
      </c>
      <c r="C246" s="37" t="s">
        <v>1374</v>
      </c>
      <c r="D246" s="43" t="s">
        <v>343</v>
      </c>
      <c r="E246" s="28" t="s">
        <v>182</v>
      </c>
      <c r="F246" s="36"/>
      <c r="G246" s="102"/>
      <c r="H246" s="35">
        <f t="shared" si="36"/>
        <v>0</v>
      </c>
      <c r="I246" s="53" t="s">
        <v>835</v>
      </c>
      <c r="J246" s="24" t="str">
        <f t="shared" ca="1" si="29"/>
        <v/>
      </c>
      <c r="K246" s="15" t="str">
        <f t="shared" si="33"/>
        <v>B144iType ^ Concrete Curb and Gutter (40 mm reveal ht, Lip Curb, Integral, 600 mm width, 150 mm Plain Concrete Pavement)SD-200m</v>
      </c>
      <c r="L246" s="16">
        <f>MATCH(K246,'Pay Items'!$K$1:$K$649,0)</f>
        <v>246</v>
      </c>
      <c r="M246" s="17" t="str">
        <f t="shared" ca="1" si="30"/>
        <v>F0</v>
      </c>
      <c r="N246" s="17" t="str">
        <f t="shared" ca="1" si="31"/>
        <v>C2</v>
      </c>
      <c r="O246" s="17" t="str">
        <f t="shared" ca="1" si="32"/>
        <v>C2</v>
      </c>
    </row>
    <row r="247" spans="1:15" s="25" customFormat="1" ht="69" customHeight="1" x14ac:dyDescent="0.2">
      <c r="A247" s="111" t="s">
        <v>836</v>
      </c>
      <c r="B247" s="44" t="s">
        <v>360</v>
      </c>
      <c r="C247" s="37" t="s">
        <v>1375</v>
      </c>
      <c r="D247" s="43" t="s">
        <v>343</v>
      </c>
      <c r="E247" s="28" t="s">
        <v>182</v>
      </c>
      <c r="F247" s="36"/>
      <c r="G247" s="102"/>
      <c r="H247" s="35">
        <f t="shared" si="36"/>
        <v>0</v>
      </c>
      <c r="I247" s="53" t="s">
        <v>837</v>
      </c>
      <c r="J247" s="24" t="str">
        <f t="shared" ca="1" si="29"/>
        <v/>
      </c>
      <c r="K247" s="15" t="str">
        <f t="shared" si="33"/>
        <v>B145iType ^ Concrete Curb and Gutter (8-12 mm reveal ht, Curb Ramp, Integral, 600 mm width, 150 mm Plain Concrete Pavement)SD-200m</v>
      </c>
      <c r="L247" s="16">
        <f>MATCH(K247,'Pay Items'!$K$1:$K$649,0)</f>
        <v>247</v>
      </c>
      <c r="M247" s="17" t="str">
        <f t="shared" ca="1" si="30"/>
        <v>F0</v>
      </c>
      <c r="N247" s="17" t="str">
        <f t="shared" ca="1" si="31"/>
        <v>C2</v>
      </c>
      <c r="O247" s="17" t="str">
        <f t="shared" ca="1" si="32"/>
        <v>C2</v>
      </c>
    </row>
    <row r="248" spans="1:15" s="25" customFormat="1" ht="36" customHeight="1" x14ac:dyDescent="0.2">
      <c r="A248" s="111" t="s">
        <v>838</v>
      </c>
      <c r="B248" s="44" t="s">
        <v>359</v>
      </c>
      <c r="C248" s="37" t="s">
        <v>1376</v>
      </c>
      <c r="D248" s="43"/>
      <c r="E248" s="28" t="s">
        <v>182</v>
      </c>
      <c r="F248" s="57"/>
      <c r="G248" s="102"/>
      <c r="H248" s="35">
        <f t="shared" si="36"/>
        <v>0</v>
      </c>
      <c r="I248" s="58"/>
      <c r="J248" s="24" t="str">
        <f t="shared" ca="1" si="29"/>
        <v/>
      </c>
      <c r="K248" s="15" t="str">
        <f t="shared" si="33"/>
        <v>B146iType ^ Concrete Lip Curb (125 mm reveal ht, Integral)m</v>
      </c>
      <c r="L248" s="16">
        <f>MATCH(K248,'Pay Items'!$K$1:$K$649,0)</f>
        <v>248</v>
      </c>
      <c r="M248" s="17" t="str">
        <f t="shared" ca="1" si="30"/>
        <v>F0</v>
      </c>
      <c r="N248" s="17" t="str">
        <f t="shared" ca="1" si="31"/>
        <v>C2</v>
      </c>
      <c r="O248" s="17" t="str">
        <f t="shared" ca="1" si="32"/>
        <v>C2</v>
      </c>
    </row>
    <row r="249" spans="1:15" s="25" customFormat="1" ht="36" customHeight="1" x14ac:dyDescent="0.2">
      <c r="A249" s="111" t="s">
        <v>839</v>
      </c>
      <c r="B249" s="44" t="s">
        <v>207</v>
      </c>
      <c r="C249" s="37" t="s">
        <v>1377</v>
      </c>
      <c r="D249" s="43" t="s">
        <v>344</v>
      </c>
      <c r="E249" s="28" t="s">
        <v>182</v>
      </c>
      <c r="F249" s="57"/>
      <c r="G249" s="102"/>
      <c r="H249" s="35">
        <f t="shared" si="36"/>
        <v>0</v>
      </c>
      <c r="I249" s="53" t="s">
        <v>837</v>
      </c>
      <c r="J249" s="24" t="str">
        <f t="shared" ca="1" si="29"/>
        <v/>
      </c>
      <c r="K249" s="15" t="str">
        <f t="shared" si="33"/>
        <v>B147iType ^ Concrete Lip Curb (75 mm reveal ht, Integral)SD-202Am</v>
      </c>
      <c r="L249" s="16">
        <f>MATCH(K249,'Pay Items'!$K$1:$K$649,0)</f>
        <v>249</v>
      </c>
      <c r="M249" s="17" t="str">
        <f t="shared" ca="1" si="30"/>
        <v>F0</v>
      </c>
      <c r="N249" s="17" t="str">
        <f t="shared" ca="1" si="31"/>
        <v>C2</v>
      </c>
      <c r="O249" s="17" t="str">
        <f t="shared" ca="1" si="32"/>
        <v>C2</v>
      </c>
    </row>
    <row r="250" spans="1:15" s="25" customFormat="1" ht="36.75" customHeight="1" x14ac:dyDescent="0.2">
      <c r="A250" s="111" t="s">
        <v>840</v>
      </c>
      <c r="B250" s="44" t="s">
        <v>361</v>
      </c>
      <c r="C250" s="37" t="s">
        <v>1378</v>
      </c>
      <c r="D250" s="43" t="s">
        <v>345</v>
      </c>
      <c r="E250" s="28" t="s">
        <v>182</v>
      </c>
      <c r="F250" s="57"/>
      <c r="G250" s="102"/>
      <c r="H250" s="35">
        <f t="shared" si="36"/>
        <v>0</v>
      </c>
      <c r="I250" s="53" t="s">
        <v>835</v>
      </c>
      <c r="J250" s="24" t="str">
        <f t="shared" ca="1" si="29"/>
        <v/>
      </c>
      <c r="K250" s="15" t="str">
        <f t="shared" si="33"/>
        <v>B148iType ^ Concrete Lip Curb (40 mm reveal ht, Integral)SD-202Bm</v>
      </c>
      <c r="L250" s="16">
        <f>MATCH(K250,'Pay Items'!$K$1:$K$649,0)</f>
        <v>250</v>
      </c>
      <c r="M250" s="17" t="str">
        <f t="shared" ca="1" si="30"/>
        <v>F0</v>
      </c>
      <c r="N250" s="17" t="str">
        <f t="shared" ca="1" si="31"/>
        <v>C2</v>
      </c>
      <c r="O250" s="17" t="str">
        <f t="shared" ca="1" si="32"/>
        <v>C2</v>
      </c>
    </row>
    <row r="251" spans="1:15" s="25" customFormat="1" ht="35.25" customHeight="1" x14ac:dyDescent="0.2">
      <c r="A251" s="111" t="s">
        <v>841</v>
      </c>
      <c r="B251" s="44" t="s">
        <v>451</v>
      </c>
      <c r="C251" s="37" t="s">
        <v>1379</v>
      </c>
      <c r="D251" s="43" t="s">
        <v>346</v>
      </c>
      <c r="E251" s="28" t="s">
        <v>182</v>
      </c>
      <c r="F251" s="57"/>
      <c r="G251" s="102"/>
      <c r="H251" s="35">
        <f t="shared" si="36"/>
        <v>0</v>
      </c>
      <c r="I251" s="53" t="s">
        <v>1257</v>
      </c>
      <c r="J251" s="24" t="str">
        <f t="shared" ca="1" si="29"/>
        <v/>
      </c>
      <c r="K251" s="15" t="str">
        <f t="shared" si="33"/>
        <v>B149iType ^ Concrete Modified Lip Curb (^ mm reveal ht, Dowelled)SD-202Cm</v>
      </c>
      <c r="L251" s="16">
        <f>MATCH(K251,'Pay Items'!$K$1:$K$649,0)</f>
        <v>251</v>
      </c>
      <c r="M251" s="17" t="str">
        <f t="shared" ca="1" si="30"/>
        <v>F0</v>
      </c>
      <c r="N251" s="17" t="str">
        <f t="shared" ca="1" si="31"/>
        <v>C2</v>
      </c>
      <c r="O251" s="17" t="str">
        <f t="shared" ca="1" si="32"/>
        <v>C2</v>
      </c>
    </row>
    <row r="252" spans="1:15" s="25" customFormat="1" ht="35.25" customHeight="1" x14ac:dyDescent="0.2">
      <c r="A252" s="111" t="s">
        <v>1163</v>
      </c>
      <c r="B252" s="44" t="s">
        <v>979</v>
      </c>
      <c r="C252" s="37" t="s">
        <v>1380</v>
      </c>
      <c r="D252" s="43" t="s">
        <v>346</v>
      </c>
      <c r="E252" s="28" t="s">
        <v>182</v>
      </c>
      <c r="F252" s="57"/>
      <c r="G252" s="102"/>
      <c r="H252" s="35">
        <f t="shared" si="36"/>
        <v>0</v>
      </c>
      <c r="I252" s="53" t="s">
        <v>1253</v>
      </c>
      <c r="J252" s="24" t="str">
        <f t="shared" ca="1" si="29"/>
        <v/>
      </c>
      <c r="K252" s="15" t="str">
        <f t="shared" si="33"/>
        <v>B149iAType ^ Concrete Modified Lip Curb (75 mm reveal ht, Dowelled)SD-202Cm</v>
      </c>
      <c r="L252" s="16">
        <f>MATCH(K252,'Pay Items'!$K$1:$K$649,0)</f>
        <v>252</v>
      </c>
      <c r="M252" s="17" t="str">
        <f t="shared" ca="1" si="30"/>
        <v>F0</v>
      </c>
      <c r="N252" s="17" t="str">
        <f t="shared" ca="1" si="31"/>
        <v>C2</v>
      </c>
      <c r="O252" s="17" t="str">
        <f t="shared" ca="1" si="32"/>
        <v>C2</v>
      </c>
    </row>
    <row r="253" spans="1:15" s="25" customFormat="1" ht="36" customHeight="1" x14ac:dyDescent="0.2">
      <c r="A253" s="111" t="s">
        <v>842</v>
      </c>
      <c r="B253" s="44" t="s">
        <v>452</v>
      </c>
      <c r="C253" s="37" t="s">
        <v>1381</v>
      </c>
      <c r="D253" s="43" t="s">
        <v>367</v>
      </c>
      <c r="E253" s="28" t="s">
        <v>182</v>
      </c>
      <c r="F253" s="57"/>
      <c r="G253" s="102"/>
      <c r="H253" s="35">
        <f t="shared" si="36"/>
        <v>0</v>
      </c>
      <c r="I253" s="53"/>
      <c r="J253" s="24" t="str">
        <f t="shared" ca="1" si="29"/>
        <v/>
      </c>
      <c r="K253" s="15" t="str">
        <f t="shared" si="33"/>
        <v>B150iType ^ Concrete Curb Ramp (8-12 mm reveal ht, Integral)SD-229A,B,Cm</v>
      </c>
      <c r="L253" s="16">
        <f>MATCH(K253,'Pay Items'!$K$1:$K$649,0)</f>
        <v>253</v>
      </c>
      <c r="M253" s="17" t="str">
        <f t="shared" ca="1" si="30"/>
        <v>F0</v>
      </c>
      <c r="N253" s="17" t="str">
        <f t="shared" ca="1" si="31"/>
        <v>C2</v>
      </c>
      <c r="O253" s="17" t="str">
        <f t="shared" ca="1" si="32"/>
        <v>C2</v>
      </c>
    </row>
    <row r="254" spans="1:15" s="32" customFormat="1" ht="40.5" customHeight="1" x14ac:dyDescent="0.2">
      <c r="A254" s="111" t="s">
        <v>941</v>
      </c>
      <c r="B254" s="44" t="s">
        <v>453</v>
      </c>
      <c r="C254" s="37" t="s">
        <v>1382</v>
      </c>
      <c r="D254" s="43" t="s">
        <v>367</v>
      </c>
      <c r="E254" s="28" t="s">
        <v>182</v>
      </c>
      <c r="F254" s="57"/>
      <c r="G254" s="102"/>
      <c r="H254" s="35">
        <f t="shared" si="36"/>
        <v>0</v>
      </c>
      <c r="I254" s="53"/>
      <c r="J254" s="24" t="str">
        <f t="shared" ca="1" si="29"/>
        <v/>
      </c>
      <c r="K254" s="15" t="str">
        <f t="shared" si="33"/>
        <v>B150iAType ^ Concrete Curb Ramp (8-12 mm reveal ht, Monolithic)SD-229A,B,Cm</v>
      </c>
      <c r="L254" s="16">
        <f>MATCH(K254,'Pay Items'!$K$1:$K$649,0)</f>
        <v>254</v>
      </c>
      <c r="M254" s="17" t="str">
        <f t="shared" ca="1" si="30"/>
        <v>F0</v>
      </c>
      <c r="N254" s="17" t="str">
        <f t="shared" ca="1" si="31"/>
        <v>C2</v>
      </c>
      <c r="O254" s="17" t="str">
        <f t="shared" ca="1" si="32"/>
        <v>C2</v>
      </c>
    </row>
    <row r="255" spans="1:15" s="25" customFormat="1" ht="39.75" customHeight="1" x14ac:dyDescent="0.2">
      <c r="A255" s="111" t="s">
        <v>843</v>
      </c>
      <c r="B255" s="44" t="s">
        <v>454</v>
      </c>
      <c r="C255" s="37" t="s">
        <v>1383</v>
      </c>
      <c r="D255" s="43" t="s">
        <v>347</v>
      </c>
      <c r="E255" s="28" t="s">
        <v>182</v>
      </c>
      <c r="F255" s="57"/>
      <c r="G255" s="102"/>
      <c r="H255" s="35">
        <f t="shared" si="36"/>
        <v>0</v>
      </c>
      <c r="I255" s="58"/>
      <c r="J255" s="24" t="str">
        <f t="shared" ca="1" si="29"/>
        <v/>
      </c>
      <c r="K255" s="15" t="str">
        <f t="shared" si="33"/>
        <v>B151iType ^ Concrete Safety Curb (330 mm reveal ht)SD-206Bm</v>
      </c>
      <c r="L255" s="16">
        <f>MATCH(K255,'Pay Items'!$K$1:$K$649,0)</f>
        <v>255</v>
      </c>
      <c r="M255" s="17" t="str">
        <f t="shared" ca="1" si="30"/>
        <v>F0</v>
      </c>
      <c r="N255" s="17" t="str">
        <f t="shared" ca="1" si="31"/>
        <v>C2</v>
      </c>
      <c r="O255" s="17" t="str">
        <f t="shared" ca="1" si="32"/>
        <v>C2</v>
      </c>
    </row>
    <row r="256" spans="1:15" s="34" customFormat="1" ht="15.75" customHeight="1" x14ac:dyDescent="0.2">
      <c r="A256" s="116" t="s">
        <v>372</v>
      </c>
      <c r="B256" s="76"/>
      <c r="C256" s="66" t="s">
        <v>606</v>
      </c>
      <c r="D256" s="67"/>
      <c r="E256" s="68"/>
      <c r="F256" s="69"/>
      <c r="G256" s="70"/>
      <c r="H256" s="70"/>
      <c r="I256" s="72"/>
      <c r="J256" s="24" t="str">
        <f t="shared" ca="1" si="29"/>
        <v>LOCKED</v>
      </c>
      <c r="K256" s="15" t="str">
        <f t="shared" si="33"/>
        <v>B152Pay Item Removed</v>
      </c>
      <c r="L256" s="16">
        <f>MATCH(K256,'Pay Items'!$K$1:$K$649,0)</f>
        <v>256</v>
      </c>
      <c r="M256" s="17" t="str">
        <f t="shared" ca="1" si="30"/>
        <v>F0</v>
      </c>
      <c r="N256" s="17" t="str">
        <f t="shared" ca="1" si="31"/>
        <v>C2</v>
      </c>
      <c r="O256" s="17" t="str">
        <f t="shared" ca="1" si="32"/>
        <v>C2</v>
      </c>
    </row>
    <row r="257" spans="1:15" s="34" customFormat="1" ht="15.75" customHeight="1" x14ac:dyDescent="0.2">
      <c r="A257" s="116" t="s">
        <v>455</v>
      </c>
      <c r="B257" s="76"/>
      <c r="C257" s="66" t="s">
        <v>606</v>
      </c>
      <c r="D257" s="67"/>
      <c r="E257" s="68"/>
      <c r="F257" s="69"/>
      <c r="G257" s="70"/>
      <c r="H257" s="70"/>
      <c r="I257" s="72"/>
      <c r="J257" s="24" t="str">
        <f t="shared" ca="1" si="29"/>
        <v>LOCKED</v>
      </c>
      <c r="K257" s="15" t="str">
        <f t="shared" si="33"/>
        <v>B153Pay Item Removed</v>
      </c>
      <c r="L257" s="16">
        <f>MATCH(K257,'Pay Items'!$K$1:$K$649,0)</f>
        <v>257</v>
      </c>
      <c r="M257" s="17" t="str">
        <f t="shared" ca="1" si="30"/>
        <v>F0</v>
      </c>
      <c r="N257" s="17" t="str">
        <f t="shared" ca="1" si="31"/>
        <v>C2</v>
      </c>
      <c r="O257" s="17" t="str">
        <f t="shared" ca="1" si="32"/>
        <v>C2</v>
      </c>
    </row>
    <row r="258" spans="1:15" s="25" customFormat="1" ht="53.25" customHeight="1" x14ac:dyDescent="0.2">
      <c r="A258" s="111" t="s">
        <v>942</v>
      </c>
      <c r="B258" s="44" t="s">
        <v>313</v>
      </c>
      <c r="C258" s="37" t="s">
        <v>1384</v>
      </c>
      <c r="D258" s="43" t="s">
        <v>706</v>
      </c>
      <c r="E258" s="28" t="s">
        <v>182</v>
      </c>
      <c r="F258" s="57"/>
      <c r="G258" s="102"/>
      <c r="H258" s="35">
        <f>ROUND(G258*F258,2)</f>
        <v>0</v>
      </c>
      <c r="I258" s="53" t="s">
        <v>707</v>
      </c>
      <c r="J258" s="24" t="str">
        <f t="shared" ca="1" si="29"/>
        <v/>
      </c>
      <c r="K258" s="15" t="str">
        <f t="shared" si="33"/>
        <v>B153AType ^ Concrete Splash Strip (180 mm reveal ht, Monolithic Barrier Curb, 750 mm width)SD-223Am</v>
      </c>
      <c r="L258" s="16">
        <f>MATCH(K258,'Pay Items'!$K$1:$K$649,0)</f>
        <v>258</v>
      </c>
      <c r="M258" s="17" t="str">
        <f t="shared" ca="1" si="30"/>
        <v>F0</v>
      </c>
      <c r="N258" s="17" t="str">
        <f t="shared" ca="1" si="31"/>
        <v>C2</v>
      </c>
      <c r="O258" s="17" t="str">
        <f t="shared" ca="1" si="32"/>
        <v>C2</v>
      </c>
    </row>
    <row r="259" spans="1:15" s="25" customFormat="1" ht="50.25" customHeight="1" x14ac:dyDescent="0.2">
      <c r="A259" s="111" t="s">
        <v>943</v>
      </c>
      <c r="B259" s="44" t="s">
        <v>708</v>
      </c>
      <c r="C259" s="37" t="s">
        <v>1385</v>
      </c>
      <c r="D259" s="43" t="s">
        <v>706</v>
      </c>
      <c r="E259" s="28" t="s">
        <v>182</v>
      </c>
      <c r="F259" s="57"/>
      <c r="G259" s="102"/>
      <c r="H259" s="35">
        <f>ROUND(G259*F259,2)</f>
        <v>0</v>
      </c>
      <c r="I259" s="53" t="s">
        <v>586</v>
      </c>
      <c r="J259" s="24" t="str">
        <f t="shared" ref="J259:J322" ca="1" si="37">IF(CELL("protect",$G259)=1, "LOCKED", "")</f>
        <v/>
      </c>
      <c r="K259" s="15" t="str">
        <f t="shared" si="33"/>
        <v>B153BType ^ Concrete Splash Strip (150 mm reveal ht, Monolithic Barrier Curb, 750 mm width)SD-223Am</v>
      </c>
      <c r="L259" s="16">
        <f>MATCH(K259,'Pay Items'!$K$1:$K$649,0)</f>
        <v>259</v>
      </c>
      <c r="M259" s="17" t="str">
        <f t="shared" ref="M259:M322" ca="1" si="38">CELL("format",$F259)</f>
        <v>F0</v>
      </c>
      <c r="N259" s="17" t="str">
        <f t="shared" ref="N259:N322" ca="1" si="39">CELL("format",$G259)</f>
        <v>C2</v>
      </c>
      <c r="O259" s="17" t="str">
        <f t="shared" ref="O259:O322" ca="1" si="40">CELL("format",$H259)</f>
        <v>C2</v>
      </c>
    </row>
    <row r="260" spans="1:15" s="25" customFormat="1" ht="56.25" customHeight="1" x14ac:dyDescent="0.2">
      <c r="A260" s="111" t="s">
        <v>944</v>
      </c>
      <c r="B260" s="44" t="s">
        <v>709</v>
      </c>
      <c r="C260" s="37" t="s">
        <v>1386</v>
      </c>
      <c r="D260" s="43" t="s">
        <v>706</v>
      </c>
      <c r="E260" s="28" t="s">
        <v>182</v>
      </c>
      <c r="F260" s="57"/>
      <c r="G260" s="102"/>
      <c r="H260" s="35">
        <f>ROUND(G260*F260,2)</f>
        <v>0</v>
      </c>
      <c r="I260" s="53" t="s">
        <v>586</v>
      </c>
      <c r="J260" s="24" t="str">
        <f t="shared" ca="1" si="37"/>
        <v/>
      </c>
      <c r="K260" s="15" t="str">
        <f t="shared" ref="K260:K323" si="41">CLEAN(CONCATENATE(TRIM($A260),TRIM($C260),IF(LEFT($D260)&lt;&gt;"E",TRIM($D260),),TRIM($E260)))</f>
        <v>B153CType ^ Concrete Splash Strip (150 mm reveal ht, Monolithic Modified Barrier Curb, 750 mm width)SD-223Am</v>
      </c>
      <c r="L260" s="16">
        <f>MATCH(K260,'Pay Items'!$K$1:$K$649,0)</f>
        <v>260</v>
      </c>
      <c r="M260" s="17" t="str">
        <f t="shared" ca="1" si="38"/>
        <v>F0</v>
      </c>
      <c r="N260" s="17" t="str">
        <f t="shared" ca="1" si="39"/>
        <v>C2</v>
      </c>
      <c r="O260" s="17" t="str">
        <f t="shared" ca="1" si="40"/>
        <v>C2</v>
      </c>
    </row>
    <row r="261" spans="1:15" s="25" customFormat="1" ht="43.9" customHeight="1" x14ac:dyDescent="0.2">
      <c r="A261" s="111" t="s">
        <v>945</v>
      </c>
      <c r="B261" s="44" t="s">
        <v>738</v>
      </c>
      <c r="C261" s="37" t="s">
        <v>1387</v>
      </c>
      <c r="D261" s="43" t="s">
        <v>710</v>
      </c>
      <c r="E261" s="28" t="s">
        <v>182</v>
      </c>
      <c r="F261" s="57"/>
      <c r="G261" s="102"/>
      <c r="H261" s="35">
        <f>ROUND(G261*F261,2)</f>
        <v>0</v>
      </c>
      <c r="I261" s="53"/>
      <c r="J261" s="24" t="str">
        <f t="shared" ca="1" si="37"/>
        <v/>
      </c>
      <c r="K261" s="15" t="str">
        <f t="shared" si="41"/>
        <v>B153DType ^ Concrete Splash Strip, (Separate, 600 mm width)SD-223Bm</v>
      </c>
      <c r="L261" s="16">
        <f>MATCH(K261,'Pay Items'!$K$1:$K$649,0)</f>
        <v>261</v>
      </c>
      <c r="M261" s="17" t="str">
        <f t="shared" ca="1" si="38"/>
        <v>F0</v>
      </c>
      <c r="N261" s="17" t="str">
        <f t="shared" ca="1" si="39"/>
        <v>C2</v>
      </c>
      <c r="O261" s="17" t="str">
        <f t="shared" ca="1" si="40"/>
        <v>C2</v>
      </c>
    </row>
    <row r="262" spans="1:15" s="25" customFormat="1" ht="33" customHeight="1" x14ac:dyDescent="0.2">
      <c r="A262" s="111" t="s">
        <v>844</v>
      </c>
      <c r="B262" s="38" t="s">
        <v>168</v>
      </c>
      <c r="C262" s="37" t="s">
        <v>157</v>
      </c>
      <c r="D262" s="43" t="s">
        <v>1388</v>
      </c>
      <c r="E262" s="28"/>
      <c r="F262" s="57"/>
      <c r="G262" s="109"/>
      <c r="H262" s="35"/>
      <c r="I262" s="53"/>
      <c r="J262" s="24" t="str">
        <f t="shared" ca="1" si="37"/>
        <v>LOCKED</v>
      </c>
      <c r="K262" s="15" t="str">
        <f t="shared" si="41"/>
        <v>B154rlConcrete Curb RenewalCW 3240-R10</v>
      </c>
      <c r="L262" s="16">
        <f>MATCH(K262,'Pay Items'!$K$1:$K$649,0)</f>
        <v>262</v>
      </c>
      <c r="M262" s="17" t="str">
        <f t="shared" ca="1" si="38"/>
        <v>F0</v>
      </c>
      <c r="N262" s="17" t="str">
        <f t="shared" ca="1" si="39"/>
        <v>G</v>
      </c>
      <c r="O262" s="17" t="str">
        <f t="shared" ca="1" si="40"/>
        <v>C2</v>
      </c>
    </row>
    <row r="263" spans="1:15" s="25" customFormat="1" ht="34.5" customHeight="1" x14ac:dyDescent="0.2">
      <c r="A263" s="111" t="s">
        <v>845</v>
      </c>
      <c r="B263" s="44" t="s">
        <v>350</v>
      </c>
      <c r="C263" s="37" t="s">
        <v>1351</v>
      </c>
      <c r="D263" s="43" t="s">
        <v>711</v>
      </c>
      <c r="E263" s="28"/>
      <c r="F263" s="57"/>
      <c r="G263" s="35"/>
      <c r="H263" s="35"/>
      <c r="I263" s="53" t="s">
        <v>1294</v>
      </c>
      <c r="J263" s="24" t="str">
        <f t="shared" ca="1" si="37"/>
        <v>LOCKED</v>
      </c>
      <c r="K263" s="15" t="str">
        <f t="shared" si="41"/>
        <v>B155rlType ^ Concrete Barrier (^ mm reveal ht, Dowelled)SD-205,SD-206A</v>
      </c>
      <c r="L263" s="16">
        <f>MATCH(K263,'Pay Items'!$K$1:$K$649,0)</f>
        <v>263</v>
      </c>
      <c r="M263" s="17" t="str">
        <f t="shared" ca="1" si="38"/>
        <v>F0</v>
      </c>
      <c r="N263" s="17" t="str">
        <f t="shared" ca="1" si="39"/>
        <v>C2</v>
      </c>
      <c r="O263" s="17" t="str">
        <f t="shared" ca="1" si="40"/>
        <v>C2</v>
      </c>
    </row>
    <row r="264" spans="1:15" s="25" customFormat="1" ht="35.25" customHeight="1" x14ac:dyDescent="0.2">
      <c r="A264" s="111" t="s">
        <v>1164</v>
      </c>
      <c r="B264" s="44" t="s">
        <v>967</v>
      </c>
      <c r="C264" s="37" t="s">
        <v>1352</v>
      </c>
      <c r="D264" s="43" t="s">
        <v>711</v>
      </c>
      <c r="E264" s="28"/>
      <c r="F264" s="57"/>
      <c r="G264" s="35"/>
      <c r="H264" s="35"/>
      <c r="I264" s="53" t="s">
        <v>586</v>
      </c>
      <c r="J264" s="24" t="str">
        <f t="shared" ca="1" si="37"/>
        <v>LOCKED</v>
      </c>
      <c r="K264" s="15" t="str">
        <f t="shared" si="41"/>
        <v>B155rlAType ^ Concrete Barrier (150 mm reveal ht, Dowelled)SD-205,SD-206A</v>
      </c>
      <c r="L264" s="16">
        <f>MATCH(K264,'Pay Items'!$K$1:$K$649,0)</f>
        <v>264</v>
      </c>
      <c r="M264" s="17" t="str">
        <f t="shared" ca="1" si="38"/>
        <v>F0</v>
      </c>
      <c r="N264" s="17" t="str">
        <f t="shared" ca="1" si="39"/>
        <v>C2</v>
      </c>
      <c r="O264" s="17" t="str">
        <f t="shared" ca="1" si="40"/>
        <v>C2</v>
      </c>
    </row>
    <row r="265" spans="1:15" s="25" customFormat="1" ht="36.75" customHeight="1" x14ac:dyDescent="0.2">
      <c r="A265" s="111" t="s">
        <v>1165</v>
      </c>
      <c r="B265" s="44" t="s">
        <v>967</v>
      </c>
      <c r="C265" s="37" t="s">
        <v>1353</v>
      </c>
      <c r="D265" s="43" t="s">
        <v>711</v>
      </c>
      <c r="E265" s="28"/>
      <c r="F265" s="57"/>
      <c r="G265" s="35"/>
      <c r="H265" s="35"/>
      <c r="I265" s="53" t="s">
        <v>586</v>
      </c>
      <c r="J265" s="24" t="str">
        <f t="shared" ca="1" si="37"/>
        <v>LOCKED</v>
      </c>
      <c r="K265" s="15" t="str">
        <f t="shared" si="41"/>
        <v>B155rlBType ^ Concrete Barrier (180 mm reveal ht, Dowelled)SD-205,SD-206A</v>
      </c>
      <c r="L265" s="16">
        <f>MATCH(K265,'Pay Items'!$K$1:$K$649,0)</f>
        <v>265</v>
      </c>
      <c r="M265" s="17" t="str">
        <f t="shared" ca="1" si="38"/>
        <v>F0</v>
      </c>
      <c r="N265" s="17" t="str">
        <f t="shared" ca="1" si="39"/>
        <v>C2</v>
      </c>
      <c r="O265" s="17" t="str">
        <f t="shared" ca="1" si="40"/>
        <v>C2</v>
      </c>
    </row>
    <row r="266" spans="1:15" s="25" customFormat="1" ht="30" customHeight="1" x14ac:dyDescent="0.2">
      <c r="A266" s="111" t="s">
        <v>1389</v>
      </c>
      <c r="B266" s="65" t="s">
        <v>700</v>
      </c>
      <c r="C266" s="37" t="s">
        <v>712</v>
      </c>
      <c r="D266" s="43"/>
      <c r="E266" s="28" t="s">
        <v>182</v>
      </c>
      <c r="F266" s="57"/>
      <c r="G266" s="102"/>
      <c r="H266" s="35">
        <f>ROUND(G266*F266,2)</f>
        <v>0</v>
      </c>
      <c r="I266" s="53" t="s">
        <v>1390</v>
      </c>
      <c r="J266" s="24" t="str">
        <f t="shared" ca="1" si="37"/>
        <v/>
      </c>
      <c r="K266" s="15" t="str">
        <f t="shared" si="41"/>
        <v>B155rl^1Less than 3 mm</v>
      </c>
      <c r="L266" s="16">
        <f>MATCH(K266,'Pay Items'!$K$1:$K$649,0)</f>
        <v>266</v>
      </c>
      <c r="M266" s="17" t="str">
        <f t="shared" ca="1" si="38"/>
        <v>F0</v>
      </c>
      <c r="N266" s="17" t="str">
        <f t="shared" ca="1" si="39"/>
        <v>C2</v>
      </c>
      <c r="O266" s="17" t="str">
        <f t="shared" ca="1" si="40"/>
        <v>C2</v>
      </c>
    </row>
    <row r="267" spans="1:15" s="25" customFormat="1" ht="30" customHeight="1" x14ac:dyDescent="0.2">
      <c r="A267" s="111" t="s">
        <v>1391</v>
      </c>
      <c r="B267" s="65" t="s">
        <v>702</v>
      </c>
      <c r="C267" s="37" t="s">
        <v>713</v>
      </c>
      <c r="D267" s="43"/>
      <c r="E267" s="28" t="s">
        <v>182</v>
      </c>
      <c r="F267" s="57"/>
      <c r="G267" s="102"/>
      <c r="H267" s="35">
        <f>ROUND(G267*F267,2)</f>
        <v>0</v>
      </c>
      <c r="I267" s="53" t="s">
        <v>1390</v>
      </c>
      <c r="J267" s="24" t="str">
        <f t="shared" ca="1" si="37"/>
        <v/>
      </c>
      <c r="K267" s="15" t="str">
        <f t="shared" si="41"/>
        <v>B155rl^23 m to 30 mm</v>
      </c>
      <c r="L267" s="16">
        <f>MATCH(K267,'Pay Items'!$K$1:$K$649,0)</f>
        <v>267</v>
      </c>
      <c r="M267" s="17" t="str">
        <f t="shared" ca="1" si="38"/>
        <v>F0</v>
      </c>
      <c r="N267" s="17" t="str">
        <f t="shared" ca="1" si="39"/>
        <v>C2</v>
      </c>
      <c r="O267" s="17" t="str">
        <f t="shared" ca="1" si="40"/>
        <v>C2</v>
      </c>
    </row>
    <row r="268" spans="1:15" s="25" customFormat="1" ht="30" customHeight="1" x14ac:dyDescent="0.2">
      <c r="A268" s="111" t="s">
        <v>1392</v>
      </c>
      <c r="B268" s="65" t="s">
        <v>714</v>
      </c>
      <c r="C268" s="37" t="s">
        <v>715</v>
      </c>
      <c r="D268" s="43" t="s">
        <v>173</v>
      </c>
      <c r="E268" s="28" t="s">
        <v>182</v>
      </c>
      <c r="F268" s="57"/>
      <c r="G268" s="102"/>
      <c r="H268" s="35">
        <f>ROUND(G268*F268,2)</f>
        <v>0</v>
      </c>
      <c r="I268" s="53" t="s">
        <v>1390</v>
      </c>
      <c r="J268" s="24" t="str">
        <f t="shared" ca="1" si="37"/>
        <v/>
      </c>
      <c r="K268" s="15" t="str">
        <f t="shared" si="41"/>
        <v>B155rl^3Greater than 30 mm</v>
      </c>
      <c r="L268" s="16">
        <f>MATCH(K268,'Pay Items'!$K$1:$K$649,0)</f>
        <v>268</v>
      </c>
      <c r="M268" s="17" t="str">
        <f t="shared" ca="1" si="38"/>
        <v>F0</v>
      </c>
      <c r="N268" s="17" t="str">
        <f t="shared" ca="1" si="39"/>
        <v>C2</v>
      </c>
      <c r="O268" s="17" t="str">
        <f t="shared" ca="1" si="40"/>
        <v>C2</v>
      </c>
    </row>
    <row r="269" spans="1:15" s="33" customFormat="1" ht="41.25" customHeight="1" x14ac:dyDescent="0.2">
      <c r="A269" s="111" t="s">
        <v>846</v>
      </c>
      <c r="B269" s="44" t="s">
        <v>351</v>
      </c>
      <c r="C269" s="37" t="s">
        <v>1354</v>
      </c>
      <c r="D269" s="43" t="s">
        <v>576</v>
      </c>
      <c r="E269" s="28"/>
      <c r="F269" s="57"/>
      <c r="G269" s="35"/>
      <c r="H269" s="35"/>
      <c r="I269" s="53" t="s">
        <v>1253</v>
      </c>
      <c r="J269" s="24" t="str">
        <f t="shared" ca="1" si="37"/>
        <v>LOCKED</v>
      </c>
      <c r="K269" s="15" t="str">
        <f t="shared" si="41"/>
        <v>B159rlType ^ Concrete Barrier (^ mm reveal ht, Separate)SD-203A</v>
      </c>
      <c r="L269" s="16">
        <f>MATCH(K269,'Pay Items'!$K$1:$K$649,0)</f>
        <v>269</v>
      </c>
      <c r="M269" s="17" t="str">
        <f t="shared" ca="1" si="38"/>
        <v>F0</v>
      </c>
      <c r="N269" s="17" t="str">
        <f t="shared" ca="1" si="39"/>
        <v>C2</v>
      </c>
      <c r="O269" s="17" t="str">
        <f t="shared" ca="1" si="40"/>
        <v>C2</v>
      </c>
    </row>
    <row r="270" spans="1:15" s="33" customFormat="1" ht="37.5" customHeight="1" x14ac:dyDescent="0.2">
      <c r="A270" s="111" t="s">
        <v>1166</v>
      </c>
      <c r="B270" s="44" t="s">
        <v>973</v>
      </c>
      <c r="C270" s="37" t="s">
        <v>1355</v>
      </c>
      <c r="D270" s="43" t="s">
        <v>576</v>
      </c>
      <c r="E270" s="28"/>
      <c r="F270" s="57"/>
      <c r="G270" s="35"/>
      <c r="H270" s="35"/>
      <c r="I270" s="53" t="s">
        <v>1253</v>
      </c>
      <c r="J270" s="24" t="str">
        <f t="shared" ca="1" si="37"/>
        <v>LOCKED</v>
      </c>
      <c r="K270" s="15" t="str">
        <f t="shared" si="41"/>
        <v>B159rlAType ^ Concrete Barrier (150 mm reveal ht, Separate)SD-203A</v>
      </c>
      <c r="L270" s="16">
        <f>MATCH(K270,'Pay Items'!$K$1:$K$649,0)</f>
        <v>270</v>
      </c>
      <c r="M270" s="17" t="str">
        <f t="shared" ca="1" si="38"/>
        <v>F0</v>
      </c>
      <c r="N270" s="17" t="str">
        <f t="shared" ca="1" si="39"/>
        <v>C2</v>
      </c>
      <c r="O270" s="17" t="str">
        <f t="shared" ca="1" si="40"/>
        <v>C2</v>
      </c>
    </row>
    <row r="271" spans="1:15" s="33" customFormat="1" ht="36" customHeight="1" x14ac:dyDescent="0.2">
      <c r="A271" s="111" t="s">
        <v>1167</v>
      </c>
      <c r="B271" s="44" t="s">
        <v>973</v>
      </c>
      <c r="C271" s="37" t="s">
        <v>1356</v>
      </c>
      <c r="D271" s="43" t="s">
        <v>576</v>
      </c>
      <c r="E271" s="28"/>
      <c r="F271" s="57"/>
      <c r="G271" s="35"/>
      <c r="H271" s="35"/>
      <c r="I271" s="53" t="s">
        <v>1253</v>
      </c>
      <c r="J271" s="24" t="str">
        <f t="shared" ca="1" si="37"/>
        <v>LOCKED</v>
      </c>
      <c r="K271" s="15" t="str">
        <f t="shared" si="41"/>
        <v>B159rlBType ^ Concrete Barrier (180 mm reveal ht, Separate)SD-203A</v>
      </c>
      <c r="L271" s="16">
        <f>MATCH(K271,'Pay Items'!$K$1:$K$649,0)</f>
        <v>271</v>
      </c>
      <c r="M271" s="17" t="str">
        <f t="shared" ca="1" si="38"/>
        <v>F0</v>
      </c>
      <c r="N271" s="17" t="str">
        <f t="shared" ca="1" si="39"/>
        <v>C2</v>
      </c>
      <c r="O271" s="17" t="str">
        <f t="shared" ca="1" si="40"/>
        <v>C2</v>
      </c>
    </row>
    <row r="272" spans="1:15" s="33" customFormat="1" ht="30" customHeight="1" x14ac:dyDescent="0.2">
      <c r="A272" s="111" t="s">
        <v>1393</v>
      </c>
      <c r="B272" s="65" t="s">
        <v>700</v>
      </c>
      <c r="C272" s="37" t="s">
        <v>712</v>
      </c>
      <c r="D272" s="43"/>
      <c r="E272" s="28" t="s">
        <v>182</v>
      </c>
      <c r="F272" s="57"/>
      <c r="G272" s="102"/>
      <c r="H272" s="35">
        <f>ROUND(G272*F272,2)</f>
        <v>0</v>
      </c>
      <c r="I272" s="53" t="s">
        <v>1390</v>
      </c>
      <c r="J272" s="24" t="str">
        <f t="shared" ca="1" si="37"/>
        <v/>
      </c>
      <c r="K272" s="15" t="str">
        <f t="shared" si="41"/>
        <v>B159rl^1Less than 3 mm</v>
      </c>
      <c r="L272" s="16">
        <f>MATCH(K272,'Pay Items'!$K$1:$K$649,0)</f>
        <v>272</v>
      </c>
      <c r="M272" s="17" t="str">
        <f t="shared" ca="1" si="38"/>
        <v>F0</v>
      </c>
      <c r="N272" s="17" t="str">
        <f t="shared" ca="1" si="39"/>
        <v>C2</v>
      </c>
      <c r="O272" s="17" t="str">
        <f t="shared" ca="1" si="40"/>
        <v>C2</v>
      </c>
    </row>
    <row r="273" spans="1:15" s="33" customFormat="1" ht="27" customHeight="1" x14ac:dyDescent="0.2">
      <c r="A273" s="111" t="s">
        <v>1394</v>
      </c>
      <c r="B273" s="65" t="s">
        <v>702</v>
      </c>
      <c r="C273" s="37" t="s">
        <v>713</v>
      </c>
      <c r="D273" s="43"/>
      <c r="E273" s="28" t="s">
        <v>182</v>
      </c>
      <c r="F273" s="57"/>
      <c r="G273" s="102"/>
      <c r="H273" s="35">
        <f>ROUND(G273*F273,2)</f>
        <v>0</v>
      </c>
      <c r="I273" s="53" t="s">
        <v>1390</v>
      </c>
      <c r="J273" s="24" t="str">
        <f t="shared" ca="1" si="37"/>
        <v/>
      </c>
      <c r="K273" s="15" t="str">
        <f t="shared" si="41"/>
        <v>B159rl^23 m to 30 mm</v>
      </c>
      <c r="L273" s="16">
        <f>MATCH(K273,'Pay Items'!$K$1:$K$649,0)</f>
        <v>273</v>
      </c>
      <c r="M273" s="17" t="str">
        <f t="shared" ca="1" si="38"/>
        <v>F0</v>
      </c>
      <c r="N273" s="17" t="str">
        <f t="shared" ca="1" si="39"/>
        <v>C2</v>
      </c>
      <c r="O273" s="17" t="str">
        <f t="shared" ca="1" si="40"/>
        <v>C2</v>
      </c>
    </row>
    <row r="274" spans="1:15" s="33" customFormat="1" ht="27" customHeight="1" x14ac:dyDescent="0.2">
      <c r="A274" s="111" t="s">
        <v>1395</v>
      </c>
      <c r="B274" s="65" t="s">
        <v>714</v>
      </c>
      <c r="C274" s="37" t="s">
        <v>716</v>
      </c>
      <c r="D274" s="43" t="s">
        <v>173</v>
      </c>
      <c r="E274" s="28" t="s">
        <v>182</v>
      </c>
      <c r="F274" s="57"/>
      <c r="G274" s="102"/>
      <c r="H274" s="35">
        <f>ROUND(G274*F274,2)</f>
        <v>0</v>
      </c>
      <c r="I274" s="53" t="s">
        <v>1390</v>
      </c>
      <c r="J274" s="24" t="str">
        <f t="shared" ca="1" si="37"/>
        <v/>
      </c>
      <c r="K274" s="15" t="str">
        <f t="shared" si="41"/>
        <v>B159rl^3Greater than 30 mm</v>
      </c>
      <c r="L274" s="16">
        <f>MATCH(K274,'Pay Items'!$K$1:$K$649,0)</f>
        <v>274</v>
      </c>
      <c r="M274" s="17" t="str">
        <f t="shared" ca="1" si="38"/>
        <v>F0</v>
      </c>
      <c r="N274" s="17" t="str">
        <f t="shared" ca="1" si="39"/>
        <v>C2</v>
      </c>
      <c r="O274" s="17" t="str">
        <f t="shared" ca="1" si="40"/>
        <v>C2</v>
      </c>
    </row>
    <row r="275" spans="1:15" s="33" customFormat="1" ht="30" customHeight="1" x14ac:dyDescent="0.2">
      <c r="A275" s="111" t="s">
        <v>847</v>
      </c>
      <c r="B275" s="44" t="s">
        <v>352</v>
      </c>
      <c r="C275" s="37" t="s">
        <v>1357</v>
      </c>
      <c r="D275" s="43" t="s">
        <v>348</v>
      </c>
      <c r="E275" s="28"/>
      <c r="F275" s="57"/>
      <c r="G275" s="35"/>
      <c r="H275" s="35"/>
      <c r="I275" s="58" t="s">
        <v>1252</v>
      </c>
      <c r="J275" s="24" t="str">
        <f t="shared" ca="1" si="37"/>
        <v>LOCKED</v>
      </c>
      <c r="K275" s="15" t="str">
        <f t="shared" si="41"/>
        <v>B163rlType ^ Concrete Barrier (^ mm reveal ht, Integral)SD-204</v>
      </c>
      <c r="L275" s="16">
        <f>MATCH(K275,'Pay Items'!$K$1:$K$649,0)</f>
        <v>275</v>
      </c>
      <c r="M275" s="17" t="str">
        <f t="shared" ca="1" si="38"/>
        <v>F0</v>
      </c>
      <c r="N275" s="17" t="str">
        <f t="shared" ca="1" si="39"/>
        <v>C2</v>
      </c>
      <c r="O275" s="17" t="str">
        <f t="shared" ca="1" si="40"/>
        <v>C2</v>
      </c>
    </row>
    <row r="276" spans="1:15" s="33" customFormat="1" ht="30" customHeight="1" x14ac:dyDescent="0.2">
      <c r="A276" s="111" t="s">
        <v>1168</v>
      </c>
      <c r="B276" s="44" t="s">
        <v>974</v>
      </c>
      <c r="C276" s="37" t="s">
        <v>1358</v>
      </c>
      <c r="D276" s="43" t="s">
        <v>348</v>
      </c>
      <c r="E276" s="28"/>
      <c r="F276" s="57"/>
      <c r="G276" s="35"/>
      <c r="H276" s="35"/>
      <c r="I276" s="58" t="s">
        <v>1252</v>
      </c>
      <c r="J276" s="24" t="str">
        <f t="shared" ca="1" si="37"/>
        <v>LOCKED</v>
      </c>
      <c r="K276" s="15" t="str">
        <f t="shared" si="41"/>
        <v>B163rlAType ^ Concrete Barrier (150 mm reveal ht, Integral)SD-204</v>
      </c>
      <c r="L276" s="16">
        <f>MATCH(K276,'Pay Items'!$K$1:$K$649,0)</f>
        <v>276</v>
      </c>
      <c r="M276" s="17" t="str">
        <f t="shared" ca="1" si="38"/>
        <v>F0</v>
      </c>
      <c r="N276" s="17" t="str">
        <f t="shared" ca="1" si="39"/>
        <v>C2</v>
      </c>
      <c r="O276" s="17" t="str">
        <f t="shared" ca="1" si="40"/>
        <v>C2</v>
      </c>
    </row>
    <row r="277" spans="1:15" s="33" customFormat="1" ht="30" customHeight="1" x14ac:dyDescent="0.2">
      <c r="A277" s="111" t="s">
        <v>1169</v>
      </c>
      <c r="B277" s="44" t="s">
        <v>974</v>
      </c>
      <c r="C277" s="37" t="s">
        <v>1359</v>
      </c>
      <c r="D277" s="43" t="s">
        <v>348</v>
      </c>
      <c r="E277" s="28"/>
      <c r="F277" s="57"/>
      <c r="G277" s="35"/>
      <c r="H277" s="35"/>
      <c r="I277" s="58" t="s">
        <v>1252</v>
      </c>
      <c r="J277" s="24" t="str">
        <f t="shared" ca="1" si="37"/>
        <v>LOCKED</v>
      </c>
      <c r="K277" s="15" t="str">
        <f t="shared" si="41"/>
        <v>B163rlBType ^ Concrete Barrier (180 mm reveal ht, Integral)SD-204</v>
      </c>
      <c r="L277" s="16">
        <f>MATCH(K277,'Pay Items'!$K$1:$K$649,0)</f>
        <v>277</v>
      </c>
      <c r="M277" s="17" t="str">
        <f t="shared" ca="1" si="38"/>
        <v>F0</v>
      </c>
      <c r="N277" s="17" t="str">
        <f t="shared" ca="1" si="39"/>
        <v>C2</v>
      </c>
      <c r="O277" s="17" t="str">
        <f t="shared" ca="1" si="40"/>
        <v>C2</v>
      </c>
    </row>
    <row r="278" spans="1:15" s="33" customFormat="1" ht="30" customHeight="1" x14ac:dyDescent="0.2">
      <c r="A278" s="111" t="s">
        <v>1396</v>
      </c>
      <c r="B278" s="65" t="s">
        <v>700</v>
      </c>
      <c r="C278" s="37" t="s">
        <v>712</v>
      </c>
      <c r="D278" s="43"/>
      <c r="E278" s="28" t="s">
        <v>182</v>
      </c>
      <c r="F278" s="57"/>
      <c r="G278" s="102"/>
      <c r="H278" s="35">
        <f t="shared" ref="H278:H287" si="42">ROUND(G278*F278,2)</f>
        <v>0</v>
      </c>
      <c r="I278" s="53" t="s">
        <v>1390</v>
      </c>
      <c r="J278" s="24" t="str">
        <f t="shared" ca="1" si="37"/>
        <v/>
      </c>
      <c r="K278" s="15" t="str">
        <f t="shared" si="41"/>
        <v>B163rl^1Less than 3 mm</v>
      </c>
      <c r="L278" s="16">
        <f>MATCH(K278,'Pay Items'!$K$1:$K$649,0)</f>
        <v>278</v>
      </c>
      <c r="M278" s="17" t="str">
        <f t="shared" ca="1" si="38"/>
        <v>F0</v>
      </c>
      <c r="N278" s="17" t="str">
        <f t="shared" ca="1" si="39"/>
        <v>C2</v>
      </c>
      <c r="O278" s="17" t="str">
        <f t="shared" ca="1" si="40"/>
        <v>C2</v>
      </c>
    </row>
    <row r="279" spans="1:15" s="33" customFormat="1" ht="30" customHeight="1" x14ac:dyDescent="0.2">
      <c r="A279" s="111" t="s">
        <v>1397</v>
      </c>
      <c r="B279" s="65" t="s">
        <v>702</v>
      </c>
      <c r="C279" s="37" t="s">
        <v>713</v>
      </c>
      <c r="D279" s="43"/>
      <c r="E279" s="28" t="s">
        <v>182</v>
      </c>
      <c r="F279" s="57"/>
      <c r="G279" s="102"/>
      <c r="H279" s="35">
        <f t="shared" si="42"/>
        <v>0</v>
      </c>
      <c r="I279" s="53" t="s">
        <v>1390</v>
      </c>
      <c r="J279" s="24" t="str">
        <f t="shared" ca="1" si="37"/>
        <v/>
      </c>
      <c r="K279" s="15" t="str">
        <f t="shared" si="41"/>
        <v>B163rl^23 m to 30 mm</v>
      </c>
      <c r="L279" s="16">
        <f>MATCH(K279,'Pay Items'!$K$1:$K$649,0)</f>
        <v>279</v>
      </c>
      <c r="M279" s="17" t="str">
        <f t="shared" ca="1" si="38"/>
        <v>F0</v>
      </c>
      <c r="N279" s="17" t="str">
        <f t="shared" ca="1" si="39"/>
        <v>C2</v>
      </c>
      <c r="O279" s="17" t="str">
        <f t="shared" ca="1" si="40"/>
        <v>C2</v>
      </c>
    </row>
    <row r="280" spans="1:15" s="33" customFormat="1" ht="30" customHeight="1" x14ac:dyDescent="0.2">
      <c r="A280" s="111" t="s">
        <v>1398</v>
      </c>
      <c r="B280" s="65" t="s">
        <v>714</v>
      </c>
      <c r="C280" s="37" t="s">
        <v>716</v>
      </c>
      <c r="D280" s="43" t="s">
        <v>173</v>
      </c>
      <c r="E280" s="28" t="s">
        <v>182</v>
      </c>
      <c r="F280" s="57"/>
      <c r="G280" s="102"/>
      <c r="H280" s="35">
        <f t="shared" si="42"/>
        <v>0</v>
      </c>
      <c r="I280" s="53" t="s">
        <v>1390</v>
      </c>
      <c r="J280" s="24" t="str">
        <f t="shared" ca="1" si="37"/>
        <v/>
      </c>
      <c r="K280" s="15" t="str">
        <f t="shared" si="41"/>
        <v>B163rl^3Greater than 30 mm</v>
      </c>
      <c r="L280" s="16">
        <f>MATCH(K280,'Pay Items'!$K$1:$K$649,0)</f>
        <v>280</v>
      </c>
      <c r="M280" s="17" t="str">
        <f t="shared" ca="1" si="38"/>
        <v>F0</v>
      </c>
      <c r="N280" s="17" t="str">
        <f t="shared" ca="1" si="39"/>
        <v>C2</v>
      </c>
      <c r="O280" s="17" t="str">
        <f t="shared" ca="1" si="40"/>
        <v>C2</v>
      </c>
    </row>
    <row r="281" spans="1:15" s="25" customFormat="1" ht="36" customHeight="1" x14ac:dyDescent="0.2">
      <c r="A281" s="111" t="s">
        <v>848</v>
      </c>
      <c r="B281" s="44" t="s">
        <v>353</v>
      </c>
      <c r="C281" s="37" t="s">
        <v>1360</v>
      </c>
      <c r="D281" s="43" t="s">
        <v>399</v>
      </c>
      <c r="E281" s="28" t="s">
        <v>182</v>
      </c>
      <c r="F281" s="57"/>
      <c r="G281" s="102"/>
      <c r="H281" s="35">
        <f t="shared" si="42"/>
        <v>0</v>
      </c>
      <c r="I281" s="53" t="s">
        <v>1256</v>
      </c>
      <c r="J281" s="24" t="str">
        <f t="shared" ca="1" si="37"/>
        <v/>
      </c>
      <c r="K281" s="15" t="str">
        <f t="shared" si="41"/>
        <v>B167rlType ^ Concrete Modified Barrier (^ mm reveal ht, Dowelled)SD-203Bm</v>
      </c>
      <c r="L281" s="16">
        <f>MATCH(K281,'Pay Items'!$K$1:$K$649,0)</f>
        <v>281</v>
      </c>
      <c r="M281" s="17" t="str">
        <f t="shared" ca="1" si="38"/>
        <v>F0</v>
      </c>
      <c r="N281" s="17" t="str">
        <f t="shared" ca="1" si="39"/>
        <v>C2</v>
      </c>
      <c r="O281" s="17" t="str">
        <f t="shared" ca="1" si="40"/>
        <v>C2</v>
      </c>
    </row>
    <row r="282" spans="1:15" s="25" customFormat="1" ht="35.25" customHeight="1" x14ac:dyDescent="0.2">
      <c r="A282" s="111" t="s">
        <v>1170</v>
      </c>
      <c r="B282" s="44" t="s">
        <v>975</v>
      </c>
      <c r="C282" s="37" t="s">
        <v>1361</v>
      </c>
      <c r="D282" s="43" t="s">
        <v>399</v>
      </c>
      <c r="E282" s="28" t="s">
        <v>182</v>
      </c>
      <c r="F282" s="57"/>
      <c r="G282" s="102"/>
      <c r="H282" s="35">
        <f t="shared" si="42"/>
        <v>0</v>
      </c>
      <c r="I282" s="53"/>
      <c r="J282" s="24" t="str">
        <f t="shared" ca="1" si="37"/>
        <v/>
      </c>
      <c r="K282" s="15" t="str">
        <f t="shared" si="41"/>
        <v>B167rlAType ^ Concrete Modified Barrier (150 mm reveal ht, Dowelled)SD-203Bm</v>
      </c>
      <c r="L282" s="16">
        <f>MATCH(K282,'Pay Items'!$K$1:$K$649,0)</f>
        <v>282</v>
      </c>
      <c r="M282" s="17" t="str">
        <f t="shared" ca="1" si="38"/>
        <v>F0</v>
      </c>
      <c r="N282" s="17" t="str">
        <f t="shared" ca="1" si="39"/>
        <v>C2</v>
      </c>
      <c r="O282" s="17" t="str">
        <f t="shared" ca="1" si="40"/>
        <v>C2</v>
      </c>
    </row>
    <row r="283" spans="1:15" s="25" customFormat="1" ht="35.25" customHeight="1" x14ac:dyDescent="0.2">
      <c r="A283" s="111" t="s">
        <v>1171</v>
      </c>
      <c r="B283" s="44" t="s">
        <v>975</v>
      </c>
      <c r="C283" s="37" t="s">
        <v>1362</v>
      </c>
      <c r="D283" s="43" t="s">
        <v>399</v>
      </c>
      <c r="E283" s="28" t="s">
        <v>182</v>
      </c>
      <c r="F283" s="57"/>
      <c r="G283" s="102"/>
      <c r="H283" s="35">
        <f t="shared" si="42"/>
        <v>0</v>
      </c>
      <c r="I283" s="53"/>
      <c r="J283" s="24" t="str">
        <f t="shared" ca="1" si="37"/>
        <v/>
      </c>
      <c r="K283" s="15" t="str">
        <f t="shared" si="41"/>
        <v>B167rlBType ^ Concrete Modified Barrier (180 mm reveal ht, Dowelled)SD-203Bm</v>
      </c>
      <c r="L283" s="16">
        <f>MATCH(K283,'Pay Items'!$K$1:$K$649,0)</f>
        <v>283</v>
      </c>
      <c r="M283" s="17" t="str">
        <f t="shared" ca="1" si="38"/>
        <v>F0</v>
      </c>
      <c r="N283" s="17" t="str">
        <f t="shared" ca="1" si="39"/>
        <v>C2</v>
      </c>
      <c r="O283" s="17" t="str">
        <f t="shared" ca="1" si="40"/>
        <v>C2</v>
      </c>
    </row>
    <row r="284" spans="1:15" s="25" customFormat="1" ht="36" customHeight="1" x14ac:dyDescent="0.2">
      <c r="A284" s="111" t="s">
        <v>849</v>
      </c>
      <c r="B284" s="44" t="s">
        <v>354</v>
      </c>
      <c r="C284" s="37" t="s">
        <v>1399</v>
      </c>
      <c r="D284" s="43" t="s">
        <v>399</v>
      </c>
      <c r="E284" s="28" t="s">
        <v>182</v>
      </c>
      <c r="F284" s="57"/>
      <c r="G284" s="102"/>
      <c r="H284" s="35">
        <f t="shared" si="42"/>
        <v>0</v>
      </c>
      <c r="I284" s="53" t="s">
        <v>1256</v>
      </c>
      <c r="J284" s="24" t="str">
        <f t="shared" ca="1" si="37"/>
        <v/>
      </c>
      <c r="K284" s="15" t="str">
        <f t="shared" si="41"/>
        <v>B168rlType ^ Concrete Modified Barrier (^ mm reveal ht Integral)SD-203Bm</v>
      </c>
      <c r="L284" s="16">
        <f>MATCH(K284,'Pay Items'!$K$1:$K$649,0)</f>
        <v>284</v>
      </c>
      <c r="M284" s="17" t="str">
        <f t="shared" ca="1" si="38"/>
        <v>F0</v>
      </c>
      <c r="N284" s="17" t="str">
        <f t="shared" ca="1" si="39"/>
        <v>C2</v>
      </c>
      <c r="O284" s="17" t="str">
        <f t="shared" ca="1" si="40"/>
        <v>C2</v>
      </c>
    </row>
    <row r="285" spans="1:15" s="25" customFormat="1" ht="36" customHeight="1" x14ac:dyDescent="0.2">
      <c r="A285" s="111" t="s">
        <v>1172</v>
      </c>
      <c r="B285" s="44" t="s">
        <v>976</v>
      </c>
      <c r="C285" s="37" t="s">
        <v>1400</v>
      </c>
      <c r="D285" s="43" t="s">
        <v>399</v>
      </c>
      <c r="E285" s="28" t="s">
        <v>182</v>
      </c>
      <c r="F285" s="57"/>
      <c r="G285" s="102"/>
      <c r="H285" s="35">
        <f t="shared" si="42"/>
        <v>0</v>
      </c>
      <c r="I285" s="58"/>
      <c r="J285" s="24" t="str">
        <f t="shared" ca="1" si="37"/>
        <v/>
      </c>
      <c r="K285" s="15" t="str">
        <f t="shared" si="41"/>
        <v>B168rlAType ^ Concrete Modified Barrier (150 mm reveal ht Integral)SD-203Bm</v>
      </c>
      <c r="L285" s="16">
        <f>MATCH(K285,'Pay Items'!$K$1:$K$649,0)</f>
        <v>285</v>
      </c>
      <c r="M285" s="17" t="str">
        <f t="shared" ca="1" si="38"/>
        <v>F0</v>
      </c>
      <c r="N285" s="17" t="str">
        <f t="shared" ca="1" si="39"/>
        <v>C2</v>
      </c>
      <c r="O285" s="17" t="str">
        <f t="shared" ca="1" si="40"/>
        <v>C2</v>
      </c>
    </row>
    <row r="286" spans="1:15" s="25" customFormat="1" ht="36" customHeight="1" x14ac:dyDescent="0.2">
      <c r="A286" s="111" t="s">
        <v>1173</v>
      </c>
      <c r="B286" s="44" t="s">
        <v>976</v>
      </c>
      <c r="C286" s="37" t="s">
        <v>1401</v>
      </c>
      <c r="D286" s="43" t="s">
        <v>399</v>
      </c>
      <c r="E286" s="28" t="s">
        <v>182</v>
      </c>
      <c r="F286" s="57"/>
      <c r="G286" s="102"/>
      <c r="H286" s="35">
        <f t="shared" si="42"/>
        <v>0</v>
      </c>
      <c r="I286" s="58"/>
      <c r="J286" s="24" t="str">
        <f t="shared" ca="1" si="37"/>
        <v/>
      </c>
      <c r="K286" s="15" t="str">
        <f t="shared" si="41"/>
        <v>B168rlBType ^ Concrete Modified Barrier (180 mm reveal ht Integral)SD-203Bm</v>
      </c>
      <c r="L286" s="16">
        <f>MATCH(K286,'Pay Items'!$K$1:$K$649,0)</f>
        <v>286</v>
      </c>
      <c r="M286" s="17" t="str">
        <f t="shared" ca="1" si="38"/>
        <v>F0</v>
      </c>
      <c r="N286" s="17" t="str">
        <f t="shared" ca="1" si="39"/>
        <v>C2</v>
      </c>
      <c r="O286" s="17" t="str">
        <f t="shared" ca="1" si="40"/>
        <v>C2</v>
      </c>
    </row>
    <row r="287" spans="1:15" s="25" customFormat="1" ht="43.9" customHeight="1" x14ac:dyDescent="0.2">
      <c r="A287" s="111" t="s">
        <v>850</v>
      </c>
      <c r="B287" s="44" t="s">
        <v>355</v>
      </c>
      <c r="C287" s="37" t="s">
        <v>1402</v>
      </c>
      <c r="D287" s="43" t="s">
        <v>342</v>
      </c>
      <c r="E287" s="28" t="s">
        <v>182</v>
      </c>
      <c r="F287" s="57"/>
      <c r="G287" s="102"/>
      <c r="H287" s="35">
        <f t="shared" si="42"/>
        <v>0</v>
      </c>
      <c r="I287" s="58"/>
      <c r="J287" s="24" t="str">
        <f t="shared" ca="1" si="37"/>
        <v/>
      </c>
      <c r="K287" s="15" t="str">
        <f t="shared" si="41"/>
        <v>B169rlType ^ Concrete Mountable Curb (^ mm reveal ht Integral)SD-201m</v>
      </c>
      <c r="L287" s="16">
        <f>MATCH(K287,'Pay Items'!$K$1:$K$649,0)</f>
        <v>287</v>
      </c>
      <c r="M287" s="17" t="str">
        <f t="shared" ca="1" si="38"/>
        <v>F0</v>
      </c>
      <c r="N287" s="17" t="str">
        <f t="shared" ca="1" si="39"/>
        <v>C2</v>
      </c>
      <c r="O287" s="17" t="str">
        <f t="shared" ca="1" si="40"/>
        <v>C2</v>
      </c>
    </row>
    <row r="288" spans="1:15" s="33" customFormat="1" ht="68.25" customHeight="1" x14ac:dyDescent="0.2">
      <c r="A288" s="111" t="s">
        <v>851</v>
      </c>
      <c r="B288" s="44" t="s">
        <v>356</v>
      </c>
      <c r="C288" s="37" t="s">
        <v>1403</v>
      </c>
      <c r="D288" s="43" t="s">
        <v>343</v>
      </c>
      <c r="E288" s="28"/>
      <c r="F288" s="36"/>
      <c r="G288" s="109"/>
      <c r="H288" s="35"/>
      <c r="I288" s="53" t="s">
        <v>1254</v>
      </c>
      <c r="J288" s="24" t="str">
        <f t="shared" ca="1" si="37"/>
        <v>LOCKED</v>
      </c>
      <c r="K288" s="15" t="str">
        <f t="shared" si="41"/>
        <v>B170rlType ^ Concrete Curb and Gutter (^ mm reveal ht, Barrier, Integral, 600 mm width, 150 mm Plain Concrete Pavement)SD-200</v>
      </c>
      <c r="L288" s="16">
        <f>MATCH(K288,'Pay Items'!$K$1:$K$649,0)</f>
        <v>288</v>
      </c>
      <c r="M288" s="17" t="str">
        <f t="shared" ca="1" si="38"/>
        <v>F0</v>
      </c>
      <c r="N288" s="17" t="str">
        <f t="shared" ca="1" si="39"/>
        <v>G</v>
      </c>
      <c r="O288" s="17" t="str">
        <f t="shared" ca="1" si="40"/>
        <v>C2</v>
      </c>
    </row>
    <row r="289" spans="1:15" s="33" customFormat="1" ht="63" customHeight="1" x14ac:dyDescent="0.2">
      <c r="A289" s="111" t="s">
        <v>1174</v>
      </c>
      <c r="B289" s="44" t="s">
        <v>978</v>
      </c>
      <c r="C289" s="37" t="s">
        <v>1369</v>
      </c>
      <c r="D289" s="43" t="s">
        <v>343</v>
      </c>
      <c r="E289" s="28"/>
      <c r="F289" s="36"/>
      <c r="G289" s="109"/>
      <c r="H289" s="35"/>
      <c r="I289" s="53" t="s">
        <v>586</v>
      </c>
      <c r="J289" s="24" t="str">
        <f t="shared" ca="1" si="37"/>
        <v>LOCKED</v>
      </c>
      <c r="K289" s="15" t="str">
        <f t="shared" si="41"/>
        <v>B170rlAType ^ Concrete Curb and Gutter (150 mm reveal ht, Barrier, Integral, 600 mm width, 150 mm Plain Concrete Pavement)SD-200</v>
      </c>
      <c r="L289" s="16">
        <f>MATCH(K289,'Pay Items'!$K$1:$K$649,0)</f>
        <v>289</v>
      </c>
      <c r="M289" s="17" t="str">
        <f t="shared" ca="1" si="38"/>
        <v>F0</v>
      </c>
      <c r="N289" s="17" t="str">
        <f t="shared" ca="1" si="39"/>
        <v>G</v>
      </c>
      <c r="O289" s="17" t="str">
        <f t="shared" ca="1" si="40"/>
        <v>C2</v>
      </c>
    </row>
    <row r="290" spans="1:15" s="33" customFormat="1" ht="63.75" customHeight="1" x14ac:dyDescent="0.2">
      <c r="A290" s="111" t="s">
        <v>1175</v>
      </c>
      <c r="B290" s="44" t="s">
        <v>978</v>
      </c>
      <c r="C290" s="37" t="s">
        <v>1370</v>
      </c>
      <c r="D290" s="43" t="s">
        <v>343</v>
      </c>
      <c r="E290" s="28"/>
      <c r="F290" s="36"/>
      <c r="G290" s="109"/>
      <c r="H290" s="35"/>
      <c r="I290" s="53" t="s">
        <v>586</v>
      </c>
      <c r="J290" s="24" t="str">
        <f t="shared" ca="1" si="37"/>
        <v>LOCKED</v>
      </c>
      <c r="K290" s="15" t="str">
        <f t="shared" si="41"/>
        <v>B170rlBType ^ Concrete Curb and Gutter (180 mm reveal ht, Barrier, Integral, 600 mm width, 150 mm Plain Concrete Pavement)SD-200</v>
      </c>
      <c r="L290" s="16">
        <f>MATCH(K290,'Pay Items'!$K$1:$K$649,0)</f>
        <v>290</v>
      </c>
      <c r="M290" s="17" t="str">
        <f t="shared" ca="1" si="38"/>
        <v>F0</v>
      </c>
      <c r="N290" s="17" t="str">
        <f t="shared" ca="1" si="39"/>
        <v>G</v>
      </c>
      <c r="O290" s="17" t="str">
        <f t="shared" ca="1" si="40"/>
        <v>C2</v>
      </c>
    </row>
    <row r="291" spans="1:15" s="33" customFormat="1" ht="30" customHeight="1" x14ac:dyDescent="0.2">
      <c r="A291" s="111" t="s">
        <v>1404</v>
      </c>
      <c r="B291" s="65" t="s">
        <v>700</v>
      </c>
      <c r="C291" s="37" t="s">
        <v>712</v>
      </c>
      <c r="D291" s="43"/>
      <c r="E291" s="28" t="s">
        <v>182</v>
      </c>
      <c r="F291" s="57"/>
      <c r="G291" s="102"/>
      <c r="H291" s="35">
        <f>ROUND(G291*F291,2)</f>
        <v>0</v>
      </c>
      <c r="I291" s="53" t="s">
        <v>1390</v>
      </c>
      <c r="J291" s="24" t="str">
        <f t="shared" ca="1" si="37"/>
        <v/>
      </c>
      <c r="K291" s="15" t="str">
        <f t="shared" si="41"/>
        <v>B170rl^1Less than 3 mm</v>
      </c>
      <c r="L291" s="16">
        <f>MATCH(K291,'Pay Items'!$K$1:$K$649,0)</f>
        <v>291</v>
      </c>
      <c r="M291" s="17" t="str">
        <f t="shared" ca="1" si="38"/>
        <v>F0</v>
      </c>
      <c r="N291" s="17" t="str">
        <f t="shared" ca="1" si="39"/>
        <v>C2</v>
      </c>
      <c r="O291" s="17" t="str">
        <f t="shared" ca="1" si="40"/>
        <v>C2</v>
      </c>
    </row>
    <row r="292" spans="1:15" s="33" customFormat="1" ht="30" customHeight="1" x14ac:dyDescent="0.2">
      <c r="A292" s="111" t="s">
        <v>1405</v>
      </c>
      <c r="B292" s="65" t="s">
        <v>702</v>
      </c>
      <c r="C292" s="37" t="s">
        <v>713</v>
      </c>
      <c r="D292" s="43"/>
      <c r="E292" s="28" t="s">
        <v>182</v>
      </c>
      <c r="F292" s="57"/>
      <c r="G292" s="102"/>
      <c r="H292" s="35">
        <f>ROUND(G292*F292,2)</f>
        <v>0</v>
      </c>
      <c r="I292" s="53" t="s">
        <v>1390</v>
      </c>
      <c r="J292" s="24" t="str">
        <f t="shared" ca="1" si="37"/>
        <v/>
      </c>
      <c r="K292" s="15" t="str">
        <f t="shared" si="41"/>
        <v>B170rl^23 m to 30 mm</v>
      </c>
      <c r="L292" s="16">
        <f>MATCH(K292,'Pay Items'!$K$1:$K$649,0)</f>
        <v>292</v>
      </c>
      <c r="M292" s="17" t="str">
        <f t="shared" ca="1" si="38"/>
        <v>F0</v>
      </c>
      <c r="N292" s="17" t="str">
        <f t="shared" ca="1" si="39"/>
        <v>C2</v>
      </c>
      <c r="O292" s="17" t="str">
        <f t="shared" ca="1" si="40"/>
        <v>C2</v>
      </c>
    </row>
    <row r="293" spans="1:15" s="33" customFormat="1" ht="30" customHeight="1" x14ac:dyDescent="0.2">
      <c r="A293" s="111" t="s">
        <v>1406</v>
      </c>
      <c r="B293" s="65" t="s">
        <v>714</v>
      </c>
      <c r="C293" s="37" t="s">
        <v>716</v>
      </c>
      <c r="D293" s="43" t="s">
        <v>173</v>
      </c>
      <c r="E293" s="28" t="s">
        <v>182</v>
      </c>
      <c r="F293" s="57"/>
      <c r="G293" s="102"/>
      <c r="H293" s="35">
        <f>ROUND(G293*F293,2)</f>
        <v>0</v>
      </c>
      <c r="I293" s="53" t="s">
        <v>1390</v>
      </c>
      <c r="J293" s="24" t="str">
        <f t="shared" ca="1" si="37"/>
        <v/>
      </c>
      <c r="K293" s="15" t="str">
        <f t="shared" si="41"/>
        <v>B170rl^3Greater than 30 mm</v>
      </c>
      <c r="L293" s="16">
        <f>MATCH(K293,'Pay Items'!$K$1:$K$649,0)</f>
        <v>293</v>
      </c>
      <c r="M293" s="17" t="str">
        <f t="shared" ca="1" si="38"/>
        <v>F0</v>
      </c>
      <c r="N293" s="17" t="str">
        <f t="shared" ca="1" si="39"/>
        <v>C2</v>
      </c>
      <c r="O293" s="17" t="str">
        <f t="shared" ca="1" si="40"/>
        <v>C2</v>
      </c>
    </row>
    <row r="294" spans="1:15" s="33" customFormat="1" ht="70.900000000000006" customHeight="1" x14ac:dyDescent="0.2">
      <c r="A294" s="111" t="s">
        <v>852</v>
      </c>
      <c r="B294" s="44" t="s">
        <v>357</v>
      </c>
      <c r="C294" s="37" t="s">
        <v>1407</v>
      </c>
      <c r="D294" s="43" t="s">
        <v>448</v>
      </c>
      <c r="E294" s="28"/>
      <c r="F294" s="36"/>
      <c r="G294" s="109"/>
      <c r="H294" s="35"/>
      <c r="I294" s="53" t="s">
        <v>1255</v>
      </c>
      <c r="J294" s="24" t="str">
        <f t="shared" ca="1" si="37"/>
        <v>LOCKED</v>
      </c>
      <c r="K294" s="15" t="str">
        <f t="shared" si="41"/>
        <v>B174rlType ^ Concrete Curb and Gutter (^ mm reveal ht, Modified Barrier, Integral, - 600 mm width, 150 mm Plain Concrete Pavement)SD-200 SD-203B</v>
      </c>
      <c r="L294" s="16">
        <f>MATCH(K294,'Pay Items'!$K$1:$K$649,0)</f>
        <v>294</v>
      </c>
      <c r="M294" s="17" t="str">
        <f t="shared" ca="1" si="38"/>
        <v>F0</v>
      </c>
      <c r="N294" s="17" t="str">
        <f t="shared" ca="1" si="39"/>
        <v>G</v>
      </c>
      <c r="O294" s="17" t="str">
        <f t="shared" ca="1" si="40"/>
        <v>C2</v>
      </c>
    </row>
    <row r="295" spans="1:15" s="33" customFormat="1" ht="70.900000000000006" customHeight="1" x14ac:dyDescent="0.2">
      <c r="A295" s="111" t="s">
        <v>1176</v>
      </c>
      <c r="B295" s="44" t="s">
        <v>970</v>
      </c>
      <c r="C295" s="37" t="s">
        <v>1408</v>
      </c>
      <c r="D295" s="43" t="s">
        <v>448</v>
      </c>
      <c r="E295" s="28"/>
      <c r="F295" s="36"/>
      <c r="G295" s="109"/>
      <c r="H295" s="35"/>
      <c r="I295" s="53"/>
      <c r="J295" s="24" t="str">
        <f t="shared" ca="1" si="37"/>
        <v>LOCKED</v>
      </c>
      <c r="K295" s="15" t="str">
        <f t="shared" si="41"/>
        <v>B174rlAType ^ Concrete Curb and Gutter (150 mm reveal ht, Modified Barrier, Integral, - 600 mm width, 150 mm Plain Concrete Pavement)SD-200 SD-203B</v>
      </c>
      <c r="L295" s="16">
        <f>MATCH(K295,'Pay Items'!$K$1:$K$649,0)</f>
        <v>295</v>
      </c>
      <c r="M295" s="17" t="str">
        <f t="shared" ca="1" si="38"/>
        <v>F0</v>
      </c>
      <c r="N295" s="17" t="str">
        <f t="shared" ca="1" si="39"/>
        <v>G</v>
      </c>
      <c r="O295" s="17" t="str">
        <f t="shared" ca="1" si="40"/>
        <v>C2</v>
      </c>
    </row>
    <row r="296" spans="1:15" s="33" customFormat="1" ht="70.900000000000006" customHeight="1" x14ac:dyDescent="0.2">
      <c r="A296" s="111" t="s">
        <v>1177</v>
      </c>
      <c r="B296" s="44" t="s">
        <v>970</v>
      </c>
      <c r="C296" s="37" t="s">
        <v>1409</v>
      </c>
      <c r="D296" s="43" t="s">
        <v>448</v>
      </c>
      <c r="E296" s="28"/>
      <c r="F296" s="36"/>
      <c r="G296" s="109"/>
      <c r="H296" s="35"/>
      <c r="I296" s="53"/>
      <c r="J296" s="24" t="str">
        <f t="shared" ca="1" si="37"/>
        <v>LOCKED</v>
      </c>
      <c r="K296" s="15" t="str">
        <f t="shared" si="41"/>
        <v>B174rlBType ^ Concrete Curb and Gutter (180 mm reveal ht, Modified Barrier, Integral, - 600 mm width, 150 mm Plain Concrete Pavement)SD-200 SD-203B</v>
      </c>
      <c r="L296" s="16">
        <f>MATCH(K296,'Pay Items'!$K$1:$K$649,0)</f>
        <v>296</v>
      </c>
      <c r="M296" s="17" t="str">
        <f t="shared" ca="1" si="38"/>
        <v>F0</v>
      </c>
      <c r="N296" s="17" t="str">
        <f t="shared" ca="1" si="39"/>
        <v>G</v>
      </c>
      <c r="O296" s="17" t="str">
        <f t="shared" ca="1" si="40"/>
        <v>C2</v>
      </c>
    </row>
    <row r="297" spans="1:15" s="33" customFormat="1" ht="30" customHeight="1" x14ac:dyDescent="0.2">
      <c r="A297" s="111" t="s">
        <v>1410</v>
      </c>
      <c r="B297" s="65" t="s">
        <v>700</v>
      </c>
      <c r="C297" s="37" t="s">
        <v>712</v>
      </c>
      <c r="D297" s="43"/>
      <c r="E297" s="28" t="s">
        <v>182</v>
      </c>
      <c r="F297" s="57"/>
      <c r="G297" s="102"/>
      <c r="H297" s="35">
        <f>ROUND(G297*F297,2)</f>
        <v>0</v>
      </c>
      <c r="I297" s="53" t="s">
        <v>1390</v>
      </c>
      <c r="J297" s="24" t="str">
        <f t="shared" ca="1" si="37"/>
        <v/>
      </c>
      <c r="K297" s="15" t="str">
        <f t="shared" si="41"/>
        <v>B174rl^1Less than 3 mm</v>
      </c>
      <c r="L297" s="16">
        <f>MATCH(K297,'Pay Items'!$K$1:$K$649,0)</f>
        <v>297</v>
      </c>
      <c r="M297" s="17" t="str">
        <f t="shared" ca="1" si="38"/>
        <v>F0</v>
      </c>
      <c r="N297" s="17" t="str">
        <f t="shared" ca="1" si="39"/>
        <v>C2</v>
      </c>
      <c r="O297" s="17" t="str">
        <f t="shared" ca="1" si="40"/>
        <v>C2</v>
      </c>
    </row>
    <row r="298" spans="1:15" s="33" customFormat="1" ht="30" customHeight="1" x14ac:dyDescent="0.2">
      <c r="A298" s="111" t="s">
        <v>1411</v>
      </c>
      <c r="B298" s="65" t="s">
        <v>702</v>
      </c>
      <c r="C298" s="37" t="s">
        <v>713</v>
      </c>
      <c r="D298" s="43"/>
      <c r="E298" s="28" t="s">
        <v>182</v>
      </c>
      <c r="F298" s="57"/>
      <c r="G298" s="102"/>
      <c r="H298" s="35">
        <f>ROUND(G298*F298,2)</f>
        <v>0</v>
      </c>
      <c r="I298" s="53" t="s">
        <v>1390</v>
      </c>
      <c r="J298" s="24" t="str">
        <f t="shared" ca="1" si="37"/>
        <v/>
      </c>
      <c r="K298" s="15" t="str">
        <f t="shared" si="41"/>
        <v>B174rl^23 m to 30 mm</v>
      </c>
      <c r="L298" s="16">
        <f>MATCH(K298,'Pay Items'!$K$1:$K$649,0)</f>
        <v>298</v>
      </c>
      <c r="M298" s="17" t="str">
        <f t="shared" ca="1" si="38"/>
        <v>F0</v>
      </c>
      <c r="N298" s="17" t="str">
        <f t="shared" ca="1" si="39"/>
        <v>C2</v>
      </c>
      <c r="O298" s="17" t="str">
        <f t="shared" ca="1" si="40"/>
        <v>C2</v>
      </c>
    </row>
    <row r="299" spans="1:15" s="33" customFormat="1" ht="30" customHeight="1" x14ac:dyDescent="0.2">
      <c r="A299" s="111" t="s">
        <v>1412</v>
      </c>
      <c r="B299" s="65" t="s">
        <v>714</v>
      </c>
      <c r="C299" s="37" t="s">
        <v>716</v>
      </c>
      <c r="D299" s="43" t="s">
        <v>173</v>
      </c>
      <c r="E299" s="28" t="s">
        <v>182</v>
      </c>
      <c r="F299" s="57"/>
      <c r="G299" s="102"/>
      <c r="H299" s="35">
        <f>ROUND(G299*F299,2)</f>
        <v>0</v>
      </c>
      <c r="I299" s="53" t="s">
        <v>1390</v>
      </c>
      <c r="J299" s="24" t="str">
        <f t="shared" ca="1" si="37"/>
        <v/>
      </c>
      <c r="K299" s="15" t="str">
        <f t="shared" si="41"/>
        <v>B174rl^3Greater than 30 mm</v>
      </c>
      <c r="L299" s="16">
        <f>MATCH(K299,'Pay Items'!$K$1:$K$649,0)</f>
        <v>299</v>
      </c>
      <c r="M299" s="17" t="str">
        <f t="shared" ca="1" si="38"/>
        <v>F0</v>
      </c>
      <c r="N299" s="17" t="str">
        <f t="shared" ca="1" si="39"/>
        <v>C2</v>
      </c>
      <c r="O299" s="17" t="str">
        <f t="shared" ca="1" si="40"/>
        <v>C2</v>
      </c>
    </row>
    <row r="300" spans="1:15" s="33" customFormat="1" ht="66" customHeight="1" x14ac:dyDescent="0.2">
      <c r="A300" s="111" t="s">
        <v>853</v>
      </c>
      <c r="B300" s="44" t="s">
        <v>358</v>
      </c>
      <c r="C300" s="37" t="s">
        <v>1413</v>
      </c>
      <c r="D300" s="43" t="s">
        <v>343</v>
      </c>
      <c r="E300" s="28"/>
      <c r="F300" s="36"/>
      <c r="G300" s="109"/>
      <c r="H300" s="35"/>
      <c r="I300" s="53" t="s">
        <v>1254</v>
      </c>
      <c r="J300" s="24" t="str">
        <f t="shared" ca="1" si="37"/>
        <v>LOCKED</v>
      </c>
      <c r="K300" s="15" t="str">
        <f t="shared" si="41"/>
        <v>B178rlType ^ Concrete Curb and Gutter (^ mm reveal ht, Lip Curb, Integral, 600 mm width, 150 mm Plain Concrete Pavement)SD-200</v>
      </c>
      <c r="L300" s="16">
        <f>MATCH(K300,'Pay Items'!$K$1:$K$649,0)</f>
        <v>300</v>
      </c>
      <c r="M300" s="17" t="str">
        <f t="shared" ca="1" si="38"/>
        <v>F0</v>
      </c>
      <c r="N300" s="17" t="str">
        <f t="shared" ca="1" si="39"/>
        <v>G</v>
      </c>
      <c r="O300" s="17" t="str">
        <f t="shared" ca="1" si="40"/>
        <v>C2</v>
      </c>
    </row>
    <row r="301" spans="1:15" s="33" customFormat="1" ht="65.25" customHeight="1" x14ac:dyDescent="0.2">
      <c r="A301" s="111" t="s">
        <v>1178</v>
      </c>
      <c r="B301" s="44" t="s">
        <v>980</v>
      </c>
      <c r="C301" s="37" t="s">
        <v>1414</v>
      </c>
      <c r="D301" s="43" t="s">
        <v>343</v>
      </c>
      <c r="E301" s="28"/>
      <c r="F301" s="36"/>
      <c r="G301" s="109"/>
      <c r="H301" s="35"/>
      <c r="I301" s="53" t="s">
        <v>586</v>
      </c>
      <c r="J301" s="24" t="str">
        <f t="shared" ca="1" si="37"/>
        <v>LOCKED</v>
      </c>
      <c r="K301" s="15" t="str">
        <f t="shared" si="41"/>
        <v>B178rlAType ^ Concrete Curb and Gutter (150 mm reveal ht, Lip Curb, Integral, 600 mm width, 150 mm Plain Concrete Pavement)SD-200</v>
      </c>
      <c r="L301" s="16">
        <f>MATCH(K301,'Pay Items'!$K$1:$K$649,0)</f>
        <v>301</v>
      </c>
      <c r="M301" s="17" t="str">
        <f t="shared" ca="1" si="38"/>
        <v>F0</v>
      </c>
      <c r="N301" s="17" t="str">
        <f t="shared" ca="1" si="39"/>
        <v>G</v>
      </c>
      <c r="O301" s="17" t="str">
        <f t="shared" ca="1" si="40"/>
        <v>C2</v>
      </c>
    </row>
    <row r="302" spans="1:15" s="33" customFormat="1" ht="66" customHeight="1" x14ac:dyDescent="0.2">
      <c r="A302" s="111" t="s">
        <v>1179</v>
      </c>
      <c r="B302" s="44" t="s">
        <v>980</v>
      </c>
      <c r="C302" s="37" t="s">
        <v>1415</v>
      </c>
      <c r="D302" s="43" t="s">
        <v>343</v>
      </c>
      <c r="E302" s="28"/>
      <c r="F302" s="36"/>
      <c r="G302" s="109"/>
      <c r="H302" s="35"/>
      <c r="I302" s="53" t="s">
        <v>707</v>
      </c>
      <c r="J302" s="24" t="str">
        <f t="shared" ca="1" si="37"/>
        <v>LOCKED</v>
      </c>
      <c r="K302" s="15" t="str">
        <f t="shared" si="41"/>
        <v>B178rlBType ^ Concrete Curb and Gutter (180 mm reveal ht, Lip Curb, Integral, 600 mm width, 150 mm Plain Concrete Pavement)SD-200</v>
      </c>
      <c r="L302" s="16">
        <f>MATCH(K302,'Pay Items'!$K$1:$K$649,0)</f>
        <v>302</v>
      </c>
      <c r="M302" s="17" t="str">
        <f t="shared" ca="1" si="38"/>
        <v>F0</v>
      </c>
      <c r="N302" s="17" t="str">
        <f t="shared" ca="1" si="39"/>
        <v>G</v>
      </c>
      <c r="O302" s="17" t="str">
        <f t="shared" ca="1" si="40"/>
        <v>C2</v>
      </c>
    </row>
    <row r="303" spans="1:15" s="33" customFormat="1" ht="30" customHeight="1" x14ac:dyDescent="0.2">
      <c r="A303" s="111" t="s">
        <v>1416</v>
      </c>
      <c r="B303" s="65" t="s">
        <v>700</v>
      </c>
      <c r="C303" s="37" t="s">
        <v>712</v>
      </c>
      <c r="D303" s="43"/>
      <c r="E303" s="28" t="s">
        <v>182</v>
      </c>
      <c r="F303" s="57"/>
      <c r="G303" s="102"/>
      <c r="H303" s="35">
        <f t="shared" ref="H303:H318" si="43">ROUND(G303*F303,2)</f>
        <v>0</v>
      </c>
      <c r="I303" s="53" t="s">
        <v>1390</v>
      </c>
      <c r="J303" s="24" t="str">
        <f t="shared" ca="1" si="37"/>
        <v/>
      </c>
      <c r="K303" s="15" t="str">
        <f t="shared" si="41"/>
        <v>B178rl^1Less than 3 mm</v>
      </c>
      <c r="L303" s="16">
        <f>MATCH(K303,'Pay Items'!$K$1:$K$649,0)</f>
        <v>303</v>
      </c>
      <c r="M303" s="17" t="str">
        <f t="shared" ca="1" si="38"/>
        <v>F0</v>
      </c>
      <c r="N303" s="17" t="str">
        <f t="shared" ca="1" si="39"/>
        <v>C2</v>
      </c>
      <c r="O303" s="17" t="str">
        <f t="shared" ca="1" si="40"/>
        <v>C2</v>
      </c>
    </row>
    <row r="304" spans="1:15" s="33" customFormat="1" ht="30" customHeight="1" x14ac:dyDescent="0.2">
      <c r="A304" s="111" t="s">
        <v>1417</v>
      </c>
      <c r="B304" s="65" t="s">
        <v>702</v>
      </c>
      <c r="C304" s="37" t="s">
        <v>713</v>
      </c>
      <c r="D304" s="43"/>
      <c r="E304" s="28" t="s">
        <v>182</v>
      </c>
      <c r="F304" s="57"/>
      <c r="G304" s="102"/>
      <c r="H304" s="35">
        <f t="shared" si="43"/>
        <v>0</v>
      </c>
      <c r="I304" s="53" t="s">
        <v>1390</v>
      </c>
      <c r="J304" s="24" t="str">
        <f t="shared" ca="1" si="37"/>
        <v/>
      </c>
      <c r="K304" s="15" t="str">
        <f t="shared" si="41"/>
        <v>B178rl^23 m to 30 mm</v>
      </c>
      <c r="L304" s="16">
        <f>MATCH(K304,'Pay Items'!$K$1:$K$649,0)</f>
        <v>304</v>
      </c>
      <c r="M304" s="17" t="str">
        <f t="shared" ca="1" si="38"/>
        <v>F0</v>
      </c>
      <c r="N304" s="17" t="str">
        <f t="shared" ca="1" si="39"/>
        <v>C2</v>
      </c>
      <c r="O304" s="17" t="str">
        <f t="shared" ca="1" si="40"/>
        <v>C2</v>
      </c>
    </row>
    <row r="305" spans="1:15" s="33" customFormat="1" ht="30" customHeight="1" x14ac:dyDescent="0.2">
      <c r="A305" s="111" t="s">
        <v>1418</v>
      </c>
      <c r="B305" s="65" t="s">
        <v>714</v>
      </c>
      <c r="C305" s="37" t="s">
        <v>716</v>
      </c>
      <c r="D305" s="43" t="s">
        <v>173</v>
      </c>
      <c r="E305" s="28" t="s">
        <v>182</v>
      </c>
      <c r="F305" s="57"/>
      <c r="G305" s="102"/>
      <c r="H305" s="35">
        <f t="shared" si="43"/>
        <v>0</v>
      </c>
      <c r="I305" s="53" t="s">
        <v>1390</v>
      </c>
      <c r="J305" s="24" t="str">
        <f t="shared" ca="1" si="37"/>
        <v/>
      </c>
      <c r="K305" s="15" t="str">
        <f t="shared" si="41"/>
        <v>B178rl^3Greater than 30 mm</v>
      </c>
      <c r="L305" s="16">
        <f>MATCH(K305,'Pay Items'!$K$1:$K$649,0)</f>
        <v>305</v>
      </c>
      <c r="M305" s="17" t="str">
        <f t="shared" ca="1" si="38"/>
        <v>F0</v>
      </c>
      <c r="N305" s="17" t="str">
        <f t="shared" ca="1" si="39"/>
        <v>C2</v>
      </c>
      <c r="O305" s="17" t="str">
        <f t="shared" ca="1" si="40"/>
        <v>C2</v>
      </c>
    </row>
    <row r="306" spans="1:15" s="25" customFormat="1" ht="38.25" customHeight="1" x14ac:dyDescent="0.2">
      <c r="A306" s="111" t="s">
        <v>854</v>
      </c>
      <c r="B306" s="44" t="s">
        <v>360</v>
      </c>
      <c r="C306" s="37" t="s">
        <v>1419</v>
      </c>
      <c r="D306" s="43" t="s">
        <v>345</v>
      </c>
      <c r="E306" s="28" t="s">
        <v>182</v>
      </c>
      <c r="F306" s="57"/>
      <c r="G306" s="102"/>
      <c r="H306" s="35">
        <f t="shared" si="43"/>
        <v>0</v>
      </c>
      <c r="I306" s="53"/>
      <c r="J306" s="24" t="str">
        <f t="shared" ca="1" si="37"/>
        <v/>
      </c>
      <c r="K306" s="15" t="str">
        <f t="shared" si="41"/>
        <v>B182rlType ^ Concrete Lip Curb (40 mm reveal ht, Integral)SD-202Bm</v>
      </c>
      <c r="L306" s="16">
        <f>MATCH(K306,'Pay Items'!$K$1:$K$649,0)</f>
        <v>306</v>
      </c>
      <c r="M306" s="17" t="str">
        <f t="shared" ca="1" si="38"/>
        <v>F0</v>
      </c>
      <c r="N306" s="17" t="str">
        <f t="shared" ca="1" si="39"/>
        <v>C2</v>
      </c>
      <c r="O306" s="17" t="str">
        <f t="shared" ca="1" si="40"/>
        <v>C2</v>
      </c>
    </row>
    <row r="307" spans="1:15" s="25" customFormat="1" ht="35.25" customHeight="1" x14ac:dyDescent="0.2">
      <c r="A307" s="111" t="s">
        <v>855</v>
      </c>
      <c r="B307" s="44" t="s">
        <v>359</v>
      </c>
      <c r="C307" s="37" t="s">
        <v>1379</v>
      </c>
      <c r="D307" s="43" t="s">
        <v>346</v>
      </c>
      <c r="E307" s="28" t="s">
        <v>182</v>
      </c>
      <c r="F307" s="57"/>
      <c r="G307" s="102"/>
      <c r="H307" s="35">
        <f t="shared" si="43"/>
        <v>0</v>
      </c>
      <c r="I307" s="53" t="s">
        <v>1253</v>
      </c>
      <c r="J307" s="24" t="str">
        <f t="shared" ca="1" si="37"/>
        <v/>
      </c>
      <c r="K307" s="15" t="str">
        <f t="shared" si="41"/>
        <v>B183rlType ^ Concrete Modified Lip Curb (^ mm reveal ht, Dowelled)SD-202Cm</v>
      </c>
      <c r="L307" s="16">
        <f>MATCH(K307,'Pay Items'!$K$1:$K$649,0)</f>
        <v>307</v>
      </c>
      <c r="M307" s="17" t="str">
        <f t="shared" ca="1" si="38"/>
        <v>F0</v>
      </c>
      <c r="N307" s="17" t="str">
        <f t="shared" ca="1" si="39"/>
        <v>C2</v>
      </c>
      <c r="O307" s="17" t="str">
        <f t="shared" ca="1" si="40"/>
        <v>C2</v>
      </c>
    </row>
    <row r="308" spans="1:15" s="25" customFormat="1" ht="41.25" customHeight="1" x14ac:dyDescent="0.2">
      <c r="A308" s="111" t="s">
        <v>1180</v>
      </c>
      <c r="B308" s="44" t="s">
        <v>981</v>
      </c>
      <c r="C308" s="37" t="s">
        <v>1380</v>
      </c>
      <c r="D308" s="43" t="s">
        <v>346</v>
      </c>
      <c r="E308" s="28" t="s">
        <v>182</v>
      </c>
      <c r="F308" s="57"/>
      <c r="G308" s="102"/>
      <c r="H308" s="35">
        <f t="shared" si="43"/>
        <v>0</v>
      </c>
      <c r="I308" s="53" t="s">
        <v>586</v>
      </c>
      <c r="J308" s="24" t="str">
        <f t="shared" ca="1" si="37"/>
        <v/>
      </c>
      <c r="K308" s="15" t="str">
        <f t="shared" si="41"/>
        <v>B183rlAType ^ Concrete Modified Lip Curb (75 mm reveal ht, Dowelled)SD-202Cm</v>
      </c>
      <c r="L308" s="16">
        <f>MATCH(K308,'Pay Items'!$K$1:$K$649,0)</f>
        <v>308</v>
      </c>
      <c r="M308" s="17" t="str">
        <f t="shared" ca="1" si="38"/>
        <v>F0</v>
      </c>
      <c r="N308" s="17" t="str">
        <f t="shared" ca="1" si="39"/>
        <v>C2</v>
      </c>
      <c r="O308" s="17" t="str">
        <f t="shared" ca="1" si="40"/>
        <v>C2</v>
      </c>
    </row>
    <row r="309" spans="1:15" s="25" customFormat="1" ht="36" customHeight="1" x14ac:dyDescent="0.2">
      <c r="A309" s="111" t="s">
        <v>856</v>
      </c>
      <c r="B309" s="44" t="s">
        <v>207</v>
      </c>
      <c r="C309" s="37" t="s">
        <v>1381</v>
      </c>
      <c r="D309" s="43" t="s">
        <v>717</v>
      </c>
      <c r="E309" s="28" t="s">
        <v>182</v>
      </c>
      <c r="F309" s="57"/>
      <c r="G309" s="102"/>
      <c r="H309" s="35">
        <f t="shared" si="43"/>
        <v>0</v>
      </c>
      <c r="I309" s="53"/>
      <c r="J309" s="24" t="str">
        <f t="shared" ca="1" si="37"/>
        <v/>
      </c>
      <c r="K309" s="15" t="str">
        <f t="shared" si="41"/>
        <v>B184rlType ^ Concrete Curb Ramp (8-12 mm reveal ht, Integral)SD-229C,Dm</v>
      </c>
      <c r="L309" s="16">
        <f>MATCH(K309,'Pay Items'!$K$1:$K$649,0)</f>
        <v>309</v>
      </c>
      <c r="M309" s="17" t="str">
        <f t="shared" ca="1" si="38"/>
        <v>F0</v>
      </c>
      <c r="N309" s="17" t="str">
        <f t="shared" ca="1" si="39"/>
        <v>C2</v>
      </c>
      <c r="O309" s="17" t="str">
        <f t="shared" ca="1" si="40"/>
        <v>C2</v>
      </c>
    </row>
    <row r="310" spans="1:15" s="32" customFormat="1" ht="36.75" customHeight="1" x14ac:dyDescent="0.2">
      <c r="A310" s="111" t="s">
        <v>946</v>
      </c>
      <c r="B310" s="44" t="s">
        <v>361</v>
      </c>
      <c r="C310" s="37" t="s">
        <v>1382</v>
      </c>
      <c r="D310" s="43" t="s">
        <v>717</v>
      </c>
      <c r="E310" s="28" t="s">
        <v>182</v>
      </c>
      <c r="F310" s="57"/>
      <c r="G310" s="102"/>
      <c r="H310" s="35">
        <f t="shared" si="43"/>
        <v>0</v>
      </c>
      <c r="I310" s="53"/>
      <c r="J310" s="24" t="str">
        <f t="shared" ca="1" si="37"/>
        <v/>
      </c>
      <c r="K310" s="15" t="str">
        <f t="shared" si="41"/>
        <v>B184rlAType ^ Concrete Curb Ramp (8-12 mm reveal ht, Monolithic)SD-229C,Dm</v>
      </c>
      <c r="L310" s="16">
        <f>MATCH(K310,'Pay Items'!$K$1:$K$649,0)</f>
        <v>310</v>
      </c>
      <c r="M310" s="17" t="str">
        <f t="shared" ca="1" si="38"/>
        <v>F0</v>
      </c>
      <c r="N310" s="17" t="str">
        <f t="shared" ca="1" si="39"/>
        <v>C2</v>
      </c>
      <c r="O310" s="17" t="str">
        <f t="shared" ca="1" si="40"/>
        <v>C2</v>
      </c>
    </row>
    <row r="311" spans="1:15" s="25" customFormat="1" ht="36" customHeight="1" x14ac:dyDescent="0.2">
      <c r="A311" s="111" t="s">
        <v>857</v>
      </c>
      <c r="B311" s="44" t="s">
        <v>451</v>
      </c>
      <c r="C311" s="37" t="s">
        <v>1420</v>
      </c>
      <c r="D311" s="43" t="s">
        <v>347</v>
      </c>
      <c r="E311" s="28" t="s">
        <v>182</v>
      </c>
      <c r="F311" s="57"/>
      <c r="G311" s="102"/>
      <c r="H311" s="35">
        <f t="shared" si="43"/>
        <v>0</v>
      </c>
      <c r="I311" s="58" t="s">
        <v>1252</v>
      </c>
      <c r="J311" s="24" t="str">
        <f t="shared" ca="1" si="37"/>
        <v/>
      </c>
      <c r="K311" s="15" t="str">
        <f t="shared" si="41"/>
        <v>B185rlType ^ Concrete Safety Curb (^ mm reveal ht)SD-206Bm</v>
      </c>
      <c r="L311" s="16">
        <f>MATCH(K311,'Pay Items'!$K$1:$K$649,0)</f>
        <v>311</v>
      </c>
      <c r="M311" s="17" t="str">
        <f t="shared" ca="1" si="38"/>
        <v>F0</v>
      </c>
      <c r="N311" s="17" t="str">
        <f t="shared" ca="1" si="39"/>
        <v>C2</v>
      </c>
      <c r="O311" s="17" t="str">
        <f t="shared" ca="1" si="40"/>
        <v>C2</v>
      </c>
    </row>
    <row r="312" spans="1:15" s="25" customFormat="1" ht="50.25" customHeight="1" x14ac:dyDescent="0.2">
      <c r="A312" s="111" t="s">
        <v>947</v>
      </c>
      <c r="B312" s="44" t="s">
        <v>452</v>
      </c>
      <c r="C312" s="37" t="s">
        <v>1384</v>
      </c>
      <c r="D312" s="43" t="s">
        <v>706</v>
      </c>
      <c r="E312" s="28" t="s">
        <v>182</v>
      </c>
      <c r="F312" s="57"/>
      <c r="G312" s="102"/>
      <c r="H312" s="35">
        <f t="shared" si="43"/>
        <v>0</v>
      </c>
      <c r="I312" s="53" t="s">
        <v>707</v>
      </c>
      <c r="J312" s="24" t="str">
        <f t="shared" ca="1" si="37"/>
        <v/>
      </c>
      <c r="K312" s="15" t="str">
        <f t="shared" si="41"/>
        <v>B185rlAType ^ Concrete Splash Strip (180 mm reveal ht, Monolithic Barrier Curb, 750 mm width)SD-223Am</v>
      </c>
      <c r="L312" s="16">
        <f>MATCH(K312,'Pay Items'!$K$1:$K$649,0)</f>
        <v>312</v>
      </c>
      <c r="M312" s="17" t="str">
        <f t="shared" ca="1" si="38"/>
        <v>F0</v>
      </c>
      <c r="N312" s="17" t="str">
        <f t="shared" ca="1" si="39"/>
        <v>C2</v>
      </c>
      <c r="O312" s="17" t="str">
        <f t="shared" ca="1" si="40"/>
        <v>C2</v>
      </c>
    </row>
    <row r="313" spans="1:15" s="25" customFormat="1" ht="48.75" customHeight="1" x14ac:dyDescent="0.2">
      <c r="A313" s="111" t="s">
        <v>948</v>
      </c>
      <c r="B313" s="44" t="s">
        <v>453</v>
      </c>
      <c r="C313" s="37" t="s">
        <v>1385</v>
      </c>
      <c r="D313" s="43" t="s">
        <v>706</v>
      </c>
      <c r="E313" s="28" t="s">
        <v>182</v>
      </c>
      <c r="F313" s="57"/>
      <c r="G313" s="102"/>
      <c r="H313" s="35">
        <f t="shared" si="43"/>
        <v>0</v>
      </c>
      <c r="I313" s="53" t="s">
        <v>586</v>
      </c>
      <c r="J313" s="24" t="str">
        <f t="shared" ca="1" si="37"/>
        <v/>
      </c>
      <c r="K313" s="15" t="str">
        <f t="shared" si="41"/>
        <v>B185rlBType ^ Concrete Splash Strip (150 mm reveal ht, Monolithic Barrier Curb, 750 mm width)SD-223Am</v>
      </c>
      <c r="L313" s="16">
        <f>MATCH(K313,'Pay Items'!$K$1:$K$649,0)</f>
        <v>313</v>
      </c>
      <c r="M313" s="17" t="str">
        <f t="shared" ca="1" si="38"/>
        <v>F0</v>
      </c>
      <c r="N313" s="17" t="str">
        <f t="shared" ca="1" si="39"/>
        <v>C2</v>
      </c>
      <c r="O313" s="17" t="str">
        <f t="shared" ca="1" si="40"/>
        <v>C2</v>
      </c>
    </row>
    <row r="314" spans="1:15" s="25" customFormat="1" ht="47.25" customHeight="1" x14ac:dyDescent="0.2">
      <c r="A314" s="111" t="s">
        <v>949</v>
      </c>
      <c r="B314" s="44" t="s">
        <v>454</v>
      </c>
      <c r="C314" s="37" t="s">
        <v>1386</v>
      </c>
      <c r="D314" s="43" t="s">
        <v>1075</v>
      </c>
      <c r="E314" s="28" t="s">
        <v>182</v>
      </c>
      <c r="F314" s="57"/>
      <c r="G314" s="102"/>
      <c r="H314" s="35">
        <f t="shared" si="43"/>
        <v>0</v>
      </c>
      <c r="I314" s="53" t="s">
        <v>586</v>
      </c>
      <c r="J314" s="24" t="str">
        <f t="shared" ca="1" si="37"/>
        <v/>
      </c>
      <c r="K314" s="15" t="str">
        <f t="shared" si="41"/>
        <v>B185rlCType ^ Concrete Splash Strip (150 mm reveal ht, Monolithic Modified Barrier Curb, 750 mm width)SD-223ASD-203Bm</v>
      </c>
      <c r="L314" s="16">
        <f>MATCH(K314,'Pay Items'!$K$1:$K$649,0)</f>
        <v>314</v>
      </c>
      <c r="M314" s="17" t="str">
        <f t="shared" ca="1" si="38"/>
        <v>F0</v>
      </c>
      <c r="N314" s="17" t="str">
        <f t="shared" ca="1" si="39"/>
        <v>C2</v>
      </c>
      <c r="O314" s="17" t="str">
        <f t="shared" ca="1" si="40"/>
        <v>C2</v>
      </c>
    </row>
    <row r="315" spans="1:15" s="25" customFormat="1" ht="48.75" customHeight="1" x14ac:dyDescent="0.2">
      <c r="A315" s="111" t="s">
        <v>1076</v>
      </c>
      <c r="B315" s="44" t="s">
        <v>454</v>
      </c>
      <c r="C315" s="37" t="s">
        <v>1421</v>
      </c>
      <c r="D315" s="43" t="s">
        <v>1075</v>
      </c>
      <c r="E315" s="28" t="s">
        <v>182</v>
      </c>
      <c r="F315" s="57"/>
      <c r="G315" s="102"/>
      <c r="H315" s="35">
        <f t="shared" si="43"/>
        <v>0</v>
      </c>
      <c r="I315" s="53" t="s">
        <v>586</v>
      </c>
      <c r="J315" s="24" t="str">
        <f t="shared" ca="1" si="37"/>
        <v/>
      </c>
      <c r="K315" s="15" t="str">
        <f t="shared" si="41"/>
        <v>B185rlC1Type ^ Concrete Splash Strip (180 mm reveal ht, Monolithic Modified Barrier Curb, 750 mm width)SD-223ASD-203Bm</v>
      </c>
      <c r="L315" s="16">
        <f>MATCH(K315,'Pay Items'!$K$1:$K$649,0)</f>
        <v>315</v>
      </c>
      <c r="M315" s="17" t="str">
        <f t="shared" ca="1" si="38"/>
        <v>F0</v>
      </c>
      <c r="N315" s="17" t="str">
        <f t="shared" ca="1" si="39"/>
        <v>C2</v>
      </c>
      <c r="O315" s="17" t="str">
        <f t="shared" ca="1" si="40"/>
        <v>C2</v>
      </c>
    </row>
    <row r="316" spans="1:15" s="25" customFormat="1" ht="43.9" customHeight="1" x14ac:dyDescent="0.2">
      <c r="A316" s="111" t="s">
        <v>950</v>
      </c>
      <c r="B316" s="44" t="s">
        <v>313</v>
      </c>
      <c r="C316" s="37" t="s">
        <v>1387</v>
      </c>
      <c r="D316" s="43" t="s">
        <v>710</v>
      </c>
      <c r="E316" s="28" t="s">
        <v>182</v>
      </c>
      <c r="F316" s="57"/>
      <c r="G316" s="102"/>
      <c r="H316" s="35">
        <f t="shared" si="43"/>
        <v>0</v>
      </c>
      <c r="I316" s="53"/>
      <c r="J316" s="24" t="str">
        <f t="shared" ca="1" si="37"/>
        <v/>
      </c>
      <c r="K316" s="15" t="str">
        <f t="shared" si="41"/>
        <v>B185rlDType ^ Concrete Splash Strip, (Separate, 600 mm width)SD-223Bm</v>
      </c>
      <c r="L316" s="16">
        <f>MATCH(K316,'Pay Items'!$K$1:$K$649,0)</f>
        <v>316</v>
      </c>
      <c r="M316" s="17" t="str">
        <f t="shared" ca="1" si="38"/>
        <v>F0</v>
      </c>
      <c r="N316" s="17" t="str">
        <f t="shared" ca="1" si="39"/>
        <v>C2</v>
      </c>
      <c r="O316" s="17" t="str">
        <f t="shared" ca="1" si="40"/>
        <v>C2</v>
      </c>
    </row>
    <row r="317" spans="1:15" s="25" customFormat="1" ht="43.9" customHeight="1" x14ac:dyDescent="0.2">
      <c r="A317" s="111" t="s">
        <v>474</v>
      </c>
      <c r="B317" s="38" t="s">
        <v>169</v>
      </c>
      <c r="C317" s="37" t="s">
        <v>1422</v>
      </c>
      <c r="D317" s="43" t="s">
        <v>1423</v>
      </c>
      <c r="E317" s="28" t="s">
        <v>182</v>
      </c>
      <c r="F317" s="57"/>
      <c r="G317" s="102"/>
      <c r="H317" s="35">
        <f t="shared" si="43"/>
        <v>0</v>
      </c>
      <c r="I317" s="53" t="s">
        <v>1424</v>
      </c>
      <c r="J317" s="24" t="str">
        <f t="shared" ca="1" si="37"/>
        <v/>
      </c>
      <c r="K317" s="15" t="str">
        <f t="shared" si="41"/>
        <v>B188Supply and Installation of Dowel Assemblies ^CW 3310-R18m</v>
      </c>
      <c r="L317" s="16">
        <f>MATCH(K317,'Pay Items'!$K$1:$K$649,0)</f>
        <v>317</v>
      </c>
      <c r="M317" s="17" t="str">
        <f t="shared" ca="1" si="38"/>
        <v>F0</v>
      </c>
      <c r="N317" s="17" t="str">
        <f t="shared" ca="1" si="39"/>
        <v>C2</v>
      </c>
      <c r="O317" s="17" t="str">
        <f t="shared" ca="1" si="40"/>
        <v>C2</v>
      </c>
    </row>
    <row r="318" spans="1:15" s="25" customFormat="1" ht="43.9" customHeight="1" x14ac:dyDescent="0.2">
      <c r="A318" s="111" t="s">
        <v>475</v>
      </c>
      <c r="B318" s="38" t="s">
        <v>170</v>
      </c>
      <c r="C318" s="37" t="s">
        <v>165</v>
      </c>
      <c r="D318" s="43" t="s">
        <v>732</v>
      </c>
      <c r="E318" s="28" t="s">
        <v>178</v>
      </c>
      <c r="F318" s="57"/>
      <c r="G318" s="102"/>
      <c r="H318" s="35">
        <f t="shared" si="43"/>
        <v>0</v>
      </c>
      <c r="I318" s="53"/>
      <c r="J318" s="24" t="str">
        <f t="shared" ca="1" si="37"/>
        <v/>
      </c>
      <c r="K318" s="15" t="str">
        <f t="shared" si="41"/>
        <v>B189Regrading Existing Interlocking Paving StonesCW 3330-R5m²</v>
      </c>
      <c r="L318" s="16">
        <f>MATCH(K318,'Pay Items'!$K$1:$K$649,0)</f>
        <v>318</v>
      </c>
      <c r="M318" s="17" t="str">
        <f t="shared" ca="1" si="38"/>
        <v>F0</v>
      </c>
      <c r="N318" s="17" t="str">
        <f t="shared" ca="1" si="39"/>
        <v>C2</v>
      </c>
      <c r="O318" s="17" t="str">
        <f t="shared" ca="1" si="40"/>
        <v>C2</v>
      </c>
    </row>
    <row r="319" spans="1:15" s="25" customFormat="1" ht="43.9" customHeight="1" x14ac:dyDescent="0.2">
      <c r="A319" s="111" t="s">
        <v>476</v>
      </c>
      <c r="B319" s="38" t="s">
        <v>171</v>
      </c>
      <c r="C319" s="37" t="s">
        <v>362</v>
      </c>
      <c r="D319" s="43" t="s">
        <v>1181</v>
      </c>
      <c r="E319" s="77"/>
      <c r="F319" s="57"/>
      <c r="G319" s="109"/>
      <c r="H319" s="35"/>
      <c r="I319" s="53"/>
      <c r="J319" s="24" t="str">
        <f t="shared" ca="1" si="37"/>
        <v>LOCKED</v>
      </c>
      <c r="K319" s="15" t="str">
        <f t="shared" si="41"/>
        <v>B190Construction of Asphaltic Concrete OverlayCW 3410-R12</v>
      </c>
      <c r="L319" s="16">
        <f>MATCH(K319,'Pay Items'!$K$1:$K$649,0)</f>
        <v>319</v>
      </c>
      <c r="M319" s="17" t="str">
        <f t="shared" ca="1" si="38"/>
        <v>F0</v>
      </c>
      <c r="N319" s="17" t="str">
        <f t="shared" ca="1" si="39"/>
        <v>G</v>
      </c>
      <c r="O319" s="17" t="str">
        <f t="shared" ca="1" si="40"/>
        <v>C2</v>
      </c>
    </row>
    <row r="320" spans="1:15" s="25" customFormat="1" ht="30" customHeight="1" x14ac:dyDescent="0.2">
      <c r="A320" s="111" t="s">
        <v>477</v>
      </c>
      <c r="B320" s="44" t="s">
        <v>350</v>
      </c>
      <c r="C320" s="37" t="s">
        <v>363</v>
      </c>
      <c r="D320" s="43"/>
      <c r="E320" s="28"/>
      <c r="F320" s="57"/>
      <c r="G320" s="109"/>
      <c r="H320" s="35"/>
      <c r="I320" s="53"/>
      <c r="J320" s="24" t="str">
        <f t="shared" ca="1" si="37"/>
        <v>LOCKED</v>
      </c>
      <c r="K320" s="15" t="str">
        <f t="shared" si="41"/>
        <v>B191Main Line Paving</v>
      </c>
      <c r="L320" s="16">
        <f>MATCH(K320,'Pay Items'!$K$1:$K$649,0)</f>
        <v>320</v>
      </c>
      <c r="M320" s="17" t="str">
        <f t="shared" ca="1" si="38"/>
        <v>F0</v>
      </c>
      <c r="N320" s="17" t="str">
        <f t="shared" ca="1" si="39"/>
        <v>G</v>
      </c>
      <c r="O320" s="17" t="str">
        <f t="shared" ca="1" si="40"/>
        <v>C2</v>
      </c>
    </row>
    <row r="321" spans="1:15" s="25" customFormat="1" ht="30" customHeight="1" x14ac:dyDescent="0.2">
      <c r="A321" s="111" t="s">
        <v>479</v>
      </c>
      <c r="B321" s="65" t="s">
        <v>700</v>
      </c>
      <c r="C321" s="37" t="s">
        <v>718</v>
      </c>
      <c r="D321" s="43"/>
      <c r="E321" s="28" t="s">
        <v>180</v>
      </c>
      <c r="F321" s="57"/>
      <c r="G321" s="102"/>
      <c r="H321" s="35">
        <f>ROUND(G321*F321,2)</f>
        <v>0</v>
      </c>
      <c r="I321" s="53"/>
      <c r="J321" s="24" t="str">
        <f t="shared" ca="1" si="37"/>
        <v/>
      </c>
      <c r="K321" s="15" t="str">
        <f t="shared" si="41"/>
        <v>B193Type IAtonne</v>
      </c>
      <c r="L321" s="16">
        <f>MATCH(K321,'Pay Items'!$K$1:$K$649,0)</f>
        <v>321</v>
      </c>
      <c r="M321" s="17" t="str">
        <f t="shared" ca="1" si="38"/>
        <v>F0</v>
      </c>
      <c r="N321" s="17" t="str">
        <f t="shared" ca="1" si="39"/>
        <v>C2</v>
      </c>
      <c r="O321" s="17" t="str">
        <f t="shared" ca="1" si="40"/>
        <v>C2</v>
      </c>
    </row>
    <row r="322" spans="1:15" s="25" customFormat="1" ht="30" customHeight="1" x14ac:dyDescent="0.2">
      <c r="A322" s="111" t="s">
        <v>478</v>
      </c>
      <c r="B322" s="65" t="s">
        <v>702</v>
      </c>
      <c r="C322" s="37" t="s">
        <v>719</v>
      </c>
      <c r="D322" s="43"/>
      <c r="E322" s="28" t="s">
        <v>180</v>
      </c>
      <c r="F322" s="57"/>
      <c r="G322" s="102"/>
      <c r="H322" s="35">
        <f>ROUND(G322*F322,2)</f>
        <v>0</v>
      </c>
      <c r="I322" s="53"/>
      <c r="J322" s="24" t="str">
        <f t="shared" ca="1" si="37"/>
        <v/>
      </c>
      <c r="K322" s="15" t="str">
        <f t="shared" si="41"/>
        <v>B192Type Itonne</v>
      </c>
      <c r="L322" s="16">
        <f>MATCH(K322,'Pay Items'!$K$1:$K$649,0)</f>
        <v>322</v>
      </c>
      <c r="M322" s="17" t="str">
        <f t="shared" ca="1" si="38"/>
        <v>F0</v>
      </c>
      <c r="N322" s="17" t="str">
        <f t="shared" ca="1" si="39"/>
        <v>C2</v>
      </c>
      <c r="O322" s="17" t="str">
        <f t="shared" ca="1" si="40"/>
        <v>C2</v>
      </c>
    </row>
    <row r="323" spans="1:15" s="25" customFormat="1" ht="30" customHeight="1" x14ac:dyDescent="0.2">
      <c r="A323" s="111" t="s">
        <v>480</v>
      </c>
      <c r="B323" s="44" t="s">
        <v>351</v>
      </c>
      <c r="C323" s="37" t="s">
        <v>364</v>
      </c>
      <c r="D323" s="43"/>
      <c r="E323" s="28"/>
      <c r="F323" s="57"/>
      <c r="G323" s="109"/>
      <c r="H323" s="35"/>
      <c r="I323" s="53"/>
      <c r="J323" s="24" t="str">
        <f t="shared" ref="J323:J386" ca="1" si="44">IF(CELL("protect",$G323)=1, "LOCKED", "")</f>
        <v>LOCKED</v>
      </c>
      <c r="K323" s="15" t="str">
        <f t="shared" si="41"/>
        <v>B194Tie-ins and Approaches</v>
      </c>
      <c r="L323" s="16">
        <f>MATCH(K323,'Pay Items'!$K$1:$K$649,0)</f>
        <v>323</v>
      </c>
      <c r="M323" s="17" t="str">
        <f t="shared" ref="M323:M386" ca="1" si="45">CELL("format",$F323)</f>
        <v>F0</v>
      </c>
      <c r="N323" s="17" t="str">
        <f t="shared" ref="N323:N386" ca="1" si="46">CELL("format",$G323)</f>
        <v>G</v>
      </c>
      <c r="O323" s="17" t="str">
        <f t="shared" ref="O323:O386" ca="1" si="47">CELL("format",$H323)</f>
        <v>C2</v>
      </c>
    </row>
    <row r="324" spans="1:15" s="25" customFormat="1" ht="30" customHeight="1" x14ac:dyDescent="0.2">
      <c r="A324" s="111" t="s">
        <v>481</v>
      </c>
      <c r="B324" s="65" t="s">
        <v>700</v>
      </c>
      <c r="C324" s="37" t="s">
        <v>718</v>
      </c>
      <c r="D324" s="43"/>
      <c r="E324" s="28" t="s">
        <v>180</v>
      </c>
      <c r="F324" s="57"/>
      <c r="G324" s="102"/>
      <c r="H324" s="35">
        <f>ROUND(G324*F324,2)</f>
        <v>0</v>
      </c>
      <c r="I324" s="53"/>
      <c r="J324" s="24" t="str">
        <f t="shared" ca="1" si="44"/>
        <v/>
      </c>
      <c r="K324" s="15" t="str">
        <f t="shared" ref="K324:K387" si="48">CLEAN(CONCATENATE(TRIM($A324),TRIM($C324),IF(LEFT($D324)&lt;&gt;"E",TRIM($D324),),TRIM($E324)))</f>
        <v>B195Type IAtonne</v>
      </c>
      <c r="L324" s="16">
        <f>MATCH(K324,'Pay Items'!$K$1:$K$649,0)</f>
        <v>324</v>
      </c>
      <c r="M324" s="17" t="str">
        <f t="shared" ca="1" si="45"/>
        <v>F0</v>
      </c>
      <c r="N324" s="17" t="str">
        <f t="shared" ca="1" si="46"/>
        <v>C2</v>
      </c>
      <c r="O324" s="17" t="str">
        <f t="shared" ca="1" si="47"/>
        <v>C2</v>
      </c>
    </row>
    <row r="325" spans="1:15" s="25" customFormat="1" ht="30" customHeight="1" x14ac:dyDescent="0.2">
      <c r="A325" s="111" t="s">
        <v>482</v>
      </c>
      <c r="B325" s="65" t="s">
        <v>702</v>
      </c>
      <c r="C325" s="37" t="s">
        <v>719</v>
      </c>
      <c r="D325" s="43"/>
      <c r="E325" s="28" t="s">
        <v>180</v>
      </c>
      <c r="F325" s="57"/>
      <c r="G325" s="102"/>
      <c r="H325" s="35">
        <f>ROUND(G325*F325,2)</f>
        <v>0</v>
      </c>
      <c r="I325" s="53"/>
      <c r="J325" s="24" t="str">
        <f t="shared" ca="1" si="44"/>
        <v/>
      </c>
      <c r="K325" s="15" t="str">
        <f t="shared" si="48"/>
        <v>B196Type Itonne</v>
      </c>
      <c r="L325" s="16">
        <f>MATCH(K325,'Pay Items'!$K$1:$K$649,0)</f>
        <v>325</v>
      </c>
      <c r="M325" s="17" t="str">
        <f t="shared" ca="1" si="45"/>
        <v>F0</v>
      </c>
      <c r="N325" s="17" t="str">
        <f t="shared" ca="1" si="46"/>
        <v>C2</v>
      </c>
      <c r="O325" s="17" t="str">
        <f t="shared" ca="1" si="47"/>
        <v>C2</v>
      </c>
    </row>
    <row r="326" spans="1:15" s="25" customFormat="1" ht="30" customHeight="1" x14ac:dyDescent="0.2">
      <c r="A326" s="111" t="s">
        <v>483</v>
      </c>
      <c r="B326" s="65" t="s">
        <v>714</v>
      </c>
      <c r="C326" s="37" t="s">
        <v>720</v>
      </c>
      <c r="D326" s="43"/>
      <c r="E326" s="28" t="s">
        <v>180</v>
      </c>
      <c r="F326" s="57"/>
      <c r="G326" s="102"/>
      <c r="H326" s="35">
        <f>ROUND(G326*F326,2)</f>
        <v>0</v>
      </c>
      <c r="I326" s="53"/>
      <c r="J326" s="24" t="str">
        <f t="shared" ca="1" si="44"/>
        <v/>
      </c>
      <c r="K326" s="15" t="str">
        <f t="shared" si="48"/>
        <v>B197Type IItonne</v>
      </c>
      <c r="L326" s="16">
        <f>MATCH(K326,'Pay Items'!$K$1:$K$649,0)</f>
        <v>326</v>
      </c>
      <c r="M326" s="17" t="str">
        <f t="shared" ca="1" si="45"/>
        <v>F0</v>
      </c>
      <c r="N326" s="17" t="str">
        <f t="shared" ca="1" si="46"/>
        <v>C2</v>
      </c>
      <c r="O326" s="17" t="str">
        <f t="shared" ca="1" si="47"/>
        <v>C2</v>
      </c>
    </row>
    <row r="327" spans="1:15" s="25" customFormat="1" ht="39.950000000000003" customHeight="1" x14ac:dyDescent="0.2">
      <c r="A327" s="111" t="s">
        <v>484</v>
      </c>
      <c r="B327" s="38" t="s">
        <v>370</v>
      </c>
      <c r="C327" s="37" t="s">
        <v>195</v>
      </c>
      <c r="D327" s="43" t="s">
        <v>1074</v>
      </c>
      <c r="E327" s="28" t="s">
        <v>180</v>
      </c>
      <c r="F327" s="57"/>
      <c r="G327" s="102"/>
      <c r="H327" s="35">
        <f>ROUND(G327*F327,2)</f>
        <v>0</v>
      </c>
      <c r="I327" s="53"/>
      <c r="J327" s="24" t="str">
        <f t="shared" ca="1" si="44"/>
        <v/>
      </c>
      <c r="K327" s="15" t="str">
        <f t="shared" si="48"/>
        <v>B198Construction of Asphaltic Concrete Base Course (Type III)CW 3410-R12tonne</v>
      </c>
      <c r="L327" s="16">
        <f>MATCH(K327,'Pay Items'!$K$1:$K$649,0)</f>
        <v>327</v>
      </c>
      <c r="M327" s="17" t="str">
        <f t="shared" ca="1" si="45"/>
        <v>F0</v>
      </c>
      <c r="N327" s="17" t="str">
        <f t="shared" ca="1" si="46"/>
        <v>C2</v>
      </c>
      <c r="O327" s="17" t="str">
        <f t="shared" ca="1" si="47"/>
        <v>C2</v>
      </c>
    </row>
    <row r="328" spans="1:15" s="25" customFormat="1" ht="30" customHeight="1" x14ac:dyDescent="0.2">
      <c r="A328" s="111" t="s">
        <v>485</v>
      </c>
      <c r="B328" s="38" t="s">
        <v>206</v>
      </c>
      <c r="C328" s="37" t="s">
        <v>365</v>
      </c>
      <c r="D328" s="43" t="s">
        <v>1181</v>
      </c>
      <c r="E328" s="28" t="s">
        <v>178</v>
      </c>
      <c r="F328" s="57"/>
      <c r="G328" s="102"/>
      <c r="H328" s="35">
        <f>ROUND(G328*F328,2)</f>
        <v>0</v>
      </c>
      <c r="I328" s="53"/>
      <c r="J328" s="24" t="str">
        <f t="shared" ca="1" si="44"/>
        <v/>
      </c>
      <c r="K328" s="15" t="str">
        <f t="shared" si="48"/>
        <v>B199Construction of Asphalt PatchesCW 3410-R12m²</v>
      </c>
      <c r="L328" s="16">
        <f>MATCH(K328,'Pay Items'!$K$1:$K$649,0)</f>
        <v>328</v>
      </c>
      <c r="M328" s="17" t="str">
        <f t="shared" ca="1" si="45"/>
        <v>F0</v>
      </c>
      <c r="N328" s="17" t="str">
        <f t="shared" ca="1" si="46"/>
        <v>C2</v>
      </c>
      <c r="O328" s="17" t="str">
        <f t="shared" ca="1" si="47"/>
        <v>C2</v>
      </c>
    </row>
    <row r="329" spans="1:15" s="25" customFormat="1" ht="30" customHeight="1" x14ac:dyDescent="0.2">
      <c r="A329" s="111" t="s">
        <v>486</v>
      </c>
      <c r="B329" s="38" t="s">
        <v>312</v>
      </c>
      <c r="C329" s="37" t="s">
        <v>99</v>
      </c>
      <c r="D329" s="43" t="s">
        <v>959</v>
      </c>
      <c r="E329" s="28"/>
      <c r="F329" s="57"/>
      <c r="G329" s="109"/>
      <c r="H329" s="35"/>
      <c r="I329" s="53"/>
      <c r="J329" s="24" t="str">
        <f t="shared" ca="1" si="44"/>
        <v>LOCKED</v>
      </c>
      <c r="K329" s="15" t="str">
        <f t="shared" si="48"/>
        <v>B200Planing of PavementCW 3450-R6</v>
      </c>
      <c r="L329" s="16">
        <f>MATCH(K329,'Pay Items'!$K$1:$K$649,0)</f>
        <v>329</v>
      </c>
      <c r="M329" s="17" t="str">
        <f t="shared" ca="1" si="45"/>
        <v>F0</v>
      </c>
      <c r="N329" s="17" t="str">
        <f t="shared" ca="1" si="46"/>
        <v>G</v>
      </c>
      <c r="O329" s="17" t="str">
        <f t="shared" ca="1" si="47"/>
        <v>C2</v>
      </c>
    </row>
    <row r="330" spans="1:15" s="25" customFormat="1" ht="30" customHeight="1" x14ac:dyDescent="0.2">
      <c r="A330" s="111" t="s">
        <v>487</v>
      </c>
      <c r="B330" s="44" t="s">
        <v>350</v>
      </c>
      <c r="C330" s="37" t="s">
        <v>1004</v>
      </c>
      <c r="D330" s="43" t="s">
        <v>173</v>
      </c>
      <c r="E330" s="28" t="s">
        <v>178</v>
      </c>
      <c r="F330" s="57"/>
      <c r="G330" s="102"/>
      <c r="H330" s="35">
        <f t="shared" ref="H330:H341" si="49">ROUND(G330*F330,2)</f>
        <v>0</v>
      </c>
      <c r="I330" s="53"/>
      <c r="J330" s="24" t="str">
        <f t="shared" ca="1" si="44"/>
        <v/>
      </c>
      <c r="K330" s="15" t="str">
        <f t="shared" si="48"/>
        <v>B2011 - 50 mm Depth (Asphalt)m²</v>
      </c>
      <c r="L330" s="16">
        <f>MATCH(K330,'Pay Items'!$K$1:$K$649,0)</f>
        <v>330</v>
      </c>
      <c r="M330" s="17" t="str">
        <f t="shared" ca="1" si="45"/>
        <v>F0</v>
      </c>
      <c r="N330" s="17" t="str">
        <f t="shared" ca="1" si="46"/>
        <v>C2</v>
      </c>
      <c r="O330" s="17" t="str">
        <f t="shared" ca="1" si="47"/>
        <v>C2</v>
      </c>
    </row>
    <row r="331" spans="1:15" s="25" customFormat="1" ht="30" customHeight="1" x14ac:dyDescent="0.2">
      <c r="A331" s="111" t="s">
        <v>488</v>
      </c>
      <c r="B331" s="44" t="s">
        <v>351</v>
      </c>
      <c r="C331" s="37" t="s">
        <v>94</v>
      </c>
      <c r="D331" s="43" t="s">
        <v>173</v>
      </c>
      <c r="E331" s="28" t="s">
        <v>178</v>
      </c>
      <c r="F331" s="57"/>
      <c r="G331" s="102"/>
      <c r="H331" s="35">
        <f t="shared" si="49"/>
        <v>0</v>
      </c>
      <c r="I331" s="53"/>
      <c r="J331" s="24" t="str">
        <f t="shared" ca="1" si="44"/>
        <v/>
      </c>
      <c r="K331" s="15" t="str">
        <f t="shared" si="48"/>
        <v>B20250 - 100 mm Depth (Asphalt)m²</v>
      </c>
      <c r="L331" s="16">
        <f>MATCH(K331,'Pay Items'!$K$1:$K$649,0)</f>
        <v>331</v>
      </c>
      <c r="M331" s="17" t="str">
        <f t="shared" ca="1" si="45"/>
        <v>F0</v>
      </c>
      <c r="N331" s="17" t="str">
        <f t="shared" ca="1" si="46"/>
        <v>C2</v>
      </c>
      <c r="O331" s="17" t="str">
        <f t="shared" ca="1" si="47"/>
        <v>C2</v>
      </c>
    </row>
    <row r="332" spans="1:15" s="25" customFormat="1" ht="30" customHeight="1" x14ac:dyDescent="0.2">
      <c r="A332" s="111" t="s">
        <v>568</v>
      </c>
      <c r="B332" s="44" t="s">
        <v>352</v>
      </c>
      <c r="C332" s="37" t="s">
        <v>1005</v>
      </c>
      <c r="D332" s="43" t="s">
        <v>173</v>
      </c>
      <c r="E332" s="28" t="s">
        <v>178</v>
      </c>
      <c r="F332" s="57"/>
      <c r="G332" s="102"/>
      <c r="H332" s="35">
        <f t="shared" si="49"/>
        <v>0</v>
      </c>
      <c r="I332" s="53"/>
      <c r="J332" s="24" t="str">
        <f t="shared" ca="1" si="44"/>
        <v/>
      </c>
      <c r="K332" s="15" t="str">
        <f t="shared" si="48"/>
        <v>B2031 - 50 mm Depth (Concrete)m²</v>
      </c>
      <c r="L332" s="16">
        <f>MATCH(K332,'Pay Items'!$K$1:$K$649,0)</f>
        <v>332</v>
      </c>
      <c r="M332" s="17" t="str">
        <f t="shared" ca="1" si="45"/>
        <v>F0</v>
      </c>
      <c r="N332" s="17" t="str">
        <f t="shared" ca="1" si="46"/>
        <v>C2</v>
      </c>
      <c r="O332" s="17" t="str">
        <f t="shared" ca="1" si="47"/>
        <v>C2</v>
      </c>
    </row>
    <row r="333" spans="1:15" s="25" customFormat="1" ht="30" customHeight="1" x14ac:dyDescent="0.2">
      <c r="A333" s="111" t="s">
        <v>569</v>
      </c>
      <c r="B333" s="44" t="s">
        <v>353</v>
      </c>
      <c r="C333" s="37" t="s">
        <v>95</v>
      </c>
      <c r="D333" s="43" t="s">
        <v>173</v>
      </c>
      <c r="E333" s="28" t="s">
        <v>178</v>
      </c>
      <c r="F333" s="57"/>
      <c r="G333" s="102"/>
      <c r="H333" s="35">
        <f t="shared" si="49"/>
        <v>0</v>
      </c>
      <c r="I333" s="53"/>
      <c r="J333" s="24" t="str">
        <f t="shared" ca="1" si="44"/>
        <v/>
      </c>
      <c r="K333" s="15" t="str">
        <f t="shared" si="48"/>
        <v>B20450 - 100 mm Depth (Concrete)m²</v>
      </c>
      <c r="L333" s="16">
        <f>MATCH(K333,'Pay Items'!$K$1:$K$649,0)</f>
        <v>333</v>
      </c>
      <c r="M333" s="17" t="str">
        <f t="shared" ca="1" si="45"/>
        <v>F0</v>
      </c>
      <c r="N333" s="17" t="str">
        <f t="shared" ca="1" si="46"/>
        <v>C2</v>
      </c>
      <c r="O333" s="17" t="str">
        <f t="shared" ca="1" si="47"/>
        <v>C2</v>
      </c>
    </row>
    <row r="334" spans="1:15" s="25" customFormat="1" ht="42" customHeight="1" x14ac:dyDescent="0.2">
      <c r="A334" s="111" t="s">
        <v>570</v>
      </c>
      <c r="B334" s="38" t="s">
        <v>310</v>
      </c>
      <c r="C334" s="37" t="s">
        <v>577</v>
      </c>
      <c r="D334" s="43" t="s">
        <v>1227</v>
      </c>
      <c r="E334" s="28" t="s">
        <v>178</v>
      </c>
      <c r="F334" s="36"/>
      <c r="G334" s="102"/>
      <c r="H334" s="35">
        <f t="shared" si="49"/>
        <v>0</v>
      </c>
      <c r="I334" s="58"/>
      <c r="J334" s="24" t="str">
        <f t="shared" ca="1" si="44"/>
        <v/>
      </c>
      <c r="K334" s="15" t="str">
        <f t="shared" si="48"/>
        <v>B205Moisture Barrier/Stress Absorption Geotextile Fabricm²</v>
      </c>
      <c r="L334" s="16">
        <f>MATCH(K334,'Pay Items'!$K$1:$K$649,0)</f>
        <v>334</v>
      </c>
      <c r="M334" s="17" t="str">
        <f t="shared" ca="1" si="45"/>
        <v>F0</v>
      </c>
      <c r="N334" s="17" t="str">
        <f t="shared" ca="1" si="46"/>
        <v>C2</v>
      </c>
      <c r="O334" s="17" t="str">
        <f t="shared" ca="1" si="47"/>
        <v>C2</v>
      </c>
    </row>
    <row r="335" spans="1:15" s="25" customFormat="1" ht="39" customHeight="1" x14ac:dyDescent="0.2">
      <c r="A335" s="111" t="s">
        <v>571</v>
      </c>
      <c r="B335" s="38" t="s">
        <v>456</v>
      </c>
      <c r="C335" s="37" t="s">
        <v>1293</v>
      </c>
      <c r="D335" s="43" t="s">
        <v>1425</v>
      </c>
      <c r="E335" s="28"/>
      <c r="F335" s="36"/>
      <c r="G335" s="102"/>
      <c r="H335" s="35">
        <f t="shared" si="49"/>
        <v>0</v>
      </c>
      <c r="I335" s="58"/>
      <c r="J335" s="24" t="str">
        <f t="shared" ca="1" si="44"/>
        <v/>
      </c>
      <c r="K335" s="15" t="str">
        <f t="shared" si="48"/>
        <v>B206Supply and Install Pavement Repair FabricCW 3140-R1</v>
      </c>
      <c r="L335" s="16">
        <f>MATCH(K335,'Pay Items'!$K$1:$K$649,0)</f>
        <v>335</v>
      </c>
      <c r="M335" s="17" t="str">
        <f t="shared" ca="1" si="45"/>
        <v>F0</v>
      </c>
      <c r="N335" s="17" t="str">
        <f t="shared" ca="1" si="46"/>
        <v>C2</v>
      </c>
      <c r="O335" s="17" t="str">
        <f t="shared" ca="1" si="47"/>
        <v>C2</v>
      </c>
    </row>
    <row r="336" spans="1:15" s="25" customFormat="1" ht="25.5" customHeight="1" x14ac:dyDescent="0.2">
      <c r="A336" s="111" t="s">
        <v>1289</v>
      </c>
      <c r="B336" s="44" t="s">
        <v>350</v>
      </c>
      <c r="C336" s="37" t="s">
        <v>1291</v>
      </c>
      <c r="D336" s="43"/>
      <c r="E336" s="28" t="s">
        <v>178</v>
      </c>
      <c r="F336" s="36"/>
      <c r="G336" s="102"/>
      <c r="H336" s="35">
        <f t="shared" si="49"/>
        <v>0</v>
      </c>
      <c r="I336" s="58"/>
      <c r="J336" s="24" t="str">
        <f t="shared" ca="1" si="44"/>
        <v/>
      </c>
      <c r="K336" s="15" t="str">
        <f t="shared" si="48"/>
        <v>B206AType Am²</v>
      </c>
      <c r="L336" s="16">
        <f>MATCH(K336,'Pay Items'!$K$1:$K$649,0)</f>
        <v>336</v>
      </c>
      <c r="M336" s="17" t="str">
        <f t="shared" ca="1" si="45"/>
        <v>F0</v>
      </c>
      <c r="N336" s="17" t="str">
        <f t="shared" ca="1" si="46"/>
        <v>C2</v>
      </c>
      <c r="O336" s="17" t="str">
        <f t="shared" ca="1" si="47"/>
        <v>C2</v>
      </c>
    </row>
    <row r="337" spans="1:15" s="25" customFormat="1" ht="21.75" customHeight="1" x14ac:dyDescent="0.2">
      <c r="A337" s="111" t="s">
        <v>1290</v>
      </c>
      <c r="B337" s="44" t="s">
        <v>351</v>
      </c>
      <c r="C337" s="37" t="s">
        <v>1292</v>
      </c>
      <c r="D337" s="43"/>
      <c r="E337" s="28" t="s">
        <v>178</v>
      </c>
      <c r="F337" s="36"/>
      <c r="G337" s="102"/>
      <c r="H337" s="35">
        <f t="shared" si="49"/>
        <v>0</v>
      </c>
      <c r="I337" s="58"/>
      <c r="J337" s="24" t="str">
        <f t="shared" ca="1" si="44"/>
        <v/>
      </c>
      <c r="K337" s="15" t="str">
        <f t="shared" si="48"/>
        <v>B206BType Bm²</v>
      </c>
      <c r="L337" s="16">
        <f>MATCH(K337,'Pay Items'!$K$1:$K$649,0)</f>
        <v>337</v>
      </c>
      <c r="M337" s="17" t="str">
        <f t="shared" ca="1" si="45"/>
        <v>F0</v>
      </c>
      <c r="N337" s="17" t="str">
        <f t="shared" ca="1" si="46"/>
        <v>C2</v>
      </c>
      <c r="O337" s="17" t="str">
        <f t="shared" ca="1" si="47"/>
        <v>C2</v>
      </c>
    </row>
    <row r="338" spans="1:15" s="25" customFormat="1" ht="30" customHeight="1" x14ac:dyDescent="0.2">
      <c r="A338" s="111" t="s">
        <v>572</v>
      </c>
      <c r="B338" s="38" t="s">
        <v>311</v>
      </c>
      <c r="C338" s="37" t="s">
        <v>198</v>
      </c>
      <c r="D338" s="43" t="s">
        <v>580</v>
      </c>
      <c r="E338" s="28" t="s">
        <v>178</v>
      </c>
      <c r="F338" s="57"/>
      <c r="G338" s="102"/>
      <c r="H338" s="35">
        <f t="shared" si="49"/>
        <v>0</v>
      </c>
      <c r="I338" s="53"/>
      <c r="J338" s="24" t="str">
        <f t="shared" ca="1" si="44"/>
        <v/>
      </c>
      <c r="K338" s="15" t="str">
        <f t="shared" si="48"/>
        <v>B207Pavement Patchingm²</v>
      </c>
      <c r="L338" s="16">
        <f>MATCH(K338,'Pay Items'!$K$1:$K$649,0)</f>
        <v>338</v>
      </c>
      <c r="M338" s="17" t="str">
        <f t="shared" ca="1" si="45"/>
        <v>F0</v>
      </c>
      <c r="N338" s="17" t="str">
        <f t="shared" ca="1" si="46"/>
        <v>C2</v>
      </c>
      <c r="O338" s="17" t="str">
        <f t="shared" ca="1" si="47"/>
        <v>C2</v>
      </c>
    </row>
    <row r="339" spans="1:15" s="25" customFormat="1" ht="30" customHeight="1" x14ac:dyDescent="0.2">
      <c r="A339" s="111" t="s">
        <v>573</v>
      </c>
      <c r="B339" s="38" t="s">
        <v>467</v>
      </c>
      <c r="C339" s="37" t="s">
        <v>21</v>
      </c>
      <c r="D339" s="43" t="s">
        <v>1227</v>
      </c>
      <c r="E339" s="28" t="s">
        <v>178</v>
      </c>
      <c r="F339" s="36"/>
      <c r="G339" s="102"/>
      <c r="H339" s="35">
        <f t="shared" si="49"/>
        <v>0</v>
      </c>
      <c r="I339" s="53"/>
      <c r="J339" s="24" t="str">
        <f t="shared" ca="1" si="44"/>
        <v/>
      </c>
      <c r="K339" s="15" t="str">
        <f t="shared" si="48"/>
        <v>B208Crack and Seating Pavementm²</v>
      </c>
      <c r="L339" s="16">
        <f>MATCH(K339,'Pay Items'!$K$1:$K$649,0)</f>
        <v>339</v>
      </c>
      <c r="M339" s="17" t="str">
        <f t="shared" ca="1" si="45"/>
        <v>F0</v>
      </c>
      <c r="N339" s="17" t="str">
        <f t="shared" ca="1" si="46"/>
        <v>C2</v>
      </c>
      <c r="O339" s="17" t="str">
        <f t="shared" ca="1" si="47"/>
        <v>C2</v>
      </c>
    </row>
    <row r="340" spans="1:15" s="25" customFormat="1" ht="30" customHeight="1" x14ac:dyDescent="0.2">
      <c r="A340" s="111" t="s">
        <v>574</v>
      </c>
      <c r="B340" s="38" t="s">
        <v>615</v>
      </c>
      <c r="C340" s="37" t="s">
        <v>578</v>
      </c>
      <c r="D340" s="43" t="s">
        <v>1227</v>
      </c>
      <c r="E340" s="28" t="s">
        <v>182</v>
      </c>
      <c r="F340" s="36"/>
      <c r="G340" s="102"/>
      <c r="H340" s="35">
        <f t="shared" si="49"/>
        <v>0</v>
      </c>
      <c r="I340" s="53"/>
      <c r="J340" s="24" t="str">
        <f t="shared" ca="1" si="44"/>
        <v/>
      </c>
      <c r="K340" s="15" t="str">
        <f t="shared" si="48"/>
        <v>B209Partial Depth Saw-Cuttingm</v>
      </c>
      <c r="L340" s="16">
        <f>MATCH(K340,'Pay Items'!$K$1:$K$649,0)</f>
        <v>340</v>
      </c>
      <c r="M340" s="17" t="str">
        <f t="shared" ca="1" si="45"/>
        <v>F0</v>
      </c>
      <c r="N340" s="17" t="str">
        <f t="shared" ca="1" si="46"/>
        <v>C2</v>
      </c>
      <c r="O340" s="17" t="str">
        <f t="shared" ca="1" si="47"/>
        <v>C2</v>
      </c>
    </row>
    <row r="341" spans="1:15" s="25" customFormat="1" ht="30" customHeight="1" x14ac:dyDescent="0.2">
      <c r="A341" s="111" t="s">
        <v>875</v>
      </c>
      <c r="B341" s="38" t="s">
        <v>876</v>
      </c>
      <c r="C341" s="37" t="s">
        <v>909</v>
      </c>
      <c r="D341" s="43" t="s">
        <v>960</v>
      </c>
      <c r="E341" s="28" t="s">
        <v>181</v>
      </c>
      <c r="F341" s="36"/>
      <c r="G341" s="102"/>
      <c r="H341" s="35">
        <f t="shared" si="49"/>
        <v>0</v>
      </c>
      <c r="I341" s="53"/>
      <c r="J341" s="24" t="str">
        <f t="shared" ca="1" si="44"/>
        <v/>
      </c>
      <c r="K341" s="15" t="str">
        <f t="shared" si="48"/>
        <v>B219Detectable Warning Surface TilesCW 3326-R3each</v>
      </c>
      <c r="L341" s="16">
        <f>MATCH(K341,'Pay Items'!$K$1:$K$649,0)</f>
        <v>341</v>
      </c>
      <c r="M341" s="17" t="str">
        <f t="shared" ca="1" si="45"/>
        <v>F0</v>
      </c>
      <c r="N341" s="17" t="str">
        <f t="shared" ca="1" si="46"/>
        <v>C2</v>
      </c>
      <c r="O341" s="17" t="str">
        <f t="shared" ca="1" si="47"/>
        <v>C2</v>
      </c>
    </row>
    <row r="342" spans="1:15" s="25" customFormat="1" ht="39.950000000000003" customHeight="1" thickBot="1" x14ac:dyDescent="0.25">
      <c r="A342" s="111" t="s">
        <v>910</v>
      </c>
      <c r="B342" s="38" t="s">
        <v>204</v>
      </c>
      <c r="C342" s="61" t="s">
        <v>205</v>
      </c>
      <c r="D342" s="62"/>
      <c r="E342" s="63"/>
      <c r="F342" s="60"/>
      <c r="G342" s="109"/>
      <c r="H342" s="35">
        <f>SUM(H68:H341)</f>
        <v>0</v>
      </c>
      <c r="I342" s="53"/>
      <c r="J342" s="24" t="str">
        <f t="shared" ca="1" si="44"/>
        <v>LOCKED</v>
      </c>
      <c r="K342" s="15" t="str">
        <f t="shared" si="48"/>
        <v>B221LAST USED CODE FOR SECTION</v>
      </c>
      <c r="L342" s="16">
        <f>MATCH(K342,'Pay Items'!$K$1:$K$649,0)</f>
        <v>342</v>
      </c>
      <c r="M342" s="17" t="str">
        <f t="shared" ca="1" si="45"/>
        <v>F0</v>
      </c>
      <c r="N342" s="17" t="str">
        <f t="shared" ca="1" si="46"/>
        <v>G</v>
      </c>
      <c r="O342" s="17" t="str">
        <f t="shared" ca="1" si="47"/>
        <v>C2</v>
      </c>
    </row>
    <row r="343" spans="1:15" s="25" customFormat="1" ht="34.5" customHeight="1" thickTop="1" x14ac:dyDescent="0.25">
      <c r="A343" s="105"/>
      <c r="B343" s="49" t="s">
        <v>368</v>
      </c>
      <c r="C343" s="50" t="s">
        <v>721</v>
      </c>
      <c r="D343" s="29"/>
      <c r="E343" s="29"/>
      <c r="F343" s="29"/>
      <c r="G343" s="106"/>
      <c r="H343" s="52"/>
      <c r="I343" s="53"/>
      <c r="J343" s="24" t="str">
        <f t="shared" ca="1" si="44"/>
        <v>LOCKED</v>
      </c>
      <c r="K343" s="15" t="str">
        <f t="shared" si="48"/>
        <v>ROADWORK - NEW CONSTRUCTION</v>
      </c>
      <c r="L343" s="16">
        <f>MATCH(K343,'Pay Items'!$K$1:$K$649,0)</f>
        <v>343</v>
      </c>
      <c r="M343" s="17" t="str">
        <f t="shared" ca="1" si="45"/>
        <v>F0</v>
      </c>
      <c r="N343" s="17" t="str">
        <f t="shared" ca="1" si="46"/>
        <v>G</v>
      </c>
      <c r="O343" s="17" t="str">
        <f t="shared" ca="1" si="47"/>
        <v>F2</v>
      </c>
    </row>
    <row r="344" spans="1:15" s="25" customFormat="1" ht="43.9" customHeight="1" x14ac:dyDescent="0.2">
      <c r="A344" s="108" t="s">
        <v>209</v>
      </c>
      <c r="B344" s="38" t="s">
        <v>116</v>
      </c>
      <c r="C344" s="37" t="s">
        <v>468</v>
      </c>
      <c r="D344" s="43" t="s">
        <v>1423</v>
      </c>
      <c r="E344" s="28"/>
      <c r="F344" s="36"/>
      <c r="G344" s="109"/>
      <c r="H344" s="78"/>
      <c r="I344" s="53"/>
      <c r="J344" s="24" t="str">
        <f t="shared" ca="1" si="44"/>
        <v>LOCKED</v>
      </c>
      <c r="K344" s="15" t="str">
        <f t="shared" si="48"/>
        <v>C001Concrete Pavements, Median Slabs, Bull-noses, and Safety MediansCW 3310-R18</v>
      </c>
      <c r="L344" s="16">
        <f>MATCH(K344,'Pay Items'!$K$1:$K$649,0)</f>
        <v>344</v>
      </c>
      <c r="M344" s="17" t="str">
        <f t="shared" ca="1" si="45"/>
        <v>F0</v>
      </c>
      <c r="N344" s="17" t="str">
        <f t="shared" ca="1" si="46"/>
        <v>G</v>
      </c>
      <c r="O344" s="17" t="str">
        <f t="shared" ca="1" si="47"/>
        <v>C2</v>
      </c>
    </row>
    <row r="345" spans="1:15" s="25" customFormat="1" ht="43.9" customHeight="1" x14ac:dyDescent="0.2">
      <c r="A345" s="108" t="s">
        <v>210</v>
      </c>
      <c r="B345" s="44" t="s">
        <v>350</v>
      </c>
      <c r="C345" s="37" t="s">
        <v>1426</v>
      </c>
      <c r="D345" s="43" t="s">
        <v>173</v>
      </c>
      <c r="E345" s="28" t="s">
        <v>178</v>
      </c>
      <c r="F345" s="36"/>
      <c r="G345" s="102"/>
      <c r="H345" s="35">
        <f t="shared" ref="H345" si="50">ROUND(G345*F345,2)</f>
        <v>0</v>
      </c>
      <c r="I345" s="53" t="s">
        <v>1286</v>
      </c>
      <c r="J345" s="24" t="str">
        <f t="shared" ca="1" si="44"/>
        <v/>
      </c>
      <c r="K345" s="15" t="str">
        <f t="shared" si="48"/>
        <v>C002Construction of 250 mm Type ^ Concrete Pavement (Reinforced)m²</v>
      </c>
      <c r="L345" s="16">
        <f>MATCH(K345,'Pay Items'!$K$1:$K$649,0)</f>
        <v>345</v>
      </c>
      <c r="M345" s="17" t="str">
        <f t="shared" ca="1" si="45"/>
        <v>F0</v>
      </c>
      <c r="N345" s="17" t="str">
        <f t="shared" ca="1" si="46"/>
        <v>C2</v>
      </c>
      <c r="O345" s="17" t="str">
        <f t="shared" ca="1" si="47"/>
        <v>C2</v>
      </c>
    </row>
    <row r="346" spans="1:15" s="25" customFormat="1" ht="43.9" customHeight="1" x14ac:dyDescent="0.2">
      <c r="A346" s="108" t="s">
        <v>211</v>
      </c>
      <c r="B346" s="44" t="s">
        <v>351</v>
      </c>
      <c r="C346" s="37" t="s">
        <v>1427</v>
      </c>
      <c r="D346" s="43" t="s">
        <v>173</v>
      </c>
      <c r="E346" s="28" t="s">
        <v>178</v>
      </c>
      <c r="F346" s="36"/>
      <c r="G346" s="102"/>
      <c r="H346" s="35">
        <f t="shared" ref="H346:H352" si="51">ROUND(G346*F346,2)</f>
        <v>0</v>
      </c>
      <c r="I346" s="53" t="s">
        <v>1286</v>
      </c>
      <c r="J346" s="24" t="str">
        <f t="shared" ca="1" si="44"/>
        <v/>
      </c>
      <c r="K346" s="15" t="str">
        <f t="shared" si="48"/>
        <v>C004Construction of 250 mm Type ^ Concrete Pavement (Plain-Dowelled)m²</v>
      </c>
      <c r="L346" s="16">
        <f>MATCH(K346,'Pay Items'!$K$1:$K$649,0)</f>
        <v>346</v>
      </c>
      <c r="M346" s="17" t="str">
        <f t="shared" ca="1" si="45"/>
        <v>F0</v>
      </c>
      <c r="N346" s="17" t="str">
        <f t="shared" ca="1" si="46"/>
        <v>C2</v>
      </c>
      <c r="O346" s="17" t="str">
        <f t="shared" ca="1" si="47"/>
        <v>C2</v>
      </c>
    </row>
    <row r="347" spans="1:15" s="25" customFormat="1" ht="43.9" customHeight="1" x14ac:dyDescent="0.2">
      <c r="A347" s="108" t="s">
        <v>212</v>
      </c>
      <c r="B347" s="44" t="s">
        <v>352</v>
      </c>
      <c r="C347" s="37" t="s">
        <v>1428</v>
      </c>
      <c r="D347" s="43" t="s">
        <v>173</v>
      </c>
      <c r="E347" s="28" t="s">
        <v>178</v>
      </c>
      <c r="F347" s="36"/>
      <c r="G347" s="102"/>
      <c r="H347" s="35">
        <f t="shared" si="51"/>
        <v>0</v>
      </c>
      <c r="I347" s="53" t="s">
        <v>1286</v>
      </c>
      <c r="J347" s="24" t="str">
        <f t="shared" ca="1" si="44"/>
        <v/>
      </c>
      <c r="K347" s="15" t="str">
        <f t="shared" si="48"/>
        <v>C005Construction of 230 mm Type ^ Concrete Pavement (Reinforced)m²</v>
      </c>
      <c r="L347" s="16">
        <f>MATCH(K347,'Pay Items'!$K$1:$K$649,0)</f>
        <v>347</v>
      </c>
      <c r="M347" s="17" t="str">
        <f t="shared" ca="1" si="45"/>
        <v>F0</v>
      </c>
      <c r="N347" s="17" t="str">
        <f t="shared" ca="1" si="46"/>
        <v>C2</v>
      </c>
      <c r="O347" s="17" t="str">
        <f t="shared" ca="1" si="47"/>
        <v>C2</v>
      </c>
    </row>
    <row r="348" spans="1:15" s="25" customFormat="1" ht="43.9" customHeight="1" x14ac:dyDescent="0.2">
      <c r="A348" s="108" t="s">
        <v>213</v>
      </c>
      <c r="B348" s="44" t="s">
        <v>353</v>
      </c>
      <c r="C348" s="37" t="s">
        <v>1429</v>
      </c>
      <c r="D348" s="43" t="s">
        <v>173</v>
      </c>
      <c r="E348" s="28" t="s">
        <v>178</v>
      </c>
      <c r="F348" s="36"/>
      <c r="G348" s="102"/>
      <c r="H348" s="35">
        <f t="shared" si="51"/>
        <v>0</v>
      </c>
      <c r="I348" s="53" t="s">
        <v>1286</v>
      </c>
      <c r="J348" s="24" t="str">
        <f t="shared" ca="1" si="44"/>
        <v/>
      </c>
      <c r="K348" s="15" t="str">
        <f t="shared" si="48"/>
        <v>C007Construction of 230 mm Type ^ Concrete Pavement (Plain-Dowelled)m²</v>
      </c>
      <c r="L348" s="16">
        <f>MATCH(K348,'Pay Items'!$K$1:$K$649,0)</f>
        <v>348</v>
      </c>
      <c r="M348" s="17" t="str">
        <f t="shared" ca="1" si="45"/>
        <v>F0</v>
      </c>
      <c r="N348" s="17" t="str">
        <f t="shared" ca="1" si="46"/>
        <v>C2</v>
      </c>
      <c r="O348" s="17" t="str">
        <f t="shared" ca="1" si="47"/>
        <v>C2</v>
      </c>
    </row>
    <row r="349" spans="1:15" s="25" customFormat="1" ht="43.9" customHeight="1" x14ac:dyDescent="0.2">
      <c r="A349" s="108" t="s">
        <v>457</v>
      </c>
      <c r="B349" s="44" t="s">
        <v>354</v>
      </c>
      <c r="C349" s="37" t="s">
        <v>1430</v>
      </c>
      <c r="D349" s="43" t="s">
        <v>173</v>
      </c>
      <c r="E349" s="28" t="s">
        <v>178</v>
      </c>
      <c r="F349" s="36"/>
      <c r="G349" s="102"/>
      <c r="H349" s="35">
        <f t="shared" si="51"/>
        <v>0</v>
      </c>
      <c r="I349" s="53" t="s">
        <v>1286</v>
      </c>
      <c r="J349" s="24" t="str">
        <f t="shared" ca="1" si="44"/>
        <v/>
      </c>
      <c r="K349" s="15" t="str">
        <f t="shared" si="48"/>
        <v>C008Construction of 200 mm Type ^ Concrete Pavement - (Reinforced)m²</v>
      </c>
      <c r="L349" s="16">
        <f>MATCH(K349,'Pay Items'!$K$1:$K$649,0)</f>
        <v>349</v>
      </c>
      <c r="M349" s="17" t="str">
        <f t="shared" ca="1" si="45"/>
        <v>F0</v>
      </c>
      <c r="N349" s="17" t="str">
        <f t="shared" ca="1" si="46"/>
        <v>C2</v>
      </c>
      <c r="O349" s="17" t="str">
        <f t="shared" ca="1" si="47"/>
        <v>C2</v>
      </c>
    </row>
    <row r="350" spans="1:15" s="25" customFormat="1" ht="43.9" customHeight="1" x14ac:dyDescent="0.2">
      <c r="A350" s="108" t="s">
        <v>215</v>
      </c>
      <c r="B350" s="44" t="s">
        <v>355</v>
      </c>
      <c r="C350" s="37" t="s">
        <v>1431</v>
      </c>
      <c r="D350" s="43" t="s">
        <v>173</v>
      </c>
      <c r="E350" s="28" t="s">
        <v>178</v>
      </c>
      <c r="F350" s="36"/>
      <c r="G350" s="102"/>
      <c r="H350" s="35">
        <f t="shared" si="51"/>
        <v>0</v>
      </c>
      <c r="I350" s="53" t="s">
        <v>1286</v>
      </c>
      <c r="J350" s="24" t="str">
        <f t="shared" ca="1" si="44"/>
        <v/>
      </c>
      <c r="K350" s="15" t="str">
        <f t="shared" si="48"/>
        <v>C010Construction of 200 mm Type ^ Concrete Pavement (Plain-Dowelled)m²</v>
      </c>
      <c r="L350" s="16">
        <f>MATCH(K350,'Pay Items'!$K$1:$K$649,0)</f>
        <v>350</v>
      </c>
      <c r="M350" s="17" t="str">
        <f t="shared" ca="1" si="45"/>
        <v>F0</v>
      </c>
      <c r="N350" s="17" t="str">
        <f t="shared" ca="1" si="46"/>
        <v>C2</v>
      </c>
      <c r="O350" s="17" t="str">
        <f t="shared" ca="1" si="47"/>
        <v>C2</v>
      </c>
    </row>
    <row r="351" spans="1:15" s="25" customFormat="1" ht="43.9" customHeight="1" x14ac:dyDescent="0.2">
      <c r="A351" s="108" t="s">
        <v>214</v>
      </c>
      <c r="B351" s="44" t="s">
        <v>356</v>
      </c>
      <c r="C351" s="37" t="s">
        <v>1432</v>
      </c>
      <c r="D351" s="43" t="s">
        <v>173</v>
      </c>
      <c r="E351" s="28" t="s">
        <v>178</v>
      </c>
      <c r="F351" s="36"/>
      <c r="G351" s="102"/>
      <c r="H351" s="35">
        <f t="shared" si="51"/>
        <v>0</v>
      </c>
      <c r="I351" s="53" t="s">
        <v>1286</v>
      </c>
      <c r="J351" s="24" t="str">
        <f t="shared" ca="1" si="44"/>
        <v/>
      </c>
      <c r="K351" s="15" t="str">
        <f t="shared" si="48"/>
        <v>C011Construction of 150 mm Type ^ Concrete Pavement (Reinforced)m²</v>
      </c>
      <c r="L351" s="16">
        <f>MATCH(K351,'Pay Items'!$K$1:$K$649,0)</f>
        <v>351</v>
      </c>
      <c r="M351" s="17" t="str">
        <f t="shared" ca="1" si="45"/>
        <v>F0</v>
      </c>
      <c r="N351" s="17" t="str">
        <f t="shared" ca="1" si="46"/>
        <v>C2</v>
      </c>
      <c r="O351" s="17" t="str">
        <f t="shared" ca="1" si="47"/>
        <v>C2</v>
      </c>
    </row>
    <row r="352" spans="1:15" s="25" customFormat="1" ht="43.9" customHeight="1" x14ac:dyDescent="0.2">
      <c r="A352" s="108" t="s">
        <v>216</v>
      </c>
      <c r="B352" s="44" t="s">
        <v>357</v>
      </c>
      <c r="C352" s="37" t="s">
        <v>1433</v>
      </c>
      <c r="D352" s="43" t="s">
        <v>173</v>
      </c>
      <c r="E352" s="28" t="s">
        <v>178</v>
      </c>
      <c r="F352" s="36"/>
      <c r="G352" s="102"/>
      <c r="H352" s="35">
        <f t="shared" si="51"/>
        <v>0</v>
      </c>
      <c r="I352" s="53" t="s">
        <v>1286</v>
      </c>
      <c r="J352" s="24" t="str">
        <f t="shared" ca="1" si="44"/>
        <v/>
      </c>
      <c r="K352" s="15" t="str">
        <f t="shared" si="48"/>
        <v>C013Construction of 150 mm Type ^ Concrete Pavement (Plain-Dowelled)m²</v>
      </c>
      <c r="L352" s="16">
        <f>MATCH(K352,'Pay Items'!$K$1:$K$649,0)</f>
        <v>352</v>
      </c>
      <c r="M352" s="17" t="str">
        <f t="shared" ca="1" si="45"/>
        <v>F0</v>
      </c>
      <c r="N352" s="17" t="str">
        <f t="shared" ca="1" si="46"/>
        <v>C2</v>
      </c>
      <c r="O352" s="17" t="str">
        <f t="shared" ca="1" si="47"/>
        <v>C2</v>
      </c>
    </row>
    <row r="353" spans="1:15" s="25" customFormat="1" ht="43.9" customHeight="1" x14ac:dyDescent="0.2">
      <c r="A353" s="108" t="s">
        <v>217</v>
      </c>
      <c r="B353" s="44" t="s">
        <v>358</v>
      </c>
      <c r="C353" s="37" t="s">
        <v>1434</v>
      </c>
      <c r="D353" s="43" t="s">
        <v>338</v>
      </c>
      <c r="E353" s="28" t="s">
        <v>178</v>
      </c>
      <c r="F353" s="36"/>
      <c r="G353" s="102"/>
      <c r="H353" s="35">
        <f t="shared" ref="H353:H358" si="52">ROUND(G353*F353,2)</f>
        <v>0</v>
      </c>
      <c r="I353" s="58"/>
      <c r="J353" s="24" t="str">
        <f t="shared" ca="1" si="44"/>
        <v/>
      </c>
      <c r="K353" s="15" t="str">
        <f t="shared" si="48"/>
        <v>C014Construction of Type ^ Concrete Median SlabsSD-227Am²</v>
      </c>
      <c r="L353" s="16">
        <f>MATCH(K353,'Pay Items'!$K$1:$K$649,0)</f>
        <v>353</v>
      </c>
      <c r="M353" s="17" t="str">
        <f t="shared" ca="1" si="45"/>
        <v>F0</v>
      </c>
      <c r="N353" s="17" t="str">
        <f t="shared" ca="1" si="46"/>
        <v>C2</v>
      </c>
      <c r="O353" s="17" t="str">
        <f t="shared" ca="1" si="47"/>
        <v>C2</v>
      </c>
    </row>
    <row r="354" spans="1:15" s="25" customFormat="1" ht="43.9" customHeight="1" x14ac:dyDescent="0.2">
      <c r="A354" s="108" t="s">
        <v>218</v>
      </c>
      <c r="B354" s="44" t="s">
        <v>360</v>
      </c>
      <c r="C354" s="37" t="s">
        <v>1435</v>
      </c>
      <c r="D354" s="43" t="s">
        <v>336</v>
      </c>
      <c r="E354" s="28" t="s">
        <v>178</v>
      </c>
      <c r="F354" s="36"/>
      <c r="G354" s="102"/>
      <c r="H354" s="35">
        <f t="shared" si="52"/>
        <v>0</v>
      </c>
      <c r="I354" s="58"/>
      <c r="J354" s="24" t="str">
        <f t="shared" ca="1" si="44"/>
        <v/>
      </c>
      <c r="K354" s="15" t="str">
        <f t="shared" si="48"/>
        <v>C015Construction of Monolithic Type ^ Concrete Median SlabsSD-226Am²</v>
      </c>
      <c r="L354" s="16">
        <f>MATCH(K354,'Pay Items'!$K$1:$K$649,0)</f>
        <v>354</v>
      </c>
      <c r="M354" s="17" t="str">
        <f t="shared" ca="1" si="45"/>
        <v>F0</v>
      </c>
      <c r="N354" s="17" t="str">
        <f t="shared" ca="1" si="46"/>
        <v>C2</v>
      </c>
      <c r="O354" s="17" t="str">
        <f t="shared" ca="1" si="47"/>
        <v>C2</v>
      </c>
    </row>
    <row r="355" spans="1:15" s="25" customFormat="1" ht="43.9" customHeight="1" x14ac:dyDescent="0.2">
      <c r="A355" s="108" t="s">
        <v>219</v>
      </c>
      <c r="B355" s="44" t="s">
        <v>359</v>
      </c>
      <c r="C355" s="37" t="s">
        <v>1436</v>
      </c>
      <c r="D355" s="43" t="s">
        <v>337</v>
      </c>
      <c r="E355" s="28" t="s">
        <v>178</v>
      </c>
      <c r="F355" s="36"/>
      <c r="G355" s="102"/>
      <c r="H355" s="35">
        <f t="shared" si="52"/>
        <v>0</v>
      </c>
      <c r="I355" s="58"/>
      <c r="J355" s="24" t="str">
        <f t="shared" ca="1" si="44"/>
        <v/>
      </c>
      <c r="K355" s="15" t="str">
        <f t="shared" si="48"/>
        <v>C016Construction of Type ^ Concrete Safety MediansSD-226Bm²</v>
      </c>
      <c r="L355" s="16">
        <f>MATCH(K355,'Pay Items'!$K$1:$K$649,0)</f>
        <v>355</v>
      </c>
      <c r="M355" s="17" t="str">
        <f t="shared" ca="1" si="45"/>
        <v>F0</v>
      </c>
      <c r="N355" s="17" t="str">
        <f t="shared" ca="1" si="46"/>
        <v>C2</v>
      </c>
      <c r="O355" s="17" t="str">
        <f t="shared" ca="1" si="47"/>
        <v>C2</v>
      </c>
    </row>
    <row r="356" spans="1:15" s="25" customFormat="1" ht="43.9" customHeight="1" x14ac:dyDescent="0.2">
      <c r="A356" s="108" t="s">
        <v>220</v>
      </c>
      <c r="B356" s="44" t="s">
        <v>207</v>
      </c>
      <c r="C356" s="37" t="s">
        <v>1437</v>
      </c>
      <c r="D356" s="43" t="s">
        <v>349</v>
      </c>
      <c r="E356" s="28" t="s">
        <v>178</v>
      </c>
      <c r="F356" s="36"/>
      <c r="G356" s="102"/>
      <c r="H356" s="35">
        <f t="shared" si="52"/>
        <v>0</v>
      </c>
      <c r="I356" s="58"/>
      <c r="J356" s="24" t="str">
        <f t="shared" ca="1" si="44"/>
        <v/>
      </c>
      <c r="K356" s="15" t="str">
        <f t="shared" si="48"/>
        <v>C017Construction of Monolithic Type ^ Curb and SidewalkSD-228Bm²</v>
      </c>
      <c r="L356" s="16">
        <f>MATCH(K356,'Pay Items'!$K$1:$K$649,0)</f>
        <v>356</v>
      </c>
      <c r="M356" s="17" t="str">
        <f t="shared" ca="1" si="45"/>
        <v>F0</v>
      </c>
      <c r="N356" s="17" t="str">
        <f t="shared" ca="1" si="46"/>
        <v>C2</v>
      </c>
      <c r="O356" s="17" t="str">
        <f t="shared" ca="1" si="47"/>
        <v>C2</v>
      </c>
    </row>
    <row r="357" spans="1:15" s="42" customFormat="1" ht="43.9" customHeight="1" x14ac:dyDescent="0.2">
      <c r="A357" s="108" t="s">
        <v>1285</v>
      </c>
      <c r="B357" s="44" t="s">
        <v>207</v>
      </c>
      <c r="C357" s="37" t="s">
        <v>1438</v>
      </c>
      <c r="D357" s="43" t="s">
        <v>1287</v>
      </c>
      <c r="E357" s="28" t="s">
        <v>178</v>
      </c>
      <c r="F357" s="36"/>
      <c r="G357" s="102"/>
      <c r="H357" s="35"/>
      <c r="I357" s="58"/>
      <c r="J357" s="24" t="str">
        <f t="shared" ca="1" si="44"/>
        <v/>
      </c>
      <c r="K357" s="15" t="str">
        <f t="shared" si="48"/>
        <v>C017AConstruction of Monolithic Type ^ Curb and Sidewalk with Blockoutsm²</v>
      </c>
      <c r="L357" s="16">
        <f>MATCH(K357,'Pay Items'!$K$1:$K$649,0)</f>
        <v>357</v>
      </c>
      <c r="M357" s="17" t="str">
        <f t="shared" ca="1" si="45"/>
        <v>F0</v>
      </c>
      <c r="N357" s="17" t="str">
        <f t="shared" ca="1" si="46"/>
        <v>C2</v>
      </c>
      <c r="O357" s="17" t="str">
        <f t="shared" ca="1" si="47"/>
        <v>C2</v>
      </c>
    </row>
    <row r="358" spans="1:15" s="25" customFormat="1" ht="43.9" customHeight="1" x14ac:dyDescent="0.2">
      <c r="A358" s="108" t="s">
        <v>379</v>
      </c>
      <c r="B358" s="44" t="s">
        <v>361</v>
      </c>
      <c r="C358" s="37" t="s">
        <v>1439</v>
      </c>
      <c r="D358" s="43" t="s">
        <v>604</v>
      </c>
      <c r="E358" s="28" t="s">
        <v>178</v>
      </c>
      <c r="F358" s="36"/>
      <c r="G358" s="102"/>
      <c r="H358" s="35">
        <f t="shared" si="52"/>
        <v>0</v>
      </c>
      <c r="I358" s="58"/>
      <c r="J358" s="24" t="str">
        <f t="shared" ca="1" si="44"/>
        <v/>
      </c>
      <c r="K358" s="15" t="str">
        <f t="shared" si="48"/>
        <v>C018Construction of Monolithic Type ^ Concrete Bull-nosesSD-227Cm²</v>
      </c>
      <c r="L358" s="16">
        <f>MATCH(K358,'Pay Items'!$K$1:$K$649,0)</f>
        <v>358</v>
      </c>
      <c r="M358" s="17" t="str">
        <f t="shared" ca="1" si="45"/>
        <v>F0</v>
      </c>
      <c r="N358" s="17" t="str">
        <f t="shared" ca="1" si="46"/>
        <v>C2</v>
      </c>
      <c r="O358" s="17" t="str">
        <f t="shared" ca="1" si="47"/>
        <v>C2</v>
      </c>
    </row>
    <row r="359" spans="1:15" s="25" customFormat="1" ht="43.9" customHeight="1" x14ac:dyDescent="0.2">
      <c r="A359" s="108" t="s">
        <v>380</v>
      </c>
      <c r="B359" s="38" t="s">
        <v>118</v>
      </c>
      <c r="C359" s="37" t="s">
        <v>123</v>
      </c>
      <c r="D359" s="43" t="s">
        <v>1423</v>
      </c>
      <c r="E359" s="28"/>
      <c r="F359" s="36"/>
      <c r="G359" s="109"/>
      <c r="H359" s="78"/>
      <c r="I359" s="74"/>
      <c r="J359" s="24" t="str">
        <f t="shared" ca="1" si="44"/>
        <v>LOCKED</v>
      </c>
      <c r="K359" s="15" t="str">
        <f t="shared" si="48"/>
        <v>C019Concrete Pavements for Early OpeningCW 3310-R18</v>
      </c>
      <c r="L359" s="16">
        <f>MATCH(K359,'Pay Items'!$K$1:$K$649,0)</f>
        <v>359</v>
      </c>
      <c r="M359" s="17" t="str">
        <f t="shared" ca="1" si="45"/>
        <v>F0</v>
      </c>
      <c r="N359" s="17" t="str">
        <f t="shared" ca="1" si="46"/>
        <v>G</v>
      </c>
      <c r="O359" s="17" t="str">
        <f t="shared" ca="1" si="47"/>
        <v>C2</v>
      </c>
    </row>
    <row r="360" spans="1:15" s="25" customFormat="1" ht="54" customHeight="1" x14ac:dyDescent="0.2">
      <c r="A360" s="108" t="s">
        <v>381</v>
      </c>
      <c r="B360" s="44" t="s">
        <v>350</v>
      </c>
      <c r="C360" s="37" t="s">
        <v>1440</v>
      </c>
      <c r="D360" s="43"/>
      <c r="E360" s="28" t="s">
        <v>178</v>
      </c>
      <c r="F360" s="36"/>
      <c r="G360" s="102"/>
      <c r="H360" s="35">
        <f t="shared" ref="H360:H383" si="53">ROUND(G360*F360,2)</f>
        <v>0</v>
      </c>
      <c r="I360" s="58" t="s">
        <v>1441</v>
      </c>
      <c r="J360" s="24" t="str">
        <f t="shared" ca="1" si="44"/>
        <v/>
      </c>
      <c r="K360" s="15" t="str">
        <f t="shared" si="48"/>
        <v>C020Construction of 250 mm Type ^ Concrete Pavement for Early Opening ^ (Reinforced)m²</v>
      </c>
      <c r="L360" s="16">
        <f>MATCH(K360,'Pay Items'!$K$1:$K$649,0)</f>
        <v>360</v>
      </c>
      <c r="M360" s="17" t="str">
        <f t="shared" ca="1" si="45"/>
        <v>F0</v>
      </c>
      <c r="N360" s="17" t="str">
        <f t="shared" ca="1" si="46"/>
        <v>C2</v>
      </c>
      <c r="O360" s="17" t="str">
        <f t="shared" ca="1" si="47"/>
        <v>C2</v>
      </c>
    </row>
    <row r="361" spans="1:15" s="25" customFormat="1" ht="54" customHeight="1" x14ac:dyDescent="0.2">
      <c r="A361" s="108" t="s">
        <v>1182</v>
      </c>
      <c r="B361" s="44" t="s">
        <v>967</v>
      </c>
      <c r="C361" s="37" t="s">
        <v>1269</v>
      </c>
      <c r="D361" s="43"/>
      <c r="E361" s="28" t="s">
        <v>178</v>
      </c>
      <c r="F361" s="36"/>
      <c r="G361" s="102"/>
      <c r="H361" s="35">
        <f t="shared" si="53"/>
        <v>0</v>
      </c>
      <c r="I361" s="58" t="s">
        <v>707</v>
      </c>
      <c r="J361" s="24" t="str">
        <f t="shared" ca="1" si="44"/>
        <v/>
      </c>
      <c r="K361" s="15" t="str">
        <f t="shared" si="48"/>
        <v>C020-24Construction of 250 mm Type 3 Concrete Pavement for Early Opening 24 Hour (Reinforced)m²</v>
      </c>
      <c r="L361" s="16">
        <f>MATCH(K361,'Pay Items'!$K$1:$K$649,0)</f>
        <v>361</v>
      </c>
      <c r="M361" s="17" t="str">
        <f t="shared" ca="1" si="45"/>
        <v>F0</v>
      </c>
      <c r="N361" s="17" t="str">
        <f t="shared" ca="1" si="46"/>
        <v>C2</v>
      </c>
      <c r="O361" s="17" t="str">
        <f t="shared" ca="1" si="47"/>
        <v>C2</v>
      </c>
    </row>
    <row r="362" spans="1:15" s="25" customFormat="1" ht="54" customHeight="1" x14ac:dyDescent="0.2">
      <c r="A362" s="108" t="s">
        <v>1183</v>
      </c>
      <c r="B362" s="44" t="s">
        <v>967</v>
      </c>
      <c r="C362" s="37" t="s">
        <v>1270</v>
      </c>
      <c r="D362" s="43"/>
      <c r="E362" s="28" t="s">
        <v>178</v>
      </c>
      <c r="F362" s="36"/>
      <c r="G362" s="102"/>
      <c r="H362" s="35">
        <f t="shared" si="53"/>
        <v>0</v>
      </c>
      <c r="I362" s="58" t="s">
        <v>707</v>
      </c>
      <c r="J362" s="24" t="str">
        <f t="shared" ca="1" si="44"/>
        <v/>
      </c>
      <c r="K362" s="15" t="str">
        <f t="shared" si="48"/>
        <v>C020-72Construction of 250 mm Type 4 Concrete Pavement for Early Opening 72 Hour (Reinforced)m²</v>
      </c>
      <c r="L362" s="16">
        <f>MATCH(K362,'Pay Items'!$K$1:$K$649,0)</f>
        <v>362</v>
      </c>
      <c r="M362" s="17" t="str">
        <f t="shared" ca="1" si="45"/>
        <v>F0</v>
      </c>
      <c r="N362" s="17" t="str">
        <f t="shared" ca="1" si="46"/>
        <v>C2</v>
      </c>
      <c r="O362" s="17" t="str">
        <f t="shared" ca="1" si="47"/>
        <v>C2</v>
      </c>
    </row>
    <row r="363" spans="1:15" s="25" customFormat="1" ht="54" customHeight="1" x14ac:dyDescent="0.2">
      <c r="A363" s="108" t="s">
        <v>382</v>
      </c>
      <c r="B363" s="44" t="s">
        <v>351</v>
      </c>
      <c r="C363" s="37" t="s">
        <v>1442</v>
      </c>
      <c r="D363" s="43"/>
      <c r="E363" s="28" t="s">
        <v>178</v>
      </c>
      <c r="F363" s="36"/>
      <c r="G363" s="102"/>
      <c r="H363" s="35">
        <f t="shared" si="53"/>
        <v>0</v>
      </c>
      <c r="I363" s="58" t="s">
        <v>1441</v>
      </c>
      <c r="J363" s="24" t="str">
        <f t="shared" ca="1" si="44"/>
        <v/>
      </c>
      <c r="K363" s="15" t="str">
        <f t="shared" si="48"/>
        <v>C022Construction of 250 mm Type ^ Concrete Pavement for Early Opening ^ (Plain-Dowelled)m²</v>
      </c>
      <c r="L363" s="16">
        <f>MATCH(K363,'Pay Items'!$K$1:$K$649,0)</f>
        <v>363</v>
      </c>
      <c r="M363" s="17" t="str">
        <f t="shared" ca="1" si="45"/>
        <v>F0</v>
      </c>
      <c r="N363" s="17" t="str">
        <f t="shared" ca="1" si="46"/>
        <v>C2</v>
      </c>
      <c r="O363" s="17" t="str">
        <f t="shared" ca="1" si="47"/>
        <v>C2</v>
      </c>
    </row>
    <row r="364" spans="1:15" s="25" customFormat="1" ht="54" customHeight="1" x14ac:dyDescent="0.2">
      <c r="A364" s="108" t="s">
        <v>1184</v>
      </c>
      <c r="B364" s="44" t="s">
        <v>973</v>
      </c>
      <c r="C364" s="37" t="s">
        <v>1271</v>
      </c>
      <c r="D364" s="43"/>
      <c r="E364" s="28" t="s">
        <v>178</v>
      </c>
      <c r="F364" s="36"/>
      <c r="G364" s="102"/>
      <c r="H364" s="35">
        <f t="shared" si="53"/>
        <v>0</v>
      </c>
      <c r="I364" s="58" t="s">
        <v>707</v>
      </c>
      <c r="J364" s="24" t="str">
        <f t="shared" ca="1" si="44"/>
        <v/>
      </c>
      <c r="K364" s="15" t="str">
        <f t="shared" si="48"/>
        <v>C022-24Construction of 250 mm Type 3 Concrete Pavement for Early Opening 24 Hour (Plain-Dowelled)m²</v>
      </c>
      <c r="L364" s="16">
        <f>MATCH(K364,'Pay Items'!$K$1:$K$649,0)</f>
        <v>364</v>
      </c>
      <c r="M364" s="17" t="str">
        <f t="shared" ca="1" si="45"/>
        <v>F0</v>
      </c>
      <c r="N364" s="17" t="str">
        <f t="shared" ca="1" si="46"/>
        <v>C2</v>
      </c>
      <c r="O364" s="17" t="str">
        <f t="shared" ca="1" si="47"/>
        <v>C2</v>
      </c>
    </row>
    <row r="365" spans="1:15" s="25" customFormat="1" ht="54" customHeight="1" x14ac:dyDescent="0.2">
      <c r="A365" s="108" t="s">
        <v>1185</v>
      </c>
      <c r="B365" s="44" t="s">
        <v>973</v>
      </c>
      <c r="C365" s="37" t="s">
        <v>1272</v>
      </c>
      <c r="D365" s="43"/>
      <c r="E365" s="28" t="s">
        <v>178</v>
      </c>
      <c r="F365" s="36"/>
      <c r="G365" s="102"/>
      <c r="H365" s="35">
        <f t="shared" si="53"/>
        <v>0</v>
      </c>
      <c r="I365" s="58" t="s">
        <v>707</v>
      </c>
      <c r="J365" s="24" t="str">
        <f t="shared" ca="1" si="44"/>
        <v/>
      </c>
      <c r="K365" s="15" t="str">
        <f t="shared" si="48"/>
        <v>C022-72Construction of 250 mm Type 4 Concrete Pavement for Early Opening 72 Hour (Plain-Dowelled)m²</v>
      </c>
      <c r="L365" s="16">
        <f>MATCH(K365,'Pay Items'!$K$1:$K$649,0)</f>
        <v>365</v>
      </c>
      <c r="M365" s="17" t="str">
        <f t="shared" ca="1" si="45"/>
        <v>F0</v>
      </c>
      <c r="N365" s="17" t="str">
        <f t="shared" ca="1" si="46"/>
        <v>C2</v>
      </c>
      <c r="O365" s="17" t="str">
        <f t="shared" ca="1" si="47"/>
        <v>C2</v>
      </c>
    </row>
    <row r="366" spans="1:15" s="25" customFormat="1" ht="54" customHeight="1" x14ac:dyDescent="0.2">
      <c r="A366" s="108" t="s">
        <v>383</v>
      </c>
      <c r="B366" s="44" t="s">
        <v>352</v>
      </c>
      <c r="C366" s="37" t="s">
        <v>1443</v>
      </c>
      <c r="D366" s="43"/>
      <c r="E366" s="28" t="s">
        <v>178</v>
      </c>
      <c r="F366" s="36"/>
      <c r="G366" s="102"/>
      <c r="H366" s="35">
        <f t="shared" si="53"/>
        <v>0</v>
      </c>
      <c r="I366" s="58" t="s">
        <v>1441</v>
      </c>
      <c r="J366" s="24" t="str">
        <f t="shared" ca="1" si="44"/>
        <v/>
      </c>
      <c r="K366" s="15" t="str">
        <f t="shared" si="48"/>
        <v>C023Construction of 230 mm Type ^ Concrete Pavement for Early Opening ^ (Reinforced)m²</v>
      </c>
      <c r="L366" s="16">
        <f>MATCH(K366,'Pay Items'!$K$1:$K$649,0)</f>
        <v>366</v>
      </c>
      <c r="M366" s="17" t="str">
        <f t="shared" ca="1" si="45"/>
        <v>F0</v>
      </c>
      <c r="N366" s="17" t="str">
        <f t="shared" ca="1" si="46"/>
        <v>C2</v>
      </c>
      <c r="O366" s="17" t="str">
        <f t="shared" ca="1" si="47"/>
        <v>C2</v>
      </c>
    </row>
    <row r="367" spans="1:15" s="25" customFormat="1" ht="54" customHeight="1" x14ac:dyDescent="0.2">
      <c r="A367" s="108" t="s">
        <v>1186</v>
      </c>
      <c r="B367" s="44" t="s">
        <v>974</v>
      </c>
      <c r="C367" s="37" t="s">
        <v>1273</v>
      </c>
      <c r="D367" s="43"/>
      <c r="E367" s="28" t="s">
        <v>178</v>
      </c>
      <c r="F367" s="36"/>
      <c r="G367" s="102"/>
      <c r="H367" s="35">
        <f t="shared" si="53"/>
        <v>0</v>
      </c>
      <c r="I367" s="58" t="s">
        <v>586</v>
      </c>
      <c r="J367" s="24" t="str">
        <f t="shared" ca="1" si="44"/>
        <v/>
      </c>
      <c r="K367" s="15" t="str">
        <f t="shared" si="48"/>
        <v>C023-24Construction of 230 mm Type 3 Concrete Pavement for Early Opening 24 Hour (Reinforced)m²</v>
      </c>
      <c r="L367" s="16">
        <f>MATCH(K367,'Pay Items'!$K$1:$K$649,0)</f>
        <v>367</v>
      </c>
      <c r="M367" s="17" t="str">
        <f t="shared" ca="1" si="45"/>
        <v>F0</v>
      </c>
      <c r="N367" s="17" t="str">
        <f t="shared" ca="1" si="46"/>
        <v>C2</v>
      </c>
      <c r="O367" s="17" t="str">
        <f t="shared" ca="1" si="47"/>
        <v>C2</v>
      </c>
    </row>
    <row r="368" spans="1:15" s="25" customFormat="1" ht="54" customHeight="1" x14ac:dyDescent="0.2">
      <c r="A368" s="108" t="s">
        <v>1187</v>
      </c>
      <c r="B368" s="44" t="s">
        <v>974</v>
      </c>
      <c r="C368" s="37" t="s">
        <v>1274</v>
      </c>
      <c r="D368" s="43"/>
      <c r="E368" s="28" t="s">
        <v>178</v>
      </c>
      <c r="F368" s="36"/>
      <c r="G368" s="102"/>
      <c r="H368" s="35">
        <f t="shared" si="53"/>
        <v>0</v>
      </c>
      <c r="I368" s="58" t="s">
        <v>586</v>
      </c>
      <c r="J368" s="24" t="str">
        <f t="shared" ca="1" si="44"/>
        <v/>
      </c>
      <c r="K368" s="15" t="str">
        <f t="shared" si="48"/>
        <v>C023-72Construction of 230 mm Type 4 Concrete Pavement for Early Opening 72 Hour (Reinforced)m²</v>
      </c>
      <c r="L368" s="16">
        <f>MATCH(K368,'Pay Items'!$K$1:$K$649,0)</f>
        <v>368</v>
      </c>
      <c r="M368" s="17" t="str">
        <f t="shared" ca="1" si="45"/>
        <v>F0</v>
      </c>
      <c r="N368" s="17" t="str">
        <f t="shared" ca="1" si="46"/>
        <v>C2</v>
      </c>
      <c r="O368" s="17" t="str">
        <f t="shared" ca="1" si="47"/>
        <v>C2</v>
      </c>
    </row>
    <row r="369" spans="1:15" s="25" customFormat="1" ht="54" customHeight="1" x14ac:dyDescent="0.2">
      <c r="A369" s="108" t="s">
        <v>384</v>
      </c>
      <c r="B369" s="44" t="s">
        <v>353</v>
      </c>
      <c r="C369" s="37" t="s">
        <v>1444</v>
      </c>
      <c r="D369" s="43"/>
      <c r="E369" s="28" t="s">
        <v>178</v>
      </c>
      <c r="F369" s="36"/>
      <c r="G369" s="102"/>
      <c r="H369" s="35">
        <f t="shared" si="53"/>
        <v>0</v>
      </c>
      <c r="I369" s="58" t="s">
        <v>1441</v>
      </c>
      <c r="J369" s="24" t="str">
        <f t="shared" ca="1" si="44"/>
        <v/>
      </c>
      <c r="K369" s="15" t="str">
        <f t="shared" si="48"/>
        <v>C025Construction of 230 mm Type ^ Concrete Pavement for Early Opening ^ (Plain-Dowelled)m²</v>
      </c>
      <c r="L369" s="16">
        <f>MATCH(K369,'Pay Items'!$K$1:$K$649,0)</f>
        <v>369</v>
      </c>
      <c r="M369" s="17" t="str">
        <f t="shared" ca="1" si="45"/>
        <v>F0</v>
      </c>
      <c r="N369" s="17" t="str">
        <f t="shared" ca="1" si="46"/>
        <v>C2</v>
      </c>
      <c r="O369" s="17" t="str">
        <f t="shared" ca="1" si="47"/>
        <v>C2</v>
      </c>
    </row>
    <row r="370" spans="1:15" s="25" customFormat="1" ht="54" customHeight="1" x14ac:dyDescent="0.2">
      <c r="A370" s="108" t="s">
        <v>1188</v>
      </c>
      <c r="B370" s="44" t="s">
        <v>975</v>
      </c>
      <c r="C370" s="37" t="s">
        <v>1275</v>
      </c>
      <c r="D370" s="43"/>
      <c r="E370" s="28" t="s">
        <v>178</v>
      </c>
      <c r="F370" s="36"/>
      <c r="G370" s="102"/>
      <c r="H370" s="35">
        <f t="shared" si="53"/>
        <v>0</v>
      </c>
      <c r="I370" s="58" t="s">
        <v>586</v>
      </c>
      <c r="J370" s="24" t="str">
        <f t="shared" ca="1" si="44"/>
        <v/>
      </c>
      <c r="K370" s="15" t="str">
        <f t="shared" si="48"/>
        <v>C025-24Construction of 230 mm Type 3 Concrete Pavement for Early Opening 24 Hour (Plain-Dowelled)m²</v>
      </c>
      <c r="L370" s="16">
        <f>MATCH(K370,'Pay Items'!$K$1:$K$649,0)</f>
        <v>370</v>
      </c>
      <c r="M370" s="17" t="str">
        <f t="shared" ca="1" si="45"/>
        <v>F0</v>
      </c>
      <c r="N370" s="17" t="str">
        <f t="shared" ca="1" si="46"/>
        <v>C2</v>
      </c>
      <c r="O370" s="17" t="str">
        <f t="shared" ca="1" si="47"/>
        <v>C2</v>
      </c>
    </row>
    <row r="371" spans="1:15" s="25" customFormat="1" ht="54" customHeight="1" x14ac:dyDescent="0.2">
      <c r="A371" s="108" t="s">
        <v>1189</v>
      </c>
      <c r="B371" s="44" t="s">
        <v>975</v>
      </c>
      <c r="C371" s="37" t="s">
        <v>1276</v>
      </c>
      <c r="D371" s="43"/>
      <c r="E371" s="28" t="s">
        <v>178</v>
      </c>
      <c r="F371" s="36"/>
      <c r="G371" s="102"/>
      <c r="H371" s="35">
        <f t="shared" si="53"/>
        <v>0</v>
      </c>
      <c r="I371" s="58" t="s">
        <v>1251</v>
      </c>
      <c r="J371" s="24" t="str">
        <f t="shared" ca="1" si="44"/>
        <v/>
      </c>
      <c r="K371" s="15" t="str">
        <f t="shared" si="48"/>
        <v>C025-72Construction of 230 mm Type 4 Concrete Pavement for Early Opening 72 Hour (Plain-Dowelled)m²</v>
      </c>
      <c r="L371" s="16">
        <f>MATCH(K371,'Pay Items'!$K$1:$K$649,0)</f>
        <v>371</v>
      </c>
      <c r="M371" s="17" t="str">
        <f t="shared" ca="1" si="45"/>
        <v>F0</v>
      </c>
      <c r="N371" s="17" t="str">
        <f t="shared" ca="1" si="46"/>
        <v>C2</v>
      </c>
      <c r="O371" s="17" t="str">
        <f t="shared" ca="1" si="47"/>
        <v>C2</v>
      </c>
    </row>
    <row r="372" spans="1:15" s="25" customFormat="1" ht="54" customHeight="1" x14ac:dyDescent="0.2">
      <c r="A372" s="108" t="s">
        <v>385</v>
      </c>
      <c r="B372" s="44" t="s">
        <v>354</v>
      </c>
      <c r="C372" s="37" t="s">
        <v>1445</v>
      </c>
      <c r="D372" s="43"/>
      <c r="E372" s="28" t="s">
        <v>178</v>
      </c>
      <c r="F372" s="36"/>
      <c r="G372" s="102"/>
      <c r="H372" s="35">
        <f t="shared" si="53"/>
        <v>0</v>
      </c>
      <c r="I372" s="58" t="s">
        <v>1441</v>
      </c>
      <c r="J372" s="24" t="str">
        <f t="shared" ca="1" si="44"/>
        <v/>
      </c>
      <c r="K372" s="15" t="str">
        <f t="shared" si="48"/>
        <v>C026Construction of 200 mm Type ^ Concrete Pavement for Early Opening ^ (Reinforced)m²</v>
      </c>
      <c r="L372" s="16">
        <f>MATCH(K372,'Pay Items'!$K$1:$K$649,0)</f>
        <v>372</v>
      </c>
      <c r="M372" s="17" t="str">
        <f t="shared" ca="1" si="45"/>
        <v>F0</v>
      </c>
      <c r="N372" s="17" t="str">
        <f t="shared" ca="1" si="46"/>
        <v>C2</v>
      </c>
      <c r="O372" s="17" t="str">
        <f t="shared" ca="1" si="47"/>
        <v>C2</v>
      </c>
    </row>
    <row r="373" spans="1:15" s="25" customFormat="1" ht="54" customHeight="1" x14ac:dyDescent="0.2">
      <c r="A373" s="108" t="s">
        <v>1190</v>
      </c>
      <c r="B373" s="44" t="s">
        <v>976</v>
      </c>
      <c r="C373" s="37" t="s">
        <v>1277</v>
      </c>
      <c r="D373" s="43"/>
      <c r="E373" s="28" t="s">
        <v>178</v>
      </c>
      <c r="F373" s="36"/>
      <c r="G373" s="102"/>
      <c r="H373" s="35">
        <f t="shared" si="53"/>
        <v>0</v>
      </c>
      <c r="I373" s="58" t="s">
        <v>586</v>
      </c>
      <c r="J373" s="24" t="str">
        <f t="shared" ca="1" si="44"/>
        <v/>
      </c>
      <c r="K373" s="15" t="str">
        <f t="shared" si="48"/>
        <v>C026-24Construction of 200 mm Type 3 Concrete Pavement for Early Opening 24 Hour (Reinforced)m²</v>
      </c>
      <c r="L373" s="16">
        <f>MATCH(K373,'Pay Items'!$K$1:$K$649,0)</f>
        <v>373</v>
      </c>
      <c r="M373" s="17" t="str">
        <f t="shared" ca="1" si="45"/>
        <v>F0</v>
      </c>
      <c r="N373" s="17" t="str">
        <f t="shared" ca="1" si="46"/>
        <v>C2</v>
      </c>
      <c r="O373" s="17" t="str">
        <f t="shared" ca="1" si="47"/>
        <v>C2</v>
      </c>
    </row>
    <row r="374" spans="1:15" s="25" customFormat="1" ht="54" customHeight="1" x14ac:dyDescent="0.2">
      <c r="A374" s="108" t="s">
        <v>1191</v>
      </c>
      <c r="B374" s="44" t="s">
        <v>976</v>
      </c>
      <c r="C374" s="37" t="s">
        <v>1278</v>
      </c>
      <c r="D374" s="43"/>
      <c r="E374" s="28" t="s">
        <v>178</v>
      </c>
      <c r="F374" s="36"/>
      <c r="G374" s="102"/>
      <c r="H374" s="35">
        <f t="shared" si="53"/>
        <v>0</v>
      </c>
      <c r="I374" s="58" t="s">
        <v>586</v>
      </c>
      <c r="J374" s="24" t="str">
        <f t="shared" ca="1" si="44"/>
        <v/>
      </c>
      <c r="K374" s="15" t="str">
        <f t="shared" si="48"/>
        <v>C026-72Construction of 200 mm Type 4 Concrete Pavement for Early Opening 72 Hour (Reinforced)m²</v>
      </c>
      <c r="L374" s="16">
        <f>MATCH(K374,'Pay Items'!$K$1:$K$649,0)</f>
        <v>374</v>
      </c>
      <c r="M374" s="17" t="str">
        <f t="shared" ca="1" si="45"/>
        <v>F0</v>
      </c>
      <c r="N374" s="17" t="str">
        <f t="shared" ca="1" si="46"/>
        <v>C2</v>
      </c>
      <c r="O374" s="17" t="str">
        <f t="shared" ca="1" si="47"/>
        <v>C2</v>
      </c>
    </row>
    <row r="375" spans="1:15" s="25" customFormat="1" ht="54.95" customHeight="1" x14ac:dyDescent="0.2">
      <c r="A375" s="108" t="s">
        <v>386</v>
      </c>
      <c r="B375" s="44" t="s">
        <v>355</v>
      </c>
      <c r="C375" s="37" t="s">
        <v>1446</v>
      </c>
      <c r="D375" s="43"/>
      <c r="E375" s="28" t="s">
        <v>178</v>
      </c>
      <c r="F375" s="36"/>
      <c r="G375" s="102"/>
      <c r="H375" s="35">
        <f t="shared" si="53"/>
        <v>0</v>
      </c>
      <c r="I375" s="58" t="s">
        <v>1441</v>
      </c>
      <c r="J375" s="24" t="str">
        <f t="shared" ca="1" si="44"/>
        <v/>
      </c>
      <c r="K375" s="15" t="str">
        <f t="shared" si="48"/>
        <v>C028Construction of 200 mm Type ^ Concrete Pavement for Early Opening ^ (Plain-Dowelled)m²</v>
      </c>
      <c r="L375" s="16">
        <f>MATCH(K375,'Pay Items'!$K$1:$K$649,0)</f>
        <v>375</v>
      </c>
      <c r="M375" s="17" t="str">
        <f t="shared" ca="1" si="45"/>
        <v>F0</v>
      </c>
      <c r="N375" s="17" t="str">
        <f t="shared" ca="1" si="46"/>
        <v>C2</v>
      </c>
      <c r="O375" s="17" t="str">
        <f t="shared" ca="1" si="47"/>
        <v>C2</v>
      </c>
    </row>
    <row r="376" spans="1:15" s="25" customFormat="1" ht="54.95" customHeight="1" x14ac:dyDescent="0.2">
      <c r="A376" s="108" t="s">
        <v>1192</v>
      </c>
      <c r="B376" s="44" t="s">
        <v>355</v>
      </c>
      <c r="C376" s="37" t="s">
        <v>1279</v>
      </c>
      <c r="D376" s="43"/>
      <c r="E376" s="28" t="s">
        <v>178</v>
      </c>
      <c r="F376" s="36"/>
      <c r="G376" s="102"/>
      <c r="H376" s="35">
        <f t="shared" si="53"/>
        <v>0</v>
      </c>
      <c r="I376" s="58" t="s">
        <v>586</v>
      </c>
      <c r="J376" s="24" t="str">
        <f t="shared" ca="1" si="44"/>
        <v/>
      </c>
      <c r="K376" s="15" t="str">
        <f t="shared" si="48"/>
        <v>C028-24Construction of 200 mm Type 3 Concrete Pavement for Early Opening 24 Hour (Plain-Dowelled)m²</v>
      </c>
      <c r="L376" s="16">
        <f>MATCH(K376,'Pay Items'!$K$1:$K$649,0)</f>
        <v>376</v>
      </c>
      <c r="M376" s="17" t="str">
        <f t="shared" ca="1" si="45"/>
        <v>F0</v>
      </c>
      <c r="N376" s="17" t="str">
        <f t="shared" ca="1" si="46"/>
        <v>C2</v>
      </c>
      <c r="O376" s="17" t="str">
        <f t="shared" ca="1" si="47"/>
        <v>C2</v>
      </c>
    </row>
    <row r="377" spans="1:15" s="25" customFormat="1" ht="54.95" customHeight="1" x14ac:dyDescent="0.2">
      <c r="A377" s="108" t="s">
        <v>1193</v>
      </c>
      <c r="B377" s="44" t="s">
        <v>355</v>
      </c>
      <c r="C377" s="37" t="s">
        <v>1280</v>
      </c>
      <c r="D377" s="43"/>
      <c r="E377" s="28" t="s">
        <v>178</v>
      </c>
      <c r="F377" s="36"/>
      <c r="G377" s="102"/>
      <c r="H377" s="35">
        <f t="shared" si="53"/>
        <v>0</v>
      </c>
      <c r="I377" s="58" t="s">
        <v>707</v>
      </c>
      <c r="J377" s="24" t="str">
        <f t="shared" ca="1" si="44"/>
        <v/>
      </c>
      <c r="K377" s="15" t="str">
        <f t="shared" si="48"/>
        <v>C028-72Construction of 200 mm Type 4 Concrete Pavement for Early Opening 72 Hour (Plain-Dowelled)m²</v>
      </c>
      <c r="L377" s="16">
        <f>MATCH(K377,'Pay Items'!$K$1:$K$649,0)</f>
        <v>377</v>
      </c>
      <c r="M377" s="17" t="str">
        <f t="shared" ca="1" si="45"/>
        <v>F0</v>
      </c>
      <c r="N377" s="17" t="str">
        <f t="shared" ca="1" si="46"/>
        <v>C2</v>
      </c>
      <c r="O377" s="17" t="str">
        <f t="shared" ca="1" si="47"/>
        <v>C2</v>
      </c>
    </row>
    <row r="378" spans="1:15" s="25" customFormat="1" ht="54.95" customHeight="1" x14ac:dyDescent="0.2">
      <c r="A378" s="108" t="s">
        <v>387</v>
      </c>
      <c r="B378" s="44" t="s">
        <v>356</v>
      </c>
      <c r="C378" s="37" t="s">
        <v>1447</v>
      </c>
      <c r="D378" s="43"/>
      <c r="E378" s="28" t="s">
        <v>178</v>
      </c>
      <c r="F378" s="36"/>
      <c r="G378" s="102"/>
      <c r="H378" s="35">
        <f t="shared" si="53"/>
        <v>0</v>
      </c>
      <c r="I378" s="58" t="s">
        <v>1441</v>
      </c>
      <c r="J378" s="24" t="str">
        <f t="shared" ca="1" si="44"/>
        <v/>
      </c>
      <c r="K378" s="15" t="str">
        <f t="shared" si="48"/>
        <v>C029Construction of 150 mm Type ^ Concrete Pavement for Early Opening ^ (Reinforced)m²</v>
      </c>
      <c r="L378" s="16">
        <f>MATCH(K378,'Pay Items'!$K$1:$K$649,0)</f>
        <v>378</v>
      </c>
      <c r="M378" s="17" t="str">
        <f t="shared" ca="1" si="45"/>
        <v>F0</v>
      </c>
      <c r="N378" s="17" t="str">
        <f t="shared" ca="1" si="46"/>
        <v>C2</v>
      </c>
      <c r="O378" s="17" t="str">
        <f t="shared" ca="1" si="47"/>
        <v>C2</v>
      </c>
    </row>
    <row r="379" spans="1:15" s="25" customFormat="1" ht="54.95" customHeight="1" x14ac:dyDescent="0.2">
      <c r="A379" s="108" t="s">
        <v>1194</v>
      </c>
      <c r="B379" s="44" t="s">
        <v>978</v>
      </c>
      <c r="C379" s="37" t="s">
        <v>1281</v>
      </c>
      <c r="D379" s="43"/>
      <c r="E379" s="28" t="s">
        <v>178</v>
      </c>
      <c r="F379" s="36"/>
      <c r="G379" s="102"/>
      <c r="H379" s="35">
        <f t="shared" si="53"/>
        <v>0</v>
      </c>
      <c r="I379" s="58" t="s">
        <v>586</v>
      </c>
      <c r="J379" s="24" t="str">
        <f t="shared" ca="1" si="44"/>
        <v/>
      </c>
      <c r="K379" s="15" t="str">
        <f t="shared" si="48"/>
        <v>C029-24Construction of 150 mm Type 3 Concrete Pavement for Early Opening 24 Hour (Reinforced)m²</v>
      </c>
      <c r="L379" s="16">
        <f>MATCH(K379,'Pay Items'!$K$1:$K$649,0)</f>
        <v>379</v>
      </c>
      <c r="M379" s="17" t="str">
        <f t="shared" ca="1" si="45"/>
        <v>F0</v>
      </c>
      <c r="N379" s="17" t="str">
        <f t="shared" ca="1" si="46"/>
        <v>C2</v>
      </c>
      <c r="O379" s="17" t="str">
        <f t="shared" ca="1" si="47"/>
        <v>C2</v>
      </c>
    </row>
    <row r="380" spans="1:15" s="25" customFormat="1" ht="54.95" customHeight="1" x14ac:dyDescent="0.2">
      <c r="A380" s="108" t="s">
        <v>1195</v>
      </c>
      <c r="B380" s="44" t="s">
        <v>978</v>
      </c>
      <c r="C380" s="37" t="s">
        <v>1282</v>
      </c>
      <c r="D380" s="43"/>
      <c r="E380" s="28" t="s">
        <v>178</v>
      </c>
      <c r="F380" s="36"/>
      <c r="G380" s="102"/>
      <c r="H380" s="35">
        <f t="shared" si="53"/>
        <v>0</v>
      </c>
      <c r="I380" s="58" t="s">
        <v>586</v>
      </c>
      <c r="J380" s="24" t="str">
        <f t="shared" ca="1" si="44"/>
        <v/>
      </c>
      <c r="K380" s="15" t="str">
        <f t="shared" si="48"/>
        <v>C029-72Construction of 150 mm Type 4 Concrete Pavement for Early Opening 72 Hour (Reinforced)m²</v>
      </c>
      <c r="L380" s="16">
        <f>MATCH(K380,'Pay Items'!$K$1:$K$649,0)</f>
        <v>380</v>
      </c>
      <c r="M380" s="17" t="str">
        <f t="shared" ca="1" si="45"/>
        <v>F0</v>
      </c>
      <c r="N380" s="17" t="str">
        <f t="shared" ca="1" si="46"/>
        <v>C2</v>
      </c>
      <c r="O380" s="17" t="str">
        <f t="shared" ca="1" si="47"/>
        <v>C2</v>
      </c>
    </row>
    <row r="381" spans="1:15" s="25" customFormat="1" ht="54" customHeight="1" x14ac:dyDescent="0.2">
      <c r="A381" s="108" t="s">
        <v>388</v>
      </c>
      <c r="B381" s="44" t="s">
        <v>357</v>
      </c>
      <c r="C381" s="37" t="s">
        <v>1448</v>
      </c>
      <c r="D381" s="43" t="s">
        <v>173</v>
      </c>
      <c r="E381" s="28" t="s">
        <v>178</v>
      </c>
      <c r="F381" s="36"/>
      <c r="G381" s="102"/>
      <c r="H381" s="35">
        <f t="shared" si="53"/>
        <v>0</v>
      </c>
      <c r="I381" s="58" t="s">
        <v>1441</v>
      </c>
      <c r="J381" s="24" t="str">
        <f t="shared" ca="1" si="44"/>
        <v/>
      </c>
      <c r="K381" s="15" t="str">
        <f t="shared" si="48"/>
        <v>C031Construction of 150 mm Type ^ Concrete Pavement for Early Opening ^ (Plain-Dowelled)m²</v>
      </c>
      <c r="L381" s="16">
        <f>MATCH(K381,'Pay Items'!$K$1:$K$649,0)</f>
        <v>381</v>
      </c>
      <c r="M381" s="17" t="str">
        <f t="shared" ca="1" si="45"/>
        <v>F0</v>
      </c>
      <c r="N381" s="17" t="str">
        <f t="shared" ca="1" si="46"/>
        <v>C2</v>
      </c>
      <c r="O381" s="17" t="str">
        <f t="shared" ca="1" si="47"/>
        <v>C2</v>
      </c>
    </row>
    <row r="382" spans="1:15" s="25" customFormat="1" ht="54" customHeight="1" x14ac:dyDescent="0.2">
      <c r="A382" s="108" t="s">
        <v>1196</v>
      </c>
      <c r="B382" s="44" t="s">
        <v>970</v>
      </c>
      <c r="C382" s="37" t="s">
        <v>1283</v>
      </c>
      <c r="D382" s="43" t="s">
        <v>173</v>
      </c>
      <c r="E382" s="28" t="s">
        <v>178</v>
      </c>
      <c r="F382" s="36"/>
      <c r="G382" s="102"/>
      <c r="H382" s="35">
        <f t="shared" si="53"/>
        <v>0</v>
      </c>
      <c r="I382" s="58" t="s">
        <v>586</v>
      </c>
      <c r="J382" s="24" t="str">
        <f t="shared" ca="1" si="44"/>
        <v/>
      </c>
      <c r="K382" s="15" t="str">
        <f t="shared" si="48"/>
        <v>C031-24Construction of 150 mm Type 3 Concrete Pavement for Early Opening 24 Hour (Plain-Dowelled)m²</v>
      </c>
      <c r="L382" s="16">
        <f>MATCH(K382,'Pay Items'!$K$1:$K$649,0)</f>
        <v>382</v>
      </c>
      <c r="M382" s="17" t="str">
        <f t="shared" ca="1" si="45"/>
        <v>F0</v>
      </c>
      <c r="N382" s="17" t="str">
        <f t="shared" ca="1" si="46"/>
        <v>C2</v>
      </c>
      <c r="O382" s="17" t="str">
        <f t="shared" ca="1" si="47"/>
        <v>C2</v>
      </c>
    </row>
    <row r="383" spans="1:15" s="25" customFormat="1" ht="54" customHeight="1" x14ac:dyDescent="0.2">
      <c r="A383" s="108" t="s">
        <v>1197</v>
      </c>
      <c r="B383" s="44" t="s">
        <v>970</v>
      </c>
      <c r="C383" s="37" t="s">
        <v>1284</v>
      </c>
      <c r="D383" s="43" t="s">
        <v>173</v>
      </c>
      <c r="E383" s="28" t="s">
        <v>178</v>
      </c>
      <c r="F383" s="36"/>
      <c r="G383" s="102"/>
      <c r="H383" s="35">
        <f t="shared" si="53"/>
        <v>0</v>
      </c>
      <c r="I383" s="58" t="s">
        <v>586</v>
      </c>
      <c r="J383" s="24" t="str">
        <f t="shared" ca="1" si="44"/>
        <v/>
      </c>
      <c r="K383" s="15" t="str">
        <f t="shared" si="48"/>
        <v>C031-72Construction of 150 mm Type 4 Concrete Pavement for Early Opening 72 Hour (Plain-Dowelled)m²</v>
      </c>
      <c r="L383" s="16">
        <f>MATCH(K383,'Pay Items'!$K$1:$K$649,0)</f>
        <v>383</v>
      </c>
      <c r="M383" s="17" t="str">
        <f t="shared" ca="1" si="45"/>
        <v>F0</v>
      </c>
      <c r="N383" s="17" t="str">
        <f t="shared" ca="1" si="46"/>
        <v>C2</v>
      </c>
      <c r="O383" s="17" t="str">
        <f t="shared" ca="1" si="47"/>
        <v>C2</v>
      </c>
    </row>
    <row r="384" spans="1:15" s="25" customFormat="1" ht="43.9" customHeight="1" x14ac:dyDescent="0.2">
      <c r="A384" s="108" t="s">
        <v>389</v>
      </c>
      <c r="B384" s="38" t="s">
        <v>119</v>
      </c>
      <c r="C384" s="37" t="s">
        <v>366</v>
      </c>
      <c r="D384" s="43" t="s">
        <v>1423</v>
      </c>
      <c r="E384" s="28"/>
      <c r="F384" s="36"/>
      <c r="G384" s="109"/>
      <c r="H384" s="78"/>
      <c r="I384" s="53"/>
      <c r="J384" s="24" t="str">
        <f t="shared" ca="1" si="44"/>
        <v>LOCKED</v>
      </c>
      <c r="K384" s="15" t="str">
        <f t="shared" si="48"/>
        <v>C032Concrete Curbs, Curb and Gutter, and Splash StripsCW 3310-R18</v>
      </c>
      <c r="L384" s="16">
        <f>MATCH(K384,'Pay Items'!$K$1:$K$649,0)</f>
        <v>384</v>
      </c>
      <c r="M384" s="17" t="str">
        <f t="shared" ca="1" si="45"/>
        <v>F0</v>
      </c>
      <c r="N384" s="17" t="str">
        <f t="shared" ca="1" si="46"/>
        <v>G</v>
      </c>
      <c r="O384" s="17" t="str">
        <f t="shared" ca="1" si="47"/>
        <v>C2</v>
      </c>
    </row>
    <row r="385" spans="1:15" s="25" customFormat="1" ht="43.9" customHeight="1" x14ac:dyDescent="0.2">
      <c r="A385" s="108" t="s">
        <v>539</v>
      </c>
      <c r="B385" s="44" t="s">
        <v>350</v>
      </c>
      <c r="C385" s="37" t="s">
        <v>1449</v>
      </c>
      <c r="D385" s="43" t="s">
        <v>398</v>
      </c>
      <c r="E385" s="28" t="s">
        <v>182</v>
      </c>
      <c r="F385" s="57"/>
      <c r="G385" s="102"/>
      <c r="H385" s="35">
        <f t="shared" ref="H385:H424" si="54">ROUND(G385*F385,2)</f>
        <v>0</v>
      </c>
      <c r="I385" s="53" t="s">
        <v>1250</v>
      </c>
      <c r="J385" s="24" t="str">
        <f t="shared" ca="1" si="44"/>
        <v/>
      </c>
      <c r="K385" s="15" t="str">
        <f t="shared" si="48"/>
        <v>C033Construction of Barrier (^ mm ht, Type ^, Dowelled)SD-205m</v>
      </c>
      <c r="L385" s="16">
        <f>MATCH(K385,'Pay Items'!$K$1:$K$649,0)</f>
        <v>385</v>
      </c>
      <c r="M385" s="17" t="str">
        <f t="shared" ca="1" si="45"/>
        <v>F0</v>
      </c>
      <c r="N385" s="17" t="str">
        <f t="shared" ca="1" si="46"/>
        <v>C2</v>
      </c>
      <c r="O385" s="17" t="str">
        <f t="shared" ca="1" si="47"/>
        <v>C2</v>
      </c>
    </row>
    <row r="386" spans="1:15" s="25" customFormat="1" ht="43.9" customHeight="1" x14ac:dyDescent="0.2">
      <c r="A386" s="108" t="s">
        <v>1198</v>
      </c>
      <c r="B386" s="44" t="s">
        <v>967</v>
      </c>
      <c r="C386" s="37" t="s">
        <v>1450</v>
      </c>
      <c r="D386" s="43" t="s">
        <v>398</v>
      </c>
      <c r="E386" s="28" t="s">
        <v>182</v>
      </c>
      <c r="F386" s="57"/>
      <c r="G386" s="102"/>
      <c r="H386" s="35">
        <f t="shared" si="54"/>
        <v>0</v>
      </c>
      <c r="I386" s="53" t="s">
        <v>1248</v>
      </c>
      <c r="J386" s="24" t="str">
        <f t="shared" ca="1" si="44"/>
        <v/>
      </c>
      <c r="K386" s="15" t="str">
        <f t="shared" si="48"/>
        <v>C033AConstruction of Barrier (150 mm ht, Type ^, Dowelled)SD-205m</v>
      </c>
      <c r="L386" s="16">
        <f>MATCH(K386,'Pay Items'!$K$1:$K$649,0)</f>
        <v>386</v>
      </c>
      <c r="M386" s="17" t="str">
        <f t="shared" ca="1" si="45"/>
        <v>F0</v>
      </c>
      <c r="N386" s="17" t="str">
        <f t="shared" ca="1" si="46"/>
        <v>C2</v>
      </c>
      <c r="O386" s="17" t="str">
        <f t="shared" ca="1" si="47"/>
        <v>C2</v>
      </c>
    </row>
    <row r="387" spans="1:15" s="25" customFormat="1" ht="43.9" customHeight="1" x14ac:dyDescent="0.2">
      <c r="A387" s="108" t="s">
        <v>1199</v>
      </c>
      <c r="B387" s="44" t="s">
        <v>967</v>
      </c>
      <c r="C387" s="37" t="s">
        <v>1451</v>
      </c>
      <c r="D387" s="43" t="s">
        <v>398</v>
      </c>
      <c r="E387" s="28" t="s">
        <v>182</v>
      </c>
      <c r="F387" s="57"/>
      <c r="G387" s="102"/>
      <c r="H387" s="35">
        <f t="shared" si="54"/>
        <v>0</v>
      </c>
      <c r="I387" s="53" t="s">
        <v>1248</v>
      </c>
      <c r="J387" s="24" t="str">
        <f t="shared" ref="J387:J450" ca="1" si="55">IF(CELL("protect",$G387)=1, "LOCKED", "")</f>
        <v/>
      </c>
      <c r="K387" s="15" t="str">
        <f t="shared" si="48"/>
        <v>C033BConstruction of Barrier (180 mm ht, Type ^, Dowelled)SD-205m</v>
      </c>
      <c r="L387" s="16">
        <f>MATCH(K387,'Pay Items'!$K$1:$K$649,0)</f>
        <v>387</v>
      </c>
      <c r="M387" s="17" t="str">
        <f t="shared" ref="M387:M450" ca="1" si="56">CELL("format",$F387)</f>
        <v>F0</v>
      </c>
      <c r="N387" s="17" t="str">
        <f t="shared" ref="N387:N450" ca="1" si="57">CELL("format",$G387)</f>
        <v>C2</v>
      </c>
      <c r="O387" s="17" t="str">
        <f t="shared" ref="O387:O450" ca="1" si="58">CELL("format",$H387)</f>
        <v>C2</v>
      </c>
    </row>
    <row r="388" spans="1:15" s="25" customFormat="1" ht="43.9" customHeight="1" x14ac:dyDescent="0.2">
      <c r="A388" s="108" t="s">
        <v>540</v>
      </c>
      <c r="B388" s="44" t="s">
        <v>351</v>
      </c>
      <c r="C388" s="37" t="s">
        <v>1452</v>
      </c>
      <c r="D388" s="43" t="s">
        <v>576</v>
      </c>
      <c r="E388" s="28" t="s">
        <v>182</v>
      </c>
      <c r="F388" s="57"/>
      <c r="G388" s="102"/>
      <c r="H388" s="35">
        <f t="shared" si="54"/>
        <v>0</v>
      </c>
      <c r="I388" s="53" t="s">
        <v>1250</v>
      </c>
      <c r="J388" s="24" t="str">
        <f t="shared" ca="1" si="55"/>
        <v/>
      </c>
      <c r="K388" s="15" t="str">
        <f t="shared" ref="K388:K451" si="59">CLEAN(CONCATENATE(TRIM($A388),TRIM($C388),IF(LEFT($D388)&lt;&gt;"E",TRIM($D388),),TRIM($E388)))</f>
        <v>C034Construction of Barrier (^ mm ht, Type ^, Separate)SD-203Am</v>
      </c>
      <c r="L388" s="16">
        <f>MATCH(K388,'Pay Items'!$K$1:$K$649,0)</f>
        <v>388</v>
      </c>
      <c r="M388" s="17" t="str">
        <f t="shared" ca="1" si="56"/>
        <v>F0</v>
      </c>
      <c r="N388" s="17" t="str">
        <f t="shared" ca="1" si="57"/>
        <v>C2</v>
      </c>
      <c r="O388" s="17" t="str">
        <f t="shared" ca="1" si="58"/>
        <v>C2</v>
      </c>
    </row>
    <row r="389" spans="1:15" s="25" customFormat="1" ht="43.9" customHeight="1" x14ac:dyDescent="0.2">
      <c r="A389" s="108" t="s">
        <v>1200</v>
      </c>
      <c r="B389" s="44" t="s">
        <v>973</v>
      </c>
      <c r="C389" s="37" t="s">
        <v>1453</v>
      </c>
      <c r="D389" s="43" t="s">
        <v>576</v>
      </c>
      <c r="E389" s="28" t="s">
        <v>182</v>
      </c>
      <c r="F389" s="57"/>
      <c r="G389" s="102"/>
      <c r="H389" s="35">
        <f t="shared" si="54"/>
        <v>0</v>
      </c>
      <c r="I389" s="53" t="s">
        <v>707</v>
      </c>
      <c r="J389" s="24" t="str">
        <f t="shared" ca="1" si="55"/>
        <v/>
      </c>
      <c r="K389" s="15" t="str">
        <f t="shared" si="59"/>
        <v>C034AConstruction of Barrier (150 mm ht, Type ^, Separate)SD-203Am</v>
      </c>
      <c r="L389" s="16">
        <f>MATCH(K389,'Pay Items'!$K$1:$K$649,0)</f>
        <v>389</v>
      </c>
      <c r="M389" s="17" t="str">
        <f t="shared" ca="1" si="56"/>
        <v>F0</v>
      </c>
      <c r="N389" s="17" t="str">
        <f t="shared" ca="1" si="57"/>
        <v>C2</v>
      </c>
      <c r="O389" s="17" t="str">
        <f t="shared" ca="1" si="58"/>
        <v>C2</v>
      </c>
    </row>
    <row r="390" spans="1:15" s="25" customFormat="1" ht="43.9" customHeight="1" x14ac:dyDescent="0.2">
      <c r="A390" s="108" t="s">
        <v>1201</v>
      </c>
      <c r="B390" s="44" t="s">
        <v>973</v>
      </c>
      <c r="C390" s="37" t="s">
        <v>1454</v>
      </c>
      <c r="D390" s="43" t="s">
        <v>576</v>
      </c>
      <c r="E390" s="28" t="s">
        <v>182</v>
      </c>
      <c r="F390" s="57"/>
      <c r="G390" s="102"/>
      <c r="H390" s="35">
        <f t="shared" si="54"/>
        <v>0</v>
      </c>
      <c r="I390" s="53" t="s">
        <v>707</v>
      </c>
      <c r="J390" s="24" t="str">
        <f t="shared" ca="1" si="55"/>
        <v/>
      </c>
      <c r="K390" s="15" t="str">
        <f t="shared" si="59"/>
        <v>C034BConstruction of Barrier (180 mm ht, Type ^, Separate)SD-203Am</v>
      </c>
      <c r="L390" s="16">
        <f>MATCH(K390,'Pay Items'!$K$1:$K$649,0)</f>
        <v>390</v>
      </c>
      <c r="M390" s="17" t="str">
        <f t="shared" ca="1" si="56"/>
        <v>F0</v>
      </c>
      <c r="N390" s="17" t="str">
        <f t="shared" ca="1" si="57"/>
        <v>C2</v>
      </c>
      <c r="O390" s="17" t="str">
        <f t="shared" ca="1" si="58"/>
        <v>C2</v>
      </c>
    </row>
    <row r="391" spans="1:15" s="25" customFormat="1" ht="43.9" customHeight="1" x14ac:dyDescent="0.2">
      <c r="A391" s="108" t="s">
        <v>390</v>
      </c>
      <c r="B391" s="44" t="s">
        <v>352</v>
      </c>
      <c r="C391" s="37" t="s">
        <v>1455</v>
      </c>
      <c r="D391" s="43" t="s">
        <v>348</v>
      </c>
      <c r="E391" s="28" t="s">
        <v>182</v>
      </c>
      <c r="F391" s="57"/>
      <c r="G391" s="102"/>
      <c r="H391" s="35">
        <f t="shared" si="54"/>
        <v>0</v>
      </c>
      <c r="I391" s="53" t="s">
        <v>1250</v>
      </c>
      <c r="J391" s="24" t="str">
        <f t="shared" ca="1" si="55"/>
        <v/>
      </c>
      <c r="K391" s="15" t="str">
        <f t="shared" si="59"/>
        <v>C035Construction of Barrier (^ mm ht, Type ^, Integral)SD-204m</v>
      </c>
      <c r="L391" s="16">
        <f>MATCH(K391,'Pay Items'!$K$1:$K$649,0)</f>
        <v>391</v>
      </c>
      <c r="M391" s="17" t="str">
        <f t="shared" ca="1" si="56"/>
        <v>F0</v>
      </c>
      <c r="N391" s="17" t="str">
        <f t="shared" ca="1" si="57"/>
        <v>C2</v>
      </c>
      <c r="O391" s="17" t="str">
        <f t="shared" ca="1" si="58"/>
        <v>C2</v>
      </c>
    </row>
    <row r="392" spans="1:15" s="25" customFormat="1" ht="43.9" customHeight="1" x14ac:dyDescent="0.2">
      <c r="A392" s="108" t="s">
        <v>1202</v>
      </c>
      <c r="B392" s="44" t="s">
        <v>974</v>
      </c>
      <c r="C392" s="37" t="s">
        <v>1456</v>
      </c>
      <c r="D392" s="43" t="s">
        <v>348</v>
      </c>
      <c r="E392" s="28" t="s">
        <v>182</v>
      </c>
      <c r="F392" s="57"/>
      <c r="G392" s="102"/>
      <c r="H392" s="35">
        <f t="shared" si="54"/>
        <v>0</v>
      </c>
      <c r="I392" s="53" t="s">
        <v>707</v>
      </c>
      <c r="J392" s="24" t="str">
        <f t="shared" ca="1" si="55"/>
        <v/>
      </c>
      <c r="K392" s="15" t="str">
        <f t="shared" si="59"/>
        <v>C035AConstruction of Barrier (150 mm ht, Type ^, Integral)SD-204m</v>
      </c>
      <c r="L392" s="16">
        <f>MATCH(K392,'Pay Items'!$K$1:$K$649,0)</f>
        <v>392</v>
      </c>
      <c r="M392" s="17" t="str">
        <f t="shared" ca="1" si="56"/>
        <v>F0</v>
      </c>
      <c r="N392" s="17" t="str">
        <f t="shared" ca="1" si="57"/>
        <v>C2</v>
      </c>
      <c r="O392" s="17" t="str">
        <f t="shared" ca="1" si="58"/>
        <v>C2</v>
      </c>
    </row>
    <row r="393" spans="1:15" s="25" customFormat="1" ht="43.9" customHeight="1" x14ac:dyDescent="0.2">
      <c r="A393" s="108" t="s">
        <v>1203</v>
      </c>
      <c r="B393" s="44" t="s">
        <v>974</v>
      </c>
      <c r="C393" s="37" t="s">
        <v>1457</v>
      </c>
      <c r="D393" s="43" t="s">
        <v>348</v>
      </c>
      <c r="E393" s="28" t="s">
        <v>182</v>
      </c>
      <c r="F393" s="57"/>
      <c r="G393" s="102"/>
      <c r="H393" s="35">
        <f t="shared" si="54"/>
        <v>0</v>
      </c>
      <c r="I393" s="53" t="s">
        <v>707</v>
      </c>
      <c r="J393" s="24" t="str">
        <f t="shared" ca="1" si="55"/>
        <v/>
      </c>
      <c r="K393" s="15" t="str">
        <f t="shared" si="59"/>
        <v>C035BConstruction of Barrier (180 mm ht, Type ^, Integral)SD-204m</v>
      </c>
      <c r="L393" s="16">
        <f>MATCH(K393,'Pay Items'!$K$1:$K$649,0)</f>
        <v>393</v>
      </c>
      <c r="M393" s="17" t="str">
        <f t="shared" ca="1" si="56"/>
        <v>F0</v>
      </c>
      <c r="N393" s="17" t="str">
        <f t="shared" ca="1" si="57"/>
        <v>C2</v>
      </c>
      <c r="O393" s="17" t="str">
        <f t="shared" ca="1" si="58"/>
        <v>C2</v>
      </c>
    </row>
    <row r="394" spans="1:15" s="25" customFormat="1" ht="43.9" customHeight="1" x14ac:dyDescent="0.2">
      <c r="A394" s="108" t="s">
        <v>541</v>
      </c>
      <c r="B394" s="44" t="s">
        <v>353</v>
      </c>
      <c r="C394" s="37" t="s">
        <v>1458</v>
      </c>
      <c r="D394" s="43" t="s">
        <v>399</v>
      </c>
      <c r="E394" s="28" t="s">
        <v>182</v>
      </c>
      <c r="F394" s="57"/>
      <c r="G394" s="102"/>
      <c r="H394" s="35">
        <f t="shared" si="54"/>
        <v>0</v>
      </c>
      <c r="I394" s="53" t="s">
        <v>1250</v>
      </c>
      <c r="J394" s="24" t="str">
        <f t="shared" ca="1" si="55"/>
        <v/>
      </c>
      <c r="K394" s="15" t="str">
        <f t="shared" si="59"/>
        <v>C036Construction of Modified Barrier (^ mm ht, Type ^ Dowelled)SD-203Bm</v>
      </c>
      <c r="L394" s="16">
        <f>MATCH(K394,'Pay Items'!$K$1:$K$649,0)</f>
        <v>394</v>
      </c>
      <c r="M394" s="17" t="str">
        <f t="shared" ca="1" si="56"/>
        <v>F0</v>
      </c>
      <c r="N394" s="17" t="str">
        <f t="shared" ca="1" si="57"/>
        <v>C2</v>
      </c>
      <c r="O394" s="17" t="str">
        <f t="shared" ca="1" si="58"/>
        <v>C2</v>
      </c>
    </row>
    <row r="395" spans="1:15" s="25" customFormat="1" ht="43.9" customHeight="1" x14ac:dyDescent="0.2">
      <c r="A395" s="108" t="s">
        <v>1204</v>
      </c>
      <c r="B395" s="44" t="s">
        <v>975</v>
      </c>
      <c r="C395" s="37" t="s">
        <v>1459</v>
      </c>
      <c r="D395" s="43" t="s">
        <v>399</v>
      </c>
      <c r="E395" s="28" t="s">
        <v>182</v>
      </c>
      <c r="F395" s="57"/>
      <c r="G395" s="102"/>
      <c r="H395" s="35">
        <f t="shared" si="54"/>
        <v>0</v>
      </c>
      <c r="I395" s="53" t="s">
        <v>707</v>
      </c>
      <c r="J395" s="24" t="str">
        <f t="shared" ca="1" si="55"/>
        <v/>
      </c>
      <c r="K395" s="15" t="str">
        <f t="shared" si="59"/>
        <v>C036AConstruction of Modified Barrier (150 mm ht, Type ^, Dowelled)SD-203Bm</v>
      </c>
      <c r="L395" s="16">
        <f>MATCH(K395,'Pay Items'!$K$1:$K$649,0)</f>
        <v>395</v>
      </c>
      <c r="M395" s="17" t="str">
        <f t="shared" ca="1" si="56"/>
        <v>F0</v>
      </c>
      <c r="N395" s="17" t="str">
        <f t="shared" ca="1" si="57"/>
        <v>C2</v>
      </c>
      <c r="O395" s="17" t="str">
        <f t="shared" ca="1" si="58"/>
        <v>C2</v>
      </c>
    </row>
    <row r="396" spans="1:15" s="25" customFormat="1" ht="43.9" customHeight="1" x14ac:dyDescent="0.2">
      <c r="A396" s="108" t="s">
        <v>1205</v>
      </c>
      <c r="B396" s="44" t="s">
        <v>975</v>
      </c>
      <c r="C396" s="37" t="s">
        <v>1460</v>
      </c>
      <c r="D396" s="43" t="s">
        <v>399</v>
      </c>
      <c r="E396" s="28" t="s">
        <v>182</v>
      </c>
      <c r="F396" s="57"/>
      <c r="G396" s="102"/>
      <c r="H396" s="35">
        <f t="shared" si="54"/>
        <v>0</v>
      </c>
      <c r="I396" s="53" t="s">
        <v>707</v>
      </c>
      <c r="J396" s="24" t="str">
        <f t="shared" ca="1" si="55"/>
        <v/>
      </c>
      <c r="K396" s="15" t="str">
        <f t="shared" si="59"/>
        <v>C036BConstruction of Modified Barrier (180 mm ht, Type ^, Dowelled)SD-203Bm</v>
      </c>
      <c r="L396" s="16">
        <f>MATCH(K396,'Pay Items'!$K$1:$K$649,0)</f>
        <v>396</v>
      </c>
      <c r="M396" s="17" t="str">
        <f t="shared" ca="1" si="56"/>
        <v>F0</v>
      </c>
      <c r="N396" s="17" t="str">
        <f t="shared" ca="1" si="57"/>
        <v>C2</v>
      </c>
      <c r="O396" s="17" t="str">
        <f t="shared" ca="1" si="58"/>
        <v>C2</v>
      </c>
    </row>
    <row r="397" spans="1:15" s="25" customFormat="1" ht="43.9" customHeight="1" x14ac:dyDescent="0.2">
      <c r="A397" s="108" t="s">
        <v>542</v>
      </c>
      <c r="B397" s="44" t="s">
        <v>354</v>
      </c>
      <c r="C397" s="37" t="s">
        <v>1461</v>
      </c>
      <c r="D397" s="43" t="s">
        <v>399</v>
      </c>
      <c r="E397" s="28" t="s">
        <v>182</v>
      </c>
      <c r="F397" s="57"/>
      <c r="G397" s="102"/>
      <c r="H397" s="35">
        <f t="shared" si="54"/>
        <v>0</v>
      </c>
      <c r="I397" s="53" t="s">
        <v>1250</v>
      </c>
      <c r="J397" s="24" t="str">
        <f t="shared" ca="1" si="55"/>
        <v/>
      </c>
      <c r="K397" s="15" t="str">
        <f t="shared" si="59"/>
        <v>C037Construction of Modified Barrier (^ mm ht, Type ^, Integral)SD-203Bm</v>
      </c>
      <c r="L397" s="16">
        <f>MATCH(K397,'Pay Items'!$K$1:$K$649,0)</f>
        <v>397</v>
      </c>
      <c r="M397" s="17" t="str">
        <f t="shared" ca="1" si="56"/>
        <v>F0</v>
      </c>
      <c r="N397" s="17" t="str">
        <f t="shared" ca="1" si="57"/>
        <v>C2</v>
      </c>
      <c r="O397" s="17" t="str">
        <f t="shared" ca="1" si="58"/>
        <v>C2</v>
      </c>
    </row>
    <row r="398" spans="1:15" s="25" customFormat="1" ht="43.9" customHeight="1" x14ac:dyDescent="0.2">
      <c r="A398" s="108" t="s">
        <v>1206</v>
      </c>
      <c r="B398" s="44" t="s">
        <v>976</v>
      </c>
      <c r="C398" s="37" t="s">
        <v>1462</v>
      </c>
      <c r="D398" s="43" t="s">
        <v>399</v>
      </c>
      <c r="E398" s="28" t="s">
        <v>182</v>
      </c>
      <c r="F398" s="57"/>
      <c r="G398" s="102"/>
      <c r="H398" s="35">
        <f t="shared" si="54"/>
        <v>0</v>
      </c>
      <c r="I398" s="53" t="s">
        <v>707</v>
      </c>
      <c r="J398" s="24" t="str">
        <f t="shared" ca="1" si="55"/>
        <v/>
      </c>
      <c r="K398" s="15" t="str">
        <f t="shared" si="59"/>
        <v>C037AConstruction of Modified Barrier (150 mm ht, Type ^, Integral)SD-203Bm</v>
      </c>
      <c r="L398" s="16">
        <f>MATCH(K398,'Pay Items'!$K$1:$K$649,0)</f>
        <v>398</v>
      </c>
      <c r="M398" s="17" t="str">
        <f t="shared" ca="1" si="56"/>
        <v>F0</v>
      </c>
      <c r="N398" s="17" t="str">
        <f t="shared" ca="1" si="57"/>
        <v>C2</v>
      </c>
      <c r="O398" s="17" t="str">
        <f t="shared" ca="1" si="58"/>
        <v>C2</v>
      </c>
    </row>
    <row r="399" spans="1:15" s="25" customFormat="1" ht="43.9" customHeight="1" x14ac:dyDescent="0.2">
      <c r="A399" s="108" t="s">
        <v>1207</v>
      </c>
      <c r="B399" s="44" t="s">
        <v>976</v>
      </c>
      <c r="C399" s="37" t="s">
        <v>1463</v>
      </c>
      <c r="D399" s="43" t="s">
        <v>399</v>
      </c>
      <c r="E399" s="28" t="s">
        <v>182</v>
      </c>
      <c r="F399" s="57"/>
      <c r="G399" s="102"/>
      <c r="H399" s="35">
        <f t="shared" si="54"/>
        <v>0</v>
      </c>
      <c r="I399" s="53" t="s">
        <v>707</v>
      </c>
      <c r="J399" s="24" t="str">
        <f t="shared" ca="1" si="55"/>
        <v/>
      </c>
      <c r="K399" s="15" t="str">
        <f t="shared" si="59"/>
        <v>C037BConstruction of Modified Barrier (180 mm ht, Type ^, Integral)SD-203Bm</v>
      </c>
      <c r="L399" s="16">
        <f>MATCH(K399,'Pay Items'!$K$1:$K$649,0)</f>
        <v>399</v>
      </c>
      <c r="M399" s="17" t="str">
        <f t="shared" ca="1" si="56"/>
        <v>F0</v>
      </c>
      <c r="N399" s="17" t="str">
        <f t="shared" ca="1" si="57"/>
        <v>C2</v>
      </c>
      <c r="O399" s="17" t="str">
        <f t="shared" ca="1" si="58"/>
        <v>C2</v>
      </c>
    </row>
    <row r="400" spans="1:15" s="25" customFormat="1" ht="75" customHeight="1" x14ac:dyDescent="0.2">
      <c r="A400" s="108" t="s">
        <v>543</v>
      </c>
      <c r="B400" s="44" t="s">
        <v>355</v>
      </c>
      <c r="C400" s="37" t="s">
        <v>1464</v>
      </c>
      <c r="D400" s="43" t="s">
        <v>343</v>
      </c>
      <c r="E400" s="28" t="s">
        <v>182</v>
      </c>
      <c r="F400" s="36"/>
      <c r="G400" s="102"/>
      <c r="H400" s="35">
        <f t="shared" si="54"/>
        <v>0</v>
      </c>
      <c r="I400" s="53" t="s">
        <v>1250</v>
      </c>
      <c r="J400" s="24" t="str">
        <f t="shared" ca="1" si="55"/>
        <v/>
      </c>
      <c r="K400" s="15" t="str">
        <f t="shared" si="59"/>
        <v>C038Construction of Curb and Gutter (^mm ht, Barrier, Integral, 600 mm width, 150 mm Plain Type ^ Concrete Pavement)SD-200m</v>
      </c>
      <c r="L400" s="16">
        <f>MATCH(K400,'Pay Items'!$K$1:$K$649,0)</f>
        <v>400</v>
      </c>
      <c r="M400" s="17" t="str">
        <f t="shared" ca="1" si="56"/>
        <v>F0</v>
      </c>
      <c r="N400" s="17" t="str">
        <f t="shared" ca="1" si="57"/>
        <v>C2</v>
      </c>
      <c r="O400" s="17" t="str">
        <f t="shared" ca="1" si="58"/>
        <v>C2</v>
      </c>
    </row>
    <row r="401" spans="1:15" s="25" customFormat="1" ht="75" customHeight="1" x14ac:dyDescent="0.2">
      <c r="A401" s="108" t="s">
        <v>1208</v>
      </c>
      <c r="B401" s="44" t="s">
        <v>977</v>
      </c>
      <c r="C401" s="37" t="s">
        <v>1465</v>
      </c>
      <c r="D401" s="43" t="s">
        <v>343</v>
      </c>
      <c r="E401" s="28" t="s">
        <v>182</v>
      </c>
      <c r="F401" s="36"/>
      <c r="G401" s="102"/>
      <c r="H401" s="35">
        <f t="shared" si="54"/>
        <v>0</v>
      </c>
      <c r="I401" s="53" t="s">
        <v>707</v>
      </c>
      <c r="J401" s="24" t="str">
        <f t="shared" ca="1" si="55"/>
        <v/>
      </c>
      <c r="K401" s="15" t="str">
        <f t="shared" si="59"/>
        <v>C038AConstruction of Curb and Gutter (150 mm ht, Barrier, Integral, 600 mm width, 150 mm Plain Type ^ Concrete Pavement)SD-200m</v>
      </c>
      <c r="L401" s="16">
        <f>MATCH(K401,'Pay Items'!$K$1:$K$649,0)</f>
        <v>401</v>
      </c>
      <c r="M401" s="17" t="str">
        <f t="shared" ca="1" si="56"/>
        <v>F0</v>
      </c>
      <c r="N401" s="17" t="str">
        <f t="shared" ca="1" si="57"/>
        <v>C2</v>
      </c>
      <c r="O401" s="17" t="str">
        <f t="shared" ca="1" si="58"/>
        <v>C2</v>
      </c>
    </row>
    <row r="402" spans="1:15" s="25" customFormat="1" ht="75" customHeight="1" x14ac:dyDescent="0.2">
      <c r="A402" s="108" t="s">
        <v>1209</v>
      </c>
      <c r="B402" s="44" t="s">
        <v>977</v>
      </c>
      <c r="C402" s="37" t="s">
        <v>1466</v>
      </c>
      <c r="D402" s="43" t="s">
        <v>343</v>
      </c>
      <c r="E402" s="28" t="s">
        <v>182</v>
      </c>
      <c r="F402" s="36"/>
      <c r="G402" s="102"/>
      <c r="H402" s="35">
        <f t="shared" si="54"/>
        <v>0</v>
      </c>
      <c r="I402" s="53" t="s">
        <v>707</v>
      </c>
      <c r="J402" s="24" t="str">
        <f t="shared" ca="1" si="55"/>
        <v/>
      </c>
      <c r="K402" s="15" t="str">
        <f t="shared" si="59"/>
        <v>C038BConstruction of Curb and Gutter (180 mm ht, Barrier, Integral, 600 mm width, 150 mm Plain Type ^ Concrete Pavement)SD-200m</v>
      </c>
      <c r="L402" s="16">
        <f>MATCH(K402,'Pay Items'!$K$1:$K$649,0)</f>
        <v>402</v>
      </c>
      <c r="M402" s="17" t="str">
        <f t="shared" ca="1" si="56"/>
        <v>F0</v>
      </c>
      <c r="N402" s="17" t="str">
        <f t="shared" ca="1" si="57"/>
        <v>C2</v>
      </c>
      <c r="O402" s="17" t="str">
        <f t="shared" ca="1" si="58"/>
        <v>C2</v>
      </c>
    </row>
    <row r="403" spans="1:15" s="25" customFormat="1" ht="75" customHeight="1" x14ac:dyDescent="0.2">
      <c r="A403" s="108" t="s">
        <v>544</v>
      </c>
      <c r="B403" s="44" t="s">
        <v>356</v>
      </c>
      <c r="C403" s="37" t="s">
        <v>1467</v>
      </c>
      <c r="D403" s="43" t="s">
        <v>448</v>
      </c>
      <c r="E403" s="28" t="s">
        <v>182</v>
      </c>
      <c r="F403" s="36"/>
      <c r="G403" s="102"/>
      <c r="H403" s="35">
        <f t="shared" si="54"/>
        <v>0</v>
      </c>
      <c r="I403" s="53" t="s">
        <v>1468</v>
      </c>
      <c r="J403" s="24" t="str">
        <f t="shared" ca="1" si="55"/>
        <v/>
      </c>
      <c r="K403" s="15" t="str">
        <f t="shared" si="59"/>
        <v>C039Construction of Curb and Gutter (^ mm ht, Modified Barrier, Integral, 600 mm width, 150 mm Plain Type ^ Concrete Pavement)SD-200 SD-203Bm</v>
      </c>
      <c r="L403" s="16">
        <f>MATCH(K403,'Pay Items'!$K$1:$K$649,0)</f>
        <v>403</v>
      </c>
      <c r="M403" s="17" t="str">
        <f t="shared" ca="1" si="56"/>
        <v>F0</v>
      </c>
      <c r="N403" s="17" t="str">
        <f t="shared" ca="1" si="57"/>
        <v>C2</v>
      </c>
      <c r="O403" s="17" t="str">
        <f t="shared" ca="1" si="58"/>
        <v>C2</v>
      </c>
    </row>
    <row r="404" spans="1:15" s="25" customFormat="1" ht="75" customHeight="1" x14ac:dyDescent="0.2">
      <c r="A404" s="108" t="s">
        <v>1210</v>
      </c>
      <c r="B404" s="44" t="s">
        <v>978</v>
      </c>
      <c r="C404" s="37" t="s">
        <v>1469</v>
      </c>
      <c r="D404" s="43" t="s">
        <v>448</v>
      </c>
      <c r="E404" s="28" t="s">
        <v>182</v>
      </c>
      <c r="F404" s="36"/>
      <c r="G404" s="102"/>
      <c r="H404" s="35">
        <f t="shared" si="54"/>
        <v>0</v>
      </c>
      <c r="I404" s="53" t="s">
        <v>707</v>
      </c>
      <c r="J404" s="24" t="str">
        <f t="shared" ca="1" si="55"/>
        <v/>
      </c>
      <c r="K404" s="15" t="str">
        <f t="shared" si="59"/>
        <v>C039AConstruction of Curb and Gutter (150 mm ht, Modified Barrier, Integral, 600 mm width, 150 mm Plain Type ^ Concrete Pavement)SD-200 SD-203Bm</v>
      </c>
      <c r="L404" s="16">
        <f>MATCH(K404,'Pay Items'!$K$1:$K$649,0)</f>
        <v>404</v>
      </c>
      <c r="M404" s="17" t="str">
        <f t="shared" ca="1" si="56"/>
        <v>F0</v>
      </c>
      <c r="N404" s="17" t="str">
        <f t="shared" ca="1" si="57"/>
        <v>C2</v>
      </c>
      <c r="O404" s="17" t="str">
        <f t="shared" ca="1" si="58"/>
        <v>C2</v>
      </c>
    </row>
    <row r="405" spans="1:15" s="25" customFormat="1" ht="75" customHeight="1" x14ac:dyDescent="0.2">
      <c r="A405" s="108" t="s">
        <v>1249</v>
      </c>
      <c r="B405" s="44" t="s">
        <v>978</v>
      </c>
      <c r="C405" s="37" t="s">
        <v>1470</v>
      </c>
      <c r="D405" s="43" t="s">
        <v>448</v>
      </c>
      <c r="E405" s="28" t="s">
        <v>182</v>
      </c>
      <c r="F405" s="36"/>
      <c r="G405" s="102"/>
      <c r="H405" s="35">
        <f t="shared" si="54"/>
        <v>0</v>
      </c>
      <c r="I405" s="53" t="s">
        <v>707</v>
      </c>
      <c r="J405" s="24" t="str">
        <f t="shared" ca="1" si="55"/>
        <v/>
      </c>
      <c r="K405" s="15" t="str">
        <f t="shared" si="59"/>
        <v>C039BConstruction of Curb and Gutter (180 mm ht, Modified Barrier, Integral, 600 mm width, 150 mm Plain Type ^ Concrete Pavement)SD-200 SD-203Bm</v>
      </c>
      <c r="L405" s="16">
        <f>MATCH(K405,'Pay Items'!$K$1:$K$649,0)</f>
        <v>405</v>
      </c>
      <c r="M405" s="17" t="str">
        <f t="shared" ca="1" si="56"/>
        <v>F0</v>
      </c>
      <c r="N405" s="17" t="str">
        <f t="shared" ca="1" si="57"/>
        <v>C2</v>
      </c>
      <c r="O405" s="17" t="str">
        <f t="shared" ca="1" si="58"/>
        <v>C2</v>
      </c>
    </row>
    <row r="406" spans="1:15" s="25" customFormat="1" ht="75" customHeight="1" x14ac:dyDescent="0.2">
      <c r="A406" s="108" t="s">
        <v>391</v>
      </c>
      <c r="B406" s="44" t="s">
        <v>357</v>
      </c>
      <c r="C406" s="37" t="s">
        <v>1471</v>
      </c>
      <c r="D406" s="43" t="s">
        <v>449</v>
      </c>
      <c r="E406" s="28" t="s">
        <v>182</v>
      </c>
      <c r="F406" s="36"/>
      <c r="G406" s="102"/>
      <c r="H406" s="35">
        <f t="shared" si="54"/>
        <v>0</v>
      </c>
      <c r="I406" s="53" t="s">
        <v>1248</v>
      </c>
      <c r="J406" s="24" t="str">
        <f t="shared" ca="1" si="55"/>
        <v/>
      </c>
      <c r="K406" s="15" t="str">
        <f t="shared" si="59"/>
        <v>C040Construction of Curb and Gutter (40 mm ht, Lip Curb, Integral, 600 mm width, 150 mm Plain Type ^ Concrete Pavement)SD-200 SD-202Bm</v>
      </c>
      <c r="L406" s="16">
        <f>MATCH(K406,'Pay Items'!$K$1:$K$649,0)</f>
        <v>406</v>
      </c>
      <c r="M406" s="17" t="str">
        <f t="shared" ca="1" si="56"/>
        <v>F0</v>
      </c>
      <c r="N406" s="17" t="str">
        <f t="shared" ca="1" si="57"/>
        <v>C2</v>
      </c>
      <c r="O406" s="17" t="str">
        <f t="shared" ca="1" si="58"/>
        <v>C2</v>
      </c>
    </row>
    <row r="407" spans="1:15" s="25" customFormat="1" ht="75" customHeight="1" x14ac:dyDescent="0.2">
      <c r="A407" s="108" t="s">
        <v>392</v>
      </c>
      <c r="B407" s="44" t="s">
        <v>358</v>
      </c>
      <c r="C407" s="37" t="s">
        <v>1472</v>
      </c>
      <c r="D407" s="43" t="s">
        <v>1211</v>
      </c>
      <c r="E407" s="28" t="s">
        <v>182</v>
      </c>
      <c r="F407" s="36"/>
      <c r="G407" s="102"/>
      <c r="H407" s="35">
        <f t="shared" si="54"/>
        <v>0</v>
      </c>
      <c r="I407" s="53" t="s">
        <v>737</v>
      </c>
      <c r="J407" s="24" t="str">
        <f t="shared" ca="1" si="55"/>
        <v/>
      </c>
      <c r="K407" s="15" t="str">
        <f t="shared" si="59"/>
        <v>C041Construction of Curb and Gutter (8-12 mm ht, Curb Ramp, Integral, 600 mm width, 150 mm Plain Type ^ Concrete Pavement)SD-200 SD-229Em</v>
      </c>
      <c r="L407" s="16">
        <f>MATCH(K407,'Pay Items'!$K$1:$K$649,0)</f>
        <v>407</v>
      </c>
      <c r="M407" s="17" t="str">
        <f t="shared" ca="1" si="56"/>
        <v>F0</v>
      </c>
      <c r="N407" s="17" t="str">
        <f t="shared" ca="1" si="57"/>
        <v>C2</v>
      </c>
      <c r="O407" s="17" t="str">
        <f t="shared" ca="1" si="58"/>
        <v>C2</v>
      </c>
    </row>
    <row r="408" spans="1:15" s="25" customFormat="1" ht="43.9" customHeight="1" x14ac:dyDescent="0.2">
      <c r="A408" s="108" t="s">
        <v>393</v>
      </c>
      <c r="B408" s="44" t="s">
        <v>360</v>
      </c>
      <c r="C408" s="37" t="s">
        <v>1473</v>
      </c>
      <c r="D408" s="43" t="s">
        <v>342</v>
      </c>
      <c r="E408" s="28" t="s">
        <v>182</v>
      </c>
      <c r="F408" s="57"/>
      <c r="G408" s="102"/>
      <c r="H408" s="35">
        <f t="shared" si="54"/>
        <v>0</v>
      </c>
      <c r="I408" s="53" t="s">
        <v>1474</v>
      </c>
      <c r="J408" s="24" t="str">
        <f t="shared" ca="1" si="55"/>
        <v/>
      </c>
      <c r="K408" s="15" t="str">
        <f t="shared" si="59"/>
        <v>C042Construction of Mountable Curb ^ (Integral)SD-201m</v>
      </c>
      <c r="L408" s="16">
        <f>MATCH(K408,'Pay Items'!$K$1:$K$649,0)</f>
        <v>408</v>
      </c>
      <c r="M408" s="17" t="str">
        <f t="shared" ca="1" si="56"/>
        <v>F0</v>
      </c>
      <c r="N408" s="17" t="str">
        <f t="shared" ca="1" si="57"/>
        <v>C2</v>
      </c>
      <c r="O408" s="17" t="str">
        <f t="shared" ca="1" si="58"/>
        <v>C2</v>
      </c>
    </row>
    <row r="409" spans="1:15" s="25" customFormat="1" ht="43.9" customHeight="1" x14ac:dyDescent="0.2">
      <c r="A409" s="108" t="s">
        <v>393</v>
      </c>
      <c r="B409" s="44" t="s">
        <v>982</v>
      </c>
      <c r="C409" s="37" t="s">
        <v>1475</v>
      </c>
      <c r="D409" s="43" t="s">
        <v>342</v>
      </c>
      <c r="E409" s="28" t="s">
        <v>182</v>
      </c>
      <c r="F409" s="57"/>
      <c r="G409" s="102"/>
      <c r="H409" s="35">
        <f t="shared" si="54"/>
        <v>0</v>
      </c>
      <c r="I409" s="53" t="s">
        <v>586</v>
      </c>
      <c r="J409" s="24" t="str">
        <f t="shared" ca="1" si="55"/>
        <v/>
      </c>
      <c r="K409" s="15" t="str">
        <f t="shared" si="59"/>
        <v>C042Construction of Mountable Curb (120 mm, Type ^, Integral)SD-201m</v>
      </c>
      <c r="L409" s="16">
        <f>MATCH(K409,'Pay Items'!$K$1:$K$649,0)</f>
        <v>409</v>
      </c>
      <c r="M409" s="17" t="str">
        <f t="shared" ca="1" si="56"/>
        <v>F0</v>
      </c>
      <c r="N409" s="17" t="str">
        <f t="shared" ca="1" si="57"/>
        <v>C2</v>
      </c>
      <c r="O409" s="17" t="str">
        <f t="shared" ca="1" si="58"/>
        <v>C2</v>
      </c>
    </row>
    <row r="410" spans="1:15" s="25" customFormat="1" ht="43.9" customHeight="1" x14ac:dyDescent="0.2">
      <c r="A410" s="108" t="s">
        <v>458</v>
      </c>
      <c r="B410" s="44" t="s">
        <v>359</v>
      </c>
      <c r="C410" s="37" t="s">
        <v>1476</v>
      </c>
      <c r="D410" s="43"/>
      <c r="E410" s="28" t="s">
        <v>182</v>
      </c>
      <c r="F410" s="57"/>
      <c r="G410" s="102"/>
      <c r="H410" s="35">
        <f t="shared" si="54"/>
        <v>0</v>
      </c>
      <c r="I410" s="53" t="s">
        <v>707</v>
      </c>
      <c r="J410" s="24" t="str">
        <f t="shared" ca="1" si="55"/>
        <v/>
      </c>
      <c r="K410" s="15" t="str">
        <f t="shared" si="59"/>
        <v>C043Construction of Lip Curb (125 mm ht, Type ^, Integral)m</v>
      </c>
      <c r="L410" s="16">
        <f>MATCH(K410,'Pay Items'!$K$1:$K$649,0)</f>
        <v>410</v>
      </c>
      <c r="M410" s="17" t="str">
        <f t="shared" ca="1" si="56"/>
        <v>F0</v>
      </c>
      <c r="N410" s="17" t="str">
        <f t="shared" ca="1" si="57"/>
        <v>C2</v>
      </c>
      <c r="O410" s="17" t="str">
        <f t="shared" ca="1" si="58"/>
        <v>C2</v>
      </c>
    </row>
    <row r="411" spans="1:15" s="25" customFormat="1" ht="43.9" customHeight="1" x14ac:dyDescent="0.2">
      <c r="A411" s="108" t="s">
        <v>545</v>
      </c>
      <c r="B411" s="44" t="s">
        <v>983</v>
      </c>
      <c r="C411" s="37" t="s">
        <v>1477</v>
      </c>
      <c r="D411" s="43" t="s">
        <v>344</v>
      </c>
      <c r="E411" s="28" t="s">
        <v>182</v>
      </c>
      <c r="F411" s="57"/>
      <c r="G411" s="102"/>
      <c r="H411" s="35">
        <f t="shared" si="54"/>
        <v>0</v>
      </c>
      <c r="I411" s="53" t="s">
        <v>707</v>
      </c>
      <c r="J411" s="24" t="str">
        <f t="shared" ca="1" si="55"/>
        <v/>
      </c>
      <c r="K411" s="15" t="str">
        <f t="shared" si="59"/>
        <v>C044Construction of Lip Curb (75 mm ht, Type ^, Integral)SD-202Am</v>
      </c>
      <c r="L411" s="16">
        <f>MATCH(K411,'Pay Items'!$K$1:$K$649,0)</f>
        <v>411</v>
      </c>
      <c r="M411" s="17" t="str">
        <f t="shared" ca="1" si="56"/>
        <v>F0</v>
      </c>
      <c r="N411" s="17" t="str">
        <f t="shared" ca="1" si="57"/>
        <v>C2</v>
      </c>
      <c r="O411" s="17" t="str">
        <f t="shared" ca="1" si="58"/>
        <v>C2</v>
      </c>
    </row>
    <row r="412" spans="1:15" s="25" customFormat="1" ht="43.9" customHeight="1" x14ac:dyDescent="0.2">
      <c r="A412" s="108" t="s">
        <v>394</v>
      </c>
      <c r="B412" s="44" t="s">
        <v>361</v>
      </c>
      <c r="C412" s="37" t="s">
        <v>1478</v>
      </c>
      <c r="D412" s="43" t="s">
        <v>345</v>
      </c>
      <c r="E412" s="28" t="s">
        <v>182</v>
      </c>
      <c r="F412" s="57"/>
      <c r="G412" s="102"/>
      <c r="H412" s="35">
        <f t="shared" si="54"/>
        <v>0</v>
      </c>
      <c r="I412" s="53" t="s">
        <v>707</v>
      </c>
      <c r="J412" s="24" t="str">
        <f t="shared" ca="1" si="55"/>
        <v/>
      </c>
      <c r="K412" s="15" t="str">
        <f t="shared" si="59"/>
        <v>C045Construction of Lip Curb (40 mm ht, Type ^, Integral)SD-202Bm</v>
      </c>
      <c r="L412" s="16">
        <f>MATCH(K412,'Pay Items'!$K$1:$K$649,0)</f>
        <v>412</v>
      </c>
      <c r="M412" s="17" t="str">
        <f t="shared" ca="1" si="56"/>
        <v>F0</v>
      </c>
      <c r="N412" s="17" t="str">
        <f t="shared" ca="1" si="57"/>
        <v>C2</v>
      </c>
      <c r="O412" s="17" t="str">
        <f t="shared" ca="1" si="58"/>
        <v>C2</v>
      </c>
    </row>
    <row r="413" spans="1:15" s="25" customFormat="1" ht="43.9" customHeight="1" x14ac:dyDescent="0.2">
      <c r="A413" s="108" t="s">
        <v>395</v>
      </c>
      <c r="B413" s="44" t="s">
        <v>451</v>
      </c>
      <c r="C413" s="37" t="s">
        <v>1479</v>
      </c>
      <c r="D413" s="43" t="s">
        <v>722</v>
      </c>
      <c r="E413" s="28" t="s">
        <v>182</v>
      </c>
      <c r="F413" s="57"/>
      <c r="G413" s="102"/>
      <c r="H413" s="35">
        <f t="shared" si="54"/>
        <v>0</v>
      </c>
      <c r="I413" s="58" t="s">
        <v>690</v>
      </c>
      <c r="J413" s="24" t="str">
        <f t="shared" ca="1" si="55"/>
        <v/>
      </c>
      <c r="K413" s="15" t="str">
        <f t="shared" si="59"/>
        <v>C046Construction of Curb Ramp (8-12 mm ht, Type ^, Integral)SD-229Cm</v>
      </c>
      <c r="L413" s="16">
        <f>MATCH(K413,'Pay Items'!$K$1:$K$649,0)</f>
        <v>413</v>
      </c>
      <c r="M413" s="17" t="str">
        <f t="shared" ca="1" si="56"/>
        <v>F0</v>
      </c>
      <c r="N413" s="17" t="str">
        <f t="shared" ca="1" si="57"/>
        <v>C2</v>
      </c>
      <c r="O413" s="17" t="str">
        <f t="shared" ca="1" si="58"/>
        <v>C2</v>
      </c>
    </row>
    <row r="414" spans="1:15" s="25" customFormat="1" ht="43.9" customHeight="1" x14ac:dyDescent="0.2">
      <c r="A414" s="108" t="s">
        <v>951</v>
      </c>
      <c r="B414" s="44" t="s">
        <v>452</v>
      </c>
      <c r="C414" s="37" t="s">
        <v>1480</v>
      </c>
      <c r="D414" s="43" t="s">
        <v>722</v>
      </c>
      <c r="E414" s="28" t="s">
        <v>182</v>
      </c>
      <c r="F414" s="57"/>
      <c r="G414" s="102"/>
      <c r="H414" s="35">
        <f t="shared" si="54"/>
        <v>0</v>
      </c>
      <c r="I414" s="58" t="s">
        <v>690</v>
      </c>
      <c r="J414" s="24" t="str">
        <f t="shared" ca="1" si="55"/>
        <v/>
      </c>
      <c r="K414" s="15" t="str">
        <f t="shared" si="59"/>
        <v>C046AConstruction of Curb Ramp (8-12 mm ht, Type ^, Monolithic)SD-229Cm</v>
      </c>
      <c r="L414" s="16">
        <f>MATCH(K414,'Pay Items'!$K$1:$K$649,0)</f>
        <v>414</v>
      </c>
      <c r="M414" s="17" t="str">
        <f t="shared" ca="1" si="56"/>
        <v>F0</v>
      </c>
      <c r="N414" s="17" t="str">
        <f t="shared" ca="1" si="57"/>
        <v>C2</v>
      </c>
      <c r="O414" s="17" t="str">
        <f t="shared" ca="1" si="58"/>
        <v>C2</v>
      </c>
    </row>
    <row r="415" spans="1:15" s="25" customFormat="1" ht="43.9" customHeight="1" x14ac:dyDescent="0.2">
      <c r="A415" s="108" t="s">
        <v>30</v>
      </c>
      <c r="B415" s="44" t="s">
        <v>453</v>
      </c>
      <c r="C415" s="37" t="s">
        <v>1481</v>
      </c>
      <c r="D415" s="43" t="s">
        <v>347</v>
      </c>
      <c r="E415" s="28" t="s">
        <v>182</v>
      </c>
      <c r="F415" s="57"/>
      <c r="G415" s="102"/>
      <c r="H415" s="35">
        <f t="shared" si="54"/>
        <v>0</v>
      </c>
      <c r="I415" s="58"/>
      <c r="J415" s="24" t="str">
        <f t="shared" ca="1" si="55"/>
        <v/>
      </c>
      <c r="K415" s="15" t="str">
        <f t="shared" si="59"/>
        <v>C047Construction of Safety Curb (^ mm ht, Type ^)SD-206Bm</v>
      </c>
      <c r="L415" s="16">
        <f>MATCH(K415,'Pay Items'!$K$1:$K$649,0)</f>
        <v>415</v>
      </c>
      <c r="M415" s="17" t="str">
        <f t="shared" ca="1" si="56"/>
        <v>F0</v>
      </c>
      <c r="N415" s="17" t="str">
        <f t="shared" ca="1" si="57"/>
        <v>C2</v>
      </c>
      <c r="O415" s="17" t="str">
        <f t="shared" ca="1" si="58"/>
        <v>C2</v>
      </c>
    </row>
    <row r="416" spans="1:15" s="25" customFormat="1" ht="55.15" customHeight="1" x14ac:dyDescent="0.2">
      <c r="A416" s="108" t="s">
        <v>952</v>
      </c>
      <c r="B416" s="44" t="s">
        <v>454</v>
      </c>
      <c r="C416" s="37" t="s">
        <v>1482</v>
      </c>
      <c r="D416" s="43" t="s">
        <v>706</v>
      </c>
      <c r="E416" s="28" t="s">
        <v>182</v>
      </c>
      <c r="F416" s="57"/>
      <c r="G416" s="102"/>
      <c r="H416" s="35">
        <f t="shared" si="54"/>
        <v>0</v>
      </c>
      <c r="I416" s="53" t="s">
        <v>707</v>
      </c>
      <c r="J416" s="24" t="str">
        <f t="shared" ca="1" si="55"/>
        <v/>
      </c>
      <c r="K416" s="15" t="str">
        <f t="shared" si="59"/>
        <v>C047AConstruction of Splash Strip (180 mm ht, Monolithic Barrier Curb, 750 mm width, Type ^)SD-223Am</v>
      </c>
      <c r="L416" s="16">
        <f>MATCH(K416,'Pay Items'!$K$1:$K$649,0)</f>
        <v>416</v>
      </c>
      <c r="M416" s="17" t="str">
        <f t="shared" ca="1" si="56"/>
        <v>F0</v>
      </c>
      <c r="N416" s="17" t="str">
        <f t="shared" ca="1" si="57"/>
        <v>C2</v>
      </c>
      <c r="O416" s="17" t="str">
        <f t="shared" ca="1" si="58"/>
        <v>C2</v>
      </c>
    </row>
    <row r="417" spans="1:15" s="25" customFormat="1" ht="54" customHeight="1" x14ac:dyDescent="0.2">
      <c r="A417" s="108" t="s">
        <v>953</v>
      </c>
      <c r="B417" s="44" t="s">
        <v>313</v>
      </c>
      <c r="C417" s="37" t="s">
        <v>1483</v>
      </c>
      <c r="D417" s="43" t="s">
        <v>723</v>
      </c>
      <c r="E417" s="28" t="s">
        <v>182</v>
      </c>
      <c r="F417" s="57"/>
      <c r="G417" s="102"/>
      <c r="H417" s="35">
        <f t="shared" si="54"/>
        <v>0</v>
      </c>
      <c r="I417" s="53" t="s">
        <v>586</v>
      </c>
      <c r="J417" s="24" t="str">
        <f t="shared" ca="1" si="55"/>
        <v/>
      </c>
      <c r="K417" s="15" t="str">
        <f t="shared" si="59"/>
        <v>C047BConstruction of Splash Strip (180 mm ht, Monolithic Modified Barrier Curb, 750 mm width, Type ^)SD-223Am</v>
      </c>
      <c r="L417" s="16">
        <f>MATCH(K417,'Pay Items'!$K$1:$K$649,0)</f>
        <v>417</v>
      </c>
      <c r="M417" s="17" t="str">
        <f t="shared" ca="1" si="56"/>
        <v>F0</v>
      </c>
      <c r="N417" s="17" t="str">
        <f t="shared" ca="1" si="57"/>
        <v>C2</v>
      </c>
      <c r="O417" s="17" t="str">
        <f t="shared" ca="1" si="58"/>
        <v>C2</v>
      </c>
    </row>
    <row r="418" spans="1:15" s="25" customFormat="1" ht="43.9" customHeight="1" x14ac:dyDescent="0.2">
      <c r="A418" s="108" t="s">
        <v>954</v>
      </c>
      <c r="B418" s="44" t="s">
        <v>708</v>
      </c>
      <c r="C418" s="37" t="s">
        <v>1484</v>
      </c>
      <c r="D418" s="43" t="s">
        <v>710</v>
      </c>
      <c r="E418" s="28" t="s">
        <v>182</v>
      </c>
      <c r="F418" s="57"/>
      <c r="G418" s="102"/>
      <c r="H418" s="35">
        <f t="shared" si="54"/>
        <v>0</v>
      </c>
      <c r="I418" s="53"/>
      <c r="J418" s="24" t="str">
        <f t="shared" ca="1" si="55"/>
        <v/>
      </c>
      <c r="K418" s="15" t="str">
        <f t="shared" si="59"/>
        <v>C047CConstruction of Splash Strip, (Separate, 600 mm width, Type ^)SD-223Bm</v>
      </c>
      <c r="L418" s="16">
        <f>MATCH(K418,'Pay Items'!$K$1:$K$649,0)</f>
        <v>418</v>
      </c>
      <c r="M418" s="17" t="str">
        <f t="shared" ca="1" si="56"/>
        <v>F0</v>
      </c>
      <c r="N418" s="17" t="str">
        <f t="shared" ca="1" si="57"/>
        <v>C2</v>
      </c>
      <c r="O418" s="17" t="str">
        <f t="shared" ca="1" si="58"/>
        <v>C2</v>
      </c>
    </row>
    <row r="419" spans="1:15" s="25" customFormat="1" ht="43.9" customHeight="1" x14ac:dyDescent="0.2">
      <c r="A419" s="108" t="s">
        <v>31</v>
      </c>
      <c r="B419" s="38" t="s">
        <v>120</v>
      </c>
      <c r="C419" s="37" t="s">
        <v>1422</v>
      </c>
      <c r="D419" s="43" t="s">
        <v>1423</v>
      </c>
      <c r="E419" s="28" t="s">
        <v>182</v>
      </c>
      <c r="F419" s="36"/>
      <c r="G419" s="102"/>
      <c r="H419" s="35">
        <f t="shared" si="54"/>
        <v>0</v>
      </c>
      <c r="I419" s="53" t="s">
        <v>1424</v>
      </c>
      <c r="J419" s="24" t="str">
        <f t="shared" ca="1" si="55"/>
        <v/>
      </c>
      <c r="K419" s="15" t="str">
        <f t="shared" si="59"/>
        <v>C050Supply and Installation of Dowel Assemblies ^CW 3310-R18m</v>
      </c>
      <c r="L419" s="16">
        <f>MATCH(K419,'Pay Items'!$K$1:$K$649,0)</f>
        <v>419</v>
      </c>
      <c r="M419" s="17" t="str">
        <f t="shared" ca="1" si="56"/>
        <v>F0</v>
      </c>
      <c r="N419" s="17" t="str">
        <f t="shared" ca="1" si="57"/>
        <v>C2</v>
      </c>
      <c r="O419" s="17" t="str">
        <f t="shared" ca="1" si="58"/>
        <v>C2</v>
      </c>
    </row>
    <row r="420" spans="1:15" s="25" customFormat="1" ht="41.25" customHeight="1" x14ac:dyDescent="0.2">
      <c r="A420" s="108" t="s">
        <v>32</v>
      </c>
      <c r="B420" s="38" t="s">
        <v>121</v>
      </c>
      <c r="C420" s="37" t="s">
        <v>1346</v>
      </c>
      <c r="D420" s="43" t="s">
        <v>1485</v>
      </c>
      <c r="E420" s="28" t="s">
        <v>178</v>
      </c>
      <c r="F420" s="36"/>
      <c r="G420" s="102"/>
      <c r="H420" s="35">
        <f t="shared" si="54"/>
        <v>0</v>
      </c>
      <c r="I420" s="58"/>
      <c r="J420" s="24" t="str">
        <f t="shared" ca="1" si="55"/>
        <v/>
      </c>
      <c r="K420" s="15" t="str">
        <f t="shared" si="59"/>
        <v>C051100 mm Type ^ Concrete SidewalkCW 3325-R5m²</v>
      </c>
      <c r="L420" s="16">
        <f>MATCH(K420,'Pay Items'!$K$1:$K$649,0)</f>
        <v>420</v>
      </c>
      <c r="M420" s="17" t="str">
        <f t="shared" ca="1" si="56"/>
        <v>F0</v>
      </c>
      <c r="N420" s="17" t="str">
        <f t="shared" ca="1" si="57"/>
        <v>C2</v>
      </c>
      <c r="O420" s="17" t="str">
        <f t="shared" ca="1" si="58"/>
        <v>C2</v>
      </c>
    </row>
    <row r="421" spans="1:15" s="25" customFormat="1" ht="30" customHeight="1" x14ac:dyDescent="0.2">
      <c r="A421" s="108" t="s">
        <v>33</v>
      </c>
      <c r="B421" s="38" t="s">
        <v>373</v>
      </c>
      <c r="C421" s="37" t="s">
        <v>126</v>
      </c>
      <c r="D421" s="43" t="s">
        <v>732</v>
      </c>
      <c r="E421" s="28" t="s">
        <v>178</v>
      </c>
      <c r="F421" s="36"/>
      <c r="G421" s="102"/>
      <c r="H421" s="35">
        <f t="shared" si="54"/>
        <v>0</v>
      </c>
      <c r="I421" s="53"/>
      <c r="J421" s="24" t="str">
        <f t="shared" ca="1" si="55"/>
        <v/>
      </c>
      <c r="K421" s="15" t="str">
        <f t="shared" si="59"/>
        <v>C052Interlocking Paving StonesCW 3330-R5m²</v>
      </c>
      <c r="L421" s="16">
        <f>MATCH(K421,'Pay Items'!$K$1:$K$649,0)</f>
        <v>421</v>
      </c>
      <c r="M421" s="17" t="str">
        <f t="shared" ca="1" si="56"/>
        <v>F0</v>
      </c>
      <c r="N421" s="17" t="str">
        <f t="shared" ca="1" si="57"/>
        <v>C2</v>
      </c>
      <c r="O421" s="17" t="str">
        <f t="shared" ca="1" si="58"/>
        <v>C2</v>
      </c>
    </row>
    <row r="422" spans="1:15" s="25" customFormat="1" ht="43.9" customHeight="1" x14ac:dyDescent="0.2">
      <c r="A422" s="108" t="s">
        <v>34</v>
      </c>
      <c r="B422" s="38" t="s">
        <v>374</v>
      </c>
      <c r="C422" s="37" t="s">
        <v>127</v>
      </c>
      <c r="D422" s="43" t="s">
        <v>732</v>
      </c>
      <c r="E422" s="28" t="s">
        <v>180</v>
      </c>
      <c r="F422" s="36"/>
      <c r="G422" s="102"/>
      <c r="H422" s="35">
        <f t="shared" si="54"/>
        <v>0</v>
      </c>
      <c r="I422" s="58"/>
      <c r="J422" s="24" t="str">
        <f t="shared" ca="1" si="55"/>
        <v/>
      </c>
      <c r="K422" s="15" t="str">
        <f t="shared" si="59"/>
        <v>C053Supplying and Placing Limestone Sub-baseCW 3330-R5tonne</v>
      </c>
      <c r="L422" s="16">
        <f>MATCH(K422,'Pay Items'!$K$1:$K$649,0)</f>
        <v>422</v>
      </c>
      <c r="M422" s="17" t="str">
        <f t="shared" ca="1" si="56"/>
        <v>F0</v>
      </c>
      <c r="N422" s="17" t="str">
        <f t="shared" ca="1" si="57"/>
        <v>C2</v>
      </c>
      <c r="O422" s="17" t="str">
        <f t="shared" ca="1" si="58"/>
        <v>C2</v>
      </c>
    </row>
    <row r="423" spans="1:15" s="25" customFormat="1" ht="30" customHeight="1" x14ac:dyDescent="0.2">
      <c r="A423" s="108" t="s">
        <v>733</v>
      </c>
      <c r="B423" s="38" t="s">
        <v>375</v>
      </c>
      <c r="C423" s="37" t="s">
        <v>126</v>
      </c>
      <c r="D423" s="43" t="s">
        <v>734</v>
      </c>
      <c r="E423" s="28" t="s">
        <v>178</v>
      </c>
      <c r="F423" s="36"/>
      <c r="G423" s="102"/>
      <c r="H423" s="35">
        <f t="shared" si="54"/>
        <v>0</v>
      </c>
      <c r="I423" s="53"/>
      <c r="J423" s="24" t="str">
        <f t="shared" ca="1" si="55"/>
        <v/>
      </c>
      <c r="K423" s="15" t="str">
        <f t="shared" si="59"/>
        <v>C054AInterlocking Paving StonesCW 3335-R1m²</v>
      </c>
      <c r="L423" s="16">
        <f>MATCH(K423,'Pay Items'!$K$1:$K$649,0)</f>
        <v>423</v>
      </c>
      <c r="M423" s="17" t="str">
        <f t="shared" ca="1" si="56"/>
        <v>F0</v>
      </c>
      <c r="N423" s="17" t="str">
        <f t="shared" ca="1" si="57"/>
        <v>C2</v>
      </c>
      <c r="O423" s="17" t="str">
        <f t="shared" ca="1" si="58"/>
        <v>C2</v>
      </c>
    </row>
    <row r="424" spans="1:15" s="25" customFormat="1" ht="30" customHeight="1" x14ac:dyDescent="0.2">
      <c r="A424" s="108" t="s">
        <v>35</v>
      </c>
      <c r="B424" s="38" t="s">
        <v>376</v>
      </c>
      <c r="C424" s="37" t="s">
        <v>128</v>
      </c>
      <c r="D424" s="43" t="s">
        <v>734</v>
      </c>
      <c r="E424" s="28" t="s">
        <v>178</v>
      </c>
      <c r="F424" s="36"/>
      <c r="G424" s="102"/>
      <c r="H424" s="35">
        <f t="shared" si="54"/>
        <v>0</v>
      </c>
      <c r="I424" s="58"/>
      <c r="J424" s="24" t="str">
        <f t="shared" ca="1" si="55"/>
        <v/>
      </c>
      <c r="K424" s="15" t="str">
        <f t="shared" si="59"/>
        <v>C054Lean Concrete BaseCW 3335-R1m²</v>
      </c>
      <c r="L424" s="16">
        <f>MATCH(K424,'Pay Items'!$K$1:$K$649,0)</f>
        <v>424</v>
      </c>
      <c r="M424" s="17" t="str">
        <f t="shared" ca="1" si="56"/>
        <v>F0</v>
      </c>
      <c r="N424" s="17" t="str">
        <f t="shared" ca="1" si="57"/>
        <v>C2</v>
      </c>
      <c r="O424" s="17" t="str">
        <f t="shared" ca="1" si="58"/>
        <v>C2</v>
      </c>
    </row>
    <row r="425" spans="1:15" s="25" customFormat="1" ht="43.9" customHeight="1" x14ac:dyDescent="0.2">
      <c r="A425" s="108" t="s">
        <v>36</v>
      </c>
      <c r="B425" s="38" t="s">
        <v>377</v>
      </c>
      <c r="C425" s="37" t="s">
        <v>404</v>
      </c>
      <c r="D425" s="43" t="s">
        <v>1181</v>
      </c>
      <c r="E425" s="77"/>
      <c r="F425" s="57"/>
      <c r="G425" s="109"/>
      <c r="H425" s="78"/>
      <c r="I425" s="53"/>
      <c r="J425" s="24" t="str">
        <f t="shared" ca="1" si="55"/>
        <v>LOCKED</v>
      </c>
      <c r="K425" s="15" t="str">
        <f t="shared" si="59"/>
        <v>C055Construction of Asphaltic Concrete PavementsCW 3410-R12</v>
      </c>
      <c r="L425" s="16">
        <f>MATCH(K425,'Pay Items'!$K$1:$K$649,0)</f>
        <v>425</v>
      </c>
      <c r="M425" s="17" t="str">
        <f t="shared" ca="1" si="56"/>
        <v>F0</v>
      </c>
      <c r="N425" s="17" t="str">
        <f t="shared" ca="1" si="57"/>
        <v>G</v>
      </c>
      <c r="O425" s="17" t="str">
        <f t="shared" ca="1" si="58"/>
        <v>C2</v>
      </c>
    </row>
    <row r="426" spans="1:15" s="25" customFormat="1" ht="30" customHeight="1" x14ac:dyDescent="0.2">
      <c r="A426" s="108" t="s">
        <v>405</v>
      </c>
      <c r="B426" s="44" t="s">
        <v>350</v>
      </c>
      <c r="C426" s="37" t="s">
        <v>363</v>
      </c>
      <c r="D426" s="43"/>
      <c r="E426" s="28"/>
      <c r="F426" s="57"/>
      <c r="G426" s="109"/>
      <c r="H426" s="78"/>
      <c r="I426" s="53"/>
      <c r="J426" s="24" t="str">
        <f t="shared" ca="1" si="55"/>
        <v>LOCKED</v>
      </c>
      <c r="K426" s="15" t="str">
        <f t="shared" si="59"/>
        <v>C056Main Line Paving</v>
      </c>
      <c r="L426" s="16">
        <f>MATCH(K426,'Pay Items'!$K$1:$K$649,0)</f>
        <v>426</v>
      </c>
      <c r="M426" s="17" t="str">
        <f t="shared" ca="1" si="56"/>
        <v>F0</v>
      </c>
      <c r="N426" s="17" t="str">
        <f t="shared" ca="1" si="57"/>
        <v>G</v>
      </c>
      <c r="O426" s="17" t="str">
        <f t="shared" ca="1" si="58"/>
        <v>C2</v>
      </c>
    </row>
    <row r="427" spans="1:15" s="25" customFormat="1" ht="30" customHeight="1" x14ac:dyDescent="0.2">
      <c r="A427" s="108" t="s">
        <v>407</v>
      </c>
      <c r="B427" s="65" t="s">
        <v>700</v>
      </c>
      <c r="C427" s="37" t="s">
        <v>718</v>
      </c>
      <c r="D427" s="43"/>
      <c r="E427" s="28" t="s">
        <v>180</v>
      </c>
      <c r="F427" s="57"/>
      <c r="G427" s="102"/>
      <c r="H427" s="35">
        <f>ROUND(G427*F427,2)</f>
        <v>0</v>
      </c>
      <c r="I427" s="53"/>
      <c r="J427" s="24" t="str">
        <f t="shared" ca="1" si="55"/>
        <v/>
      </c>
      <c r="K427" s="15" t="str">
        <f t="shared" si="59"/>
        <v>C058Type IAtonne</v>
      </c>
      <c r="L427" s="16">
        <f>MATCH(K427,'Pay Items'!$K$1:$K$649,0)</f>
        <v>427</v>
      </c>
      <c r="M427" s="17" t="str">
        <f t="shared" ca="1" si="56"/>
        <v>F0</v>
      </c>
      <c r="N427" s="17" t="str">
        <f t="shared" ca="1" si="57"/>
        <v>C2</v>
      </c>
      <c r="O427" s="17" t="str">
        <f t="shared" ca="1" si="58"/>
        <v>C2</v>
      </c>
    </row>
    <row r="428" spans="1:15" s="25" customFormat="1" ht="30" customHeight="1" x14ac:dyDescent="0.2">
      <c r="A428" s="108" t="s">
        <v>406</v>
      </c>
      <c r="B428" s="65" t="s">
        <v>702</v>
      </c>
      <c r="C428" s="37" t="s">
        <v>719</v>
      </c>
      <c r="D428" s="43"/>
      <c r="E428" s="28" t="s">
        <v>180</v>
      </c>
      <c r="F428" s="57"/>
      <c r="G428" s="102"/>
      <c r="H428" s="35">
        <f>ROUND(G428*F428,2)</f>
        <v>0</v>
      </c>
      <c r="I428" s="53"/>
      <c r="J428" s="24" t="str">
        <f t="shared" ca="1" si="55"/>
        <v/>
      </c>
      <c r="K428" s="15" t="str">
        <f t="shared" si="59"/>
        <v>C057Type Itonne</v>
      </c>
      <c r="L428" s="16">
        <f>MATCH(K428,'Pay Items'!$K$1:$K$649,0)</f>
        <v>428</v>
      </c>
      <c r="M428" s="17" t="str">
        <f t="shared" ca="1" si="56"/>
        <v>F0</v>
      </c>
      <c r="N428" s="17" t="str">
        <f t="shared" ca="1" si="57"/>
        <v>C2</v>
      </c>
      <c r="O428" s="17" t="str">
        <f t="shared" ca="1" si="58"/>
        <v>C2</v>
      </c>
    </row>
    <row r="429" spans="1:15" s="25" customFormat="1" ht="30" customHeight="1" x14ac:dyDescent="0.2">
      <c r="A429" s="108" t="s">
        <v>408</v>
      </c>
      <c r="B429" s="44" t="s">
        <v>351</v>
      </c>
      <c r="C429" s="37" t="s">
        <v>364</v>
      </c>
      <c r="D429" s="43"/>
      <c r="E429" s="28"/>
      <c r="F429" s="57"/>
      <c r="G429" s="109"/>
      <c r="H429" s="78"/>
      <c r="I429" s="53"/>
      <c r="J429" s="24" t="str">
        <f t="shared" ca="1" si="55"/>
        <v>LOCKED</v>
      </c>
      <c r="K429" s="15" t="str">
        <f t="shared" si="59"/>
        <v>C059Tie-ins and Approaches</v>
      </c>
      <c r="L429" s="16">
        <f>MATCH(K429,'Pay Items'!$K$1:$K$649,0)</f>
        <v>429</v>
      </c>
      <c r="M429" s="17" t="str">
        <f t="shared" ca="1" si="56"/>
        <v>F0</v>
      </c>
      <c r="N429" s="17" t="str">
        <f t="shared" ca="1" si="57"/>
        <v>G</v>
      </c>
      <c r="O429" s="17" t="str">
        <f t="shared" ca="1" si="58"/>
        <v>C2</v>
      </c>
    </row>
    <row r="430" spans="1:15" s="25" customFormat="1" ht="30" customHeight="1" x14ac:dyDescent="0.2">
      <c r="A430" s="108" t="s">
        <v>409</v>
      </c>
      <c r="B430" s="65" t="s">
        <v>700</v>
      </c>
      <c r="C430" s="37" t="s">
        <v>718</v>
      </c>
      <c r="D430" s="43"/>
      <c r="E430" s="28" t="s">
        <v>180</v>
      </c>
      <c r="F430" s="57"/>
      <c r="G430" s="102"/>
      <c r="H430" s="35">
        <f>ROUND(G430*F430,2)</f>
        <v>0</v>
      </c>
      <c r="I430" s="53"/>
      <c r="J430" s="24" t="str">
        <f t="shared" ca="1" si="55"/>
        <v/>
      </c>
      <c r="K430" s="15" t="str">
        <f t="shared" si="59"/>
        <v>C060Type IAtonne</v>
      </c>
      <c r="L430" s="16">
        <f>MATCH(K430,'Pay Items'!$K$1:$K$649,0)</f>
        <v>430</v>
      </c>
      <c r="M430" s="17" t="str">
        <f t="shared" ca="1" si="56"/>
        <v>F0</v>
      </c>
      <c r="N430" s="17" t="str">
        <f t="shared" ca="1" si="57"/>
        <v>C2</v>
      </c>
      <c r="O430" s="17" t="str">
        <f t="shared" ca="1" si="58"/>
        <v>C2</v>
      </c>
    </row>
    <row r="431" spans="1:15" s="25" customFormat="1" ht="30" customHeight="1" x14ac:dyDescent="0.2">
      <c r="A431" s="108" t="s">
        <v>410</v>
      </c>
      <c r="B431" s="65" t="s">
        <v>702</v>
      </c>
      <c r="C431" s="37" t="s">
        <v>719</v>
      </c>
      <c r="D431" s="43"/>
      <c r="E431" s="28" t="s">
        <v>180</v>
      </c>
      <c r="F431" s="57"/>
      <c r="G431" s="102"/>
      <c r="H431" s="35">
        <f>ROUND(G431*F431,2)</f>
        <v>0</v>
      </c>
      <c r="I431" s="53"/>
      <c r="J431" s="24" t="str">
        <f t="shared" ca="1" si="55"/>
        <v/>
      </c>
      <c r="K431" s="15" t="str">
        <f t="shared" si="59"/>
        <v>C061Type Itonne</v>
      </c>
      <c r="L431" s="16">
        <f>MATCH(K431,'Pay Items'!$K$1:$K$649,0)</f>
        <v>431</v>
      </c>
      <c r="M431" s="17" t="str">
        <f t="shared" ca="1" si="56"/>
        <v>F0</v>
      </c>
      <c r="N431" s="17" t="str">
        <f t="shared" ca="1" si="57"/>
        <v>C2</v>
      </c>
      <c r="O431" s="17" t="str">
        <f t="shared" ca="1" si="58"/>
        <v>C2</v>
      </c>
    </row>
    <row r="432" spans="1:15" s="25" customFormat="1" ht="30" customHeight="1" x14ac:dyDescent="0.2">
      <c r="A432" s="108" t="s">
        <v>411</v>
      </c>
      <c r="B432" s="65" t="s">
        <v>714</v>
      </c>
      <c r="C432" s="37" t="s">
        <v>720</v>
      </c>
      <c r="D432" s="43"/>
      <c r="E432" s="28" t="s">
        <v>180</v>
      </c>
      <c r="F432" s="57"/>
      <c r="G432" s="102"/>
      <c r="H432" s="35">
        <f>ROUND(G432*F432,2)</f>
        <v>0</v>
      </c>
      <c r="I432" s="53"/>
      <c r="J432" s="24" t="str">
        <f t="shared" ca="1" si="55"/>
        <v/>
      </c>
      <c r="K432" s="15" t="str">
        <f t="shared" si="59"/>
        <v>C062Type IItonne</v>
      </c>
      <c r="L432" s="16">
        <f>MATCH(K432,'Pay Items'!$K$1:$K$649,0)</f>
        <v>432</v>
      </c>
      <c r="M432" s="17" t="str">
        <f t="shared" ca="1" si="56"/>
        <v>F0</v>
      </c>
      <c r="N432" s="17" t="str">
        <f t="shared" ca="1" si="57"/>
        <v>C2</v>
      </c>
      <c r="O432" s="17" t="str">
        <f t="shared" ca="1" si="58"/>
        <v>C2</v>
      </c>
    </row>
    <row r="433" spans="1:15" s="25" customFormat="1" ht="39.950000000000003" customHeight="1" x14ac:dyDescent="0.2">
      <c r="A433" s="108" t="s">
        <v>546</v>
      </c>
      <c r="B433" s="38" t="s">
        <v>378</v>
      </c>
      <c r="C433" s="37" t="s">
        <v>195</v>
      </c>
      <c r="D433" s="43" t="s">
        <v>1074</v>
      </c>
      <c r="E433" s="28" t="s">
        <v>180</v>
      </c>
      <c r="F433" s="57"/>
      <c r="G433" s="102"/>
      <c r="H433" s="35">
        <f>ROUND(G433*F433,2)</f>
        <v>0</v>
      </c>
      <c r="I433" s="53"/>
      <c r="J433" s="24" t="str">
        <f t="shared" ca="1" si="55"/>
        <v/>
      </c>
      <c r="K433" s="15" t="str">
        <f t="shared" si="59"/>
        <v>C063Construction of Asphaltic Concrete Base Course (Type III)CW 3410-R12tonne</v>
      </c>
      <c r="L433" s="16">
        <f>MATCH(K433,'Pay Items'!$K$1:$K$649,0)</f>
        <v>433</v>
      </c>
      <c r="M433" s="17" t="str">
        <f t="shared" ca="1" si="56"/>
        <v>F0</v>
      </c>
      <c r="N433" s="17" t="str">
        <f t="shared" ca="1" si="57"/>
        <v>C2</v>
      </c>
      <c r="O433" s="17" t="str">
        <f t="shared" ca="1" si="58"/>
        <v>C2</v>
      </c>
    </row>
    <row r="434" spans="1:15" s="25" customFormat="1" ht="30" customHeight="1" x14ac:dyDescent="0.2">
      <c r="A434" s="108" t="s">
        <v>579</v>
      </c>
      <c r="B434" s="38" t="s">
        <v>735</v>
      </c>
      <c r="C434" s="37" t="s">
        <v>365</v>
      </c>
      <c r="D434" s="43" t="s">
        <v>1074</v>
      </c>
      <c r="E434" s="28" t="s">
        <v>178</v>
      </c>
      <c r="F434" s="57"/>
      <c r="G434" s="102"/>
      <c r="H434" s="35">
        <f>ROUND(G434*F434,2)</f>
        <v>0</v>
      </c>
      <c r="I434" s="53"/>
      <c r="J434" s="24" t="str">
        <f t="shared" ca="1" si="55"/>
        <v/>
      </c>
      <c r="K434" s="15" t="str">
        <f t="shared" si="59"/>
        <v>C064Construction of Asphalt PatchesCW 3410-R12m²</v>
      </c>
      <c r="L434" s="16">
        <f>MATCH(K434,'Pay Items'!$K$1:$K$649,0)</f>
        <v>434</v>
      </c>
      <c r="M434" s="17" t="str">
        <f t="shared" ca="1" si="56"/>
        <v>F0</v>
      </c>
      <c r="N434" s="17" t="str">
        <f t="shared" ca="1" si="57"/>
        <v>C2</v>
      </c>
      <c r="O434" s="17" t="str">
        <f t="shared" ca="1" si="58"/>
        <v>C2</v>
      </c>
    </row>
    <row r="435" spans="1:15" s="25" customFormat="1" ht="39.950000000000003" customHeight="1" thickBot="1" x14ac:dyDescent="0.25">
      <c r="A435" s="111" t="s">
        <v>579</v>
      </c>
      <c r="B435" s="38" t="s">
        <v>204</v>
      </c>
      <c r="C435" s="61" t="s">
        <v>205</v>
      </c>
      <c r="D435" s="62"/>
      <c r="E435" s="63"/>
      <c r="F435" s="60"/>
      <c r="G435" s="109"/>
      <c r="H435" s="78">
        <f>SUM(H343:H434)</f>
        <v>0</v>
      </c>
      <c r="I435" s="53"/>
      <c r="J435" s="24" t="str">
        <f t="shared" ca="1" si="55"/>
        <v>LOCKED</v>
      </c>
      <c r="K435" s="15" t="str">
        <f t="shared" si="59"/>
        <v>C064LAST USED CODE FOR SECTION</v>
      </c>
      <c r="L435" s="16">
        <f>MATCH(K435,'Pay Items'!$K$1:$K$649,0)</f>
        <v>435</v>
      </c>
      <c r="M435" s="17" t="str">
        <f t="shared" ca="1" si="56"/>
        <v>F0</v>
      </c>
      <c r="N435" s="17" t="str">
        <f t="shared" ca="1" si="57"/>
        <v>G</v>
      </c>
      <c r="O435" s="17" t="str">
        <f t="shared" ca="1" si="58"/>
        <v>C2</v>
      </c>
    </row>
    <row r="436" spans="1:15" s="25" customFormat="1" ht="36" customHeight="1" thickTop="1" x14ac:dyDescent="0.25">
      <c r="A436" s="105"/>
      <c r="B436" s="49" t="s">
        <v>38</v>
      </c>
      <c r="C436" s="50" t="s">
        <v>199</v>
      </c>
      <c r="D436" s="29"/>
      <c r="E436" s="29"/>
      <c r="F436" s="29"/>
      <c r="G436" s="106"/>
      <c r="H436" s="52"/>
      <c r="I436" s="53"/>
      <c r="J436" s="24" t="str">
        <f t="shared" ca="1" si="55"/>
        <v>LOCKED</v>
      </c>
      <c r="K436" s="15" t="str">
        <f t="shared" si="59"/>
        <v>JOINT AND CRACK SEALING</v>
      </c>
      <c r="L436" s="16">
        <f>MATCH(K436,'Pay Items'!$K$1:$K$649,0)</f>
        <v>436</v>
      </c>
      <c r="M436" s="17" t="str">
        <f t="shared" ca="1" si="56"/>
        <v>F0</v>
      </c>
      <c r="N436" s="17" t="str">
        <f t="shared" ca="1" si="57"/>
        <v>G</v>
      </c>
      <c r="O436" s="17" t="str">
        <f t="shared" ca="1" si="58"/>
        <v>F2</v>
      </c>
    </row>
    <row r="437" spans="1:15" s="25" customFormat="1" ht="30" customHeight="1" x14ac:dyDescent="0.2">
      <c r="A437" s="108" t="s">
        <v>443</v>
      </c>
      <c r="B437" s="38" t="s">
        <v>444</v>
      </c>
      <c r="C437" s="37" t="s">
        <v>469</v>
      </c>
      <c r="D437" s="43" t="s">
        <v>736</v>
      </c>
      <c r="E437" s="28" t="s">
        <v>182</v>
      </c>
      <c r="F437" s="36"/>
      <c r="G437" s="102"/>
      <c r="H437" s="35">
        <f>ROUND(G437*F437,2)</f>
        <v>0</v>
      </c>
      <c r="I437" s="58"/>
      <c r="J437" s="24" t="str">
        <f t="shared" ca="1" si="55"/>
        <v/>
      </c>
      <c r="K437" s="15" t="str">
        <f t="shared" si="59"/>
        <v>D001Joint SealingCW 3250-R7m</v>
      </c>
      <c r="L437" s="16">
        <f>MATCH(K437,'Pay Items'!$K$1:$K$649,0)</f>
        <v>437</v>
      </c>
      <c r="M437" s="17" t="str">
        <f t="shared" ca="1" si="56"/>
        <v>F0</v>
      </c>
      <c r="N437" s="17" t="str">
        <f t="shared" ca="1" si="57"/>
        <v>C2</v>
      </c>
      <c r="O437" s="17" t="str">
        <f t="shared" ca="1" si="58"/>
        <v>C2</v>
      </c>
    </row>
    <row r="438" spans="1:15" s="25" customFormat="1" ht="30" customHeight="1" x14ac:dyDescent="0.2">
      <c r="A438" s="108" t="s">
        <v>221</v>
      </c>
      <c r="B438" s="38" t="s">
        <v>122</v>
      </c>
      <c r="C438" s="37" t="s">
        <v>97</v>
      </c>
      <c r="D438" s="43" t="s">
        <v>736</v>
      </c>
      <c r="E438" s="28"/>
      <c r="F438" s="36"/>
      <c r="G438" s="109"/>
      <c r="H438" s="78"/>
      <c r="I438" s="58"/>
      <c r="J438" s="24" t="str">
        <f t="shared" ca="1" si="55"/>
        <v>LOCKED</v>
      </c>
      <c r="K438" s="15" t="str">
        <f t="shared" si="59"/>
        <v>D002Crack SealingCW 3250-R7</v>
      </c>
      <c r="L438" s="16">
        <f>MATCH(K438,'Pay Items'!$K$1:$K$649,0)</f>
        <v>438</v>
      </c>
      <c r="M438" s="17" t="str">
        <f t="shared" ca="1" si="56"/>
        <v>F0</v>
      </c>
      <c r="N438" s="17" t="str">
        <f t="shared" ca="1" si="57"/>
        <v>G</v>
      </c>
      <c r="O438" s="17" t="str">
        <f t="shared" ca="1" si="58"/>
        <v>C2</v>
      </c>
    </row>
    <row r="439" spans="1:15" s="25" customFormat="1" ht="30" customHeight="1" x14ac:dyDescent="0.2">
      <c r="A439" s="108" t="s">
        <v>37</v>
      </c>
      <c r="B439" s="44" t="s">
        <v>350</v>
      </c>
      <c r="C439" s="37" t="s">
        <v>878</v>
      </c>
      <c r="D439" s="43" t="s">
        <v>173</v>
      </c>
      <c r="E439" s="28" t="s">
        <v>182</v>
      </c>
      <c r="F439" s="36"/>
      <c r="G439" s="102"/>
      <c r="H439" s="35">
        <f>ROUND(G439*F439,2)</f>
        <v>0</v>
      </c>
      <c r="I439" s="58"/>
      <c r="J439" s="24" t="str">
        <f t="shared" ca="1" si="55"/>
        <v/>
      </c>
      <c r="K439" s="15" t="str">
        <f t="shared" si="59"/>
        <v>D0032 mm to 10 mm Widem</v>
      </c>
      <c r="L439" s="16">
        <f>MATCH(K439,'Pay Items'!$K$1:$K$649,0)</f>
        <v>439</v>
      </c>
      <c r="M439" s="17" t="str">
        <f t="shared" ca="1" si="56"/>
        <v>F0</v>
      </c>
      <c r="N439" s="17" t="str">
        <f t="shared" ca="1" si="57"/>
        <v>C2</v>
      </c>
      <c r="O439" s="17" t="str">
        <f t="shared" ca="1" si="58"/>
        <v>C2</v>
      </c>
    </row>
    <row r="440" spans="1:15" s="25" customFormat="1" ht="30" customHeight="1" x14ac:dyDescent="0.2">
      <c r="A440" s="108" t="s">
        <v>222</v>
      </c>
      <c r="B440" s="44" t="s">
        <v>351</v>
      </c>
      <c r="C440" s="37" t="s">
        <v>879</v>
      </c>
      <c r="D440" s="43" t="s">
        <v>173</v>
      </c>
      <c r="E440" s="28" t="s">
        <v>182</v>
      </c>
      <c r="F440" s="36"/>
      <c r="G440" s="102"/>
      <c r="H440" s="35">
        <f>ROUND(G440*F440,2)</f>
        <v>0</v>
      </c>
      <c r="I440" s="58"/>
      <c r="J440" s="24" t="str">
        <f t="shared" ca="1" si="55"/>
        <v/>
      </c>
      <c r="K440" s="15" t="str">
        <f t="shared" si="59"/>
        <v>D004&gt;10 mm to 25 mm Widem</v>
      </c>
      <c r="L440" s="16">
        <f>MATCH(K440,'Pay Items'!$K$1:$K$649,0)</f>
        <v>440</v>
      </c>
      <c r="M440" s="17" t="str">
        <f t="shared" ca="1" si="56"/>
        <v>F0</v>
      </c>
      <c r="N440" s="17" t="str">
        <f t="shared" ca="1" si="57"/>
        <v>C2</v>
      </c>
      <c r="O440" s="17" t="str">
        <f t="shared" ca="1" si="58"/>
        <v>C2</v>
      </c>
    </row>
    <row r="441" spans="1:15" s="25" customFormat="1" ht="43.9" customHeight="1" x14ac:dyDescent="0.2">
      <c r="A441" s="108" t="s">
        <v>223</v>
      </c>
      <c r="B441" s="38" t="s">
        <v>124</v>
      </c>
      <c r="C441" s="37" t="s">
        <v>880</v>
      </c>
      <c r="D441" s="43" t="s">
        <v>736</v>
      </c>
      <c r="E441" s="28" t="s">
        <v>182</v>
      </c>
      <c r="F441" s="36"/>
      <c r="G441" s="102"/>
      <c r="H441" s="35">
        <f>ROUND(G441*F441,2)</f>
        <v>0</v>
      </c>
      <c r="I441" s="53"/>
      <c r="J441" s="24" t="str">
        <f t="shared" ca="1" si="55"/>
        <v/>
      </c>
      <c r="K441" s="15" t="str">
        <f t="shared" si="59"/>
        <v>D005Longitudinal Joint &amp; Crack Filling ( &gt; 25 mm in width )CW 3250-R7m</v>
      </c>
      <c r="L441" s="16">
        <f>MATCH(K441,'Pay Items'!$K$1:$K$649,0)</f>
        <v>441</v>
      </c>
      <c r="M441" s="17" t="str">
        <f t="shared" ca="1" si="56"/>
        <v>F0</v>
      </c>
      <c r="N441" s="17" t="str">
        <f t="shared" ca="1" si="57"/>
        <v>C2</v>
      </c>
      <c r="O441" s="17" t="str">
        <f t="shared" ca="1" si="58"/>
        <v>C2</v>
      </c>
    </row>
    <row r="442" spans="1:15" s="25" customFormat="1" ht="30" customHeight="1" x14ac:dyDescent="0.2">
      <c r="A442" s="108" t="s">
        <v>547</v>
      </c>
      <c r="B442" s="38" t="s">
        <v>125</v>
      </c>
      <c r="C442" s="37" t="s">
        <v>98</v>
      </c>
      <c r="D442" s="43" t="s">
        <v>736</v>
      </c>
      <c r="E442" s="28" t="s">
        <v>182</v>
      </c>
      <c r="F442" s="36"/>
      <c r="G442" s="102"/>
      <c r="H442" s="35">
        <f>ROUND(G442*F442,2)</f>
        <v>0</v>
      </c>
      <c r="I442" s="53"/>
      <c r="J442" s="24" t="str">
        <f t="shared" ca="1" si="55"/>
        <v/>
      </c>
      <c r="K442" s="15" t="str">
        <f t="shared" si="59"/>
        <v>D006Reflective Crack MaintenanceCW 3250-R7m</v>
      </c>
      <c r="L442" s="16">
        <f>MATCH(K442,'Pay Items'!$K$1:$K$649,0)</f>
        <v>442</v>
      </c>
      <c r="M442" s="17" t="str">
        <f t="shared" ca="1" si="56"/>
        <v>F0</v>
      </c>
      <c r="N442" s="17" t="str">
        <f t="shared" ca="1" si="57"/>
        <v>C2</v>
      </c>
      <c r="O442" s="17" t="str">
        <f t="shared" ca="1" si="58"/>
        <v>C2</v>
      </c>
    </row>
    <row r="443" spans="1:15" s="25" customFormat="1" ht="39.950000000000003" customHeight="1" thickBot="1" x14ac:dyDescent="0.25">
      <c r="A443" s="108" t="s">
        <v>547</v>
      </c>
      <c r="B443" s="38" t="s">
        <v>204</v>
      </c>
      <c r="C443" s="61" t="s">
        <v>205</v>
      </c>
      <c r="D443" s="62"/>
      <c r="E443" s="63"/>
      <c r="F443" s="60"/>
      <c r="G443" s="109"/>
      <c r="H443" s="78">
        <f>SUM(H436:H442)</f>
        <v>0</v>
      </c>
      <c r="I443" s="53"/>
      <c r="J443" s="24" t="str">
        <f t="shared" ca="1" si="55"/>
        <v>LOCKED</v>
      </c>
      <c r="K443" s="15" t="str">
        <f t="shared" si="59"/>
        <v>D006LAST USED CODE FOR SECTION</v>
      </c>
      <c r="L443" s="16">
        <f>MATCH(K443,'Pay Items'!$K$1:$K$649,0)</f>
        <v>443</v>
      </c>
      <c r="M443" s="17" t="str">
        <f t="shared" ca="1" si="56"/>
        <v>F0</v>
      </c>
      <c r="N443" s="17" t="str">
        <f t="shared" ca="1" si="57"/>
        <v>G</v>
      </c>
      <c r="O443" s="17" t="str">
        <f t="shared" ca="1" si="58"/>
        <v>C2</v>
      </c>
    </row>
    <row r="444" spans="1:15" s="25" customFormat="1" ht="36" customHeight="1" thickTop="1" x14ac:dyDescent="0.25">
      <c r="A444" s="105"/>
      <c r="B444" s="49" t="s">
        <v>610</v>
      </c>
      <c r="C444" s="50" t="s">
        <v>200</v>
      </c>
      <c r="D444" s="29"/>
      <c r="E444" s="29"/>
      <c r="F444" s="29"/>
      <c r="G444" s="106"/>
      <c r="H444" s="52"/>
      <c r="I444" s="53"/>
      <c r="J444" s="24" t="str">
        <f t="shared" ca="1" si="55"/>
        <v>LOCKED</v>
      </c>
      <c r="K444" s="15" t="str">
        <f t="shared" si="59"/>
        <v>ASSOCIATED DRAINAGE AND UNDERGROUND WORKS</v>
      </c>
      <c r="L444" s="16">
        <f>MATCH(K444,'Pay Items'!$K$1:$K$649,0)</f>
        <v>444</v>
      </c>
      <c r="M444" s="17" t="str">
        <f t="shared" ca="1" si="56"/>
        <v>F0</v>
      </c>
      <c r="N444" s="17" t="str">
        <f t="shared" ca="1" si="57"/>
        <v>G</v>
      </c>
      <c r="O444" s="17" t="str">
        <f t="shared" ca="1" si="58"/>
        <v>F2</v>
      </c>
    </row>
    <row r="445" spans="1:15" s="25" customFormat="1" ht="30" customHeight="1" x14ac:dyDescent="0.2">
      <c r="A445" s="108" t="s">
        <v>224</v>
      </c>
      <c r="B445" s="38" t="s">
        <v>129</v>
      </c>
      <c r="C445" s="37" t="s">
        <v>415</v>
      </c>
      <c r="D445" s="43" t="s">
        <v>11</v>
      </c>
      <c r="E445" s="28"/>
      <c r="F445" s="36"/>
      <c r="G445" s="109"/>
      <c r="H445" s="78"/>
      <c r="I445" s="53"/>
      <c r="J445" s="24" t="str">
        <f t="shared" ca="1" si="55"/>
        <v>LOCKED</v>
      </c>
      <c r="K445" s="15" t="str">
        <f t="shared" si="59"/>
        <v>E003Catch BasinCW 2130-R12</v>
      </c>
      <c r="L445" s="16">
        <f>MATCH(K445,'Pay Items'!$K$1:$K$649,0)</f>
        <v>445</v>
      </c>
      <c r="M445" s="17" t="str">
        <f t="shared" ca="1" si="56"/>
        <v>F0</v>
      </c>
      <c r="N445" s="17" t="str">
        <f t="shared" ca="1" si="57"/>
        <v>G</v>
      </c>
      <c r="O445" s="17" t="str">
        <f t="shared" ca="1" si="58"/>
        <v>C2</v>
      </c>
    </row>
    <row r="446" spans="1:15" s="25" customFormat="1" ht="30" customHeight="1" x14ac:dyDescent="0.2">
      <c r="A446" s="108" t="s">
        <v>225</v>
      </c>
      <c r="B446" s="44" t="s">
        <v>967</v>
      </c>
      <c r="C446" s="37" t="s">
        <v>984</v>
      </c>
      <c r="D446" s="43"/>
      <c r="E446" s="28" t="s">
        <v>181</v>
      </c>
      <c r="F446" s="36"/>
      <c r="G446" s="102"/>
      <c r="H446" s="35">
        <f>ROUND(G446*F446,2)</f>
        <v>0</v>
      </c>
      <c r="I446" s="53"/>
      <c r="J446" s="24" t="str">
        <f t="shared" ca="1" si="55"/>
        <v/>
      </c>
      <c r="K446" s="15" t="str">
        <f t="shared" si="59"/>
        <v>E004SD-024, 1200 mm deepeach</v>
      </c>
      <c r="L446" s="16">
        <f>MATCH(K446,'Pay Items'!$K$1:$K$649,0)</f>
        <v>446</v>
      </c>
      <c r="M446" s="17" t="str">
        <f t="shared" ca="1" si="56"/>
        <v>F0</v>
      </c>
      <c r="N446" s="17" t="str">
        <f t="shared" ca="1" si="57"/>
        <v>C2</v>
      </c>
      <c r="O446" s="17" t="str">
        <f t="shared" ca="1" si="58"/>
        <v>C2</v>
      </c>
    </row>
    <row r="447" spans="1:15" s="25" customFormat="1" ht="30" customHeight="1" x14ac:dyDescent="0.2">
      <c r="A447" s="108" t="s">
        <v>1010</v>
      </c>
      <c r="B447" s="44" t="s">
        <v>967</v>
      </c>
      <c r="C447" s="37" t="s">
        <v>985</v>
      </c>
      <c r="D447" s="43"/>
      <c r="E447" s="28" t="s">
        <v>181</v>
      </c>
      <c r="F447" s="36"/>
      <c r="G447" s="102"/>
      <c r="H447" s="35">
        <f>ROUND(G447*F447,2)</f>
        <v>0</v>
      </c>
      <c r="I447" s="53"/>
      <c r="J447" s="24" t="str">
        <f t="shared" ca="1" si="55"/>
        <v/>
      </c>
      <c r="K447" s="15" t="str">
        <f t="shared" si="59"/>
        <v>E004ASD-024, 1800 mm deepeach</v>
      </c>
      <c r="L447" s="16">
        <f>MATCH(K447,'Pay Items'!$K$1:$K$649,0)</f>
        <v>447</v>
      </c>
      <c r="M447" s="17" t="str">
        <f t="shared" ca="1" si="56"/>
        <v>F0</v>
      </c>
      <c r="N447" s="17" t="str">
        <f t="shared" ca="1" si="57"/>
        <v>C2</v>
      </c>
      <c r="O447" s="17" t="str">
        <f t="shared" ca="1" si="58"/>
        <v>C2</v>
      </c>
    </row>
    <row r="448" spans="1:15" s="25" customFormat="1" ht="30" customHeight="1" x14ac:dyDescent="0.2">
      <c r="A448" s="108" t="s">
        <v>226</v>
      </c>
      <c r="B448" s="44" t="s">
        <v>973</v>
      </c>
      <c r="C448" s="37" t="s">
        <v>986</v>
      </c>
      <c r="D448" s="43"/>
      <c r="E448" s="28" t="s">
        <v>181</v>
      </c>
      <c r="F448" s="36"/>
      <c r="G448" s="102"/>
      <c r="H448" s="35">
        <f>ROUND(G448*F448,2)</f>
        <v>0</v>
      </c>
      <c r="I448" s="53"/>
      <c r="J448" s="24" t="str">
        <f t="shared" ca="1" si="55"/>
        <v/>
      </c>
      <c r="K448" s="15" t="str">
        <f t="shared" si="59"/>
        <v>E005SD-025, 1200 mm deepeach</v>
      </c>
      <c r="L448" s="16">
        <f>MATCH(K448,'Pay Items'!$K$1:$K$649,0)</f>
        <v>448</v>
      </c>
      <c r="M448" s="17" t="str">
        <f t="shared" ca="1" si="56"/>
        <v>F0</v>
      </c>
      <c r="N448" s="17" t="str">
        <f t="shared" ca="1" si="57"/>
        <v>C2</v>
      </c>
      <c r="O448" s="17" t="str">
        <f t="shared" ca="1" si="58"/>
        <v>C2</v>
      </c>
    </row>
    <row r="449" spans="1:15" s="25" customFormat="1" ht="30" customHeight="1" x14ac:dyDescent="0.2">
      <c r="A449" s="108" t="s">
        <v>1011</v>
      </c>
      <c r="B449" s="44" t="s">
        <v>973</v>
      </c>
      <c r="C449" s="37" t="s">
        <v>987</v>
      </c>
      <c r="D449" s="43"/>
      <c r="E449" s="28" t="s">
        <v>181</v>
      </c>
      <c r="F449" s="36"/>
      <c r="G449" s="102"/>
      <c r="H449" s="35">
        <f>ROUND(G449*F449,2)</f>
        <v>0</v>
      </c>
      <c r="I449" s="53"/>
      <c r="J449" s="24" t="str">
        <f t="shared" ca="1" si="55"/>
        <v/>
      </c>
      <c r="K449" s="15" t="str">
        <f t="shared" si="59"/>
        <v>E005ASD-025, 1800 mm deepeach</v>
      </c>
      <c r="L449" s="16">
        <f>MATCH(K449,'Pay Items'!$K$1:$K$649,0)</f>
        <v>449</v>
      </c>
      <c r="M449" s="17" t="str">
        <f t="shared" ca="1" si="56"/>
        <v>F0</v>
      </c>
      <c r="N449" s="17" t="str">
        <f t="shared" ca="1" si="57"/>
        <v>C2</v>
      </c>
      <c r="O449" s="17" t="str">
        <f t="shared" ca="1" si="58"/>
        <v>C2</v>
      </c>
    </row>
    <row r="450" spans="1:15" s="25" customFormat="1" ht="30" customHeight="1" x14ac:dyDescent="0.2">
      <c r="A450" s="108" t="s">
        <v>227</v>
      </c>
      <c r="B450" s="38" t="s">
        <v>130</v>
      </c>
      <c r="C450" s="37" t="s">
        <v>418</v>
      </c>
      <c r="D450" s="43" t="s">
        <v>11</v>
      </c>
      <c r="E450" s="28"/>
      <c r="F450" s="36"/>
      <c r="G450" s="109"/>
      <c r="H450" s="78"/>
      <c r="I450" s="53"/>
      <c r="J450" s="24" t="str">
        <f t="shared" ca="1" si="55"/>
        <v>LOCKED</v>
      </c>
      <c r="K450" s="15" t="str">
        <f t="shared" si="59"/>
        <v>E006Catch PitCW 2130-R12</v>
      </c>
      <c r="L450" s="16">
        <f>MATCH(K450,'Pay Items'!$K$1:$K$649,0)</f>
        <v>450</v>
      </c>
      <c r="M450" s="17" t="str">
        <f t="shared" ca="1" si="56"/>
        <v>F0</v>
      </c>
      <c r="N450" s="17" t="str">
        <f t="shared" ca="1" si="57"/>
        <v>G</v>
      </c>
      <c r="O450" s="17" t="str">
        <f t="shared" ca="1" si="58"/>
        <v>C2</v>
      </c>
    </row>
    <row r="451" spans="1:15" s="25" customFormat="1" ht="30" customHeight="1" x14ac:dyDescent="0.2">
      <c r="A451" s="108" t="s">
        <v>228</v>
      </c>
      <c r="B451" s="44" t="s">
        <v>350</v>
      </c>
      <c r="C451" s="37" t="s">
        <v>419</v>
      </c>
      <c r="D451" s="43"/>
      <c r="E451" s="28" t="s">
        <v>181</v>
      </c>
      <c r="F451" s="36"/>
      <c r="G451" s="102"/>
      <c r="H451" s="35">
        <f>ROUND(G451*F451,2)</f>
        <v>0</v>
      </c>
      <c r="I451" s="53"/>
      <c r="J451" s="24" t="str">
        <f t="shared" ref="J451:J514" ca="1" si="60">IF(CELL("protect",$G451)=1, "LOCKED", "")</f>
        <v/>
      </c>
      <c r="K451" s="15" t="str">
        <f t="shared" si="59"/>
        <v>E007SD-023each</v>
      </c>
      <c r="L451" s="16">
        <f>MATCH(K451,'Pay Items'!$K$1:$K$649,0)</f>
        <v>451</v>
      </c>
      <c r="M451" s="17" t="str">
        <f t="shared" ref="M451:M514" ca="1" si="61">CELL("format",$F451)</f>
        <v>F0</v>
      </c>
      <c r="N451" s="17" t="str">
        <f t="shared" ref="N451:N514" ca="1" si="62">CELL("format",$G451)</f>
        <v>C2</v>
      </c>
      <c r="O451" s="17" t="str">
        <f t="shared" ref="O451:O514" ca="1" si="63">CELL("format",$H451)</f>
        <v>C2</v>
      </c>
    </row>
    <row r="452" spans="1:15" s="25" customFormat="1" ht="43.9" customHeight="1" x14ac:dyDescent="0.2">
      <c r="A452" s="108" t="s">
        <v>667</v>
      </c>
      <c r="B452" s="38" t="s">
        <v>131</v>
      </c>
      <c r="C452" s="37" t="s">
        <v>668</v>
      </c>
      <c r="D452" s="43" t="s">
        <v>11</v>
      </c>
      <c r="E452" s="28"/>
      <c r="F452" s="36"/>
      <c r="G452" s="109"/>
      <c r="H452" s="78"/>
      <c r="I452" s="78"/>
      <c r="J452" s="24" t="str">
        <f t="shared" ca="1" si="60"/>
        <v>LOCKED</v>
      </c>
      <c r="K452" s="15" t="str">
        <f t="shared" ref="K452:K515" si="64">CLEAN(CONCATENATE(TRIM($A452),TRIM($C452),IF(LEFT($D452)&lt;&gt;"E",TRIM($D452),),TRIM($E452)))</f>
        <v>E007ARemove and Replace Existing Catch BasinCW 2130-R12</v>
      </c>
      <c r="L452" s="16">
        <f>MATCH(K452,'Pay Items'!$K$1:$K$649,0)</f>
        <v>452</v>
      </c>
      <c r="M452" s="17" t="str">
        <f t="shared" ca="1" si="61"/>
        <v>F0</v>
      </c>
      <c r="N452" s="17" t="str">
        <f t="shared" ca="1" si="62"/>
        <v>G</v>
      </c>
      <c r="O452" s="17" t="str">
        <f t="shared" ca="1" si="63"/>
        <v>C2</v>
      </c>
    </row>
    <row r="453" spans="1:15" s="25" customFormat="1" ht="30" customHeight="1" x14ac:dyDescent="0.2">
      <c r="A453" s="108" t="s">
        <v>669</v>
      </c>
      <c r="B453" s="44" t="s">
        <v>350</v>
      </c>
      <c r="C453" s="37" t="s">
        <v>416</v>
      </c>
      <c r="D453" s="43"/>
      <c r="E453" s="28" t="s">
        <v>181</v>
      </c>
      <c r="F453" s="36"/>
      <c r="G453" s="102"/>
      <c r="H453" s="35">
        <f>ROUND(G453*F453,2)</f>
        <v>0</v>
      </c>
      <c r="I453" s="78"/>
      <c r="J453" s="24" t="str">
        <f t="shared" ca="1" si="60"/>
        <v/>
      </c>
      <c r="K453" s="15" t="str">
        <f t="shared" si="64"/>
        <v>E007BSD-024each</v>
      </c>
      <c r="L453" s="16">
        <f>MATCH(K453,'Pay Items'!$K$1:$K$649,0)</f>
        <v>453</v>
      </c>
      <c r="M453" s="17" t="str">
        <f t="shared" ca="1" si="61"/>
        <v>F0</v>
      </c>
      <c r="N453" s="17" t="str">
        <f t="shared" ca="1" si="62"/>
        <v>C2</v>
      </c>
      <c r="O453" s="17" t="str">
        <f t="shared" ca="1" si="63"/>
        <v>C2</v>
      </c>
    </row>
    <row r="454" spans="1:15" s="25" customFormat="1" ht="30" customHeight="1" x14ac:dyDescent="0.2">
      <c r="A454" s="108" t="s">
        <v>670</v>
      </c>
      <c r="B454" s="44" t="s">
        <v>351</v>
      </c>
      <c r="C454" s="37" t="s">
        <v>417</v>
      </c>
      <c r="D454" s="43"/>
      <c r="E454" s="28" t="s">
        <v>181</v>
      </c>
      <c r="F454" s="36"/>
      <c r="G454" s="102"/>
      <c r="H454" s="35">
        <f>ROUND(G454*F454,2)</f>
        <v>0</v>
      </c>
      <c r="I454" s="78"/>
      <c r="J454" s="24" t="str">
        <f t="shared" ca="1" si="60"/>
        <v/>
      </c>
      <c r="K454" s="15" t="str">
        <f t="shared" si="64"/>
        <v>E007CSD-025each</v>
      </c>
      <c r="L454" s="16">
        <f>MATCH(K454,'Pay Items'!$K$1:$K$649,0)</f>
        <v>454</v>
      </c>
      <c r="M454" s="17" t="str">
        <f t="shared" ca="1" si="61"/>
        <v>F0</v>
      </c>
      <c r="N454" s="17" t="str">
        <f t="shared" ca="1" si="62"/>
        <v>C2</v>
      </c>
      <c r="O454" s="17" t="str">
        <f t="shared" ca="1" si="63"/>
        <v>C2</v>
      </c>
    </row>
    <row r="455" spans="1:15" s="25" customFormat="1" ht="43.9" customHeight="1" x14ac:dyDescent="0.2">
      <c r="A455" s="108" t="s">
        <v>671</v>
      </c>
      <c r="B455" s="38" t="s">
        <v>132</v>
      </c>
      <c r="C455" s="37" t="s">
        <v>672</v>
      </c>
      <c r="D455" s="43" t="s">
        <v>11</v>
      </c>
      <c r="E455" s="28"/>
      <c r="F455" s="36"/>
      <c r="G455" s="109"/>
      <c r="H455" s="78"/>
      <c r="I455" s="78"/>
      <c r="J455" s="24" t="str">
        <f t="shared" ca="1" si="60"/>
        <v>LOCKED</v>
      </c>
      <c r="K455" s="15" t="str">
        <f t="shared" si="64"/>
        <v>E007DRemove and Replace Existing Catch PitCW 2130-R12</v>
      </c>
      <c r="L455" s="16">
        <f>MATCH(K455,'Pay Items'!$K$1:$K$649,0)</f>
        <v>455</v>
      </c>
      <c r="M455" s="17" t="str">
        <f t="shared" ca="1" si="61"/>
        <v>F0</v>
      </c>
      <c r="N455" s="17" t="str">
        <f t="shared" ca="1" si="62"/>
        <v>G</v>
      </c>
      <c r="O455" s="17" t="str">
        <f t="shared" ca="1" si="63"/>
        <v>C2</v>
      </c>
    </row>
    <row r="456" spans="1:15" s="25" customFormat="1" ht="30" customHeight="1" x14ac:dyDescent="0.2">
      <c r="A456" s="108" t="s">
        <v>673</v>
      </c>
      <c r="B456" s="44" t="s">
        <v>350</v>
      </c>
      <c r="C456" s="37" t="s">
        <v>419</v>
      </c>
      <c r="D456" s="43"/>
      <c r="E456" s="28" t="s">
        <v>181</v>
      </c>
      <c r="F456" s="36"/>
      <c r="G456" s="102"/>
      <c r="H456" s="35">
        <f>ROUND(G456*F456,2)</f>
        <v>0</v>
      </c>
      <c r="I456" s="53"/>
      <c r="J456" s="24" t="str">
        <f t="shared" ca="1" si="60"/>
        <v/>
      </c>
      <c r="K456" s="15" t="str">
        <f t="shared" si="64"/>
        <v>E007ESD-023each</v>
      </c>
      <c r="L456" s="16">
        <f>MATCH(K456,'Pay Items'!$K$1:$K$649,0)</f>
        <v>456</v>
      </c>
      <c r="M456" s="17" t="str">
        <f t="shared" ca="1" si="61"/>
        <v>F0</v>
      </c>
      <c r="N456" s="17" t="str">
        <f t="shared" ca="1" si="62"/>
        <v>C2</v>
      </c>
      <c r="O456" s="17" t="str">
        <f t="shared" ca="1" si="63"/>
        <v>C2</v>
      </c>
    </row>
    <row r="457" spans="1:15" s="25" customFormat="1" ht="30" customHeight="1" x14ac:dyDescent="0.2">
      <c r="A457" s="108" t="s">
        <v>229</v>
      </c>
      <c r="B457" s="38" t="s">
        <v>133</v>
      </c>
      <c r="C457" s="37" t="s">
        <v>420</v>
      </c>
      <c r="D457" s="43" t="s">
        <v>11</v>
      </c>
      <c r="E457" s="28"/>
      <c r="F457" s="36"/>
      <c r="G457" s="109"/>
      <c r="H457" s="78"/>
      <c r="I457" s="53"/>
      <c r="J457" s="24" t="str">
        <f t="shared" ca="1" si="60"/>
        <v>LOCKED</v>
      </c>
      <c r="K457" s="15" t="str">
        <f t="shared" si="64"/>
        <v>E008Sewer ServiceCW 2130-R12</v>
      </c>
      <c r="L457" s="16">
        <f>MATCH(K457,'Pay Items'!$K$1:$K$649,0)</f>
        <v>457</v>
      </c>
      <c r="M457" s="17" t="str">
        <f t="shared" ca="1" si="61"/>
        <v>F0</v>
      </c>
      <c r="N457" s="17" t="str">
        <f t="shared" ca="1" si="62"/>
        <v>G</v>
      </c>
      <c r="O457" s="17" t="str">
        <f t="shared" ca="1" si="63"/>
        <v>C2</v>
      </c>
    </row>
    <row r="458" spans="1:15" s="25" customFormat="1" ht="30" customHeight="1" x14ac:dyDescent="0.2">
      <c r="A458" s="108" t="s">
        <v>53</v>
      </c>
      <c r="B458" s="44" t="s">
        <v>350</v>
      </c>
      <c r="C458" s="37" t="s">
        <v>1486</v>
      </c>
      <c r="D458" s="43"/>
      <c r="E458" s="28"/>
      <c r="F458" s="36"/>
      <c r="G458" s="109"/>
      <c r="H458" s="78"/>
      <c r="I458" s="53" t="s">
        <v>1487</v>
      </c>
      <c r="J458" s="24" t="str">
        <f t="shared" ca="1" si="60"/>
        <v>LOCKED</v>
      </c>
      <c r="K458" s="15" t="str">
        <f t="shared" si="64"/>
        <v>E009^ mm, ^</v>
      </c>
      <c r="L458" s="16">
        <f>MATCH(K458,'Pay Items'!$K$1:$K$649,0)</f>
        <v>458</v>
      </c>
      <c r="M458" s="17" t="str">
        <f t="shared" ca="1" si="61"/>
        <v>F0</v>
      </c>
      <c r="N458" s="17" t="str">
        <f t="shared" ca="1" si="62"/>
        <v>G</v>
      </c>
      <c r="O458" s="17" t="str">
        <f t="shared" ca="1" si="63"/>
        <v>C2</v>
      </c>
    </row>
    <row r="459" spans="1:15" s="25" customFormat="1" ht="30" customHeight="1" x14ac:dyDescent="0.2">
      <c r="A459" s="108" t="s">
        <v>53</v>
      </c>
      <c r="B459" s="44" t="s">
        <v>967</v>
      </c>
      <c r="C459" s="37" t="s">
        <v>988</v>
      </c>
      <c r="D459" s="43"/>
      <c r="E459" s="28"/>
      <c r="F459" s="36"/>
      <c r="G459" s="109"/>
      <c r="H459" s="78"/>
      <c r="I459" s="53"/>
      <c r="J459" s="24" t="str">
        <f t="shared" ca="1" si="60"/>
        <v>LOCKED</v>
      </c>
      <c r="K459" s="15" t="str">
        <f t="shared" si="64"/>
        <v>E009150 mm, PVC</v>
      </c>
      <c r="L459" s="16">
        <f>MATCH(K459,'Pay Items'!$K$1:$K$649,0)</f>
        <v>459</v>
      </c>
      <c r="M459" s="17" t="str">
        <f t="shared" ca="1" si="61"/>
        <v>F0</v>
      </c>
      <c r="N459" s="17" t="str">
        <f t="shared" ca="1" si="62"/>
        <v>G</v>
      </c>
      <c r="O459" s="17" t="str">
        <f t="shared" ca="1" si="63"/>
        <v>C2</v>
      </c>
    </row>
    <row r="460" spans="1:15" s="25" customFormat="1" ht="43.9" customHeight="1" x14ac:dyDescent="0.2">
      <c r="A460" s="108" t="s">
        <v>54</v>
      </c>
      <c r="B460" s="65" t="s">
        <v>700</v>
      </c>
      <c r="C460" s="37" t="s">
        <v>1488</v>
      </c>
      <c r="D460" s="43"/>
      <c r="E460" s="28" t="s">
        <v>182</v>
      </c>
      <c r="F460" s="36"/>
      <c r="G460" s="102"/>
      <c r="H460" s="35">
        <f>ROUND(G460*F460,2)</f>
        <v>0</v>
      </c>
      <c r="I460" s="53" t="s">
        <v>1489</v>
      </c>
      <c r="J460" s="24" t="str">
        <f t="shared" ca="1" si="60"/>
        <v/>
      </c>
      <c r="K460" s="15" t="str">
        <f t="shared" si="64"/>
        <v>E010In a Trench, Class ^ Type ^ Bedding, Class 2 Backfillm</v>
      </c>
      <c r="L460" s="16">
        <f>MATCH(K460,'Pay Items'!$K$1:$K$649,0)</f>
        <v>460</v>
      </c>
      <c r="M460" s="17" t="str">
        <f t="shared" ca="1" si="61"/>
        <v>F0</v>
      </c>
      <c r="N460" s="17" t="str">
        <f t="shared" ca="1" si="62"/>
        <v>C2</v>
      </c>
      <c r="O460" s="17" t="str">
        <f t="shared" ca="1" si="63"/>
        <v>C2</v>
      </c>
    </row>
    <row r="461" spans="1:15" s="25" customFormat="1" ht="43.9" customHeight="1" x14ac:dyDescent="0.2">
      <c r="A461" s="108" t="s">
        <v>55</v>
      </c>
      <c r="B461" s="65" t="s">
        <v>702</v>
      </c>
      <c r="C461" s="37" t="s">
        <v>1490</v>
      </c>
      <c r="D461" s="43"/>
      <c r="E461" s="28" t="s">
        <v>182</v>
      </c>
      <c r="F461" s="36"/>
      <c r="G461" s="102"/>
      <c r="H461" s="35">
        <f>ROUND(G461*F461,2)</f>
        <v>0</v>
      </c>
      <c r="I461" s="53" t="s">
        <v>1491</v>
      </c>
      <c r="J461" s="24" t="str">
        <f t="shared" ca="1" si="60"/>
        <v/>
      </c>
      <c r="K461" s="15" t="str">
        <f t="shared" si="64"/>
        <v>E011Trenchless Installation, Class ^ Type ^ Bedding, Class ^ Backfillm</v>
      </c>
      <c r="L461" s="16">
        <f>MATCH(K461,'Pay Items'!$K$1:$K$649,0)</f>
        <v>461</v>
      </c>
      <c r="M461" s="17" t="str">
        <f t="shared" ca="1" si="61"/>
        <v>F0</v>
      </c>
      <c r="N461" s="17" t="str">
        <f t="shared" ca="1" si="62"/>
        <v>C2</v>
      </c>
      <c r="O461" s="17" t="str">
        <f t="shared" ca="1" si="63"/>
        <v>C2</v>
      </c>
    </row>
    <row r="462" spans="1:15" s="25" customFormat="1" ht="30" customHeight="1" x14ac:dyDescent="0.2">
      <c r="A462" s="108" t="s">
        <v>56</v>
      </c>
      <c r="B462" s="38" t="s">
        <v>134</v>
      </c>
      <c r="C462" s="37" t="s">
        <v>607</v>
      </c>
      <c r="D462" s="43" t="s">
        <v>11</v>
      </c>
      <c r="E462" s="28" t="s">
        <v>182</v>
      </c>
      <c r="F462" s="36"/>
      <c r="G462" s="102"/>
      <c r="H462" s="35">
        <f>ROUND(G462*F462,2)</f>
        <v>0</v>
      </c>
      <c r="I462" s="53"/>
      <c r="J462" s="24" t="str">
        <f t="shared" ca="1" si="60"/>
        <v/>
      </c>
      <c r="K462" s="15" t="str">
        <f t="shared" si="64"/>
        <v>E012Drainage Connection PipeCW 2130-R12m</v>
      </c>
      <c r="L462" s="16">
        <f>MATCH(K462,'Pay Items'!$K$1:$K$649,0)</f>
        <v>462</v>
      </c>
      <c r="M462" s="17" t="str">
        <f t="shared" ca="1" si="61"/>
        <v>F0</v>
      </c>
      <c r="N462" s="17" t="str">
        <f t="shared" ca="1" si="62"/>
        <v>C2</v>
      </c>
      <c r="O462" s="17" t="str">
        <f t="shared" ca="1" si="63"/>
        <v>C2</v>
      </c>
    </row>
    <row r="463" spans="1:15" s="25" customFormat="1" ht="30" customHeight="1" x14ac:dyDescent="0.2">
      <c r="A463" s="108" t="s">
        <v>57</v>
      </c>
      <c r="B463" s="38" t="s">
        <v>39</v>
      </c>
      <c r="C463" s="37" t="s">
        <v>421</v>
      </c>
      <c r="D463" s="43" t="s">
        <v>11</v>
      </c>
      <c r="E463" s="28"/>
      <c r="F463" s="36"/>
      <c r="G463" s="109"/>
      <c r="H463" s="78"/>
      <c r="I463" s="53"/>
      <c r="J463" s="24" t="str">
        <f t="shared" ca="1" si="60"/>
        <v>LOCKED</v>
      </c>
      <c r="K463" s="15" t="str">
        <f t="shared" si="64"/>
        <v>E013Sewer Service RisersCW 2130-R12</v>
      </c>
      <c r="L463" s="16">
        <f>MATCH(K463,'Pay Items'!$K$1:$K$649,0)</f>
        <v>463</v>
      </c>
      <c r="M463" s="17" t="str">
        <f t="shared" ca="1" si="61"/>
        <v>F0</v>
      </c>
      <c r="N463" s="17" t="str">
        <f t="shared" ca="1" si="62"/>
        <v>G</v>
      </c>
      <c r="O463" s="17" t="str">
        <f t="shared" ca="1" si="63"/>
        <v>C2</v>
      </c>
    </row>
    <row r="464" spans="1:15" s="25" customFormat="1" ht="30" customHeight="1" x14ac:dyDescent="0.2">
      <c r="A464" s="108" t="s">
        <v>58</v>
      </c>
      <c r="B464" s="44" t="s">
        <v>350</v>
      </c>
      <c r="C464" s="37" t="s">
        <v>1492</v>
      </c>
      <c r="D464" s="43"/>
      <c r="E464" s="28"/>
      <c r="F464" s="36"/>
      <c r="G464" s="109"/>
      <c r="H464" s="78"/>
      <c r="I464" s="53" t="s">
        <v>1493</v>
      </c>
      <c r="J464" s="24" t="str">
        <f t="shared" ca="1" si="60"/>
        <v>LOCKED</v>
      </c>
      <c r="K464" s="15" t="str">
        <f t="shared" si="64"/>
        <v>E014^ mm</v>
      </c>
      <c r="L464" s="16">
        <f>MATCH(K464,'Pay Items'!$K$1:$K$649,0)</f>
        <v>464</v>
      </c>
      <c r="M464" s="17" t="str">
        <f t="shared" ca="1" si="61"/>
        <v>F0</v>
      </c>
      <c r="N464" s="17" t="str">
        <f t="shared" ca="1" si="62"/>
        <v>G</v>
      </c>
      <c r="O464" s="17" t="str">
        <f t="shared" ca="1" si="63"/>
        <v>C2</v>
      </c>
    </row>
    <row r="465" spans="1:15" s="25" customFormat="1" ht="30" customHeight="1" x14ac:dyDescent="0.2">
      <c r="A465" s="108" t="s">
        <v>58</v>
      </c>
      <c r="B465" s="44" t="s">
        <v>967</v>
      </c>
      <c r="C465" s="37" t="s">
        <v>888</v>
      </c>
      <c r="D465" s="43"/>
      <c r="E465" s="28"/>
      <c r="F465" s="36"/>
      <c r="G465" s="109"/>
      <c r="H465" s="78"/>
      <c r="I465" s="53"/>
      <c r="J465" s="24" t="str">
        <f t="shared" ca="1" si="60"/>
        <v>LOCKED</v>
      </c>
      <c r="K465" s="15" t="str">
        <f t="shared" si="64"/>
        <v>E014150 mm</v>
      </c>
      <c r="L465" s="16">
        <f>MATCH(K465,'Pay Items'!$K$1:$K$649,0)</f>
        <v>465</v>
      </c>
      <c r="M465" s="17" t="str">
        <f t="shared" ca="1" si="61"/>
        <v>F0</v>
      </c>
      <c r="N465" s="17" t="str">
        <f t="shared" ca="1" si="62"/>
        <v>G</v>
      </c>
      <c r="O465" s="17" t="str">
        <f t="shared" ca="1" si="63"/>
        <v>C2</v>
      </c>
    </row>
    <row r="466" spans="1:15" s="25" customFormat="1" ht="30" customHeight="1" x14ac:dyDescent="0.2">
      <c r="A466" s="108" t="s">
        <v>59</v>
      </c>
      <c r="B466" s="65" t="s">
        <v>700</v>
      </c>
      <c r="C466" s="37" t="s">
        <v>724</v>
      </c>
      <c r="D466" s="43"/>
      <c r="E466" s="28" t="s">
        <v>183</v>
      </c>
      <c r="F466" s="79"/>
      <c r="G466" s="102"/>
      <c r="H466" s="35">
        <f>ROUND(G466*F466,2)</f>
        <v>0</v>
      </c>
      <c r="I466" s="53"/>
      <c r="J466" s="24" t="str">
        <f t="shared" ca="1" si="60"/>
        <v/>
      </c>
      <c r="K466" s="15" t="str">
        <f t="shared" si="64"/>
        <v>E015SD-014vert. m</v>
      </c>
      <c r="L466" s="16">
        <f>MATCH(K466,'Pay Items'!$K$1:$K$649,0)</f>
        <v>466</v>
      </c>
      <c r="M466" s="17" t="str">
        <f t="shared" ca="1" si="61"/>
        <v>F1</v>
      </c>
      <c r="N466" s="17" t="str">
        <f t="shared" ca="1" si="62"/>
        <v>C2</v>
      </c>
      <c r="O466" s="17" t="str">
        <f t="shared" ca="1" si="63"/>
        <v>C2</v>
      </c>
    </row>
    <row r="467" spans="1:15" s="25" customFormat="1" ht="30" customHeight="1" x14ac:dyDescent="0.2">
      <c r="A467" s="108" t="s">
        <v>60</v>
      </c>
      <c r="B467" s="65" t="s">
        <v>702</v>
      </c>
      <c r="C467" s="37" t="s">
        <v>725</v>
      </c>
      <c r="D467" s="43"/>
      <c r="E467" s="28" t="s">
        <v>183</v>
      </c>
      <c r="F467" s="79"/>
      <c r="G467" s="102"/>
      <c r="H467" s="35">
        <f>ROUND(G467*F467,2)</f>
        <v>0</v>
      </c>
      <c r="I467" s="53"/>
      <c r="J467" s="24" t="str">
        <f t="shared" ca="1" si="60"/>
        <v/>
      </c>
      <c r="K467" s="15" t="str">
        <f t="shared" si="64"/>
        <v>E016SD-015vert. m</v>
      </c>
      <c r="L467" s="16">
        <f>MATCH(K467,'Pay Items'!$K$1:$K$649,0)</f>
        <v>467</v>
      </c>
      <c r="M467" s="17" t="str">
        <f t="shared" ca="1" si="61"/>
        <v>F1</v>
      </c>
      <c r="N467" s="17" t="str">
        <f t="shared" ca="1" si="62"/>
        <v>C2</v>
      </c>
      <c r="O467" s="17" t="str">
        <f t="shared" ca="1" si="63"/>
        <v>C2</v>
      </c>
    </row>
    <row r="468" spans="1:15" s="25" customFormat="1" ht="102" x14ac:dyDescent="0.2">
      <c r="A468" s="108" t="s">
        <v>61</v>
      </c>
      <c r="B468" s="38" t="s">
        <v>40</v>
      </c>
      <c r="C468" s="37" t="s">
        <v>597</v>
      </c>
      <c r="D468" s="43" t="s">
        <v>11</v>
      </c>
      <c r="E468" s="28"/>
      <c r="F468" s="36"/>
      <c r="G468" s="109"/>
      <c r="H468" s="78"/>
      <c r="I468" s="53" t="s">
        <v>1212</v>
      </c>
      <c r="J468" s="24" t="str">
        <f t="shared" ca="1" si="60"/>
        <v>LOCKED</v>
      </c>
      <c r="K468" s="15" t="str">
        <f t="shared" si="64"/>
        <v>E017Sewer Repair - Up to 3.0 Meters LongCW 2130-R12</v>
      </c>
      <c r="L468" s="16">
        <f>MATCH(K468,'Pay Items'!$K$1:$K$649,0)</f>
        <v>468</v>
      </c>
      <c r="M468" s="17" t="str">
        <f t="shared" ca="1" si="61"/>
        <v>F0</v>
      </c>
      <c r="N468" s="17" t="str">
        <f t="shared" ca="1" si="62"/>
        <v>G</v>
      </c>
      <c r="O468" s="17" t="str">
        <f t="shared" ca="1" si="63"/>
        <v>C2</v>
      </c>
    </row>
    <row r="469" spans="1:15" s="25" customFormat="1" ht="30" customHeight="1" x14ac:dyDescent="0.2">
      <c r="A469" s="108" t="s">
        <v>1015</v>
      </c>
      <c r="B469" s="44" t="s">
        <v>967</v>
      </c>
      <c r="C469" s="37" t="s">
        <v>888</v>
      </c>
      <c r="D469" s="43"/>
      <c r="E469" s="28"/>
      <c r="F469" s="36"/>
      <c r="G469" s="109"/>
      <c r="H469" s="78"/>
      <c r="I469" s="53"/>
      <c r="J469" s="24" t="str">
        <f t="shared" ca="1" si="60"/>
        <v>LOCKED</v>
      </c>
      <c r="K469" s="15" t="str">
        <f t="shared" si="64"/>
        <v>E017A150 mm</v>
      </c>
      <c r="L469" s="16">
        <f>MATCH(K469,'Pay Items'!$K$1:$K$649,0)</f>
        <v>469</v>
      </c>
      <c r="M469" s="17" t="str">
        <f t="shared" ca="1" si="61"/>
        <v>F0</v>
      </c>
      <c r="N469" s="17" t="str">
        <f t="shared" ca="1" si="62"/>
        <v>G</v>
      </c>
      <c r="O469" s="17" t="str">
        <f t="shared" ca="1" si="63"/>
        <v>C2</v>
      </c>
    </row>
    <row r="470" spans="1:15" s="25" customFormat="1" ht="30" customHeight="1" x14ac:dyDescent="0.2">
      <c r="A470" s="108" t="s">
        <v>1016</v>
      </c>
      <c r="B470" s="65" t="s">
        <v>700</v>
      </c>
      <c r="C470" s="37" t="s">
        <v>1494</v>
      </c>
      <c r="D470" s="43"/>
      <c r="E470" s="28" t="s">
        <v>181</v>
      </c>
      <c r="F470" s="36"/>
      <c r="G470" s="102"/>
      <c r="H470" s="35">
        <f>ROUND(G470*F470,2)</f>
        <v>0</v>
      </c>
      <c r="I470" s="80"/>
      <c r="J470" s="24" t="str">
        <f t="shared" ca="1" si="60"/>
        <v/>
      </c>
      <c r="K470" s="15" t="str">
        <f t="shared" si="64"/>
        <v>E017BClass ^ Backfilleach</v>
      </c>
      <c r="L470" s="16">
        <f>MATCH(K470,'Pay Items'!$K$1:$K$649,0)</f>
        <v>470</v>
      </c>
      <c r="M470" s="17" t="str">
        <f t="shared" ca="1" si="61"/>
        <v>F0</v>
      </c>
      <c r="N470" s="17" t="str">
        <f t="shared" ca="1" si="62"/>
        <v>C2</v>
      </c>
      <c r="O470" s="17" t="str">
        <f t="shared" ca="1" si="63"/>
        <v>C2</v>
      </c>
    </row>
    <row r="471" spans="1:15" s="25" customFormat="1" ht="30" customHeight="1" x14ac:dyDescent="0.2">
      <c r="A471" s="108" t="s">
        <v>1017</v>
      </c>
      <c r="B471" s="44" t="s">
        <v>967</v>
      </c>
      <c r="C471" s="37" t="s">
        <v>1006</v>
      </c>
      <c r="D471" s="43"/>
      <c r="E471" s="28"/>
      <c r="F471" s="36"/>
      <c r="G471" s="109"/>
      <c r="H471" s="78"/>
      <c r="I471" s="53"/>
      <c r="J471" s="24" t="str">
        <f t="shared" ca="1" si="60"/>
        <v>LOCKED</v>
      </c>
      <c r="K471" s="15" t="str">
        <f t="shared" si="64"/>
        <v>E017C200 mm</v>
      </c>
      <c r="L471" s="16">
        <f>MATCH(K471,'Pay Items'!$K$1:$K$649,0)</f>
        <v>471</v>
      </c>
      <c r="M471" s="17" t="str">
        <f t="shared" ca="1" si="61"/>
        <v>F0</v>
      </c>
      <c r="N471" s="17" t="str">
        <f t="shared" ca="1" si="62"/>
        <v>G</v>
      </c>
      <c r="O471" s="17" t="str">
        <f t="shared" ca="1" si="63"/>
        <v>C2</v>
      </c>
    </row>
    <row r="472" spans="1:15" s="25" customFormat="1" ht="30" customHeight="1" x14ac:dyDescent="0.2">
      <c r="A472" s="108" t="s">
        <v>1018</v>
      </c>
      <c r="B472" s="65" t="s">
        <v>700</v>
      </c>
      <c r="C472" s="37" t="s">
        <v>1494</v>
      </c>
      <c r="D472" s="43"/>
      <c r="E472" s="28" t="s">
        <v>181</v>
      </c>
      <c r="F472" s="36"/>
      <c r="G472" s="102"/>
      <c r="H472" s="35">
        <f>ROUND(G472*F472,2)</f>
        <v>0</v>
      </c>
      <c r="I472" s="80"/>
      <c r="J472" s="24" t="str">
        <f t="shared" ca="1" si="60"/>
        <v/>
      </c>
      <c r="K472" s="15" t="str">
        <f t="shared" si="64"/>
        <v>E017DClass ^ Backfilleach</v>
      </c>
      <c r="L472" s="16">
        <f>MATCH(K472,'Pay Items'!$K$1:$K$649,0)</f>
        <v>472</v>
      </c>
      <c r="M472" s="17" t="str">
        <f t="shared" ca="1" si="61"/>
        <v>F0</v>
      </c>
      <c r="N472" s="17" t="str">
        <f t="shared" ca="1" si="62"/>
        <v>C2</v>
      </c>
      <c r="O472" s="17" t="str">
        <f t="shared" ca="1" si="63"/>
        <v>C2</v>
      </c>
    </row>
    <row r="473" spans="1:15" s="25" customFormat="1" ht="30" customHeight="1" x14ac:dyDescent="0.2">
      <c r="A473" s="108" t="s">
        <v>1019</v>
      </c>
      <c r="B473" s="44" t="s">
        <v>967</v>
      </c>
      <c r="C473" s="37" t="s">
        <v>1007</v>
      </c>
      <c r="D473" s="43"/>
      <c r="E473" s="28"/>
      <c r="F473" s="36"/>
      <c r="G473" s="109"/>
      <c r="H473" s="78"/>
      <c r="I473" s="53"/>
      <c r="J473" s="24" t="str">
        <f t="shared" ca="1" si="60"/>
        <v>LOCKED</v>
      </c>
      <c r="K473" s="15" t="str">
        <f t="shared" si="64"/>
        <v>E017E250 mm</v>
      </c>
      <c r="L473" s="16">
        <f>MATCH(K473,'Pay Items'!$K$1:$K$649,0)</f>
        <v>473</v>
      </c>
      <c r="M473" s="17" t="str">
        <f t="shared" ca="1" si="61"/>
        <v>F0</v>
      </c>
      <c r="N473" s="17" t="str">
        <f t="shared" ca="1" si="62"/>
        <v>G</v>
      </c>
      <c r="O473" s="17" t="str">
        <f t="shared" ca="1" si="63"/>
        <v>C2</v>
      </c>
    </row>
    <row r="474" spans="1:15" s="25" customFormat="1" ht="30" customHeight="1" x14ac:dyDescent="0.2">
      <c r="A474" s="108" t="s">
        <v>1020</v>
      </c>
      <c r="B474" s="65" t="s">
        <v>700</v>
      </c>
      <c r="C474" s="37" t="s">
        <v>1494</v>
      </c>
      <c r="D474" s="43"/>
      <c r="E474" s="28" t="s">
        <v>181</v>
      </c>
      <c r="F474" s="36"/>
      <c r="G474" s="102"/>
      <c r="H474" s="35">
        <f>ROUND(G474*F474,2)</f>
        <v>0</v>
      </c>
      <c r="I474" s="80"/>
      <c r="J474" s="24" t="str">
        <f t="shared" ca="1" si="60"/>
        <v/>
      </c>
      <c r="K474" s="15" t="str">
        <f t="shared" si="64"/>
        <v>E017FClass ^ Backfilleach</v>
      </c>
      <c r="L474" s="16">
        <f>MATCH(K474,'Pay Items'!$K$1:$K$649,0)</f>
        <v>474</v>
      </c>
      <c r="M474" s="17" t="str">
        <f t="shared" ca="1" si="61"/>
        <v>F0</v>
      </c>
      <c r="N474" s="17" t="str">
        <f t="shared" ca="1" si="62"/>
        <v>C2</v>
      </c>
      <c r="O474" s="17" t="str">
        <f t="shared" ca="1" si="63"/>
        <v>C2</v>
      </c>
    </row>
    <row r="475" spans="1:15" s="25" customFormat="1" ht="30" customHeight="1" x14ac:dyDescent="0.2">
      <c r="A475" s="108" t="s">
        <v>1021</v>
      </c>
      <c r="B475" s="44" t="s">
        <v>967</v>
      </c>
      <c r="C475" s="37" t="s">
        <v>989</v>
      </c>
      <c r="D475" s="43"/>
      <c r="E475" s="28"/>
      <c r="F475" s="36"/>
      <c r="G475" s="109"/>
      <c r="H475" s="78"/>
      <c r="I475" s="53"/>
      <c r="J475" s="24" t="str">
        <f t="shared" ca="1" si="60"/>
        <v>LOCKED</v>
      </c>
      <c r="K475" s="15" t="str">
        <f t="shared" si="64"/>
        <v>E017G300 mm</v>
      </c>
      <c r="L475" s="16">
        <f>MATCH(K475,'Pay Items'!$K$1:$K$649,0)</f>
        <v>475</v>
      </c>
      <c r="M475" s="17" t="str">
        <f t="shared" ca="1" si="61"/>
        <v>F0</v>
      </c>
      <c r="N475" s="17" t="str">
        <f t="shared" ca="1" si="62"/>
        <v>G</v>
      </c>
      <c r="O475" s="17" t="str">
        <f t="shared" ca="1" si="63"/>
        <v>C2</v>
      </c>
    </row>
    <row r="476" spans="1:15" s="25" customFormat="1" ht="30" customHeight="1" x14ac:dyDescent="0.2">
      <c r="A476" s="108" t="s">
        <v>1022</v>
      </c>
      <c r="B476" s="65" t="s">
        <v>700</v>
      </c>
      <c r="C476" s="37" t="s">
        <v>1494</v>
      </c>
      <c r="D476" s="43"/>
      <c r="E476" s="28" t="s">
        <v>181</v>
      </c>
      <c r="F476" s="36"/>
      <c r="G476" s="102"/>
      <c r="H476" s="35">
        <f>ROUND(G476*F476,2)</f>
        <v>0</v>
      </c>
      <c r="I476" s="80"/>
      <c r="J476" s="24" t="str">
        <f t="shared" ca="1" si="60"/>
        <v/>
      </c>
      <c r="K476" s="15" t="str">
        <f t="shared" si="64"/>
        <v>E017HClass ^ Backfilleach</v>
      </c>
      <c r="L476" s="16">
        <f>MATCH(K476,'Pay Items'!$K$1:$K$649,0)</f>
        <v>476</v>
      </c>
      <c r="M476" s="17" t="str">
        <f t="shared" ca="1" si="61"/>
        <v>F0</v>
      </c>
      <c r="N476" s="17" t="str">
        <f t="shared" ca="1" si="62"/>
        <v>C2</v>
      </c>
      <c r="O476" s="17" t="str">
        <f t="shared" ca="1" si="63"/>
        <v>C2</v>
      </c>
    </row>
    <row r="477" spans="1:15" s="25" customFormat="1" ht="30" customHeight="1" x14ac:dyDescent="0.2">
      <c r="A477" s="108" t="s">
        <v>1023</v>
      </c>
      <c r="B477" s="44" t="s">
        <v>967</v>
      </c>
      <c r="C477" s="37" t="s">
        <v>1040</v>
      </c>
      <c r="D477" s="43"/>
      <c r="E477" s="28"/>
      <c r="F477" s="36"/>
      <c r="G477" s="109"/>
      <c r="H477" s="78"/>
      <c r="I477" s="53"/>
      <c r="J477" s="24" t="str">
        <f t="shared" ca="1" si="60"/>
        <v>LOCKED</v>
      </c>
      <c r="K477" s="15" t="str">
        <f t="shared" si="64"/>
        <v>E017I375mm</v>
      </c>
      <c r="L477" s="16">
        <f>MATCH(K477,'Pay Items'!$K$1:$K$649,0)</f>
        <v>477</v>
      </c>
      <c r="M477" s="17" t="str">
        <f t="shared" ca="1" si="61"/>
        <v>F0</v>
      </c>
      <c r="N477" s="17" t="str">
        <f t="shared" ca="1" si="62"/>
        <v>G</v>
      </c>
      <c r="O477" s="17" t="str">
        <f t="shared" ca="1" si="63"/>
        <v>C2</v>
      </c>
    </row>
    <row r="478" spans="1:15" s="25" customFormat="1" ht="30" customHeight="1" x14ac:dyDescent="0.2">
      <c r="A478" s="108" t="s">
        <v>1024</v>
      </c>
      <c r="B478" s="65" t="s">
        <v>700</v>
      </c>
      <c r="C478" s="37" t="s">
        <v>1494</v>
      </c>
      <c r="D478" s="43"/>
      <c r="E478" s="28" t="s">
        <v>181</v>
      </c>
      <c r="F478" s="36"/>
      <c r="G478" s="102"/>
      <c r="H478" s="35">
        <f>ROUND(G478*F478,2)</f>
        <v>0</v>
      </c>
      <c r="I478" s="80"/>
      <c r="J478" s="24" t="str">
        <f t="shared" ca="1" si="60"/>
        <v/>
      </c>
      <c r="K478" s="15" t="str">
        <f t="shared" si="64"/>
        <v>E017JClass ^ Backfilleach</v>
      </c>
      <c r="L478" s="16">
        <f>MATCH(K478,'Pay Items'!$K$1:$K$649,0)</f>
        <v>478</v>
      </c>
      <c r="M478" s="17" t="str">
        <f t="shared" ca="1" si="61"/>
        <v>F0</v>
      </c>
      <c r="N478" s="17" t="str">
        <f t="shared" ca="1" si="62"/>
        <v>C2</v>
      </c>
      <c r="O478" s="17" t="str">
        <f t="shared" ca="1" si="63"/>
        <v>C2</v>
      </c>
    </row>
    <row r="479" spans="1:15" s="25" customFormat="1" ht="30" customHeight="1" x14ac:dyDescent="0.2">
      <c r="A479" s="108" t="s">
        <v>1041</v>
      </c>
      <c r="B479" s="44" t="s">
        <v>967</v>
      </c>
      <c r="C479" s="37" t="s">
        <v>1008</v>
      </c>
      <c r="D479" s="43"/>
      <c r="E479" s="28"/>
      <c r="F479" s="36"/>
      <c r="G479" s="109"/>
      <c r="H479" s="78"/>
      <c r="I479" s="53"/>
      <c r="J479" s="24" t="str">
        <f t="shared" ca="1" si="60"/>
        <v>LOCKED</v>
      </c>
      <c r="K479" s="15" t="str">
        <f t="shared" si="64"/>
        <v>E017K450 mm</v>
      </c>
      <c r="L479" s="16">
        <f>MATCH(K479,'Pay Items'!$K$1:$K$649,0)</f>
        <v>479</v>
      </c>
      <c r="M479" s="17" t="str">
        <f t="shared" ca="1" si="61"/>
        <v>F0</v>
      </c>
      <c r="N479" s="17" t="str">
        <f t="shared" ca="1" si="62"/>
        <v>G</v>
      </c>
      <c r="O479" s="17" t="str">
        <f t="shared" ca="1" si="63"/>
        <v>C2</v>
      </c>
    </row>
    <row r="480" spans="1:15" s="25" customFormat="1" ht="30" customHeight="1" x14ac:dyDescent="0.2">
      <c r="A480" s="108" t="s">
        <v>1042</v>
      </c>
      <c r="B480" s="65" t="s">
        <v>700</v>
      </c>
      <c r="C480" s="37" t="s">
        <v>1494</v>
      </c>
      <c r="D480" s="43"/>
      <c r="E480" s="28" t="s">
        <v>181</v>
      </c>
      <c r="F480" s="36"/>
      <c r="G480" s="102"/>
      <c r="H480" s="35">
        <f>ROUND(G480*F480,2)</f>
        <v>0</v>
      </c>
      <c r="I480" s="80"/>
      <c r="J480" s="24" t="str">
        <f t="shared" ca="1" si="60"/>
        <v/>
      </c>
      <c r="K480" s="15" t="str">
        <f t="shared" si="64"/>
        <v>E017LClass ^ Backfilleach</v>
      </c>
      <c r="L480" s="16">
        <f>MATCH(K480,'Pay Items'!$K$1:$K$649,0)</f>
        <v>480</v>
      </c>
      <c r="M480" s="17" t="str">
        <f t="shared" ca="1" si="61"/>
        <v>F0</v>
      </c>
      <c r="N480" s="17" t="str">
        <f t="shared" ca="1" si="62"/>
        <v>C2</v>
      </c>
      <c r="O480" s="17" t="str">
        <f t="shared" ca="1" si="63"/>
        <v>C2</v>
      </c>
    </row>
    <row r="481" spans="1:15" s="25" customFormat="1" ht="30" customHeight="1" x14ac:dyDescent="0.2">
      <c r="A481" s="108" t="s">
        <v>1043</v>
      </c>
      <c r="B481" s="44" t="s">
        <v>967</v>
      </c>
      <c r="C481" s="37" t="s">
        <v>1009</v>
      </c>
      <c r="D481" s="43"/>
      <c r="E481" s="28"/>
      <c r="F481" s="36"/>
      <c r="G481" s="109"/>
      <c r="H481" s="78"/>
      <c r="I481" s="53"/>
      <c r="J481" s="24" t="str">
        <f t="shared" ca="1" si="60"/>
        <v>LOCKED</v>
      </c>
      <c r="K481" s="15" t="str">
        <f t="shared" si="64"/>
        <v>E017M600 mm</v>
      </c>
      <c r="L481" s="16">
        <f>MATCH(K481,'Pay Items'!$K$1:$K$649,0)</f>
        <v>481</v>
      </c>
      <c r="M481" s="17" t="str">
        <f t="shared" ca="1" si="61"/>
        <v>F0</v>
      </c>
      <c r="N481" s="17" t="str">
        <f t="shared" ca="1" si="62"/>
        <v>G</v>
      </c>
      <c r="O481" s="17" t="str">
        <f t="shared" ca="1" si="63"/>
        <v>C2</v>
      </c>
    </row>
    <row r="482" spans="1:15" s="25" customFormat="1" ht="30" customHeight="1" x14ac:dyDescent="0.2">
      <c r="A482" s="108" t="s">
        <v>1044</v>
      </c>
      <c r="B482" s="65" t="s">
        <v>700</v>
      </c>
      <c r="C482" s="37" t="s">
        <v>1494</v>
      </c>
      <c r="D482" s="43"/>
      <c r="E482" s="28" t="s">
        <v>181</v>
      </c>
      <c r="F482" s="36"/>
      <c r="G482" s="102"/>
      <c r="H482" s="35">
        <f>ROUND(G482*F482,2)</f>
        <v>0</v>
      </c>
      <c r="I482" s="80"/>
      <c r="J482" s="24" t="str">
        <f t="shared" ca="1" si="60"/>
        <v/>
      </c>
      <c r="K482" s="15" t="str">
        <f t="shared" si="64"/>
        <v>E017NClass ^ Backfilleach</v>
      </c>
      <c r="L482" s="16">
        <f>MATCH(K482,'Pay Items'!$K$1:$K$649,0)</f>
        <v>482</v>
      </c>
      <c r="M482" s="17" t="str">
        <f t="shared" ca="1" si="61"/>
        <v>F0</v>
      </c>
      <c r="N482" s="17" t="str">
        <f t="shared" ca="1" si="62"/>
        <v>C2</v>
      </c>
      <c r="O482" s="17" t="str">
        <f t="shared" ca="1" si="63"/>
        <v>C2</v>
      </c>
    </row>
    <row r="483" spans="1:15" s="25" customFormat="1" ht="30" customHeight="1" x14ac:dyDescent="0.2">
      <c r="A483" s="108" t="s">
        <v>62</v>
      </c>
      <c r="B483" s="44" t="s">
        <v>350</v>
      </c>
      <c r="C483" s="37" t="s">
        <v>1492</v>
      </c>
      <c r="D483" s="43"/>
      <c r="E483" s="28"/>
      <c r="F483" s="36"/>
      <c r="G483" s="109"/>
      <c r="H483" s="78"/>
      <c r="I483" s="53" t="s">
        <v>1495</v>
      </c>
      <c r="J483" s="24" t="str">
        <f t="shared" ca="1" si="60"/>
        <v>LOCKED</v>
      </c>
      <c r="K483" s="15" t="str">
        <f t="shared" si="64"/>
        <v>E018^ mm</v>
      </c>
      <c r="L483" s="16">
        <f>MATCH(K483,'Pay Items'!$K$1:$K$649,0)</f>
        <v>483</v>
      </c>
      <c r="M483" s="17" t="str">
        <f t="shared" ca="1" si="61"/>
        <v>F0</v>
      </c>
      <c r="N483" s="17" t="str">
        <f t="shared" ca="1" si="62"/>
        <v>G</v>
      </c>
      <c r="O483" s="17" t="str">
        <f t="shared" ca="1" si="63"/>
        <v>C2</v>
      </c>
    </row>
    <row r="484" spans="1:15" s="25" customFormat="1" ht="30" customHeight="1" x14ac:dyDescent="0.2">
      <c r="A484" s="108" t="s">
        <v>63</v>
      </c>
      <c r="B484" s="65" t="s">
        <v>700</v>
      </c>
      <c r="C484" s="37" t="s">
        <v>1494</v>
      </c>
      <c r="D484" s="43"/>
      <c r="E484" s="28" t="s">
        <v>181</v>
      </c>
      <c r="F484" s="36"/>
      <c r="G484" s="102"/>
      <c r="H484" s="35">
        <f>ROUND(G484*F484,2)</f>
        <v>0</v>
      </c>
      <c r="I484" s="80"/>
      <c r="J484" s="24" t="str">
        <f t="shared" ca="1" si="60"/>
        <v/>
      </c>
      <c r="K484" s="15" t="str">
        <f t="shared" si="64"/>
        <v>E019Class ^ Backfilleach</v>
      </c>
      <c r="L484" s="16">
        <f>MATCH(K484,'Pay Items'!$K$1:$K$649,0)</f>
        <v>484</v>
      </c>
      <c r="M484" s="17" t="str">
        <f t="shared" ca="1" si="61"/>
        <v>F0</v>
      </c>
      <c r="N484" s="17" t="str">
        <f t="shared" ca="1" si="62"/>
        <v>C2</v>
      </c>
      <c r="O484" s="17" t="str">
        <f t="shared" ca="1" si="63"/>
        <v>C2</v>
      </c>
    </row>
    <row r="485" spans="1:15" s="25" customFormat="1" ht="45.75" customHeight="1" x14ac:dyDescent="0.2">
      <c r="A485" s="108" t="s">
        <v>64</v>
      </c>
      <c r="B485" s="38" t="s">
        <v>41</v>
      </c>
      <c r="C485" s="37" t="s">
        <v>674</v>
      </c>
      <c r="D485" s="43" t="s">
        <v>11</v>
      </c>
      <c r="E485" s="28"/>
      <c r="F485" s="36"/>
      <c r="G485" s="109"/>
      <c r="H485" s="78"/>
      <c r="I485" s="53" t="s">
        <v>1212</v>
      </c>
      <c r="J485" s="24" t="str">
        <f t="shared" ca="1" si="60"/>
        <v>LOCKED</v>
      </c>
      <c r="K485" s="15" t="str">
        <f t="shared" si="64"/>
        <v>E020Sewer Repair - In Addition to First 3.0 MetersCW 2130-R12</v>
      </c>
      <c r="L485" s="16">
        <f>MATCH(K485,'Pay Items'!$K$1:$K$649,0)</f>
        <v>485</v>
      </c>
      <c r="M485" s="17" t="str">
        <f t="shared" ca="1" si="61"/>
        <v>F0</v>
      </c>
      <c r="N485" s="17" t="str">
        <f t="shared" ca="1" si="62"/>
        <v>G</v>
      </c>
      <c r="O485" s="17" t="str">
        <f t="shared" ca="1" si="63"/>
        <v>C2</v>
      </c>
    </row>
    <row r="486" spans="1:15" s="25" customFormat="1" ht="30" customHeight="1" x14ac:dyDescent="0.2">
      <c r="A486" s="108" t="s">
        <v>1025</v>
      </c>
      <c r="B486" s="65" t="s">
        <v>350</v>
      </c>
      <c r="C486" s="37" t="s">
        <v>1045</v>
      </c>
      <c r="D486" s="43"/>
      <c r="E486" s="28"/>
      <c r="F486" s="36"/>
      <c r="G486" s="109"/>
      <c r="H486" s="78"/>
      <c r="I486" s="53"/>
      <c r="J486" s="24" t="str">
        <f t="shared" ca="1" si="60"/>
        <v>LOCKED</v>
      </c>
      <c r="K486" s="15" t="str">
        <f t="shared" si="64"/>
        <v>E020A150 mm</v>
      </c>
      <c r="L486" s="16">
        <f>MATCH(K486,'Pay Items'!$K$1:$K$649,0)</f>
        <v>486</v>
      </c>
      <c r="M486" s="17" t="str">
        <f t="shared" ca="1" si="61"/>
        <v>F0</v>
      </c>
      <c r="N486" s="17" t="str">
        <f t="shared" ca="1" si="62"/>
        <v>G</v>
      </c>
      <c r="O486" s="17" t="str">
        <f t="shared" ca="1" si="63"/>
        <v>C2</v>
      </c>
    </row>
    <row r="487" spans="1:15" s="25" customFormat="1" ht="30" customHeight="1" x14ac:dyDescent="0.2">
      <c r="A487" s="108" t="s">
        <v>1026</v>
      </c>
      <c r="B487" s="65" t="s">
        <v>700</v>
      </c>
      <c r="C487" s="37" t="s">
        <v>1494</v>
      </c>
      <c r="D487" s="43"/>
      <c r="E487" s="28" t="s">
        <v>182</v>
      </c>
      <c r="F487" s="36"/>
      <c r="G487" s="102"/>
      <c r="H487" s="35">
        <f>ROUND(G487*F487,2)</f>
        <v>0</v>
      </c>
      <c r="I487" s="53" t="s">
        <v>1496</v>
      </c>
      <c r="J487" s="24" t="str">
        <f t="shared" ca="1" si="60"/>
        <v/>
      </c>
      <c r="K487" s="15" t="str">
        <f t="shared" si="64"/>
        <v>E020BClass ^ Backfillm</v>
      </c>
      <c r="L487" s="16">
        <f>MATCH(K487,'Pay Items'!$K$1:$K$649,0)</f>
        <v>487</v>
      </c>
      <c r="M487" s="17" t="str">
        <f t="shared" ca="1" si="61"/>
        <v>F0</v>
      </c>
      <c r="N487" s="17" t="str">
        <f t="shared" ca="1" si="62"/>
        <v>C2</v>
      </c>
      <c r="O487" s="17" t="str">
        <f t="shared" ca="1" si="63"/>
        <v>C2</v>
      </c>
    </row>
    <row r="488" spans="1:15" s="25" customFormat="1" ht="30" customHeight="1" x14ac:dyDescent="0.2">
      <c r="A488" s="108" t="s">
        <v>1027</v>
      </c>
      <c r="B488" s="65" t="s">
        <v>350</v>
      </c>
      <c r="C488" s="37" t="s">
        <v>1006</v>
      </c>
      <c r="D488" s="43"/>
      <c r="E488" s="28"/>
      <c r="F488" s="36"/>
      <c r="G488" s="109"/>
      <c r="H488" s="78"/>
      <c r="I488" s="53"/>
      <c r="J488" s="24" t="str">
        <f t="shared" ca="1" si="60"/>
        <v>LOCKED</v>
      </c>
      <c r="K488" s="15" t="str">
        <f t="shared" si="64"/>
        <v>E020C200 mm</v>
      </c>
      <c r="L488" s="16">
        <f>MATCH(K488,'Pay Items'!$K$1:$K$649,0)</f>
        <v>488</v>
      </c>
      <c r="M488" s="17" t="str">
        <f t="shared" ca="1" si="61"/>
        <v>F0</v>
      </c>
      <c r="N488" s="17" t="str">
        <f t="shared" ca="1" si="62"/>
        <v>G</v>
      </c>
      <c r="O488" s="17" t="str">
        <f t="shared" ca="1" si="63"/>
        <v>C2</v>
      </c>
    </row>
    <row r="489" spans="1:15" s="25" customFormat="1" ht="30" customHeight="1" x14ac:dyDescent="0.2">
      <c r="A489" s="108" t="s">
        <v>1028</v>
      </c>
      <c r="B489" s="65" t="s">
        <v>700</v>
      </c>
      <c r="C489" s="37" t="s">
        <v>1494</v>
      </c>
      <c r="D489" s="43"/>
      <c r="E489" s="28" t="s">
        <v>182</v>
      </c>
      <c r="F489" s="36"/>
      <c r="G489" s="102"/>
      <c r="H489" s="35">
        <f>ROUND(G489*F489,2)</f>
        <v>0</v>
      </c>
      <c r="I489" s="53" t="s">
        <v>1496</v>
      </c>
      <c r="J489" s="24" t="str">
        <f t="shared" ca="1" si="60"/>
        <v/>
      </c>
      <c r="K489" s="15" t="str">
        <f t="shared" si="64"/>
        <v>E020DClass ^ Backfillm</v>
      </c>
      <c r="L489" s="16">
        <f>MATCH(K489,'Pay Items'!$K$1:$K$649,0)</f>
        <v>489</v>
      </c>
      <c r="M489" s="17" t="str">
        <f t="shared" ca="1" si="61"/>
        <v>F0</v>
      </c>
      <c r="N489" s="17" t="str">
        <f t="shared" ca="1" si="62"/>
        <v>C2</v>
      </c>
      <c r="O489" s="17" t="str">
        <f t="shared" ca="1" si="63"/>
        <v>C2</v>
      </c>
    </row>
    <row r="490" spans="1:15" s="25" customFormat="1" ht="30" customHeight="1" x14ac:dyDescent="0.2">
      <c r="A490" s="108" t="s">
        <v>1029</v>
      </c>
      <c r="B490" s="65" t="s">
        <v>350</v>
      </c>
      <c r="C490" s="37" t="s">
        <v>1012</v>
      </c>
      <c r="D490" s="43"/>
      <c r="E490" s="28"/>
      <c r="F490" s="36"/>
      <c r="G490" s="109"/>
      <c r="H490" s="78"/>
      <c r="I490" s="53"/>
      <c r="J490" s="24" t="str">
        <f t="shared" ca="1" si="60"/>
        <v>LOCKED</v>
      </c>
      <c r="K490" s="15" t="str">
        <f t="shared" si="64"/>
        <v>E020E250 mm</v>
      </c>
      <c r="L490" s="16">
        <f>MATCH(K490,'Pay Items'!$K$1:$K$649,0)</f>
        <v>490</v>
      </c>
      <c r="M490" s="17" t="str">
        <f t="shared" ca="1" si="61"/>
        <v>F0</v>
      </c>
      <c r="N490" s="17" t="str">
        <f t="shared" ca="1" si="62"/>
        <v>G</v>
      </c>
      <c r="O490" s="17" t="str">
        <f t="shared" ca="1" si="63"/>
        <v>C2</v>
      </c>
    </row>
    <row r="491" spans="1:15" s="25" customFormat="1" ht="30" customHeight="1" x14ac:dyDescent="0.2">
      <c r="A491" s="108" t="s">
        <v>1030</v>
      </c>
      <c r="B491" s="65" t="s">
        <v>700</v>
      </c>
      <c r="C491" s="37" t="s">
        <v>1494</v>
      </c>
      <c r="D491" s="43"/>
      <c r="E491" s="28" t="s">
        <v>182</v>
      </c>
      <c r="F491" s="36"/>
      <c r="G491" s="102"/>
      <c r="H491" s="35">
        <f>ROUND(G491*F491,2)</f>
        <v>0</v>
      </c>
      <c r="I491" s="53" t="s">
        <v>1496</v>
      </c>
      <c r="J491" s="24" t="str">
        <f t="shared" ca="1" si="60"/>
        <v/>
      </c>
      <c r="K491" s="15" t="str">
        <f t="shared" si="64"/>
        <v>E020FClass ^ Backfillm</v>
      </c>
      <c r="L491" s="16">
        <f>MATCH(K491,'Pay Items'!$K$1:$K$649,0)</f>
        <v>491</v>
      </c>
      <c r="M491" s="17" t="str">
        <f t="shared" ca="1" si="61"/>
        <v>F0</v>
      </c>
      <c r="N491" s="17" t="str">
        <f t="shared" ca="1" si="62"/>
        <v>C2</v>
      </c>
      <c r="O491" s="17" t="str">
        <f t="shared" ca="1" si="63"/>
        <v>C2</v>
      </c>
    </row>
    <row r="492" spans="1:15" s="25" customFormat="1" ht="30" customHeight="1" x14ac:dyDescent="0.2">
      <c r="A492" s="108" t="s">
        <v>1031</v>
      </c>
      <c r="B492" s="65" t="s">
        <v>350</v>
      </c>
      <c r="C492" s="37" t="s">
        <v>989</v>
      </c>
      <c r="D492" s="43"/>
      <c r="E492" s="28"/>
      <c r="F492" s="36"/>
      <c r="G492" s="109"/>
      <c r="H492" s="78"/>
      <c r="I492" s="53"/>
      <c r="J492" s="24" t="str">
        <f t="shared" ca="1" si="60"/>
        <v>LOCKED</v>
      </c>
      <c r="K492" s="15" t="str">
        <f t="shared" si="64"/>
        <v>E020G300 mm</v>
      </c>
      <c r="L492" s="16">
        <f>MATCH(K492,'Pay Items'!$K$1:$K$649,0)</f>
        <v>492</v>
      </c>
      <c r="M492" s="17" t="str">
        <f t="shared" ca="1" si="61"/>
        <v>F0</v>
      </c>
      <c r="N492" s="17" t="str">
        <f t="shared" ca="1" si="62"/>
        <v>G</v>
      </c>
      <c r="O492" s="17" t="str">
        <f t="shared" ca="1" si="63"/>
        <v>C2</v>
      </c>
    </row>
    <row r="493" spans="1:15" s="25" customFormat="1" ht="30" customHeight="1" x14ac:dyDescent="0.2">
      <c r="A493" s="108" t="s">
        <v>1032</v>
      </c>
      <c r="B493" s="65" t="s">
        <v>700</v>
      </c>
      <c r="C493" s="37" t="s">
        <v>1494</v>
      </c>
      <c r="D493" s="43"/>
      <c r="E493" s="28" t="s">
        <v>182</v>
      </c>
      <c r="F493" s="36"/>
      <c r="G493" s="102"/>
      <c r="H493" s="35">
        <f>ROUND(G493*F493,2)</f>
        <v>0</v>
      </c>
      <c r="I493" s="53" t="s">
        <v>1496</v>
      </c>
      <c r="J493" s="24" t="str">
        <f t="shared" ca="1" si="60"/>
        <v/>
      </c>
      <c r="K493" s="15" t="str">
        <f t="shared" si="64"/>
        <v>E020HClass ^ Backfillm</v>
      </c>
      <c r="L493" s="16">
        <f>MATCH(K493,'Pay Items'!$K$1:$K$649,0)</f>
        <v>493</v>
      </c>
      <c r="M493" s="17" t="str">
        <f t="shared" ca="1" si="61"/>
        <v>F0</v>
      </c>
      <c r="N493" s="17" t="str">
        <f t="shared" ca="1" si="62"/>
        <v>C2</v>
      </c>
      <c r="O493" s="17" t="str">
        <f t="shared" ca="1" si="63"/>
        <v>C2</v>
      </c>
    </row>
    <row r="494" spans="1:15" s="25" customFormat="1" ht="30" customHeight="1" x14ac:dyDescent="0.2">
      <c r="A494" s="108" t="s">
        <v>1033</v>
      </c>
      <c r="B494" s="65" t="s">
        <v>350</v>
      </c>
      <c r="C494" s="37" t="s">
        <v>1013</v>
      </c>
      <c r="D494" s="43"/>
      <c r="E494" s="28"/>
      <c r="F494" s="36"/>
      <c r="G494" s="109"/>
      <c r="H494" s="78"/>
      <c r="I494" s="53"/>
      <c r="J494" s="24" t="str">
        <f t="shared" ca="1" si="60"/>
        <v>LOCKED</v>
      </c>
      <c r="K494" s="15" t="str">
        <f t="shared" si="64"/>
        <v>E020I375 mm</v>
      </c>
      <c r="L494" s="16">
        <f>MATCH(K494,'Pay Items'!$K$1:$K$649,0)</f>
        <v>494</v>
      </c>
      <c r="M494" s="17" t="str">
        <f t="shared" ca="1" si="61"/>
        <v>F0</v>
      </c>
      <c r="N494" s="17" t="str">
        <f t="shared" ca="1" si="62"/>
        <v>G</v>
      </c>
      <c r="O494" s="17" t="str">
        <f t="shared" ca="1" si="63"/>
        <v>C2</v>
      </c>
    </row>
    <row r="495" spans="1:15" s="25" customFormat="1" ht="30" customHeight="1" x14ac:dyDescent="0.2">
      <c r="A495" s="108" t="s">
        <v>1034</v>
      </c>
      <c r="B495" s="65" t="s">
        <v>700</v>
      </c>
      <c r="C495" s="37" t="s">
        <v>1494</v>
      </c>
      <c r="D495" s="43"/>
      <c r="E495" s="28" t="s">
        <v>182</v>
      </c>
      <c r="F495" s="36"/>
      <c r="G495" s="102"/>
      <c r="H495" s="35">
        <f>ROUND(G495*F495,2)</f>
        <v>0</v>
      </c>
      <c r="I495" s="53" t="s">
        <v>1496</v>
      </c>
      <c r="J495" s="24" t="str">
        <f t="shared" ca="1" si="60"/>
        <v/>
      </c>
      <c r="K495" s="15" t="str">
        <f t="shared" si="64"/>
        <v>E020JClass ^ Backfillm</v>
      </c>
      <c r="L495" s="16">
        <f>MATCH(K495,'Pay Items'!$K$1:$K$649,0)</f>
        <v>495</v>
      </c>
      <c r="M495" s="17" t="str">
        <f t="shared" ca="1" si="61"/>
        <v>F0</v>
      </c>
      <c r="N495" s="17" t="str">
        <f t="shared" ca="1" si="62"/>
        <v>C2</v>
      </c>
      <c r="O495" s="17" t="str">
        <f t="shared" ca="1" si="63"/>
        <v>C2</v>
      </c>
    </row>
    <row r="496" spans="1:15" s="25" customFormat="1" ht="30" customHeight="1" x14ac:dyDescent="0.2">
      <c r="A496" s="108" t="s">
        <v>1047</v>
      </c>
      <c r="B496" s="65" t="s">
        <v>350</v>
      </c>
      <c r="C496" s="37" t="s">
        <v>1014</v>
      </c>
      <c r="D496" s="43"/>
      <c r="E496" s="28"/>
      <c r="F496" s="36"/>
      <c r="G496" s="109"/>
      <c r="H496" s="78"/>
      <c r="I496" s="53"/>
      <c r="J496" s="24" t="str">
        <f t="shared" ca="1" si="60"/>
        <v>LOCKED</v>
      </c>
      <c r="K496" s="15" t="str">
        <f t="shared" si="64"/>
        <v>E020K450 mm</v>
      </c>
      <c r="L496" s="16">
        <f>MATCH(K496,'Pay Items'!$K$1:$K$649,0)</f>
        <v>496</v>
      </c>
      <c r="M496" s="17" t="str">
        <f t="shared" ca="1" si="61"/>
        <v>F0</v>
      </c>
      <c r="N496" s="17" t="str">
        <f t="shared" ca="1" si="62"/>
        <v>G</v>
      </c>
      <c r="O496" s="17" t="str">
        <f t="shared" ca="1" si="63"/>
        <v>C2</v>
      </c>
    </row>
    <row r="497" spans="1:15" s="25" customFormat="1" ht="30" customHeight="1" x14ac:dyDescent="0.2">
      <c r="A497" s="108" t="s">
        <v>1048</v>
      </c>
      <c r="B497" s="65" t="s">
        <v>700</v>
      </c>
      <c r="C497" s="37" t="s">
        <v>1494</v>
      </c>
      <c r="D497" s="43"/>
      <c r="E497" s="28" t="s">
        <v>182</v>
      </c>
      <c r="F497" s="36"/>
      <c r="G497" s="102"/>
      <c r="H497" s="35">
        <f>ROUND(G497*F497,2)</f>
        <v>0</v>
      </c>
      <c r="I497" s="53" t="s">
        <v>1496</v>
      </c>
      <c r="J497" s="24" t="str">
        <f t="shared" ca="1" si="60"/>
        <v/>
      </c>
      <c r="K497" s="15" t="str">
        <f t="shared" si="64"/>
        <v>E020LClass ^ Backfillm</v>
      </c>
      <c r="L497" s="16">
        <f>MATCH(K497,'Pay Items'!$K$1:$K$649,0)</f>
        <v>497</v>
      </c>
      <c r="M497" s="17" t="str">
        <f t="shared" ca="1" si="61"/>
        <v>F0</v>
      </c>
      <c r="N497" s="17" t="str">
        <f t="shared" ca="1" si="62"/>
        <v>C2</v>
      </c>
      <c r="O497" s="17" t="str">
        <f t="shared" ca="1" si="63"/>
        <v>C2</v>
      </c>
    </row>
    <row r="498" spans="1:15" s="25" customFormat="1" ht="30" customHeight="1" x14ac:dyDescent="0.2">
      <c r="A498" s="108" t="s">
        <v>1049</v>
      </c>
      <c r="B498" s="65" t="s">
        <v>350</v>
      </c>
      <c r="C498" s="37" t="s">
        <v>1046</v>
      </c>
      <c r="D498" s="43"/>
      <c r="E498" s="28"/>
      <c r="F498" s="36"/>
      <c r="G498" s="109"/>
      <c r="H498" s="78"/>
      <c r="I498" s="53"/>
      <c r="J498" s="24" t="str">
        <f t="shared" ca="1" si="60"/>
        <v>LOCKED</v>
      </c>
      <c r="K498" s="15" t="str">
        <f t="shared" si="64"/>
        <v>E020M600 mm</v>
      </c>
      <c r="L498" s="16">
        <f>MATCH(K498,'Pay Items'!$K$1:$K$649,0)</f>
        <v>498</v>
      </c>
      <c r="M498" s="17" t="str">
        <f t="shared" ca="1" si="61"/>
        <v>F0</v>
      </c>
      <c r="N498" s="17" t="str">
        <f t="shared" ca="1" si="62"/>
        <v>G</v>
      </c>
      <c r="O498" s="17" t="str">
        <f t="shared" ca="1" si="63"/>
        <v>C2</v>
      </c>
    </row>
    <row r="499" spans="1:15" s="25" customFormat="1" ht="30" customHeight="1" x14ac:dyDescent="0.2">
      <c r="A499" s="108" t="s">
        <v>1050</v>
      </c>
      <c r="B499" s="65" t="s">
        <v>700</v>
      </c>
      <c r="C499" s="37" t="s">
        <v>1494</v>
      </c>
      <c r="D499" s="43"/>
      <c r="E499" s="28" t="s">
        <v>182</v>
      </c>
      <c r="F499" s="36"/>
      <c r="G499" s="102"/>
      <c r="H499" s="35">
        <f>ROUND(G499*F499,2)</f>
        <v>0</v>
      </c>
      <c r="I499" s="53" t="s">
        <v>1496</v>
      </c>
      <c r="J499" s="24" t="str">
        <f t="shared" ca="1" si="60"/>
        <v/>
      </c>
      <c r="K499" s="15" t="str">
        <f t="shared" si="64"/>
        <v>E020NClass ^ Backfillm</v>
      </c>
      <c r="L499" s="16">
        <f>MATCH(K499,'Pay Items'!$K$1:$K$649,0)</f>
        <v>499</v>
      </c>
      <c r="M499" s="17" t="str">
        <f t="shared" ca="1" si="61"/>
        <v>F0</v>
      </c>
      <c r="N499" s="17" t="str">
        <f t="shared" ca="1" si="62"/>
        <v>C2</v>
      </c>
      <c r="O499" s="17" t="str">
        <f t="shared" ca="1" si="63"/>
        <v>C2</v>
      </c>
    </row>
    <row r="500" spans="1:15" s="25" customFormat="1" ht="30" customHeight="1" x14ac:dyDescent="0.2">
      <c r="A500" s="108" t="s">
        <v>65</v>
      </c>
      <c r="B500" s="65" t="s">
        <v>350</v>
      </c>
      <c r="C500" s="37" t="s">
        <v>1492</v>
      </c>
      <c r="D500" s="43"/>
      <c r="E500" s="28"/>
      <c r="F500" s="36"/>
      <c r="G500" s="109"/>
      <c r="H500" s="78"/>
      <c r="I500" s="53" t="s">
        <v>1495</v>
      </c>
      <c r="J500" s="24" t="str">
        <f t="shared" ca="1" si="60"/>
        <v>LOCKED</v>
      </c>
      <c r="K500" s="15" t="str">
        <f t="shared" si="64"/>
        <v>E021^ mm</v>
      </c>
      <c r="L500" s="16">
        <f>MATCH(K500,'Pay Items'!$K$1:$K$649,0)</f>
        <v>500</v>
      </c>
      <c r="M500" s="17" t="str">
        <f t="shared" ca="1" si="61"/>
        <v>F0</v>
      </c>
      <c r="N500" s="17" t="str">
        <f t="shared" ca="1" si="62"/>
        <v>G</v>
      </c>
      <c r="O500" s="17" t="str">
        <f t="shared" ca="1" si="63"/>
        <v>C2</v>
      </c>
    </row>
    <row r="501" spans="1:15" s="25" customFormat="1" ht="30" customHeight="1" x14ac:dyDescent="0.2">
      <c r="A501" s="108" t="s">
        <v>66</v>
      </c>
      <c r="B501" s="65" t="s">
        <v>700</v>
      </c>
      <c r="C501" s="37" t="s">
        <v>1494</v>
      </c>
      <c r="D501" s="43"/>
      <c r="E501" s="28" t="s">
        <v>182</v>
      </c>
      <c r="F501" s="36"/>
      <c r="G501" s="102"/>
      <c r="H501" s="35">
        <f>ROUND(G501*F501,2)</f>
        <v>0</v>
      </c>
      <c r="I501" s="53" t="s">
        <v>1496</v>
      </c>
      <c r="J501" s="24" t="str">
        <f t="shared" ca="1" si="60"/>
        <v/>
      </c>
      <c r="K501" s="15" t="str">
        <f t="shared" si="64"/>
        <v>E022Class ^ Backfillm</v>
      </c>
      <c r="L501" s="16">
        <f>MATCH(K501,'Pay Items'!$K$1:$K$649,0)</f>
        <v>501</v>
      </c>
      <c r="M501" s="17" t="str">
        <f t="shared" ca="1" si="61"/>
        <v>F0</v>
      </c>
      <c r="N501" s="17" t="str">
        <f t="shared" ca="1" si="62"/>
        <v>C2</v>
      </c>
      <c r="O501" s="17" t="str">
        <f t="shared" ca="1" si="63"/>
        <v>C2</v>
      </c>
    </row>
    <row r="502" spans="1:15" s="25" customFormat="1" ht="38.450000000000003" customHeight="1" x14ac:dyDescent="0.2">
      <c r="A502" s="108" t="s">
        <v>1001</v>
      </c>
      <c r="B502" s="38" t="s">
        <v>41</v>
      </c>
      <c r="C502" s="81" t="s">
        <v>1002</v>
      </c>
      <c r="D502" s="83" t="s">
        <v>1073</v>
      </c>
      <c r="E502" s="28"/>
      <c r="F502" s="36"/>
      <c r="G502" s="109"/>
      <c r="H502" s="78"/>
      <c r="I502" s="53"/>
      <c r="J502" s="24" t="str">
        <f t="shared" ca="1" si="60"/>
        <v>LOCKED</v>
      </c>
      <c r="K502" s="15" t="str">
        <f t="shared" si="64"/>
        <v>E022ASewer Inspection ( following repair)CW 2145-R4</v>
      </c>
      <c r="L502" s="16">
        <f>MATCH(K502,'Pay Items'!$K$1:$K$649,0)</f>
        <v>502</v>
      </c>
      <c r="M502" s="17" t="str">
        <f t="shared" ca="1" si="61"/>
        <v>F0</v>
      </c>
      <c r="N502" s="17" t="str">
        <f t="shared" ca="1" si="62"/>
        <v>G</v>
      </c>
      <c r="O502" s="17" t="str">
        <f t="shared" ca="1" si="63"/>
        <v>C2</v>
      </c>
    </row>
    <row r="503" spans="1:15" s="25" customFormat="1" ht="30" customHeight="1" x14ac:dyDescent="0.2">
      <c r="A503" s="108" t="s">
        <v>1003</v>
      </c>
      <c r="B503" s="44" t="s">
        <v>350</v>
      </c>
      <c r="C503" s="37" t="s">
        <v>1497</v>
      </c>
      <c r="D503" s="43"/>
      <c r="E503" s="28" t="s">
        <v>182</v>
      </c>
      <c r="F503" s="117"/>
      <c r="G503" s="102"/>
      <c r="H503" s="35">
        <f t="shared" ref="H503:H510" si="65">ROUND(G503*F503,2)</f>
        <v>0</v>
      </c>
      <c r="I503" s="53" t="s">
        <v>1498</v>
      </c>
      <c r="J503" s="24" t="str">
        <f t="shared" ca="1" si="60"/>
        <v/>
      </c>
      <c r="K503" s="15" t="str">
        <f t="shared" si="64"/>
        <v>E022B150 mm, ^m</v>
      </c>
      <c r="L503" s="16">
        <f>MATCH(K503,'Pay Items'!$K$1:$K$649,0)</f>
        <v>503</v>
      </c>
      <c r="M503" s="17" t="str">
        <f t="shared" ca="1" si="61"/>
        <v>,0</v>
      </c>
      <c r="N503" s="17" t="str">
        <f t="shared" ca="1" si="62"/>
        <v>C2</v>
      </c>
      <c r="O503" s="17" t="str">
        <f t="shared" ca="1" si="63"/>
        <v>C2</v>
      </c>
    </row>
    <row r="504" spans="1:15" s="25" customFormat="1" ht="30" customHeight="1" x14ac:dyDescent="0.2">
      <c r="A504" s="108" t="s">
        <v>1035</v>
      </c>
      <c r="B504" s="44" t="s">
        <v>350</v>
      </c>
      <c r="C504" s="37" t="s">
        <v>1499</v>
      </c>
      <c r="D504" s="43"/>
      <c r="E504" s="28" t="s">
        <v>182</v>
      </c>
      <c r="F504" s="117"/>
      <c r="G504" s="102"/>
      <c r="H504" s="35">
        <f t="shared" si="65"/>
        <v>0</v>
      </c>
      <c r="I504" s="53" t="s">
        <v>1498</v>
      </c>
      <c r="J504" s="24" t="str">
        <f t="shared" ca="1" si="60"/>
        <v/>
      </c>
      <c r="K504" s="15" t="str">
        <f t="shared" si="64"/>
        <v>E022C200 mm, ^m</v>
      </c>
      <c r="L504" s="16">
        <f>MATCH(K504,'Pay Items'!$K$1:$K$649,0)</f>
        <v>504</v>
      </c>
      <c r="M504" s="17" t="str">
        <f t="shared" ca="1" si="61"/>
        <v>,0</v>
      </c>
      <c r="N504" s="17" t="str">
        <f t="shared" ca="1" si="62"/>
        <v>C2</v>
      </c>
      <c r="O504" s="17" t="str">
        <f t="shared" ca="1" si="63"/>
        <v>C2</v>
      </c>
    </row>
    <row r="505" spans="1:15" s="25" customFormat="1" ht="30" customHeight="1" x14ac:dyDescent="0.2">
      <c r="A505" s="108" t="s">
        <v>1036</v>
      </c>
      <c r="B505" s="44" t="s">
        <v>350</v>
      </c>
      <c r="C505" s="37" t="s">
        <v>1500</v>
      </c>
      <c r="D505" s="43"/>
      <c r="E505" s="28" t="s">
        <v>182</v>
      </c>
      <c r="F505" s="117"/>
      <c r="G505" s="102"/>
      <c r="H505" s="35">
        <f t="shared" si="65"/>
        <v>0</v>
      </c>
      <c r="I505" s="53" t="s">
        <v>1498</v>
      </c>
      <c r="J505" s="24" t="str">
        <f t="shared" ca="1" si="60"/>
        <v/>
      </c>
      <c r="K505" s="15" t="str">
        <f t="shared" si="64"/>
        <v>E022D250 mm, ^m</v>
      </c>
      <c r="L505" s="16">
        <f>MATCH(K505,'Pay Items'!$K$1:$K$649,0)</f>
        <v>505</v>
      </c>
      <c r="M505" s="17" t="str">
        <f t="shared" ca="1" si="61"/>
        <v>,0</v>
      </c>
      <c r="N505" s="17" t="str">
        <f t="shared" ca="1" si="62"/>
        <v>C2</v>
      </c>
      <c r="O505" s="17" t="str">
        <f t="shared" ca="1" si="63"/>
        <v>C2</v>
      </c>
    </row>
    <row r="506" spans="1:15" s="25" customFormat="1" ht="30" customHeight="1" x14ac:dyDescent="0.2">
      <c r="A506" s="108" t="s">
        <v>1037</v>
      </c>
      <c r="B506" s="44" t="s">
        <v>350</v>
      </c>
      <c r="C506" s="37" t="s">
        <v>1501</v>
      </c>
      <c r="D506" s="43"/>
      <c r="E506" s="28" t="s">
        <v>182</v>
      </c>
      <c r="F506" s="117"/>
      <c r="G506" s="102"/>
      <c r="H506" s="35">
        <f t="shared" si="65"/>
        <v>0</v>
      </c>
      <c r="I506" s="53" t="s">
        <v>1498</v>
      </c>
      <c r="J506" s="24" t="str">
        <f t="shared" ca="1" si="60"/>
        <v/>
      </c>
      <c r="K506" s="15" t="str">
        <f t="shared" si="64"/>
        <v>E022E300 mm, ^m</v>
      </c>
      <c r="L506" s="16">
        <f>MATCH(K506,'Pay Items'!$K$1:$K$649,0)</f>
        <v>506</v>
      </c>
      <c r="M506" s="17" t="str">
        <f t="shared" ca="1" si="61"/>
        <v>,0</v>
      </c>
      <c r="N506" s="17" t="str">
        <f t="shared" ca="1" si="62"/>
        <v>C2</v>
      </c>
      <c r="O506" s="17" t="str">
        <f t="shared" ca="1" si="63"/>
        <v>C2</v>
      </c>
    </row>
    <row r="507" spans="1:15" s="25" customFormat="1" ht="30" customHeight="1" x14ac:dyDescent="0.2">
      <c r="A507" s="108" t="s">
        <v>1038</v>
      </c>
      <c r="B507" s="44" t="s">
        <v>350</v>
      </c>
      <c r="C507" s="37" t="s">
        <v>1502</v>
      </c>
      <c r="D507" s="43"/>
      <c r="E507" s="28" t="s">
        <v>182</v>
      </c>
      <c r="F507" s="117"/>
      <c r="G507" s="102"/>
      <c r="H507" s="35">
        <f t="shared" si="65"/>
        <v>0</v>
      </c>
      <c r="I507" s="53" t="s">
        <v>1498</v>
      </c>
      <c r="J507" s="24" t="str">
        <f t="shared" ca="1" si="60"/>
        <v/>
      </c>
      <c r="K507" s="15" t="str">
        <f t="shared" si="64"/>
        <v>E022F375 mm, ^m</v>
      </c>
      <c r="L507" s="16">
        <f>MATCH(K507,'Pay Items'!$K$1:$K$649,0)</f>
        <v>507</v>
      </c>
      <c r="M507" s="17" t="str">
        <f t="shared" ca="1" si="61"/>
        <v>,0</v>
      </c>
      <c r="N507" s="17" t="str">
        <f t="shared" ca="1" si="62"/>
        <v>C2</v>
      </c>
      <c r="O507" s="17" t="str">
        <f t="shared" ca="1" si="63"/>
        <v>C2</v>
      </c>
    </row>
    <row r="508" spans="1:15" s="25" customFormat="1" ht="30" customHeight="1" x14ac:dyDescent="0.2">
      <c r="A508" s="108" t="s">
        <v>1039</v>
      </c>
      <c r="B508" s="44" t="s">
        <v>350</v>
      </c>
      <c r="C508" s="37" t="s">
        <v>1503</v>
      </c>
      <c r="D508" s="43"/>
      <c r="E508" s="28" t="s">
        <v>182</v>
      </c>
      <c r="F508" s="117"/>
      <c r="G508" s="102"/>
      <c r="H508" s="35">
        <f t="shared" si="65"/>
        <v>0</v>
      </c>
      <c r="I508" s="53" t="s">
        <v>1498</v>
      </c>
      <c r="J508" s="24" t="str">
        <f t="shared" ca="1" si="60"/>
        <v/>
      </c>
      <c r="K508" s="15" t="str">
        <f t="shared" si="64"/>
        <v>E022G450 mm, ^m</v>
      </c>
      <c r="L508" s="16">
        <f>MATCH(K508,'Pay Items'!$K$1:$K$649,0)</f>
        <v>508</v>
      </c>
      <c r="M508" s="17" t="str">
        <f t="shared" ca="1" si="61"/>
        <v>,0</v>
      </c>
      <c r="N508" s="17" t="str">
        <f t="shared" ca="1" si="62"/>
        <v>C2</v>
      </c>
      <c r="O508" s="17" t="str">
        <f t="shared" ca="1" si="63"/>
        <v>C2</v>
      </c>
    </row>
    <row r="509" spans="1:15" s="25" customFormat="1" ht="30" customHeight="1" x14ac:dyDescent="0.2">
      <c r="A509" s="108" t="s">
        <v>1051</v>
      </c>
      <c r="B509" s="44" t="s">
        <v>350</v>
      </c>
      <c r="C509" s="37" t="s">
        <v>1504</v>
      </c>
      <c r="D509" s="43"/>
      <c r="E509" s="28" t="s">
        <v>182</v>
      </c>
      <c r="F509" s="117"/>
      <c r="G509" s="102"/>
      <c r="H509" s="35">
        <f t="shared" si="65"/>
        <v>0</v>
      </c>
      <c r="I509" s="53" t="s">
        <v>1498</v>
      </c>
      <c r="J509" s="24" t="str">
        <f t="shared" ca="1" si="60"/>
        <v/>
      </c>
      <c r="K509" s="15" t="str">
        <f t="shared" si="64"/>
        <v>E022H600 mm, ^m</v>
      </c>
      <c r="L509" s="16">
        <f>MATCH(K509,'Pay Items'!$K$1:$K$649,0)</f>
        <v>509</v>
      </c>
      <c r="M509" s="17" t="str">
        <f t="shared" ca="1" si="61"/>
        <v>,0</v>
      </c>
      <c r="N509" s="17" t="str">
        <f t="shared" ca="1" si="62"/>
        <v>C2</v>
      </c>
      <c r="O509" s="17" t="str">
        <f t="shared" ca="1" si="63"/>
        <v>C2</v>
      </c>
    </row>
    <row r="510" spans="1:15" s="25" customFormat="1" ht="30" customHeight="1" x14ac:dyDescent="0.2">
      <c r="A510" s="108" t="s">
        <v>1052</v>
      </c>
      <c r="B510" s="44" t="s">
        <v>350</v>
      </c>
      <c r="C510" s="37" t="s">
        <v>1486</v>
      </c>
      <c r="D510" s="43"/>
      <c r="E510" s="28" t="s">
        <v>182</v>
      </c>
      <c r="F510" s="117"/>
      <c r="G510" s="102"/>
      <c r="H510" s="35">
        <f t="shared" si="65"/>
        <v>0</v>
      </c>
      <c r="I510" s="53" t="s">
        <v>1505</v>
      </c>
      <c r="J510" s="24" t="str">
        <f t="shared" ca="1" si="60"/>
        <v/>
      </c>
      <c r="K510" s="15" t="str">
        <f t="shared" si="64"/>
        <v>E022I^ mm, ^m</v>
      </c>
      <c r="L510" s="16">
        <f>MATCH(K510,'Pay Items'!$K$1:$K$649,0)</f>
        <v>510</v>
      </c>
      <c r="M510" s="17" t="str">
        <f t="shared" ca="1" si="61"/>
        <v>,0</v>
      </c>
      <c r="N510" s="17" t="str">
        <f t="shared" ca="1" si="62"/>
        <v>C2</v>
      </c>
      <c r="O510" s="17" t="str">
        <f t="shared" ca="1" si="63"/>
        <v>C2</v>
      </c>
    </row>
    <row r="511" spans="1:15" s="30" customFormat="1" ht="35.25" customHeight="1" x14ac:dyDescent="0.2">
      <c r="A511" s="108" t="s">
        <v>67</v>
      </c>
      <c r="B511" s="38" t="s">
        <v>42</v>
      </c>
      <c r="C511" s="82" t="s">
        <v>1060</v>
      </c>
      <c r="D511" s="83" t="s">
        <v>1061</v>
      </c>
      <c r="E511" s="28"/>
      <c r="F511" s="36"/>
      <c r="G511" s="109"/>
      <c r="H511" s="78"/>
      <c r="I511" s="53"/>
      <c r="J511" s="24" t="str">
        <f t="shared" ca="1" si="60"/>
        <v>LOCKED</v>
      </c>
      <c r="K511" s="15" t="str">
        <f t="shared" si="64"/>
        <v>E023Frames &amp; CoversCW 3210-R8</v>
      </c>
      <c r="L511" s="16">
        <f>MATCH(K511,'Pay Items'!$K$1:$K$649,0)</f>
        <v>511</v>
      </c>
      <c r="M511" s="17" t="str">
        <f t="shared" ca="1" si="61"/>
        <v>F0</v>
      </c>
      <c r="N511" s="17" t="str">
        <f t="shared" ca="1" si="62"/>
        <v>G</v>
      </c>
      <c r="O511" s="17" t="str">
        <f t="shared" ca="1" si="63"/>
        <v>C2</v>
      </c>
    </row>
    <row r="512" spans="1:15" s="25" customFormat="1" ht="43.9" customHeight="1" x14ac:dyDescent="0.2">
      <c r="A512" s="108" t="s">
        <v>68</v>
      </c>
      <c r="B512" s="44" t="s">
        <v>350</v>
      </c>
      <c r="C512" s="81" t="s">
        <v>1213</v>
      </c>
      <c r="D512" s="43"/>
      <c r="E512" s="28" t="s">
        <v>181</v>
      </c>
      <c r="F512" s="36"/>
      <c r="G512" s="102"/>
      <c r="H512" s="35">
        <f t="shared" ref="H512:H523" si="66">ROUND(G512*F512,2)</f>
        <v>0</v>
      </c>
      <c r="I512" s="58"/>
      <c r="J512" s="24" t="str">
        <f t="shared" ca="1" si="60"/>
        <v/>
      </c>
      <c r="K512" s="15" t="str">
        <f t="shared" si="64"/>
        <v>E024AP-006 - Standard Frame for Manhole and Catch Basineach</v>
      </c>
      <c r="L512" s="16">
        <f>MATCH(K512,'Pay Items'!$K$1:$K$649,0)</f>
        <v>512</v>
      </c>
      <c r="M512" s="17" t="str">
        <f t="shared" ca="1" si="61"/>
        <v>F0</v>
      </c>
      <c r="N512" s="17" t="str">
        <f t="shared" ca="1" si="62"/>
        <v>C2</v>
      </c>
      <c r="O512" s="17" t="str">
        <f t="shared" ca="1" si="63"/>
        <v>C2</v>
      </c>
    </row>
    <row r="513" spans="1:15" s="25" customFormat="1" ht="43.9" customHeight="1" x14ac:dyDescent="0.2">
      <c r="A513" s="108" t="s">
        <v>69</v>
      </c>
      <c r="B513" s="44" t="s">
        <v>351</v>
      </c>
      <c r="C513" s="81" t="s">
        <v>1214</v>
      </c>
      <c r="D513" s="43"/>
      <c r="E513" s="28" t="s">
        <v>181</v>
      </c>
      <c r="F513" s="36"/>
      <c r="G513" s="102"/>
      <c r="H513" s="35">
        <f t="shared" si="66"/>
        <v>0</v>
      </c>
      <c r="I513" s="58"/>
      <c r="J513" s="24" t="str">
        <f t="shared" ca="1" si="60"/>
        <v/>
      </c>
      <c r="K513" s="15" t="str">
        <f t="shared" si="64"/>
        <v>E025AP-007 - Standard Solid Cover for Standard Frameeach</v>
      </c>
      <c r="L513" s="16">
        <f>MATCH(K513,'Pay Items'!$K$1:$K$649,0)</f>
        <v>513</v>
      </c>
      <c r="M513" s="17" t="str">
        <f t="shared" ca="1" si="61"/>
        <v>F0</v>
      </c>
      <c r="N513" s="17" t="str">
        <f t="shared" ca="1" si="62"/>
        <v>C2</v>
      </c>
      <c r="O513" s="17" t="str">
        <f t="shared" ca="1" si="63"/>
        <v>C2</v>
      </c>
    </row>
    <row r="514" spans="1:15" s="25" customFormat="1" ht="43.9" customHeight="1" x14ac:dyDescent="0.2">
      <c r="A514" s="108" t="s">
        <v>70</v>
      </c>
      <c r="B514" s="44" t="s">
        <v>352</v>
      </c>
      <c r="C514" s="81" t="s">
        <v>1215</v>
      </c>
      <c r="D514" s="43"/>
      <c r="E514" s="28" t="s">
        <v>181</v>
      </c>
      <c r="F514" s="36"/>
      <c r="G514" s="102"/>
      <c r="H514" s="35">
        <f t="shared" si="66"/>
        <v>0</v>
      </c>
      <c r="I514" s="58"/>
      <c r="J514" s="24" t="str">
        <f t="shared" ca="1" si="60"/>
        <v/>
      </c>
      <c r="K514" s="15" t="str">
        <f t="shared" si="64"/>
        <v>E026AP-008 - Standard Grated Cover for Standard Frameeach</v>
      </c>
      <c r="L514" s="16">
        <f>MATCH(K514,'Pay Items'!$K$1:$K$649,0)</f>
        <v>514</v>
      </c>
      <c r="M514" s="17" t="str">
        <f t="shared" ca="1" si="61"/>
        <v>F0</v>
      </c>
      <c r="N514" s="17" t="str">
        <f t="shared" ca="1" si="62"/>
        <v>C2</v>
      </c>
      <c r="O514" s="17" t="str">
        <f t="shared" ca="1" si="63"/>
        <v>C2</v>
      </c>
    </row>
    <row r="515" spans="1:15" s="25" customFormat="1" ht="35.25" customHeight="1" x14ac:dyDescent="0.2">
      <c r="A515" s="118" t="s">
        <v>1065</v>
      </c>
      <c r="B515" s="84" t="s">
        <v>353</v>
      </c>
      <c r="C515" s="81" t="s">
        <v>1064</v>
      </c>
      <c r="D515" s="83"/>
      <c r="E515" s="85" t="s">
        <v>181</v>
      </c>
      <c r="F515" s="86"/>
      <c r="G515" s="103"/>
      <c r="H515" s="87">
        <f t="shared" si="66"/>
        <v>0</v>
      </c>
      <c r="I515" s="58"/>
      <c r="J515" s="24" t="str">
        <f t="shared" ref="J515:J578" ca="1" si="67">IF(CELL("protect",$G515)=1, "LOCKED", "")</f>
        <v/>
      </c>
      <c r="K515" s="15" t="str">
        <f t="shared" si="64"/>
        <v>E026AAP-009 - Beehive Manhole Covereach</v>
      </c>
      <c r="L515" s="16">
        <f>MATCH(K515,'Pay Items'!$K$1:$K$649,0)</f>
        <v>515</v>
      </c>
      <c r="M515" s="17" t="str">
        <f t="shared" ref="M515:M578" ca="1" si="68">CELL("format",$F515)</f>
        <v>F0</v>
      </c>
      <c r="N515" s="17" t="str">
        <f t="shared" ref="N515:N578" ca="1" si="69">CELL("format",$G515)</f>
        <v>C2</v>
      </c>
      <c r="O515" s="17" t="str">
        <f t="shared" ref="O515:O578" ca="1" si="70">CELL("format",$H515)</f>
        <v>C2</v>
      </c>
    </row>
    <row r="516" spans="1:15" s="25" customFormat="1" ht="38.25" customHeight="1" x14ac:dyDescent="0.2">
      <c r="A516" s="108" t="s">
        <v>71</v>
      </c>
      <c r="B516" s="44" t="s">
        <v>354</v>
      </c>
      <c r="C516" s="81" t="s">
        <v>1216</v>
      </c>
      <c r="D516" s="43"/>
      <c r="E516" s="28" t="s">
        <v>181</v>
      </c>
      <c r="F516" s="36"/>
      <c r="G516" s="102"/>
      <c r="H516" s="35">
        <f t="shared" si="66"/>
        <v>0</v>
      </c>
      <c r="I516" s="58"/>
      <c r="J516" s="24" t="str">
        <f t="shared" ca="1" si="67"/>
        <v/>
      </c>
      <c r="K516" s="15" t="str">
        <f t="shared" ref="K516:K579" si="71">CLEAN(CONCATENATE(TRIM($A516),TRIM($C516),IF(LEFT($D516)&lt;&gt;"E",TRIM($D516),),TRIM($E516)))</f>
        <v>E028AP-011 - Barrier Curb and Gutter Frameeach</v>
      </c>
      <c r="L516" s="16">
        <f>MATCH(K516,'Pay Items'!$K$1:$K$649,0)</f>
        <v>516</v>
      </c>
      <c r="M516" s="17" t="str">
        <f t="shared" ca="1" si="68"/>
        <v>F0</v>
      </c>
      <c r="N516" s="17" t="str">
        <f t="shared" ca="1" si="69"/>
        <v>C2</v>
      </c>
      <c r="O516" s="17" t="str">
        <f t="shared" ca="1" si="70"/>
        <v>C2</v>
      </c>
    </row>
    <row r="517" spans="1:15" s="25" customFormat="1" ht="37.5" customHeight="1" x14ac:dyDescent="0.2">
      <c r="A517" s="108" t="s">
        <v>72</v>
      </c>
      <c r="B517" s="44" t="s">
        <v>355</v>
      </c>
      <c r="C517" s="81" t="s">
        <v>1217</v>
      </c>
      <c r="D517" s="43"/>
      <c r="E517" s="28" t="s">
        <v>181</v>
      </c>
      <c r="F517" s="36"/>
      <c r="G517" s="102"/>
      <c r="H517" s="35">
        <f t="shared" si="66"/>
        <v>0</v>
      </c>
      <c r="I517" s="58"/>
      <c r="J517" s="24" t="str">
        <f t="shared" ca="1" si="67"/>
        <v/>
      </c>
      <c r="K517" s="15" t="str">
        <f t="shared" si="71"/>
        <v>E029AP-012 - Barrier Curb and Gutter Covereach</v>
      </c>
      <c r="L517" s="16">
        <f>MATCH(K517,'Pay Items'!$K$1:$K$649,0)</f>
        <v>517</v>
      </c>
      <c r="M517" s="17" t="str">
        <f t="shared" ca="1" si="68"/>
        <v>F0</v>
      </c>
      <c r="N517" s="17" t="str">
        <f t="shared" ca="1" si="69"/>
        <v>C2</v>
      </c>
      <c r="O517" s="17" t="str">
        <f t="shared" ca="1" si="70"/>
        <v>C2</v>
      </c>
    </row>
    <row r="518" spans="1:15" s="25" customFormat="1" ht="41.25" customHeight="1" x14ac:dyDescent="0.2">
      <c r="A518" s="108" t="s">
        <v>73</v>
      </c>
      <c r="B518" s="44" t="s">
        <v>356</v>
      </c>
      <c r="C518" s="81" t="s">
        <v>1218</v>
      </c>
      <c r="D518" s="43"/>
      <c r="E518" s="28" t="s">
        <v>181</v>
      </c>
      <c r="F518" s="36"/>
      <c r="G518" s="102"/>
      <c r="H518" s="35">
        <f t="shared" si="66"/>
        <v>0</v>
      </c>
      <c r="I518" s="58"/>
      <c r="J518" s="24" t="str">
        <f t="shared" ca="1" si="67"/>
        <v/>
      </c>
      <c r="K518" s="15" t="str">
        <f t="shared" si="71"/>
        <v>E031AP-015 - Mountable Curb and Gutter Frameeach</v>
      </c>
      <c r="L518" s="16">
        <f>MATCH(K518,'Pay Items'!$K$1:$K$649,0)</f>
        <v>518</v>
      </c>
      <c r="M518" s="17" t="str">
        <f t="shared" ca="1" si="68"/>
        <v>F0</v>
      </c>
      <c r="N518" s="17" t="str">
        <f t="shared" ca="1" si="69"/>
        <v>C2</v>
      </c>
      <c r="O518" s="17" t="str">
        <f t="shared" ca="1" si="70"/>
        <v>C2</v>
      </c>
    </row>
    <row r="519" spans="1:15" s="25" customFormat="1" ht="40.5" customHeight="1" x14ac:dyDescent="0.2">
      <c r="A519" s="118" t="s">
        <v>1055</v>
      </c>
      <c r="B519" s="84" t="s">
        <v>357</v>
      </c>
      <c r="C519" s="81" t="s">
        <v>1069</v>
      </c>
      <c r="D519" s="83"/>
      <c r="E519" s="85" t="s">
        <v>181</v>
      </c>
      <c r="F519" s="86"/>
      <c r="G519" s="103"/>
      <c r="H519" s="87">
        <f t="shared" si="66"/>
        <v>0</v>
      </c>
      <c r="I519" s="58"/>
      <c r="J519" s="24" t="str">
        <f t="shared" ca="1" si="67"/>
        <v/>
      </c>
      <c r="K519" s="15" t="str">
        <f t="shared" si="71"/>
        <v>E031AAP-016 - Mountable Curb and Gutter Covereach</v>
      </c>
      <c r="L519" s="16">
        <f>MATCH(K519,'Pay Items'!$K$1:$K$649,0)</f>
        <v>519</v>
      </c>
      <c r="M519" s="17" t="str">
        <f t="shared" ca="1" si="68"/>
        <v>F0</v>
      </c>
      <c r="N519" s="17" t="str">
        <f t="shared" ca="1" si="69"/>
        <v>C2</v>
      </c>
      <c r="O519" s="17" t="str">
        <f t="shared" ca="1" si="70"/>
        <v>C2</v>
      </c>
    </row>
    <row r="520" spans="1:15" s="25" customFormat="1" ht="43.9" customHeight="1" x14ac:dyDescent="0.2">
      <c r="A520" s="118" t="s">
        <v>1056</v>
      </c>
      <c r="B520" s="84" t="s">
        <v>358</v>
      </c>
      <c r="C520" s="81" t="s">
        <v>1066</v>
      </c>
      <c r="D520" s="83"/>
      <c r="E520" s="85" t="s">
        <v>181</v>
      </c>
      <c r="F520" s="86"/>
      <c r="G520" s="103"/>
      <c r="H520" s="87">
        <f t="shared" si="66"/>
        <v>0</v>
      </c>
      <c r="I520" s="58"/>
      <c r="J520" s="24" t="str">
        <f t="shared" ca="1" si="67"/>
        <v/>
      </c>
      <c r="K520" s="15" t="str">
        <f t="shared" si="71"/>
        <v>E031BAP-017 - Mountable Curb and Gutter Paving Covereach</v>
      </c>
      <c r="L520" s="16">
        <f>MATCH(K520,'Pay Items'!$K$1:$K$649,0)</f>
        <v>520</v>
      </c>
      <c r="M520" s="17" t="str">
        <f t="shared" ca="1" si="68"/>
        <v>F0</v>
      </c>
      <c r="N520" s="17" t="str">
        <f t="shared" ca="1" si="69"/>
        <v>C2</v>
      </c>
      <c r="O520" s="17" t="str">
        <f t="shared" ca="1" si="70"/>
        <v>C2</v>
      </c>
    </row>
    <row r="521" spans="1:15" s="25" customFormat="1" ht="43.9" customHeight="1" x14ac:dyDescent="0.2">
      <c r="A521" s="118" t="s">
        <v>1057</v>
      </c>
      <c r="B521" s="84" t="s">
        <v>360</v>
      </c>
      <c r="C521" s="81" t="s">
        <v>1067</v>
      </c>
      <c r="D521" s="83"/>
      <c r="E521" s="85" t="s">
        <v>181</v>
      </c>
      <c r="F521" s="86"/>
      <c r="G521" s="103"/>
      <c r="H521" s="87">
        <f t="shared" si="66"/>
        <v>0</v>
      </c>
      <c r="I521" s="58"/>
      <c r="J521" s="24" t="str">
        <f t="shared" ca="1" si="67"/>
        <v/>
      </c>
      <c r="K521" s="15" t="str">
        <f t="shared" si="71"/>
        <v>E031CAP-018 - Modified Barrier Curb and Gutter Frameeach</v>
      </c>
      <c r="L521" s="16">
        <f>MATCH(K521,'Pay Items'!$K$1:$K$649,0)</f>
        <v>521</v>
      </c>
      <c r="M521" s="17" t="str">
        <f t="shared" ca="1" si="68"/>
        <v>F0</v>
      </c>
      <c r="N521" s="17" t="str">
        <f t="shared" ca="1" si="69"/>
        <v>C2</v>
      </c>
      <c r="O521" s="17" t="str">
        <f t="shared" ca="1" si="70"/>
        <v>C2</v>
      </c>
    </row>
    <row r="522" spans="1:15" s="25" customFormat="1" ht="43.9" customHeight="1" x14ac:dyDescent="0.2">
      <c r="A522" s="118" t="s">
        <v>1058</v>
      </c>
      <c r="B522" s="84" t="s">
        <v>359</v>
      </c>
      <c r="C522" s="81" t="s">
        <v>1068</v>
      </c>
      <c r="D522" s="83"/>
      <c r="E522" s="85" t="s">
        <v>181</v>
      </c>
      <c r="F522" s="86"/>
      <c r="G522" s="103"/>
      <c r="H522" s="87">
        <f t="shared" si="66"/>
        <v>0</v>
      </c>
      <c r="I522" s="58"/>
      <c r="J522" s="24" t="str">
        <f t="shared" ca="1" si="67"/>
        <v/>
      </c>
      <c r="K522" s="15" t="str">
        <f t="shared" si="71"/>
        <v>E031DAP-019 - Modified Barrier Curb and Gutter Covereach</v>
      </c>
      <c r="L522" s="16">
        <f>MATCH(K522,'Pay Items'!$K$1:$K$649,0)</f>
        <v>522</v>
      </c>
      <c r="M522" s="17" t="str">
        <f t="shared" ca="1" si="68"/>
        <v>F0</v>
      </c>
      <c r="N522" s="17" t="str">
        <f t="shared" ca="1" si="69"/>
        <v>C2</v>
      </c>
      <c r="O522" s="17" t="str">
        <f t="shared" ca="1" si="70"/>
        <v>C2</v>
      </c>
    </row>
    <row r="523" spans="1:15" s="25" customFormat="1" ht="35.25" customHeight="1" x14ac:dyDescent="0.2">
      <c r="A523" s="118" t="s">
        <v>1059</v>
      </c>
      <c r="B523" s="84" t="s">
        <v>207</v>
      </c>
      <c r="C523" s="81" t="s">
        <v>1072</v>
      </c>
      <c r="D523" s="83"/>
      <c r="E523" s="85" t="s">
        <v>181</v>
      </c>
      <c r="F523" s="86"/>
      <c r="G523" s="103"/>
      <c r="H523" s="87">
        <f t="shared" si="66"/>
        <v>0</v>
      </c>
      <c r="I523" s="58"/>
      <c r="J523" s="24" t="str">
        <f t="shared" ca="1" si="67"/>
        <v/>
      </c>
      <c r="K523" s="15" t="str">
        <f t="shared" si="71"/>
        <v>E031EAP-021 - Integrated Side Inlet Covereach</v>
      </c>
      <c r="L523" s="16">
        <f>MATCH(K523,'Pay Items'!$K$1:$K$649,0)</f>
        <v>523</v>
      </c>
      <c r="M523" s="17" t="str">
        <f t="shared" ca="1" si="68"/>
        <v>F0</v>
      </c>
      <c r="N523" s="17" t="str">
        <f t="shared" ca="1" si="69"/>
        <v>C2</v>
      </c>
      <c r="O523" s="17" t="str">
        <f t="shared" ca="1" si="70"/>
        <v>C2</v>
      </c>
    </row>
    <row r="524" spans="1:15" s="30" customFormat="1" ht="30" customHeight="1" x14ac:dyDescent="0.2">
      <c r="A524" s="108" t="s">
        <v>74</v>
      </c>
      <c r="B524" s="38" t="s">
        <v>43</v>
      </c>
      <c r="C524" s="88" t="s">
        <v>422</v>
      </c>
      <c r="D524" s="43" t="s">
        <v>11</v>
      </c>
      <c r="E524" s="28"/>
      <c r="F524" s="36"/>
      <c r="G524" s="109"/>
      <c r="H524" s="78"/>
      <c r="I524" s="53"/>
      <c r="J524" s="24" t="str">
        <f t="shared" ca="1" si="67"/>
        <v>LOCKED</v>
      </c>
      <c r="K524" s="15" t="str">
        <f t="shared" si="71"/>
        <v>E032Connecting to Existing ManholeCW 2130-R12</v>
      </c>
      <c r="L524" s="16">
        <f>MATCH(K524,'Pay Items'!$K$1:$K$649,0)</f>
        <v>524</v>
      </c>
      <c r="M524" s="17" t="str">
        <f t="shared" ca="1" si="68"/>
        <v>F0</v>
      </c>
      <c r="N524" s="17" t="str">
        <f t="shared" ca="1" si="69"/>
        <v>G</v>
      </c>
      <c r="O524" s="17" t="str">
        <f t="shared" ca="1" si="70"/>
        <v>C2</v>
      </c>
    </row>
    <row r="525" spans="1:15" s="30" customFormat="1" ht="30" customHeight="1" x14ac:dyDescent="0.2">
      <c r="A525" s="108" t="s">
        <v>75</v>
      </c>
      <c r="B525" s="44" t="s">
        <v>350</v>
      </c>
      <c r="C525" s="88" t="s">
        <v>1506</v>
      </c>
      <c r="D525" s="43"/>
      <c r="E525" s="28" t="s">
        <v>181</v>
      </c>
      <c r="F525" s="36"/>
      <c r="G525" s="102"/>
      <c r="H525" s="35">
        <f>ROUND(G525*F525,2)</f>
        <v>0</v>
      </c>
      <c r="I525" s="53" t="s">
        <v>1247</v>
      </c>
      <c r="J525" s="24" t="str">
        <f t="shared" ca="1" si="67"/>
        <v/>
      </c>
      <c r="K525" s="15" t="str">
        <f t="shared" si="71"/>
        <v>E033^ mm Catch Basin Leadeach</v>
      </c>
      <c r="L525" s="16">
        <f>MATCH(K525,'Pay Items'!$K$1:$K$649,0)</f>
        <v>525</v>
      </c>
      <c r="M525" s="17" t="str">
        <f t="shared" ca="1" si="68"/>
        <v>F0</v>
      </c>
      <c r="N525" s="17" t="str">
        <f t="shared" ca="1" si="69"/>
        <v>C2</v>
      </c>
      <c r="O525" s="17" t="str">
        <f t="shared" ca="1" si="70"/>
        <v>C2</v>
      </c>
    </row>
    <row r="526" spans="1:15" s="30" customFormat="1" ht="30" customHeight="1" x14ac:dyDescent="0.2">
      <c r="A526" s="108" t="s">
        <v>75</v>
      </c>
      <c r="B526" s="44" t="s">
        <v>967</v>
      </c>
      <c r="C526" s="88" t="s">
        <v>990</v>
      </c>
      <c r="D526" s="43"/>
      <c r="E526" s="28" t="s">
        <v>181</v>
      </c>
      <c r="F526" s="36"/>
      <c r="G526" s="102"/>
      <c r="H526" s="35">
        <f>ROUND(G526*F526,2)</f>
        <v>0</v>
      </c>
      <c r="I526" s="53" t="s">
        <v>1247</v>
      </c>
      <c r="J526" s="24" t="str">
        <f t="shared" ca="1" si="67"/>
        <v/>
      </c>
      <c r="K526" s="15" t="str">
        <f t="shared" si="71"/>
        <v>E033200 mm Catch Basin Leadeach</v>
      </c>
      <c r="L526" s="16">
        <f>MATCH(K526,'Pay Items'!$K$1:$K$649,0)</f>
        <v>526</v>
      </c>
      <c r="M526" s="17" t="str">
        <f t="shared" ca="1" si="68"/>
        <v>F0</v>
      </c>
      <c r="N526" s="17" t="str">
        <f t="shared" ca="1" si="69"/>
        <v>C2</v>
      </c>
      <c r="O526" s="17" t="str">
        <f t="shared" ca="1" si="70"/>
        <v>C2</v>
      </c>
    </row>
    <row r="527" spans="1:15" s="30" customFormat="1" ht="30" customHeight="1" x14ac:dyDescent="0.2">
      <c r="A527" s="108" t="s">
        <v>75</v>
      </c>
      <c r="B527" s="44" t="s">
        <v>967</v>
      </c>
      <c r="C527" s="88" t="s">
        <v>991</v>
      </c>
      <c r="D527" s="43"/>
      <c r="E527" s="28" t="s">
        <v>181</v>
      </c>
      <c r="F527" s="36"/>
      <c r="G527" s="102"/>
      <c r="H527" s="35">
        <f>ROUND(G527*F527,2)</f>
        <v>0</v>
      </c>
      <c r="I527" s="53" t="s">
        <v>1247</v>
      </c>
      <c r="J527" s="24" t="str">
        <f t="shared" ca="1" si="67"/>
        <v/>
      </c>
      <c r="K527" s="15" t="str">
        <f t="shared" si="71"/>
        <v>E033250 mm Catch Basin Leadeach</v>
      </c>
      <c r="L527" s="16">
        <f>MATCH(K527,'Pay Items'!$K$1:$K$649,0)</f>
        <v>527</v>
      </c>
      <c r="M527" s="17" t="str">
        <f t="shared" ca="1" si="68"/>
        <v>F0</v>
      </c>
      <c r="N527" s="17" t="str">
        <f t="shared" ca="1" si="69"/>
        <v>C2</v>
      </c>
      <c r="O527" s="17" t="str">
        <f t="shared" ca="1" si="70"/>
        <v>C2</v>
      </c>
    </row>
    <row r="528" spans="1:15" s="30" customFormat="1" ht="36" customHeight="1" x14ac:dyDescent="0.2">
      <c r="A528" s="108" t="s">
        <v>76</v>
      </c>
      <c r="B528" s="38" t="s">
        <v>44</v>
      </c>
      <c r="C528" s="88" t="s">
        <v>423</v>
      </c>
      <c r="D528" s="43" t="s">
        <v>11</v>
      </c>
      <c r="E528" s="28"/>
      <c r="F528" s="36"/>
      <c r="G528" s="109"/>
      <c r="H528" s="78"/>
      <c r="I528" s="53"/>
      <c r="J528" s="24" t="str">
        <f t="shared" ca="1" si="67"/>
        <v>LOCKED</v>
      </c>
      <c r="K528" s="15" t="str">
        <f t="shared" si="71"/>
        <v>E034Connecting to Existing Catch BasinCW 2130-R12</v>
      </c>
      <c r="L528" s="16">
        <f>MATCH(K528,'Pay Items'!$K$1:$K$649,0)</f>
        <v>528</v>
      </c>
      <c r="M528" s="17" t="str">
        <f t="shared" ca="1" si="68"/>
        <v>F0</v>
      </c>
      <c r="N528" s="17" t="str">
        <f t="shared" ca="1" si="69"/>
        <v>G</v>
      </c>
      <c r="O528" s="17" t="str">
        <f t="shared" ca="1" si="70"/>
        <v>C2</v>
      </c>
    </row>
    <row r="529" spans="1:15" s="30" customFormat="1" ht="30" customHeight="1" x14ac:dyDescent="0.2">
      <c r="A529" s="108" t="s">
        <v>77</v>
      </c>
      <c r="B529" s="44" t="s">
        <v>350</v>
      </c>
      <c r="C529" s="88" t="s">
        <v>1507</v>
      </c>
      <c r="D529" s="43"/>
      <c r="E529" s="28" t="s">
        <v>181</v>
      </c>
      <c r="F529" s="36"/>
      <c r="G529" s="102"/>
      <c r="H529" s="35">
        <f>ROUND(G529*F529,2)</f>
        <v>0</v>
      </c>
      <c r="I529" s="53" t="s">
        <v>1246</v>
      </c>
      <c r="J529" s="24" t="str">
        <f t="shared" ca="1" si="67"/>
        <v/>
      </c>
      <c r="K529" s="15" t="str">
        <f t="shared" si="71"/>
        <v>E035^ mm Drainage Connection Pipeeach</v>
      </c>
      <c r="L529" s="16">
        <f>MATCH(K529,'Pay Items'!$K$1:$K$649,0)</f>
        <v>529</v>
      </c>
      <c r="M529" s="17" t="str">
        <f t="shared" ca="1" si="68"/>
        <v>F0</v>
      </c>
      <c r="N529" s="17" t="str">
        <f t="shared" ca="1" si="69"/>
        <v>C2</v>
      </c>
      <c r="O529" s="17" t="str">
        <f t="shared" ca="1" si="70"/>
        <v>C2</v>
      </c>
    </row>
    <row r="530" spans="1:15" s="30" customFormat="1" ht="30" customHeight="1" x14ac:dyDescent="0.2">
      <c r="A530" s="108" t="s">
        <v>77</v>
      </c>
      <c r="B530" s="44" t="s">
        <v>967</v>
      </c>
      <c r="C530" s="88" t="s">
        <v>992</v>
      </c>
      <c r="D530" s="43"/>
      <c r="E530" s="28" t="s">
        <v>181</v>
      </c>
      <c r="F530" s="36"/>
      <c r="G530" s="102"/>
      <c r="H530" s="35">
        <f>ROUND(G530*F530,2)</f>
        <v>0</v>
      </c>
      <c r="I530" s="53" t="s">
        <v>1246</v>
      </c>
      <c r="J530" s="24" t="str">
        <f t="shared" ca="1" si="67"/>
        <v/>
      </c>
      <c r="K530" s="15" t="str">
        <f t="shared" si="71"/>
        <v>E035200 mm Drainage Connection Pipeeach</v>
      </c>
      <c r="L530" s="16">
        <f>MATCH(K530,'Pay Items'!$K$1:$K$649,0)</f>
        <v>530</v>
      </c>
      <c r="M530" s="17" t="str">
        <f t="shared" ca="1" si="68"/>
        <v>F0</v>
      </c>
      <c r="N530" s="17" t="str">
        <f t="shared" ca="1" si="69"/>
        <v>C2</v>
      </c>
      <c r="O530" s="17" t="str">
        <f t="shared" ca="1" si="70"/>
        <v>C2</v>
      </c>
    </row>
    <row r="531" spans="1:15" s="30" customFormat="1" ht="30" customHeight="1" x14ac:dyDescent="0.2">
      <c r="A531" s="108" t="s">
        <v>77</v>
      </c>
      <c r="B531" s="44" t="s">
        <v>967</v>
      </c>
      <c r="C531" s="88" t="s">
        <v>993</v>
      </c>
      <c r="D531" s="43"/>
      <c r="E531" s="28" t="s">
        <v>181</v>
      </c>
      <c r="F531" s="36"/>
      <c r="G531" s="102"/>
      <c r="H531" s="35">
        <f>ROUND(G531*F531,2)</f>
        <v>0</v>
      </c>
      <c r="I531" s="53" t="s">
        <v>1246</v>
      </c>
      <c r="J531" s="24" t="str">
        <f t="shared" ca="1" si="67"/>
        <v/>
      </c>
      <c r="K531" s="15" t="str">
        <f t="shared" si="71"/>
        <v>E035250 mm Drainage Connection Pipeeach</v>
      </c>
      <c r="L531" s="16">
        <f>MATCH(K531,'Pay Items'!$K$1:$K$649,0)</f>
        <v>531</v>
      </c>
      <c r="M531" s="17" t="str">
        <f t="shared" ca="1" si="68"/>
        <v>F0</v>
      </c>
      <c r="N531" s="17" t="str">
        <f t="shared" ca="1" si="69"/>
        <v>C2</v>
      </c>
      <c r="O531" s="17" t="str">
        <f t="shared" ca="1" si="70"/>
        <v>C2</v>
      </c>
    </row>
    <row r="532" spans="1:15" s="31" customFormat="1" ht="30" customHeight="1" x14ac:dyDescent="0.2">
      <c r="A532" s="108" t="s">
        <v>675</v>
      </c>
      <c r="B532" s="38" t="s">
        <v>45</v>
      </c>
      <c r="C532" s="88" t="s">
        <v>676</v>
      </c>
      <c r="D532" s="43" t="s">
        <v>11</v>
      </c>
      <c r="E532" s="28"/>
      <c r="F532" s="36"/>
      <c r="G532" s="35"/>
      <c r="H532" s="78"/>
      <c r="I532" s="53"/>
      <c r="J532" s="24" t="str">
        <f t="shared" ca="1" si="67"/>
        <v>LOCKED</v>
      </c>
      <c r="K532" s="15" t="str">
        <f t="shared" si="71"/>
        <v>E035AConnecting to Existing Catch PitCW 2130-R12</v>
      </c>
      <c r="L532" s="16">
        <f>MATCH(K532,'Pay Items'!$K$1:$K$649,0)</f>
        <v>532</v>
      </c>
      <c r="M532" s="17" t="str">
        <f t="shared" ca="1" si="68"/>
        <v>F0</v>
      </c>
      <c r="N532" s="17" t="str">
        <f t="shared" ca="1" si="69"/>
        <v>C2</v>
      </c>
      <c r="O532" s="17" t="str">
        <f t="shared" ca="1" si="70"/>
        <v>C2</v>
      </c>
    </row>
    <row r="533" spans="1:15" s="31" customFormat="1" ht="43.9" customHeight="1" x14ac:dyDescent="0.2">
      <c r="A533" s="108" t="s">
        <v>677</v>
      </c>
      <c r="B533" s="44" t="s">
        <v>350</v>
      </c>
      <c r="C533" s="88" t="s">
        <v>1508</v>
      </c>
      <c r="D533" s="43"/>
      <c r="E533" s="28" t="s">
        <v>181</v>
      </c>
      <c r="F533" s="36"/>
      <c r="G533" s="102"/>
      <c r="H533" s="35">
        <f>ROUND(G533*F533,2)</f>
        <v>0</v>
      </c>
      <c r="I533" s="53" t="s">
        <v>1246</v>
      </c>
      <c r="J533" s="24" t="str">
        <f t="shared" ca="1" si="67"/>
        <v/>
      </c>
      <c r="K533" s="15" t="str">
        <f t="shared" si="71"/>
        <v>E035B^ mm Drainage Connection Inlet Pipeeach</v>
      </c>
      <c r="L533" s="16">
        <f>MATCH(K533,'Pay Items'!$K$1:$K$649,0)</f>
        <v>533</v>
      </c>
      <c r="M533" s="17" t="str">
        <f t="shared" ca="1" si="68"/>
        <v>F0</v>
      </c>
      <c r="N533" s="17" t="str">
        <f t="shared" ca="1" si="69"/>
        <v>C2</v>
      </c>
      <c r="O533" s="17" t="str">
        <f t="shared" ca="1" si="70"/>
        <v>C2</v>
      </c>
    </row>
    <row r="534" spans="1:15" s="31" customFormat="1" ht="43.9" customHeight="1" x14ac:dyDescent="0.2">
      <c r="A534" s="108" t="s">
        <v>677</v>
      </c>
      <c r="B534" s="44" t="s">
        <v>967</v>
      </c>
      <c r="C534" s="88" t="s">
        <v>994</v>
      </c>
      <c r="D534" s="43"/>
      <c r="E534" s="28" t="s">
        <v>181</v>
      </c>
      <c r="F534" s="36"/>
      <c r="G534" s="102"/>
      <c r="H534" s="35">
        <f>ROUND(G534*F534,2)</f>
        <v>0</v>
      </c>
      <c r="I534" s="53" t="s">
        <v>1246</v>
      </c>
      <c r="J534" s="24" t="str">
        <f t="shared" ca="1" si="67"/>
        <v/>
      </c>
      <c r="K534" s="15" t="str">
        <f t="shared" si="71"/>
        <v>E035B200 mm Drainage Connection Inlet Pipeeach</v>
      </c>
      <c r="L534" s="16">
        <f>MATCH(K534,'Pay Items'!$K$1:$K$649,0)</f>
        <v>534</v>
      </c>
      <c r="M534" s="17" t="str">
        <f t="shared" ca="1" si="68"/>
        <v>F0</v>
      </c>
      <c r="N534" s="17" t="str">
        <f t="shared" ca="1" si="69"/>
        <v>C2</v>
      </c>
      <c r="O534" s="17" t="str">
        <f t="shared" ca="1" si="70"/>
        <v>C2</v>
      </c>
    </row>
    <row r="535" spans="1:15" s="31" customFormat="1" ht="43.9" customHeight="1" x14ac:dyDescent="0.2">
      <c r="A535" s="108" t="s">
        <v>677</v>
      </c>
      <c r="B535" s="44" t="s">
        <v>967</v>
      </c>
      <c r="C535" s="88" t="s">
        <v>995</v>
      </c>
      <c r="D535" s="43"/>
      <c r="E535" s="28" t="s">
        <v>181</v>
      </c>
      <c r="F535" s="36"/>
      <c r="G535" s="102"/>
      <c r="H535" s="35">
        <f>ROUND(G535*F535,2)</f>
        <v>0</v>
      </c>
      <c r="I535" s="53" t="s">
        <v>1246</v>
      </c>
      <c r="J535" s="24" t="str">
        <f t="shared" ca="1" si="67"/>
        <v/>
      </c>
      <c r="K535" s="15" t="str">
        <f t="shared" si="71"/>
        <v>E035B250 mm Drainage Connection Inlet Pipeeach</v>
      </c>
      <c r="L535" s="16">
        <f>MATCH(K535,'Pay Items'!$K$1:$K$649,0)</f>
        <v>535</v>
      </c>
      <c r="M535" s="17" t="str">
        <f t="shared" ca="1" si="68"/>
        <v>F0</v>
      </c>
      <c r="N535" s="17" t="str">
        <f t="shared" ca="1" si="69"/>
        <v>C2</v>
      </c>
      <c r="O535" s="17" t="str">
        <f t="shared" ca="1" si="70"/>
        <v>C2</v>
      </c>
    </row>
    <row r="536" spans="1:15" s="31" customFormat="1" ht="30" customHeight="1" x14ac:dyDescent="0.2">
      <c r="A536" s="108" t="s">
        <v>678</v>
      </c>
      <c r="B536" s="38" t="s">
        <v>46</v>
      </c>
      <c r="C536" s="88" t="s">
        <v>679</v>
      </c>
      <c r="D536" s="43" t="s">
        <v>11</v>
      </c>
      <c r="E536" s="28"/>
      <c r="F536" s="36"/>
      <c r="G536" s="35"/>
      <c r="H536" s="78"/>
      <c r="I536" s="53"/>
      <c r="J536" s="24" t="str">
        <f t="shared" ca="1" si="67"/>
        <v>LOCKED</v>
      </c>
      <c r="K536" s="15" t="str">
        <f t="shared" si="71"/>
        <v>E035CConnecting to Existing Inlet BoxCW 2130-R12</v>
      </c>
      <c r="L536" s="16">
        <f>MATCH(K536,'Pay Items'!$K$1:$K$649,0)</f>
        <v>536</v>
      </c>
      <c r="M536" s="17" t="str">
        <f t="shared" ca="1" si="68"/>
        <v>F0</v>
      </c>
      <c r="N536" s="17" t="str">
        <f t="shared" ca="1" si="69"/>
        <v>C2</v>
      </c>
      <c r="O536" s="17" t="str">
        <f t="shared" ca="1" si="70"/>
        <v>C2</v>
      </c>
    </row>
    <row r="537" spans="1:15" s="31" customFormat="1" ht="40.5" customHeight="1" x14ac:dyDescent="0.2">
      <c r="A537" s="108" t="s">
        <v>680</v>
      </c>
      <c r="B537" s="44" t="s">
        <v>350</v>
      </c>
      <c r="C537" s="88" t="s">
        <v>1508</v>
      </c>
      <c r="D537" s="43"/>
      <c r="E537" s="28" t="s">
        <v>181</v>
      </c>
      <c r="F537" s="36"/>
      <c r="G537" s="102"/>
      <c r="H537" s="35">
        <f>ROUND(G537*F537,2)</f>
        <v>0</v>
      </c>
      <c r="I537" s="53" t="s">
        <v>1246</v>
      </c>
      <c r="J537" s="24" t="str">
        <f t="shared" ca="1" si="67"/>
        <v/>
      </c>
      <c r="K537" s="15" t="str">
        <f t="shared" si="71"/>
        <v>E035D^ mm Drainage Connection Inlet Pipeeach</v>
      </c>
      <c r="L537" s="16">
        <f>MATCH(K537,'Pay Items'!$K$1:$K$649,0)</f>
        <v>537</v>
      </c>
      <c r="M537" s="17" t="str">
        <f t="shared" ca="1" si="68"/>
        <v>F0</v>
      </c>
      <c r="N537" s="17" t="str">
        <f t="shared" ca="1" si="69"/>
        <v>C2</v>
      </c>
      <c r="O537" s="17" t="str">
        <f t="shared" ca="1" si="70"/>
        <v>C2</v>
      </c>
    </row>
    <row r="538" spans="1:15" s="31" customFormat="1" ht="42.75" customHeight="1" x14ac:dyDescent="0.2">
      <c r="A538" s="108" t="s">
        <v>680</v>
      </c>
      <c r="B538" s="44" t="s">
        <v>967</v>
      </c>
      <c r="C538" s="88" t="s">
        <v>994</v>
      </c>
      <c r="D538" s="43"/>
      <c r="E538" s="28" t="s">
        <v>181</v>
      </c>
      <c r="F538" s="36"/>
      <c r="G538" s="102"/>
      <c r="H538" s="35">
        <f>ROUND(G538*F538,2)</f>
        <v>0</v>
      </c>
      <c r="I538" s="53" t="s">
        <v>1246</v>
      </c>
      <c r="J538" s="24" t="str">
        <f t="shared" ca="1" si="67"/>
        <v/>
      </c>
      <c r="K538" s="15" t="str">
        <f t="shared" si="71"/>
        <v>E035D200 mm Drainage Connection Inlet Pipeeach</v>
      </c>
      <c r="L538" s="16">
        <f>MATCH(K538,'Pay Items'!$K$1:$K$649,0)</f>
        <v>538</v>
      </c>
      <c r="M538" s="17" t="str">
        <f t="shared" ca="1" si="68"/>
        <v>F0</v>
      </c>
      <c r="N538" s="17" t="str">
        <f t="shared" ca="1" si="69"/>
        <v>C2</v>
      </c>
      <c r="O538" s="17" t="str">
        <f t="shared" ca="1" si="70"/>
        <v>C2</v>
      </c>
    </row>
    <row r="539" spans="1:15" s="31" customFormat="1" ht="37.5" customHeight="1" x14ac:dyDescent="0.2">
      <c r="A539" s="108" t="s">
        <v>680</v>
      </c>
      <c r="B539" s="44" t="s">
        <v>967</v>
      </c>
      <c r="C539" s="88" t="s">
        <v>995</v>
      </c>
      <c r="D539" s="43"/>
      <c r="E539" s="28" t="s">
        <v>181</v>
      </c>
      <c r="F539" s="36"/>
      <c r="G539" s="102"/>
      <c r="H539" s="35">
        <f>ROUND(G539*F539,2)</f>
        <v>0</v>
      </c>
      <c r="I539" s="53" t="s">
        <v>1246</v>
      </c>
      <c r="J539" s="24" t="str">
        <f t="shared" ca="1" si="67"/>
        <v/>
      </c>
      <c r="K539" s="15" t="str">
        <f t="shared" si="71"/>
        <v>E035D250 mm Drainage Connection Inlet Pipeeach</v>
      </c>
      <c r="L539" s="16">
        <f>MATCH(K539,'Pay Items'!$K$1:$K$649,0)</f>
        <v>539</v>
      </c>
      <c r="M539" s="17" t="str">
        <f t="shared" ca="1" si="68"/>
        <v>F0</v>
      </c>
      <c r="N539" s="17" t="str">
        <f t="shared" ca="1" si="69"/>
        <v>C2</v>
      </c>
      <c r="O539" s="17" t="str">
        <f t="shared" ca="1" si="70"/>
        <v>C2</v>
      </c>
    </row>
    <row r="540" spans="1:15" s="31" customFormat="1" ht="37.5" customHeight="1" x14ac:dyDescent="0.2">
      <c r="A540" s="108" t="s">
        <v>78</v>
      </c>
      <c r="B540" s="38" t="s">
        <v>47</v>
      </c>
      <c r="C540" s="88" t="s">
        <v>424</v>
      </c>
      <c r="D540" s="43" t="s">
        <v>11</v>
      </c>
      <c r="E540" s="28"/>
      <c r="F540" s="36"/>
      <c r="G540" s="102"/>
      <c r="H540" s="35"/>
      <c r="I540" s="53" t="s">
        <v>1219</v>
      </c>
      <c r="J540" s="24" t="str">
        <f t="shared" ca="1" si="67"/>
        <v/>
      </c>
      <c r="K540" s="15" t="str">
        <f t="shared" si="71"/>
        <v>E036Connecting to Existing SewerCW 2130-R12</v>
      </c>
      <c r="L540" s="16">
        <f>MATCH(K540,'Pay Items'!$K$1:$K$649,0)</f>
        <v>540</v>
      </c>
      <c r="M540" s="17" t="str">
        <f t="shared" ca="1" si="68"/>
        <v>F0</v>
      </c>
      <c r="N540" s="17" t="str">
        <f t="shared" ca="1" si="69"/>
        <v>C2</v>
      </c>
      <c r="O540" s="17" t="str">
        <f t="shared" ca="1" si="70"/>
        <v>C2</v>
      </c>
    </row>
    <row r="541" spans="1:15" s="30" customFormat="1" ht="39.950000000000003" customHeight="1" x14ac:dyDescent="0.2">
      <c r="A541" s="108" t="s">
        <v>79</v>
      </c>
      <c r="B541" s="44" t="s">
        <v>350</v>
      </c>
      <c r="C541" s="88" t="s">
        <v>1509</v>
      </c>
      <c r="D541" s="43"/>
      <c r="E541" s="28"/>
      <c r="F541" s="36"/>
      <c r="G541" s="109"/>
      <c r="H541" s="78"/>
      <c r="I541" s="53" t="s">
        <v>1510</v>
      </c>
      <c r="J541" s="24" t="str">
        <f t="shared" ca="1" si="67"/>
        <v>LOCKED</v>
      </c>
      <c r="K541" s="15" t="str">
        <f t="shared" si="71"/>
        <v>E037^ mm (Type ^) Connecting Pipe</v>
      </c>
      <c r="L541" s="16">
        <f>MATCH(K541,'Pay Items'!$K$1:$K$649,0)</f>
        <v>541</v>
      </c>
      <c r="M541" s="17" t="str">
        <f t="shared" ca="1" si="68"/>
        <v>F0</v>
      </c>
      <c r="N541" s="17" t="str">
        <f t="shared" ca="1" si="69"/>
        <v>G</v>
      </c>
      <c r="O541" s="17" t="str">
        <f t="shared" ca="1" si="70"/>
        <v>C2</v>
      </c>
    </row>
    <row r="542" spans="1:15" s="25" customFormat="1" ht="43.9" customHeight="1" x14ac:dyDescent="0.2">
      <c r="A542" s="108" t="s">
        <v>80</v>
      </c>
      <c r="B542" s="65" t="s">
        <v>700</v>
      </c>
      <c r="C542" s="37" t="s">
        <v>1511</v>
      </c>
      <c r="D542" s="43"/>
      <c r="E542" s="28" t="s">
        <v>181</v>
      </c>
      <c r="F542" s="36"/>
      <c r="G542" s="102"/>
      <c r="H542" s="35">
        <f t="shared" ref="H542:H547" si="72">ROUND(G542*F542,2)</f>
        <v>0</v>
      </c>
      <c r="I542" s="58" t="s">
        <v>858</v>
      </c>
      <c r="J542" s="24" t="str">
        <f t="shared" ca="1" si="67"/>
        <v/>
      </c>
      <c r="K542" s="15" t="str">
        <f t="shared" si="71"/>
        <v>E038Connecting to 300 mm (Type ^ ) Sewereach</v>
      </c>
      <c r="L542" s="16">
        <f>MATCH(K542,'Pay Items'!$K$1:$K$649,0)</f>
        <v>542</v>
      </c>
      <c r="M542" s="17" t="str">
        <f t="shared" ca="1" si="68"/>
        <v>F0</v>
      </c>
      <c r="N542" s="17" t="str">
        <f t="shared" ca="1" si="69"/>
        <v>C2</v>
      </c>
      <c r="O542" s="17" t="str">
        <f t="shared" ca="1" si="70"/>
        <v>C2</v>
      </c>
    </row>
    <row r="543" spans="1:15" s="25" customFormat="1" ht="43.9" customHeight="1" x14ac:dyDescent="0.2">
      <c r="A543" s="108" t="s">
        <v>81</v>
      </c>
      <c r="B543" s="65" t="s">
        <v>702</v>
      </c>
      <c r="C543" s="37" t="s">
        <v>1512</v>
      </c>
      <c r="D543" s="43"/>
      <c r="E543" s="28" t="s">
        <v>181</v>
      </c>
      <c r="F543" s="36"/>
      <c r="G543" s="102"/>
      <c r="H543" s="35">
        <f t="shared" si="72"/>
        <v>0</v>
      </c>
      <c r="I543" s="58" t="s">
        <v>858</v>
      </c>
      <c r="J543" s="24" t="str">
        <f t="shared" ca="1" si="67"/>
        <v/>
      </c>
      <c r="K543" s="15" t="str">
        <f t="shared" si="71"/>
        <v>E039Connecting to 375 mm (Type ^ ) Sewereach</v>
      </c>
      <c r="L543" s="16">
        <f>MATCH(K543,'Pay Items'!$K$1:$K$649,0)</f>
        <v>543</v>
      </c>
      <c r="M543" s="17" t="str">
        <f t="shared" ca="1" si="68"/>
        <v>F0</v>
      </c>
      <c r="N543" s="17" t="str">
        <f t="shared" ca="1" si="69"/>
        <v>C2</v>
      </c>
      <c r="O543" s="17" t="str">
        <f t="shared" ca="1" si="70"/>
        <v>C2</v>
      </c>
    </row>
    <row r="544" spans="1:15" s="25" customFormat="1" ht="43.9" customHeight="1" x14ac:dyDescent="0.2">
      <c r="A544" s="108" t="s">
        <v>82</v>
      </c>
      <c r="B544" s="65" t="s">
        <v>704</v>
      </c>
      <c r="C544" s="37" t="s">
        <v>1513</v>
      </c>
      <c r="D544" s="43"/>
      <c r="E544" s="28" t="s">
        <v>181</v>
      </c>
      <c r="F544" s="36"/>
      <c r="G544" s="102"/>
      <c r="H544" s="35">
        <f t="shared" si="72"/>
        <v>0</v>
      </c>
      <c r="I544" s="58" t="s">
        <v>858</v>
      </c>
      <c r="J544" s="24" t="str">
        <f t="shared" ca="1" si="67"/>
        <v/>
      </c>
      <c r="K544" s="15" t="str">
        <f t="shared" si="71"/>
        <v>E040Connecting to 450 mm (Type ^) Sewereach</v>
      </c>
      <c r="L544" s="16">
        <f>MATCH(K544,'Pay Items'!$K$1:$K$649,0)</f>
        <v>544</v>
      </c>
      <c r="M544" s="17" t="str">
        <f t="shared" ca="1" si="68"/>
        <v>F0</v>
      </c>
      <c r="N544" s="17" t="str">
        <f t="shared" ca="1" si="69"/>
        <v>C2</v>
      </c>
      <c r="O544" s="17" t="str">
        <f t="shared" ca="1" si="70"/>
        <v>C2</v>
      </c>
    </row>
    <row r="545" spans="1:15" s="25" customFormat="1" ht="43.9" customHeight="1" x14ac:dyDescent="0.2">
      <c r="A545" s="108" t="s">
        <v>83</v>
      </c>
      <c r="B545" s="65" t="s">
        <v>726</v>
      </c>
      <c r="C545" s="37" t="s">
        <v>1514</v>
      </c>
      <c r="D545" s="43"/>
      <c r="E545" s="28" t="s">
        <v>181</v>
      </c>
      <c r="F545" s="36"/>
      <c r="G545" s="102"/>
      <c r="H545" s="35">
        <f t="shared" si="72"/>
        <v>0</v>
      </c>
      <c r="I545" s="58" t="s">
        <v>858</v>
      </c>
      <c r="J545" s="24" t="str">
        <f t="shared" ca="1" si="67"/>
        <v/>
      </c>
      <c r="K545" s="15" t="str">
        <f t="shared" si="71"/>
        <v>E041Connecting to 525 mm (Type ^) Sewereach</v>
      </c>
      <c r="L545" s="16">
        <f>MATCH(K545,'Pay Items'!$K$1:$K$649,0)</f>
        <v>545</v>
      </c>
      <c r="M545" s="17" t="str">
        <f t="shared" ca="1" si="68"/>
        <v>F0</v>
      </c>
      <c r="N545" s="17" t="str">
        <f t="shared" ca="1" si="69"/>
        <v>C2</v>
      </c>
      <c r="O545" s="17" t="str">
        <f t="shared" ca="1" si="70"/>
        <v>C2</v>
      </c>
    </row>
    <row r="546" spans="1:15" s="25" customFormat="1" ht="43.9" customHeight="1" x14ac:dyDescent="0.2">
      <c r="A546" s="108" t="s">
        <v>1053</v>
      </c>
      <c r="B546" s="65" t="s">
        <v>1054</v>
      </c>
      <c r="C546" s="37" t="s">
        <v>1515</v>
      </c>
      <c r="D546" s="43"/>
      <c r="E546" s="28" t="s">
        <v>181</v>
      </c>
      <c r="F546" s="36"/>
      <c r="G546" s="102"/>
      <c r="H546" s="35">
        <f t="shared" si="72"/>
        <v>0</v>
      </c>
      <c r="I546" s="58" t="s">
        <v>858</v>
      </c>
      <c r="J546" s="24" t="str">
        <f t="shared" ca="1" si="67"/>
        <v/>
      </c>
      <c r="K546" s="15" t="str">
        <f t="shared" si="71"/>
        <v>E041AConnecting to 600 mm (Type ^) Sewereach</v>
      </c>
      <c r="L546" s="16">
        <f>MATCH(K546,'Pay Items'!$K$1:$K$649,0)</f>
        <v>546</v>
      </c>
      <c r="M546" s="17" t="str">
        <f t="shared" ca="1" si="68"/>
        <v>F0</v>
      </c>
      <c r="N546" s="17" t="str">
        <f t="shared" ca="1" si="69"/>
        <v>C2</v>
      </c>
      <c r="O546" s="17" t="str">
        <f t="shared" ca="1" si="70"/>
        <v>C2</v>
      </c>
    </row>
    <row r="547" spans="1:15" s="25" customFormat="1" ht="43.9" customHeight="1" x14ac:dyDescent="0.2">
      <c r="A547" s="118" t="s">
        <v>1071</v>
      </c>
      <c r="B547" s="65" t="s">
        <v>1054</v>
      </c>
      <c r="C547" s="37" t="s">
        <v>1516</v>
      </c>
      <c r="D547" s="43"/>
      <c r="E547" s="28" t="s">
        <v>181</v>
      </c>
      <c r="F547" s="36"/>
      <c r="G547" s="102"/>
      <c r="H547" s="35">
        <f t="shared" si="72"/>
        <v>0</v>
      </c>
      <c r="I547" s="58" t="s">
        <v>1517</v>
      </c>
      <c r="J547" s="24" t="str">
        <f t="shared" ca="1" si="67"/>
        <v/>
      </c>
      <c r="K547" s="15" t="str">
        <f t="shared" si="71"/>
        <v>E041BConnecting to ^ mm (Type ^) Sewereach</v>
      </c>
      <c r="L547" s="16">
        <f>MATCH(K547,'Pay Items'!$K$1:$K$649,0)</f>
        <v>547</v>
      </c>
      <c r="M547" s="17" t="str">
        <f t="shared" ca="1" si="68"/>
        <v>F0</v>
      </c>
      <c r="N547" s="17" t="str">
        <f t="shared" ca="1" si="69"/>
        <v>C2</v>
      </c>
      <c r="O547" s="17" t="str">
        <f t="shared" ca="1" si="70"/>
        <v>C2</v>
      </c>
    </row>
    <row r="548" spans="1:15" s="30" customFormat="1" ht="43.9" customHeight="1" x14ac:dyDescent="0.2">
      <c r="A548" s="108" t="s">
        <v>84</v>
      </c>
      <c r="B548" s="38" t="s">
        <v>48</v>
      </c>
      <c r="C548" s="88" t="s">
        <v>727</v>
      </c>
      <c r="D548" s="43" t="s">
        <v>11</v>
      </c>
      <c r="E548" s="28"/>
      <c r="F548" s="36"/>
      <c r="G548" s="109"/>
      <c r="H548" s="78"/>
      <c r="I548" s="53"/>
      <c r="J548" s="24" t="str">
        <f t="shared" ca="1" si="67"/>
        <v>LOCKED</v>
      </c>
      <c r="K548" s="15" t="str">
        <f t="shared" si="71"/>
        <v>E042Connecting New Sewer Service to Existing Sewer ServiceCW 2130-R12</v>
      </c>
      <c r="L548" s="16">
        <f>MATCH(K548,'Pay Items'!$K$1:$K$649,0)</f>
        <v>548</v>
      </c>
      <c r="M548" s="17" t="str">
        <f t="shared" ca="1" si="68"/>
        <v>F0</v>
      </c>
      <c r="N548" s="17" t="str">
        <f t="shared" ca="1" si="69"/>
        <v>G</v>
      </c>
      <c r="O548" s="17" t="str">
        <f t="shared" ca="1" si="70"/>
        <v>C2</v>
      </c>
    </row>
    <row r="549" spans="1:15" s="30" customFormat="1" ht="30" customHeight="1" x14ac:dyDescent="0.2">
      <c r="A549" s="108" t="s">
        <v>85</v>
      </c>
      <c r="B549" s="44" t="s">
        <v>350</v>
      </c>
      <c r="C549" s="88" t="s">
        <v>1492</v>
      </c>
      <c r="D549" s="43"/>
      <c r="E549" s="28" t="s">
        <v>181</v>
      </c>
      <c r="F549" s="36"/>
      <c r="G549" s="102"/>
      <c r="H549" s="35">
        <f t="shared" ref="H549:H558" si="73">ROUND(G549*F549,2)</f>
        <v>0</v>
      </c>
      <c r="I549" s="53" t="s">
        <v>1518</v>
      </c>
      <c r="J549" s="24" t="str">
        <f t="shared" ca="1" si="67"/>
        <v/>
      </c>
      <c r="K549" s="15" t="str">
        <f t="shared" si="71"/>
        <v>E043^ mmeach</v>
      </c>
      <c r="L549" s="16">
        <f>MATCH(K549,'Pay Items'!$K$1:$K$649,0)</f>
        <v>549</v>
      </c>
      <c r="M549" s="17" t="str">
        <f t="shared" ca="1" si="68"/>
        <v>F0</v>
      </c>
      <c r="N549" s="17" t="str">
        <f t="shared" ca="1" si="69"/>
        <v>C2</v>
      </c>
      <c r="O549" s="17" t="str">
        <f t="shared" ca="1" si="70"/>
        <v>C2</v>
      </c>
    </row>
    <row r="550" spans="1:15" s="25" customFormat="1" ht="39.950000000000003" customHeight="1" x14ac:dyDescent="0.2">
      <c r="A550" s="108" t="s">
        <v>86</v>
      </c>
      <c r="B550" s="38" t="s">
        <v>49</v>
      </c>
      <c r="C550" s="37" t="s">
        <v>692</v>
      </c>
      <c r="D550" s="43" t="s">
        <v>11</v>
      </c>
      <c r="E550" s="28" t="s">
        <v>181</v>
      </c>
      <c r="F550" s="36"/>
      <c r="G550" s="102"/>
      <c r="H550" s="35">
        <f t="shared" si="73"/>
        <v>0</v>
      </c>
      <c r="I550" s="53"/>
      <c r="J550" s="24" t="str">
        <f t="shared" ca="1" si="67"/>
        <v/>
      </c>
      <c r="K550" s="15" t="str">
        <f t="shared" si="71"/>
        <v>E044Abandoning Existing Catch BasinsCW 2130-R12each</v>
      </c>
      <c r="L550" s="16">
        <f>MATCH(K550,'Pay Items'!$K$1:$K$649,0)</f>
        <v>550</v>
      </c>
      <c r="M550" s="17" t="str">
        <f t="shared" ca="1" si="68"/>
        <v>F0</v>
      </c>
      <c r="N550" s="17" t="str">
        <f t="shared" ca="1" si="69"/>
        <v>C2</v>
      </c>
      <c r="O550" s="17" t="str">
        <f t="shared" ca="1" si="70"/>
        <v>C2</v>
      </c>
    </row>
    <row r="551" spans="1:15" s="25" customFormat="1" ht="30" customHeight="1" x14ac:dyDescent="0.2">
      <c r="A551" s="108" t="s">
        <v>428</v>
      </c>
      <c r="B551" s="38" t="s">
        <v>50</v>
      </c>
      <c r="C551" s="37" t="s">
        <v>425</v>
      </c>
      <c r="D551" s="43" t="s">
        <v>11</v>
      </c>
      <c r="E551" s="28" t="s">
        <v>181</v>
      </c>
      <c r="F551" s="36"/>
      <c r="G551" s="102"/>
      <c r="H551" s="35">
        <f t="shared" si="73"/>
        <v>0</v>
      </c>
      <c r="I551" s="53"/>
      <c r="J551" s="24" t="str">
        <f t="shared" ca="1" si="67"/>
        <v/>
      </c>
      <c r="K551" s="15" t="str">
        <f t="shared" si="71"/>
        <v>E045Abandoning Existing Catch PitCW 2130-R12each</v>
      </c>
      <c r="L551" s="16">
        <f>MATCH(K551,'Pay Items'!$K$1:$K$649,0)</f>
        <v>551</v>
      </c>
      <c r="M551" s="17" t="str">
        <f t="shared" ca="1" si="68"/>
        <v>F0</v>
      </c>
      <c r="N551" s="17" t="str">
        <f t="shared" ca="1" si="69"/>
        <v>C2</v>
      </c>
      <c r="O551" s="17" t="str">
        <f t="shared" ca="1" si="70"/>
        <v>C2</v>
      </c>
    </row>
    <row r="552" spans="1:15" s="25" customFormat="1" ht="30" customHeight="1" x14ac:dyDescent="0.2">
      <c r="A552" s="108" t="s">
        <v>430</v>
      </c>
      <c r="B552" s="38" t="s">
        <v>51</v>
      </c>
      <c r="C552" s="37" t="s">
        <v>693</v>
      </c>
      <c r="D552" s="43" t="s">
        <v>11</v>
      </c>
      <c r="E552" s="28" t="s">
        <v>181</v>
      </c>
      <c r="F552" s="36"/>
      <c r="G552" s="102"/>
      <c r="H552" s="35">
        <f t="shared" si="73"/>
        <v>0</v>
      </c>
      <c r="I552" s="53"/>
      <c r="J552" s="24" t="str">
        <f t="shared" ca="1" si="67"/>
        <v/>
      </c>
      <c r="K552" s="15" t="str">
        <f t="shared" si="71"/>
        <v>E046Removal of Existing Catch BasinsCW 2130-R12each</v>
      </c>
      <c r="L552" s="16">
        <f>MATCH(K552,'Pay Items'!$K$1:$K$649,0)</f>
        <v>552</v>
      </c>
      <c r="M552" s="17" t="str">
        <f t="shared" ca="1" si="68"/>
        <v>F0</v>
      </c>
      <c r="N552" s="17" t="str">
        <f t="shared" ca="1" si="69"/>
        <v>C2</v>
      </c>
      <c r="O552" s="17" t="str">
        <f t="shared" ca="1" si="70"/>
        <v>C2</v>
      </c>
    </row>
    <row r="553" spans="1:15" s="25" customFormat="1" ht="30" customHeight="1" x14ac:dyDescent="0.2">
      <c r="A553" s="108" t="s">
        <v>432</v>
      </c>
      <c r="B553" s="38" t="s">
        <v>52</v>
      </c>
      <c r="C553" s="37" t="s">
        <v>426</v>
      </c>
      <c r="D553" s="43" t="s">
        <v>11</v>
      </c>
      <c r="E553" s="28" t="s">
        <v>181</v>
      </c>
      <c r="F553" s="36"/>
      <c r="G553" s="102"/>
      <c r="H553" s="35">
        <f t="shared" si="73"/>
        <v>0</v>
      </c>
      <c r="I553" s="53"/>
      <c r="J553" s="24" t="str">
        <f t="shared" ca="1" si="67"/>
        <v/>
      </c>
      <c r="K553" s="15" t="str">
        <f t="shared" si="71"/>
        <v>E047Removal of Existing Catch PitCW 2130-R12each</v>
      </c>
      <c r="L553" s="16">
        <f>MATCH(K553,'Pay Items'!$K$1:$K$649,0)</f>
        <v>553</v>
      </c>
      <c r="M553" s="17" t="str">
        <f t="shared" ca="1" si="68"/>
        <v>F0</v>
      </c>
      <c r="N553" s="17" t="str">
        <f t="shared" ca="1" si="69"/>
        <v>C2</v>
      </c>
      <c r="O553" s="17" t="str">
        <f t="shared" ca="1" si="70"/>
        <v>C2</v>
      </c>
    </row>
    <row r="554" spans="1:15" s="25" customFormat="1" ht="43.5" customHeight="1" x14ac:dyDescent="0.2">
      <c r="A554" s="108" t="s">
        <v>434</v>
      </c>
      <c r="B554" s="38" t="s">
        <v>429</v>
      </c>
      <c r="C554" s="37" t="s">
        <v>694</v>
      </c>
      <c r="D554" s="43" t="s">
        <v>11</v>
      </c>
      <c r="E554" s="28" t="s">
        <v>181</v>
      </c>
      <c r="F554" s="36"/>
      <c r="G554" s="102"/>
      <c r="H554" s="35">
        <f t="shared" si="73"/>
        <v>0</v>
      </c>
      <c r="I554" s="53"/>
      <c r="J554" s="24" t="str">
        <f t="shared" ca="1" si="67"/>
        <v/>
      </c>
      <c r="K554" s="15" t="str">
        <f t="shared" si="71"/>
        <v>E048Relocation of Existing Catch BasinsCW 2130-R12each</v>
      </c>
      <c r="L554" s="16">
        <f>MATCH(K554,'Pay Items'!$K$1:$K$649,0)</f>
        <v>554</v>
      </c>
      <c r="M554" s="17" t="str">
        <f t="shared" ca="1" si="68"/>
        <v>F0</v>
      </c>
      <c r="N554" s="17" t="str">
        <f t="shared" ca="1" si="69"/>
        <v>C2</v>
      </c>
      <c r="O554" s="17" t="str">
        <f t="shared" ca="1" si="70"/>
        <v>C2</v>
      </c>
    </row>
    <row r="555" spans="1:15" s="25" customFormat="1" ht="30" customHeight="1" x14ac:dyDescent="0.2">
      <c r="A555" s="108" t="s">
        <v>435</v>
      </c>
      <c r="B555" s="38" t="s">
        <v>431</v>
      </c>
      <c r="C555" s="37" t="s">
        <v>427</v>
      </c>
      <c r="D555" s="43" t="s">
        <v>11</v>
      </c>
      <c r="E555" s="28" t="s">
        <v>181</v>
      </c>
      <c r="F555" s="36"/>
      <c r="G555" s="102"/>
      <c r="H555" s="35">
        <f t="shared" si="73"/>
        <v>0</v>
      </c>
      <c r="I555" s="53"/>
      <c r="J555" s="24" t="str">
        <f t="shared" ca="1" si="67"/>
        <v/>
      </c>
      <c r="K555" s="15" t="str">
        <f t="shared" si="71"/>
        <v>E049Relocation of Existing Catch PitCW 2130-R12each</v>
      </c>
      <c r="L555" s="16">
        <f>MATCH(K555,'Pay Items'!$K$1:$K$649,0)</f>
        <v>555</v>
      </c>
      <c r="M555" s="17" t="str">
        <f t="shared" ca="1" si="68"/>
        <v>F0</v>
      </c>
      <c r="N555" s="17" t="str">
        <f t="shared" ca="1" si="69"/>
        <v>C2</v>
      </c>
      <c r="O555" s="17" t="str">
        <f t="shared" ca="1" si="70"/>
        <v>C2</v>
      </c>
    </row>
    <row r="556" spans="1:15" s="25" customFormat="1" ht="39.950000000000003" customHeight="1" x14ac:dyDescent="0.2">
      <c r="A556" s="108" t="s">
        <v>436</v>
      </c>
      <c r="B556" s="38" t="s">
        <v>433</v>
      </c>
      <c r="C556" s="37" t="s">
        <v>22</v>
      </c>
      <c r="D556" s="43" t="s">
        <v>11</v>
      </c>
      <c r="E556" s="28" t="s">
        <v>181</v>
      </c>
      <c r="F556" s="36"/>
      <c r="G556" s="102"/>
      <c r="H556" s="35">
        <f t="shared" si="73"/>
        <v>0</v>
      </c>
      <c r="I556" s="53"/>
      <c r="J556" s="24" t="str">
        <f t="shared" ca="1" si="67"/>
        <v/>
      </c>
      <c r="K556" s="15" t="str">
        <f t="shared" si="71"/>
        <v>E050Abandoning Existing Drainage InletsCW 2130-R12each</v>
      </c>
      <c r="L556" s="16">
        <f>MATCH(K556,'Pay Items'!$K$1:$K$649,0)</f>
        <v>556</v>
      </c>
      <c r="M556" s="17" t="str">
        <f t="shared" ca="1" si="68"/>
        <v>F0</v>
      </c>
      <c r="N556" s="17" t="str">
        <f t="shared" ca="1" si="69"/>
        <v>C2</v>
      </c>
      <c r="O556" s="17" t="str">
        <f t="shared" ca="1" si="70"/>
        <v>C2</v>
      </c>
    </row>
    <row r="557" spans="1:15" s="25" customFormat="1" ht="30" customHeight="1" x14ac:dyDescent="0.2">
      <c r="A557" s="108" t="s">
        <v>0</v>
      </c>
      <c r="B557" s="38" t="s">
        <v>489</v>
      </c>
      <c r="C557" s="37" t="s">
        <v>1</v>
      </c>
      <c r="D557" s="43" t="s">
        <v>1588</v>
      </c>
      <c r="E557" s="28" t="s">
        <v>181</v>
      </c>
      <c r="F557" s="36"/>
      <c r="G557" s="102"/>
      <c r="H557" s="35">
        <f t="shared" si="73"/>
        <v>0</v>
      </c>
      <c r="I557" s="53" t="s">
        <v>2</v>
      </c>
      <c r="J557" s="24" t="str">
        <f t="shared" ca="1" si="67"/>
        <v/>
      </c>
      <c r="K557" s="15" t="str">
        <f t="shared" si="71"/>
        <v>E050ACatch Basin CleaningCW 2140-R5each</v>
      </c>
      <c r="L557" s="16">
        <f>MATCH(K557,'Pay Items'!$K$1:$K$649,0)</f>
        <v>557</v>
      </c>
      <c r="M557" s="17" t="str">
        <f t="shared" ca="1" si="68"/>
        <v>F0</v>
      </c>
      <c r="N557" s="17" t="str">
        <f t="shared" ca="1" si="69"/>
        <v>C2</v>
      </c>
      <c r="O557" s="17" t="str">
        <f t="shared" ca="1" si="70"/>
        <v>C2</v>
      </c>
    </row>
    <row r="558" spans="1:15" s="25" customFormat="1" ht="30" customHeight="1" x14ac:dyDescent="0.2">
      <c r="A558" s="108" t="s">
        <v>437</v>
      </c>
      <c r="B558" s="38" t="s">
        <v>548</v>
      </c>
      <c r="C558" s="37" t="s">
        <v>314</v>
      </c>
      <c r="D558" s="43" t="s">
        <v>12</v>
      </c>
      <c r="E558" s="28" t="s">
        <v>182</v>
      </c>
      <c r="F558" s="36"/>
      <c r="G558" s="102"/>
      <c r="H558" s="35">
        <f t="shared" si="73"/>
        <v>0</v>
      </c>
      <c r="I558" s="53"/>
      <c r="J558" s="24" t="str">
        <f t="shared" ca="1" si="67"/>
        <v/>
      </c>
      <c r="K558" s="15" t="str">
        <f t="shared" si="71"/>
        <v>E051Installation of SubdrainsCW 3120-R4m</v>
      </c>
      <c r="L558" s="16">
        <f>MATCH(K558,'Pay Items'!$K$1:$K$649,0)</f>
        <v>558</v>
      </c>
      <c r="M558" s="17" t="str">
        <f t="shared" ca="1" si="68"/>
        <v>F0</v>
      </c>
      <c r="N558" s="17" t="str">
        <f t="shared" ca="1" si="69"/>
        <v>C2</v>
      </c>
      <c r="O558" s="17" t="str">
        <f t="shared" ca="1" si="70"/>
        <v>C2</v>
      </c>
    </row>
    <row r="559" spans="1:15" s="30" customFormat="1" ht="30" customHeight="1" x14ac:dyDescent="0.2">
      <c r="A559" s="108" t="s">
        <v>908</v>
      </c>
      <c r="B559" s="38" t="s">
        <v>620</v>
      </c>
      <c r="C559" s="88" t="s">
        <v>922</v>
      </c>
      <c r="D559" s="43" t="s">
        <v>961</v>
      </c>
      <c r="E559" s="28"/>
      <c r="F559" s="36"/>
      <c r="G559" s="109"/>
      <c r="H559" s="78"/>
      <c r="I559" s="53"/>
      <c r="J559" s="24" t="str">
        <f t="shared" ca="1" si="67"/>
        <v>LOCKED</v>
      </c>
      <c r="K559" s="15" t="str">
        <f t="shared" si="71"/>
        <v>E052sCorrugated Steel Pipe Culvert - SupplyCW 3610-R5</v>
      </c>
      <c r="L559" s="16">
        <f>MATCH(K559,'Pay Items'!$K$1:$K$649,0)</f>
        <v>559</v>
      </c>
      <c r="M559" s="17" t="str">
        <f t="shared" ca="1" si="68"/>
        <v>F0</v>
      </c>
      <c r="N559" s="17" t="str">
        <f t="shared" ca="1" si="69"/>
        <v>G</v>
      </c>
      <c r="O559" s="17" t="str">
        <f t="shared" ca="1" si="70"/>
        <v>C2</v>
      </c>
    </row>
    <row r="560" spans="1:15" s="25" customFormat="1" ht="30" customHeight="1" x14ac:dyDescent="0.2">
      <c r="A560" s="108" t="s">
        <v>859</v>
      </c>
      <c r="B560" s="44" t="s">
        <v>350</v>
      </c>
      <c r="C560" s="37" t="s">
        <v>1519</v>
      </c>
      <c r="D560" s="43"/>
      <c r="E560" s="28" t="s">
        <v>182</v>
      </c>
      <c r="F560" s="36"/>
      <c r="G560" s="102"/>
      <c r="H560" s="35">
        <f t="shared" ref="H560:H565" si="74">ROUND(G560*F560,2)</f>
        <v>0</v>
      </c>
      <c r="I560" s="53" t="s">
        <v>1520</v>
      </c>
      <c r="J560" s="24" t="str">
        <f t="shared" ca="1" si="67"/>
        <v/>
      </c>
      <c r="K560" s="15" t="str">
        <f t="shared" si="71"/>
        <v>E053s(250 mm, ^ gauge, ^)m</v>
      </c>
      <c r="L560" s="16">
        <f>MATCH(K560,'Pay Items'!$K$1:$K$649,0)</f>
        <v>560</v>
      </c>
      <c r="M560" s="17" t="str">
        <f t="shared" ca="1" si="68"/>
        <v>F0</v>
      </c>
      <c r="N560" s="17" t="str">
        <f t="shared" ca="1" si="69"/>
        <v>C2</v>
      </c>
      <c r="O560" s="17" t="str">
        <f t="shared" ca="1" si="70"/>
        <v>C2</v>
      </c>
    </row>
    <row r="561" spans="1:15" s="25" customFormat="1" ht="30" customHeight="1" x14ac:dyDescent="0.2">
      <c r="A561" s="108" t="s">
        <v>919</v>
      </c>
      <c r="B561" s="44" t="s">
        <v>350</v>
      </c>
      <c r="C561" s="37" t="s">
        <v>1521</v>
      </c>
      <c r="D561" s="43"/>
      <c r="E561" s="28" t="s">
        <v>182</v>
      </c>
      <c r="F561" s="36"/>
      <c r="G561" s="102"/>
      <c r="H561" s="35">
        <f t="shared" si="74"/>
        <v>0</v>
      </c>
      <c r="I561" s="53" t="s">
        <v>1520</v>
      </c>
      <c r="J561" s="24" t="str">
        <f t="shared" ca="1" si="67"/>
        <v/>
      </c>
      <c r="K561" s="15" t="str">
        <f t="shared" si="71"/>
        <v>E053As(300 mm, ^ gauge, ^)m</v>
      </c>
      <c r="L561" s="16">
        <f>MATCH(K561,'Pay Items'!$K$1:$K$649,0)</f>
        <v>561</v>
      </c>
      <c r="M561" s="17" t="str">
        <f t="shared" ca="1" si="68"/>
        <v>F0</v>
      </c>
      <c r="N561" s="17" t="str">
        <f t="shared" ca="1" si="69"/>
        <v>C2</v>
      </c>
      <c r="O561" s="17" t="str">
        <f t="shared" ca="1" si="70"/>
        <v>C2</v>
      </c>
    </row>
    <row r="562" spans="1:15" s="25" customFormat="1" ht="30" customHeight="1" x14ac:dyDescent="0.2">
      <c r="A562" s="108" t="s">
        <v>860</v>
      </c>
      <c r="B562" s="44" t="s">
        <v>351</v>
      </c>
      <c r="C562" s="37" t="s">
        <v>1522</v>
      </c>
      <c r="D562" s="43"/>
      <c r="E562" s="28" t="s">
        <v>182</v>
      </c>
      <c r="F562" s="36"/>
      <c r="G562" s="102"/>
      <c r="H562" s="35">
        <f t="shared" si="74"/>
        <v>0</v>
      </c>
      <c r="I562" s="53" t="s">
        <v>1520</v>
      </c>
      <c r="J562" s="24" t="str">
        <f t="shared" ca="1" si="67"/>
        <v/>
      </c>
      <c r="K562" s="15" t="str">
        <f t="shared" si="71"/>
        <v>E054s(375 mm,^ gauge, ^)m</v>
      </c>
      <c r="L562" s="16">
        <f>MATCH(K562,'Pay Items'!$K$1:$K$649,0)</f>
        <v>562</v>
      </c>
      <c r="M562" s="17" t="str">
        <f t="shared" ca="1" si="68"/>
        <v>F0</v>
      </c>
      <c r="N562" s="17" t="str">
        <f t="shared" ca="1" si="69"/>
        <v>C2</v>
      </c>
      <c r="O562" s="17" t="str">
        <f t="shared" ca="1" si="70"/>
        <v>C2</v>
      </c>
    </row>
    <row r="563" spans="1:15" s="25" customFormat="1" ht="30" customHeight="1" x14ac:dyDescent="0.2">
      <c r="A563" s="108" t="s">
        <v>861</v>
      </c>
      <c r="B563" s="44" t="s">
        <v>352</v>
      </c>
      <c r="C563" s="37" t="s">
        <v>1523</v>
      </c>
      <c r="D563" s="43"/>
      <c r="E563" s="28" t="s">
        <v>182</v>
      </c>
      <c r="F563" s="36"/>
      <c r="G563" s="102"/>
      <c r="H563" s="35">
        <f t="shared" si="74"/>
        <v>0</v>
      </c>
      <c r="I563" s="53" t="s">
        <v>1520</v>
      </c>
      <c r="J563" s="24" t="str">
        <f t="shared" ca="1" si="67"/>
        <v/>
      </c>
      <c r="K563" s="15" t="str">
        <f t="shared" si="71"/>
        <v>E055s(450 mm,^ gauge, ^)m</v>
      </c>
      <c r="L563" s="16">
        <f>MATCH(K563,'Pay Items'!$K$1:$K$649,0)</f>
        <v>563</v>
      </c>
      <c r="M563" s="17" t="str">
        <f t="shared" ca="1" si="68"/>
        <v>F0</v>
      </c>
      <c r="N563" s="17" t="str">
        <f t="shared" ca="1" si="69"/>
        <v>C2</v>
      </c>
      <c r="O563" s="17" t="str">
        <f t="shared" ca="1" si="70"/>
        <v>C2</v>
      </c>
    </row>
    <row r="564" spans="1:15" s="25" customFormat="1" ht="30" customHeight="1" x14ac:dyDescent="0.2">
      <c r="A564" s="108" t="s">
        <v>862</v>
      </c>
      <c r="B564" s="44" t="s">
        <v>353</v>
      </c>
      <c r="C564" s="37" t="s">
        <v>1524</v>
      </c>
      <c r="D564" s="43"/>
      <c r="E564" s="28" t="s">
        <v>182</v>
      </c>
      <c r="F564" s="36"/>
      <c r="G564" s="102"/>
      <c r="H564" s="35">
        <f t="shared" si="74"/>
        <v>0</v>
      </c>
      <c r="I564" s="53" t="s">
        <v>1520</v>
      </c>
      <c r="J564" s="24" t="str">
        <f t="shared" ca="1" si="67"/>
        <v/>
      </c>
      <c r="K564" s="15" t="str">
        <f t="shared" si="71"/>
        <v>E056s(600 mm,^ gauge, ^)m</v>
      </c>
      <c r="L564" s="16">
        <f>MATCH(K564,'Pay Items'!$K$1:$K$649,0)</f>
        <v>564</v>
      </c>
      <c r="M564" s="17" t="str">
        <f t="shared" ca="1" si="68"/>
        <v>F0</v>
      </c>
      <c r="N564" s="17" t="str">
        <f t="shared" ca="1" si="69"/>
        <v>C2</v>
      </c>
      <c r="O564" s="17" t="str">
        <f t="shared" ca="1" si="70"/>
        <v>C2</v>
      </c>
    </row>
    <row r="565" spans="1:15" s="25" customFormat="1" ht="30" customHeight="1" x14ac:dyDescent="0.2">
      <c r="A565" s="108" t="s">
        <v>863</v>
      </c>
      <c r="B565" s="44" t="s">
        <v>354</v>
      </c>
      <c r="C565" s="37" t="s">
        <v>1525</v>
      </c>
      <c r="D565" s="43"/>
      <c r="E565" s="28" t="s">
        <v>182</v>
      </c>
      <c r="F565" s="36"/>
      <c r="G565" s="102"/>
      <c r="H565" s="35">
        <f t="shared" si="74"/>
        <v>0</v>
      </c>
      <c r="I565" s="53" t="s">
        <v>1520</v>
      </c>
      <c r="J565" s="24" t="str">
        <f t="shared" ca="1" si="67"/>
        <v/>
      </c>
      <c r="K565" s="15" t="str">
        <f t="shared" si="71"/>
        <v>E057s(^ mm, ^ gauge, ^)m</v>
      </c>
      <c r="L565" s="16">
        <f>MATCH(K565,'Pay Items'!$K$1:$K$649,0)</f>
        <v>565</v>
      </c>
      <c r="M565" s="17" t="str">
        <f t="shared" ca="1" si="68"/>
        <v>F0</v>
      </c>
      <c r="N565" s="17" t="str">
        <f t="shared" ca="1" si="69"/>
        <v>C2</v>
      </c>
      <c r="O565" s="17" t="str">
        <f t="shared" ca="1" si="70"/>
        <v>C2</v>
      </c>
    </row>
    <row r="566" spans="1:15" s="30" customFormat="1" ht="30" customHeight="1" x14ac:dyDescent="0.2">
      <c r="A566" s="108" t="s">
        <v>864</v>
      </c>
      <c r="B566" s="38" t="s">
        <v>681</v>
      </c>
      <c r="C566" s="88" t="s">
        <v>923</v>
      </c>
      <c r="D566" s="43" t="s">
        <v>961</v>
      </c>
      <c r="E566" s="28"/>
      <c r="F566" s="36"/>
      <c r="G566" s="109"/>
      <c r="H566" s="78"/>
      <c r="I566" s="53"/>
      <c r="J566" s="24" t="str">
        <f t="shared" ca="1" si="67"/>
        <v>LOCKED</v>
      </c>
      <c r="K566" s="15" t="str">
        <f t="shared" si="71"/>
        <v>E057iCorrugated Steel Pipe Culvert - InstallCW 3610-R5</v>
      </c>
      <c r="L566" s="16">
        <f>MATCH(K566,'Pay Items'!$K$1:$K$649,0)</f>
        <v>566</v>
      </c>
      <c r="M566" s="17" t="str">
        <f t="shared" ca="1" si="68"/>
        <v>F0</v>
      </c>
      <c r="N566" s="17" t="str">
        <f t="shared" ca="1" si="69"/>
        <v>G</v>
      </c>
      <c r="O566" s="17" t="str">
        <f t="shared" ca="1" si="70"/>
        <v>C2</v>
      </c>
    </row>
    <row r="567" spans="1:15" s="25" customFormat="1" ht="30" customHeight="1" x14ac:dyDescent="0.2">
      <c r="A567" s="108" t="s">
        <v>865</v>
      </c>
      <c r="B567" s="44" t="s">
        <v>350</v>
      </c>
      <c r="C567" s="37" t="s">
        <v>1519</v>
      </c>
      <c r="D567" s="43"/>
      <c r="E567" s="28" t="s">
        <v>182</v>
      </c>
      <c r="F567" s="36"/>
      <c r="G567" s="102"/>
      <c r="H567" s="35">
        <f t="shared" ref="H567:H572" si="75">ROUND(G567*F567,2)</f>
        <v>0</v>
      </c>
      <c r="I567" s="53" t="s">
        <v>1520</v>
      </c>
      <c r="J567" s="24" t="str">
        <f t="shared" ca="1" si="67"/>
        <v/>
      </c>
      <c r="K567" s="15" t="str">
        <f t="shared" si="71"/>
        <v>E058i(250 mm, ^ gauge, ^)m</v>
      </c>
      <c r="L567" s="16">
        <f>MATCH(K567,'Pay Items'!$K$1:$K$649,0)</f>
        <v>567</v>
      </c>
      <c r="M567" s="17" t="str">
        <f t="shared" ca="1" si="68"/>
        <v>F0</v>
      </c>
      <c r="N567" s="17" t="str">
        <f t="shared" ca="1" si="69"/>
        <v>C2</v>
      </c>
      <c r="O567" s="17" t="str">
        <f t="shared" ca="1" si="70"/>
        <v>C2</v>
      </c>
    </row>
    <row r="568" spans="1:15" s="25" customFormat="1" ht="30" customHeight="1" x14ac:dyDescent="0.2">
      <c r="A568" s="108" t="s">
        <v>920</v>
      </c>
      <c r="B568" s="44" t="s">
        <v>350</v>
      </c>
      <c r="C568" s="37" t="s">
        <v>1521</v>
      </c>
      <c r="D568" s="43"/>
      <c r="E568" s="28" t="s">
        <v>182</v>
      </c>
      <c r="F568" s="36"/>
      <c r="G568" s="102"/>
      <c r="H568" s="35">
        <f t="shared" si="75"/>
        <v>0</v>
      </c>
      <c r="I568" s="53" t="s">
        <v>1520</v>
      </c>
      <c r="J568" s="24" t="str">
        <f t="shared" ca="1" si="67"/>
        <v/>
      </c>
      <c r="K568" s="15" t="str">
        <f t="shared" si="71"/>
        <v>E058Ai(300 mm, ^ gauge, ^)m</v>
      </c>
      <c r="L568" s="16">
        <f>MATCH(K568,'Pay Items'!$K$1:$K$649,0)</f>
        <v>568</v>
      </c>
      <c r="M568" s="17" t="str">
        <f t="shared" ca="1" si="68"/>
        <v>F0</v>
      </c>
      <c r="N568" s="17" t="str">
        <f t="shared" ca="1" si="69"/>
        <v>C2</v>
      </c>
      <c r="O568" s="17" t="str">
        <f t="shared" ca="1" si="70"/>
        <v>C2</v>
      </c>
    </row>
    <row r="569" spans="1:15" s="25" customFormat="1" ht="30" customHeight="1" x14ac:dyDescent="0.2">
      <c r="A569" s="108" t="s">
        <v>866</v>
      </c>
      <c r="B569" s="44" t="s">
        <v>351</v>
      </c>
      <c r="C569" s="37" t="s">
        <v>1526</v>
      </c>
      <c r="D569" s="43"/>
      <c r="E569" s="28" t="s">
        <v>182</v>
      </c>
      <c r="F569" s="36"/>
      <c r="G569" s="102"/>
      <c r="H569" s="35">
        <f t="shared" si="75"/>
        <v>0</v>
      </c>
      <c r="I569" s="53" t="s">
        <v>1520</v>
      </c>
      <c r="J569" s="24" t="str">
        <f t="shared" ca="1" si="67"/>
        <v/>
      </c>
      <c r="K569" s="15" t="str">
        <f t="shared" si="71"/>
        <v>E059i(375 mm, ^ gauge, ^)m</v>
      </c>
      <c r="L569" s="16">
        <f>MATCH(K569,'Pay Items'!$K$1:$K$649,0)</f>
        <v>569</v>
      </c>
      <c r="M569" s="17" t="str">
        <f t="shared" ca="1" si="68"/>
        <v>F0</v>
      </c>
      <c r="N569" s="17" t="str">
        <f t="shared" ca="1" si="69"/>
        <v>C2</v>
      </c>
      <c r="O569" s="17" t="str">
        <f t="shared" ca="1" si="70"/>
        <v>C2</v>
      </c>
    </row>
    <row r="570" spans="1:15" s="25" customFormat="1" ht="30" customHeight="1" x14ac:dyDescent="0.2">
      <c r="A570" s="108" t="s">
        <v>867</v>
      </c>
      <c r="B570" s="44" t="s">
        <v>352</v>
      </c>
      <c r="C570" s="37" t="s">
        <v>1527</v>
      </c>
      <c r="D570" s="43"/>
      <c r="E570" s="28" t="s">
        <v>182</v>
      </c>
      <c r="F570" s="36"/>
      <c r="G570" s="102"/>
      <c r="H570" s="35">
        <f t="shared" si="75"/>
        <v>0</v>
      </c>
      <c r="I570" s="53" t="s">
        <v>1520</v>
      </c>
      <c r="J570" s="24" t="str">
        <f t="shared" ca="1" si="67"/>
        <v/>
      </c>
      <c r="K570" s="15" t="str">
        <f t="shared" si="71"/>
        <v>E060i(450 mm, ^ gauge, ^)m</v>
      </c>
      <c r="L570" s="16">
        <f>MATCH(K570,'Pay Items'!$K$1:$K$649,0)</f>
        <v>570</v>
      </c>
      <c r="M570" s="17" t="str">
        <f t="shared" ca="1" si="68"/>
        <v>F0</v>
      </c>
      <c r="N570" s="17" t="str">
        <f t="shared" ca="1" si="69"/>
        <v>C2</v>
      </c>
      <c r="O570" s="17" t="str">
        <f t="shared" ca="1" si="70"/>
        <v>C2</v>
      </c>
    </row>
    <row r="571" spans="1:15" s="25" customFormat="1" ht="30" customHeight="1" x14ac:dyDescent="0.2">
      <c r="A571" s="108" t="s">
        <v>868</v>
      </c>
      <c r="B571" s="44" t="s">
        <v>353</v>
      </c>
      <c r="C571" s="37" t="s">
        <v>1528</v>
      </c>
      <c r="D571" s="43"/>
      <c r="E571" s="28" t="s">
        <v>182</v>
      </c>
      <c r="F571" s="36"/>
      <c r="G571" s="102"/>
      <c r="H571" s="35">
        <f t="shared" si="75"/>
        <v>0</v>
      </c>
      <c r="I571" s="53" t="s">
        <v>1520</v>
      </c>
      <c r="J571" s="24" t="str">
        <f t="shared" ca="1" si="67"/>
        <v/>
      </c>
      <c r="K571" s="15" t="str">
        <f t="shared" si="71"/>
        <v>E061i(600 mm, ^ gauge, ^)m</v>
      </c>
      <c r="L571" s="16">
        <f>MATCH(K571,'Pay Items'!$K$1:$K$649,0)</f>
        <v>571</v>
      </c>
      <c r="M571" s="17" t="str">
        <f t="shared" ca="1" si="68"/>
        <v>F0</v>
      </c>
      <c r="N571" s="17" t="str">
        <f t="shared" ca="1" si="69"/>
        <v>C2</v>
      </c>
      <c r="O571" s="17" t="str">
        <f t="shared" ca="1" si="70"/>
        <v>C2</v>
      </c>
    </row>
    <row r="572" spans="1:15" s="25" customFormat="1" ht="30" customHeight="1" x14ac:dyDescent="0.2">
      <c r="A572" s="108" t="s">
        <v>869</v>
      </c>
      <c r="B572" s="44" t="s">
        <v>354</v>
      </c>
      <c r="C572" s="37" t="s">
        <v>1525</v>
      </c>
      <c r="D572" s="43"/>
      <c r="E572" s="28" t="s">
        <v>182</v>
      </c>
      <c r="F572" s="36"/>
      <c r="G572" s="102"/>
      <c r="H572" s="35">
        <f t="shared" si="75"/>
        <v>0</v>
      </c>
      <c r="I572" s="53" t="s">
        <v>1520</v>
      </c>
      <c r="J572" s="24" t="str">
        <f t="shared" ca="1" si="67"/>
        <v/>
      </c>
      <c r="K572" s="15" t="str">
        <f t="shared" si="71"/>
        <v>E062i(^ mm, ^ gauge, ^)m</v>
      </c>
      <c r="L572" s="16">
        <f>MATCH(K572,'Pay Items'!$K$1:$K$649,0)</f>
        <v>572</v>
      </c>
      <c r="M572" s="17" t="str">
        <f t="shared" ca="1" si="68"/>
        <v>F0</v>
      </c>
      <c r="N572" s="17" t="str">
        <f t="shared" ca="1" si="69"/>
        <v>C2</v>
      </c>
      <c r="O572" s="17" t="str">
        <f t="shared" ca="1" si="70"/>
        <v>C2</v>
      </c>
    </row>
    <row r="573" spans="1:15" s="30" customFormat="1" ht="43.9" customHeight="1" x14ac:dyDescent="0.2">
      <c r="A573" s="108" t="s">
        <v>900</v>
      </c>
      <c r="B573" s="38" t="s">
        <v>682</v>
      </c>
      <c r="C573" s="88" t="s">
        <v>470</v>
      </c>
      <c r="D573" s="43" t="s">
        <v>961</v>
      </c>
      <c r="E573" s="28"/>
      <c r="F573" s="36"/>
      <c r="G573" s="109"/>
      <c r="H573" s="78"/>
      <c r="I573" s="53"/>
      <c r="J573" s="24" t="str">
        <f t="shared" ca="1" si="67"/>
        <v>LOCKED</v>
      </c>
      <c r="K573" s="15" t="str">
        <f t="shared" si="71"/>
        <v>E062sPrecast Concrete Pipe Culvert - SupplyCW 3610-R5</v>
      </c>
      <c r="L573" s="16">
        <f>MATCH(K573,'Pay Items'!$K$1:$K$649,0)</f>
        <v>573</v>
      </c>
      <c r="M573" s="17" t="str">
        <f t="shared" ca="1" si="68"/>
        <v>F0</v>
      </c>
      <c r="N573" s="17" t="str">
        <f t="shared" ca="1" si="69"/>
        <v>G</v>
      </c>
      <c r="O573" s="17" t="str">
        <f t="shared" ca="1" si="70"/>
        <v>C2</v>
      </c>
    </row>
    <row r="574" spans="1:15" s="25" customFormat="1" ht="30" customHeight="1" x14ac:dyDescent="0.2">
      <c r="A574" s="108" t="s">
        <v>901</v>
      </c>
      <c r="B574" s="44" t="s">
        <v>350</v>
      </c>
      <c r="C574" s="37" t="s">
        <v>1529</v>
      </c>
      <c r="D574" s="43"/>
      <c r="E574" s="28" t="s">
        <v>182</v>
      </c>
      <c r="F574" s="36"/>
      <c r="G574" s="102"/>
      <c r="H574" s="35">
        <f>ROUND(G574*F574,2)</f>
        <v>0</v>
      </c>
      <c r="I574" s="89" t="s">
        <v>1493</v>
      </c>
      <c r="J574" s="24" t="str">
        <f t="shared" ca="1" si="67"/>
        <v/>
      </c>
      <c r="K574" s="15" t="str">
        <f t="shared" si="71"/>
        <v>E063s^ mmm</v>
      </c>
      <c r="L574" s="16">
        <f>MATCH(K574,'Pay Items'!$K$1:$K$649,0)</f>
        <v>574</v>
      </c>
      <c r="M574" s="17" t="str">
        <f t="shared" ca="1" si="68"/>
        <v>F0</v>
      </c>
      <c r="N574" s="17" t="str">
        <f t="shared" ca="1" si="69"/>
        <v>C2</v>
      </c>
      <c r="O574" s="17" t="str">
        <f t="shared" ca="1" si="70"/>
        <v>C2</v>
      </c>
    </row>
    <row r="575" spans="1:15" s="30" customFormat="1" ht="30" customHeight="1" x14ac:dyDescent="0.2">
      <c r="A575" s="108" t="s">
        <v>902</v>
      </c>
      <c r="B575" s="38" t="s">
        <v>683</v>
      </c>
      <c r="C575" s="88" t="s">
        <v>471</v>
      </c>
      <c r="D575" s="43" t="s">
        <v>961</v>
      </c>
      <c r="E575" s="28"/>
      <c r="F575" s="36"/>
      <c r="G575" s="102"/>
      <c r="H575" s="35"/>
      <c r="I575" s="58"/>
      <c r="J575" s="24" t="str">
        <f t="shared" ca="1" si="67"/>
        <v/>
      </c>
      <c r="K575" s="15" t="str">
        <f t="shared" si="71"/>
        <v>E064iPrecast Concrete Pipe Culvert - InstallCW 3610-R5</v>
      </c>
      <c r="L575" s="16">
        <f>MATCH(K575,'Pay Items'!$K$1:$K$649,0)</f>
        <v>575</v>
      </c>
      <c r="M575" s="17" t="str">
        <f t="shared" ca="1" si="68"/>
        <v>F0</v>
      </c>
      <c r="N575" s="17" t="str">
        <f t="shared" ca="1" si="69"/>
        <v>C2</v>
      </c>
      <c r="O575" s="17" t="str">
        <f t="shared" ca="1" si="70"/>
        <v>C2</v>
      </c>
    </row>
    <row r="576" spans="1:15" s="25" customFormat="1" ht="30" customHeight="1" x14ac:dyDescent="0.2">
      <c r="A576" s="108" t="s">
        <v>903</v>
      </c>
      <c r="B576" s="44" t="s">
        <v>350</v>
      </c>
      <c r="C576" s="37" t="s">
        <v>1529</v>
      </c>
      <c r="D576" s="43"/>
      <c r="E576" s="28" t="s">
        <v>182</v>
      </c>
      <c r="F576" s="36"/>
      <c r="G576" s="102"/>
      <c r="H576" s="35">
        <f>ROUND(G576*F576,2)</f>
        <v>0</v>
      </c>
      <c r="I576" s="89" t="s">
        <v>1493</v>
      </c>
      <c r="J576" s="24" t="str">
        <f t="shared" ca="1" si="67"/>
        <v/>
      </c>
      <c r="K576" s="15" t="str">
        <f t="shared" si="71"/>
        <v>E065i^ mmm</v>
      </c>
      <c r="L576" s="16">
        <f>MATCH(K576,'Pay Items'!$K$1:$K$649,0)</f>
        <v>576</v>
      </c>
      <c r="M576" s="17" t="str">
        <f t="shared" ca="1" si="68"/>
        <v>F0</v>
      </c>
      <c r="N576" s="17" t="str">
        <f t="shared" ca="1" si="69"/>
        <v>C2</v>
      </c>
      <c r="O576" s="17" t="str">
        <f t="shared" ca="1" si="70"/>
        <v>C2</v>
      </c>
    </row>
    <row r="577" spans="1:15" s="30" customFormat="1" ht="30" customHeight="1" x14ac:dyDescent="0.2">
      <c r="A577" s="108" t="s">
        <v>924</v>
      </c>
      <c r="B577" s="38" t="s">
        <v>3</v>
      </c>
      <c r="C577" s="88" t="s">
        <v>925</v>
      </c>
      <c r="D577" s="43" t="s">
        <v>961</v>
      </c>
      <c r="E577" s="28"/>
      <c r="F577" s="36"/>
      <c r="G577" s="109"/>
      <c r="H577" s="78"/>
      <c r="I577" s="53"/>
      <c r="J577" s="24" t="str">
        <f t="shared" ca="1" si="67"/>
        <v>LOCKED</v>
      </c>
      <c r="K577" s="15" t="str">
        <f t="shared" si="71"/>
        <v>E065iAHigh Density Polyethylene Pipe - SupplyCW 3610-R5</v>
      </c>
      <c r="L577" s="16">
        <f>MATCH(K577,'Pay Items'!$K$1:$K$649,0)</f>
        <v>577</v>
      </c>
      <c r="M577" s="17" t="str">
        <f t="shared" ca="1" si="68"/>
        <v>F0</v>
      </c>
      <c r="N577" s="17" t="str">
        <f t="shared" ca="1" si="69"/>
        <v>G</v>
      </c>
      <c r="O577" s="17" t="str">
        <f t="shared" ca="1" si="70"/>
        <v>C2</v>
      </c>
    </row>
    <row r="578" spans="1:15" s="25" customFormat="1" ht="30" customHeight="1" x14ac:dyDescent="0.2">
      <c r="A578" s="108" t="s">
        <v>926</v>
      </c>
      <c r="B578" s="44" t="s">
        <v>350</v>
      </c>
      <c r="C578" s="37" t="s">
        <v>1530</v>
      </c>
      <c r="D578" s="43"/>
      <c r="E578" s="28" t="s">
        <v>182</v>
      </c>
      <c r="F578" s="36"/>
      <c r="G578" s="102"/>
      <c r="H578" s="35">
        <f>ROUND(G578*F578,2)</f>
        <v>0</v>
      </c>
      <c r="I578" s="53" t="s">
        <v>1531</v>
      </c>
      <c r="J578" s="24" t="str">
        <f t="shared" ca="1" si="67"/>
        <v/>
      </c>
      <c r="K578" s="15" t="str">
        <f t="shared" si="71"/>
        <v>E065iB(^ mm)m</v>
      </c>
      <c r="L578" s="16">
        <f>MATCH(K578,'Pay Items'!$K$1:$K$649,0)</f>
        <v>578</v>
      </c>
      <c r="M578" s="17" t="str">
        <f t="shared" ca="1" si="68"/>
        <v>F0</v>
      </c>
      <c r="N578" s="17" t="str">
        <f t="shared" ca="1" si="69"/>
        <v>C2</v>
      </c>
      <c r="O578" s="17" t="str">
        <f t="shared" ca="1" si="70"/>
        <v>C2</v>
      </c>
    </row>
    <row r="579" spans="1:15" s="30" customFormat="1" ht="36" customHeight="1" x14ac:dyDescent="0.2">
      <c r="A579" s="108" t="s">
        <v>927</v>
      </c>
      <c r="B579" s="38" t="s">
        <v>683</v>
      </c>
      <c r="C579" s="88" t="s">
        <v>928</v>
      </c>
      <c r="D579" s="43" t="s">
        <v>961</v>
      </c>
      <c r="E579" s="28"/>
      <c r="F579" s="36"/>
      <c r="G579" s="109"/>
      <c r="H579" s="78"/>
      <c r="I579" s="53"/>
      <c r="J579" s="24" t="str">
        <f t="shared" ref="J579:J642" ca="1" si="76">IF(CELL("protect",$G579)=1, "LOCKED", "")</f>
        <v>LOCKED</v>
      </c>
      <c r="K579" s="15" t="str">
        <f t="shared" si="71"/>
        <v>E065iCHigh Density Polyethylene Pipe - InstallCW 3610-R5</v>
      </c>
      <c r="L579" s="16">
        <f>MATCH(K579,'Pay Items'!$K$1:$K$649,0)</f>
        <v>579</v>
      </c>
      <c r="M579" s="17" t="str">
        <f t="shared" ref="M579:M642" ca="1" si="77">CELL("format",$F579)</f>
        <v>F0</v>
      </c>
      <c r="N579" s="17" t="str">
        <f t="shared" ref="N579:N642" ca="1" si="78">CELL("format",$G579)</f>
        <v>G</v>
      </c>
      <c r="O579" s="17" t="str">
        <f t="shared" ref="O579:O642" ca="1" si="79">CELL("format",$H579)</f>
        <v>C2</v>
      </c>
    </row>
    <row r="580" spans="1:15" s="25" customFormat="1" ht="30" customHeight="1" x14ac:dyDescent="0.2">
      <c r="A580" s="108" t="s">
        <v>929</v>
      </c>
      <c r="B580" s="44" t="s">
        <v>350</v>
      </c>
      <c r="C580" s="37" t="s">
        <v>1530</v>
      </c>
      <c r="D580" s="43"/>
      <c r="E580" s="28" t="s">
        <v>182</v>
      </c>
      <c r="F580" s="36"/>
      <c r="G580" s="102"/>
      <c r="H580" s="35">
        <f t="shared" ref="H580:H585" si="80">ROUND(G580*F580,2)</f>
        <v>0</v>
      </c>
      <c r="I580" s="53" t="s">
        <v>1531</v>
      </c>
      <c r="J580" s="24" t="str">
        <f t="shared" ca="1" si="76"/>
        <v/>
      </c>
      <c r="K580" s="15" t="str">
        <f t="shared" ref="K580:K643" si="81">CLEAN(CONCATENATE(TRIM($A580),TRIM($C580),IF(LEFT($D580)&lt;&gt;"E",TRIM($D580),),TRIM($E580)))</f>
        <v>E065iD(^ mm)m</v>
      </c>
      <c r="L580" s="16">
        <f>MATCH(K580,'Pay Items'!$K$1:$K$649,0)</f>
        <v>580</v>
      </c>
      <c r="M580" s="17" t="str">
        <f t="shared" ca="1" si="77"/>
        <v>F0</v>
      </c>
      <c r="N580" s="17" t="str">
        <f t="shared" ca="1" si="78"/>
        <v>C2</v>
      </c>
      <c r="O580" s="17" t="str">
        <f t="shared" ca="1" si="79"/>
        <v>C2</v>
      </c>
    </row>
    <row r="581" spans="1:15" s="30" customFormat="1" ht="30" customHeight="1" x14ac:dyDescent="0.2">
      <c r="A581" s="108" t="s">
        <v>728</v>
      </c>
      <c r="B581" s="38" t="s">
        <v>3</v>
      </c>
      <c r="C581" s="88" t="s">
        <v>208</v>
      </c>
      <c r="D581" s="43" t="s">
        <v>961</v>
      </c>
      <c r="E581" s="28" t="s">
        <v>181</v>
      </c>
      <c r="F581" s="36"/>
      <c r="G581" s="102"/>
      <c r="H581" s="35">
        <f t="shared" si="80"/>
        <v>0</v>
      </c>
      <c r="I581" s="58"/>
      <c r="J581" s="24" t="str">
        <f t="shared" ca="1" si="76"/>
        <v/>
      </c>
      <c r="K581" s="15" t="str">
        <f t="shared" si="81"/>
        <v>E067Connections to Existing CulvertsCW 3610-R5each</v>
      </c>
      <c r="L581" s="16">
        <f>MATCH(K581,'Pay Items'!$K$1:$K$649,0)</f>
        <v>581</v>
      </c>
      <c r="M581" s="17" t="str">
        <f t="shared" ca="1" si="77"/>
        <v>F0</v>
      </c>
      <c r="N581" s="17" t="str">
        <f t="shared" ca="1" si="78"/>
        <v>C2</v>
      </c>
      <c r="O581" s="17" t="str">
        <f t="shared" ca="1" si="79"/>
        <v>C2</v>
      </c>
    </row>
    <row r="582" spans="1:15" s="25" customFormat="1" ht="42.6" customHeight="1" x14ac:dyDescent="0.2">
      <c r="A582" s="108" t="s">
        <v>930</v>
      </c>
      <c r="B582" s="38" t="s">
        <v>931</v>
      </c>
      <c r="C582" s="37" t="s">
        <v>932</v>
      </c>
      <c r="D582" s="43" t="s">
        <v>961</v>
      </c>
      <c r="E582" s="28" t="s">
        <v>179</v>
      </c>
      <c r="F582" s="36"/>
      <c r="G582" s="102"/>
      <c r="H582" s="35">
        <f t="shared" si="80"/>
        <v>0</v>
      </c>
      <c r="I582" s="53"/>
      <c r="J582" s="24" t="str">
        <f t="shared" ca="1" si="76"/>
        <v/>
      </c>
      <c r="K582" s="15" t="str">
        <f t="shared" si="81"/>
        <v>E068Plugging and Abandoning of Existing Pipe CulvertsCW 3610-R5m³</v>
      </c>
      <c r="L582" s="16">
        <f>MATCH(K582,'Pay Items'!$K$1:$K$649,0)</f>
        <v>582</v>
      </c>
      <c r="M582" s="17" t="str">
        <f t="shared" ca="1" si="77"/>
        <v>F0</v>
      </c>
      <c r="N582" s="17" t="str">
        <f t="shared" ca="1" si="78"/>
        <v>C2</v>
      </c>
      <c r="O582" s="17" t="str">
        <f t="shared" ca="1" si="79"/>
        <v>C2</v>
      </c>
    </row>
    <row r="583" spans="1:15" s="30" customFormat="1" ht="30" customHeight="1" x14ac:dyDescent="0.2">
      <c r="A583" s="108" t="s">
        <v>933</v>
      </c>
      <c r="B583" s="38" t="s">
        <v>934</v>
      </c>
      <c r="C583" s="88" t="s">
        <v>939</v>
      </c>
      <c r="D583" s="43" t="s">
        <v>961</v>
      </c>
      <c r="E583" s="28" t="s">
        <v>182</v>
      </c>
      <c r="F583" s="36"/>
      <c r="G583" s="102"/>
      <c r="H583" s="35">
        <f t="shared" si="80"/>
        <v>0</v>
      </c>
      <c r="I583" s="58"/>
      <c r="J583" s="24" t="str">
        <f t="shared" ca="1" si="76"/>
        <v/>
      </c>
      <c r="K583" s="15" t="str">
        <f t="shared" si="81"/>
        <v>E069Removal of Existing CulvertsCW 3610-R5m</v>
      </c>
      <c r="L583" s="16">
        <f>MATCH(K583,'Pay Items'!$K$1:$K$649,0)</f>
        <v>583</v>
      </c>
      <c r="M583" s="17" t="str">
        <f t="shared" ca="1" si="77"/>
        <v>F0</v>
      </c>
      <c r="N583" s="17" t="str">
        <f t="shared" ca="1" si="78"/>
        <v>C2</v>
      </c>
      <c r="O583" s="17" t="str">
        <f t="shared" ca="1" si="79"/>
        <v>C2</v>
      </c>
    </row>
    <row r="584" spans="1:15" s="30" customFormat="1" ht="30" customHeight="1" x14ac:dyDescent="0.2">
      <c r="A584" s="108" t="s">
        <v>935</v>
      </c>
      <c r="B584" s="38" t="s">
        <v>936</v>
      </c>
      <c r="C584" s="88" t="s">
        <v>940</v>
      </c>
      <c r="D584" s="43" t="s">
        <v>961</v>
      </c>
      <c r="E584" s="28" t="s">
        <v>182</v>
      </c>
      <c r="F584" s="36"/>
      <c r="G584" s="102"/>
      <c r="H584" s="35">
        <f t="shared" si="80"/>
        <v>0</v>
      </c>
      <c r="I584" s="58"/>
      <c r="J584" s="24" t="str">
        <f t="shared" ca="1" si="76"/>
        <v/>
      </c>
      <c r="K584" s="15" t="str">
        <f t="shared" si="81"/>
        <v>E070Disposal of Existing CulvertsCW 3610-R5m</v>
      </c>
      <c r="L584" s="16">
        <f>MATCH(K584,'Pay Items'!$K$1:$K$649,0)</f>
        <v>584</v>
      </c>
      <c r="M584" s="17" t="str">
        <f t="shared" ca="1" si="77"/>
        <v>F0</v>
      </c>
      <c r="N584" s="17" t="str">
        <f t="shared" ca="1" si="78"/>
        <v>C2</v>
      </c>
      <c r="O584" s="17" t="str">
        <f t="shared" ca="1" si="79"/>
        <v>C2</v>
      </c>
    </row>
    <row r="585" spans="1:15" s="30" customFormat="1" ht="30" customHeight="1" x14ac:dyDescent="0.2">
      <c r="A585" s="108" t="s">
        <v>962</v>
      </c>
      <c r="B585" s="38" t="s">
        <v>964</v>
      </c>
      <c r="C585" s="88" t="s">
        <v>963</v>
      </c>
      <c r="D585" s="43" t="s">
        <v>961</v>
      </c>
      <c r="E585" s="28" t="s">
        <v>181</v>
      </c>
      <c r="F585" s="36"/>
      <c r="G585" s="102"/>
      <c r="H585" s="35">
        <f t="shared" si="80"/>
        <v>0</v>
      </c>
      <c r="I585" s="58"/>
      <c r="J585" s="24" t="str">
        <f t="shared" ca="1" si="76"/>
        <v/>
      </c>
      <c r="K585" s="15" t="str">
        <f t="shared" si="81"/>
        <v>E071Culvert End MarkersCW 3610-R5each</v>
      </c>
      <c r="L585" s="16">
        <f>MATCH(K585,'Pay Items'!$K$1:$K$649,0)</f>
        <v>585</v>
      </c>
      <c r="M585" s="17" t="str">
        <f t="shared" ca="1" si="77"/>
        <v>F0</v>
      </c>
      <c r="N585" s="17" t="str">
        <f t="shared" ca="1" si="78"/>
        <v>C2</v>
      </c>
      <c r="O585" s="17" t="str">
        <f t="shared" ca="1" si="79"/>
        <v>C2</v>
      </c>
    </row>
    <row r="586" spans="1:15" s="30" customFormat="1" ht="39.75" customHeight="1" x14ac:dyDescent="0.2">
      <c r="A586" s="108" t="s">
        <v>997</v>
      </c>
      <c r="B586" s="38" t="s">
        <v>998</v>
      </c>
      <c r="C586" s="88" t="s">
        <v>999</v>
      </c>
      <c r="D586" s="59" t="s">
        <v>1532</v>
      </c>
      <c r="E586" s="28"/>
      <c r="F586" s="90"/>
      <c r="G586" s="35"/>
      <c r="H586" s="35"/>
      <c r="I586" s="58"/>
      <c r="J586" s="24" t="str">
        <f t="shared" ca="1" si="76"/>
        <v>LOCKED</v>
      </c>
      <c r="K586" s="15" t="str">
        <f t="shared" si="81"/>
        <v>E072Watermain and Water Service Insulation</v>
      </c>
      <c r="L586" s="16">
        <f>MATCH(K586,'Pay Items'!$K$1:$K$649,0)</f>
        <v>586</v>
      </c>
      <c r="M586" s="17" t="str">
        <f t="shared" ca="1" si="77"/>
        <v>F0</v>
      </c>
      <c r="N586" s="17" t="str">
        <f t="shared" ca="1" si="78"/>
        <v>C2</v>
      </c>
      <c r="O586" s="17" t="str">
        <f t="shared" ca="1" si="79"/>
        <v>C2</v>
      </c>
    </row>
    <row r="587" spans="1:15" s="30" customFormat="1" ht="31.5" customHeight="1" x14ac:dyDescent="0.2">
      <c r="A587" s="108" t="s">
        <v>1000</v>
      </c>
      <c r="B587" s="44" t="s">
        <v>350</v>
      </c>
      <c r="C587" s="91" t="s">
        <v>1533</v>
      </c>
      <c r="D587" s="59" t="s">
        <v>1534</v>
      </c>
      <c r="E587" s="28" t="s">
        <v>178</v>
      </c>
      <c r="F587" s="36"/>
      <c r="G587" s="102"/>
      <c r="H587" s="35">
        <f>ROUND(G587*F587,2)</f>
        <v>0</v>
      </c>
      <c r="I587" s="58" t="s">
        <v>1245</v>
      </c>
      <c r="J587" s="24" t="str">
        <f t="shared" ca="1" si="76"/>
        <v/>
      </c>
      <c r="K587" s="15" t="str">
        <f t="shared" si="81"/>
        <v>E073Pipe Under Roadway ExcavationSD-018m²</v>
      </c>
      <c r="L587" s="16">
        <f>MATCH(K587,'Pay Items'!$K$1:$K$649,0)</f>
        <v>587</v>
      </c>
      <c r="M587" s="17" t="str">
        <f t="shared" ca="1" si="77"/>
        <v>F0</v>
      </c>
      <c r="N587" s="17" t="str">
        <f t="shared" ca="1" si="78"/>
        <v>C2</v>
      </c>
      <c r="O587" s="17" t="str">
        <f t="shared" ca="1" si="79"/>
        <v>C2</v>
      </c>
    </row>
    <row r="588" spans="1:15" s="25" customFormat="1" ht="30.75" customHeight="1" thickBot="1" x14ac:dyDescent="0.25">
      <c r="A588" s="111" t="str">
        <f>A587</f>
        <v>E073</v>
      </c>
      <c r="B588" s="38" t="s">
        <v>204</v>
      </c>
      <c r="C588" s="61" t="s">
        <v>205</v>
      </c>
      <c r="D588" s="62"/>
      <c r="E588" s="63"/>
      <c r="F588" s="60"/>
      <c r="G588" s="109"/>
      <c r="H588" s="78">
        <f>SUM(H444:H587)</f>
        <v>0</v>
      </c>
      <c r="I588" s="53"/>
      <c r="J588" s="24" t="str">
        <f t="shared" ca="1" si="76"/>
        <v>LOCKED</v>
      </c>
      <c r="K588" s="15" t="str">
        <f t="shared" si="81"/>
        <v>E073LAST USED CODE FOR SECTION</v>
      </c>
      <c r="L588" s="16">
        <f>MATCH(K588,'Pay Items'!$K$1:$K$649,0)</f>
        <v>588</v>
      </c>
      <c r="M588" s="17" t="str">
        <f t="shared" ca="1" si="77"/>
        <v>F0</v>
      </c>
      <c r="N588" s="17" t="str">
        <f t="shared" ca="1" si="78"/>
        <v>G</v>
      </c>
      <c r="O588" s="17" t="str">
        <f t="shared" ca="1" si="79"/>
        <v>C2</v>
      </c>
    </row>
    <row r="589" spans="1:15" s="25" customFormat="1" ht="36" customHeight="1" thickTop="1" x14ac:dyDescent="0.25">
      <c r="A589" s="105"/>
      <c r="B589" s="49" t="s">
        <v>611</v>
      </c>
      <c r="C589" s="50" t="s">
        <v>201</v>
      </c>
      <c r="D589" s="29"/>
      <c r="E589" s="29"/>
      <c r="F589" s="29"/>
      <c r="G589" s="106"/>
      <c r="H589" s="52"/>
      <c r="I589" s="53"/>
      <c r="J589" s="24" t="str">
        <f t="shared" ca="1" si="76"/>
        <v>LOCKED</v>
      </c>
      <c r="K589" s="15" t="str">
        <f t="shared" si="81"/>
        <v>ADJUSTMENTS</v>
      </c>
      <c r="L589" s="16">
        <f>MATCH(K589,'Pay Items'!$K$1:$K$649,0)</f>
        <v>589</v>
      </c>
      <c r="M589" s="17" t="str">
        <f t="shared" ca="1" si="77"/>
        <v>F0</v>
      </c>
      <c r="N589" s="17" t="str">
        <f t="shared" ca="1" si="78"/>
        <v>G</v>
      </c>
      <c r="O589" s="17" t="str">
        <f t="shared" ca="1" si="79"/>
        <v>F2</v>
      </c>
    </row>
    <row r="590" spans="1:15" s="25" customFormat="1" ht="43.9" customHeight="1" x14ac:dyDescent="0.2">
      <c r="A590" s="108" t="s">
        <v>230</v>
      </c>
      <c r="B590" s="38" t="s">
        <v>135</v>
      </c>
      <c r="C590" s="81" t="s">
        <v>1062</v>
      </c>
      <c r="D590" s="83" t="s">
        <v>1061</v>
      </c>
      <c r="E590" s="28" t="s">
        <v>181</v>
      </c>
      <c r="F590" s="36"/>
      <c r="G590" s="102"/>
      <c r="H590" s="35">
        <f>ROUND(G590*F590,2)</f>
        <v>0</v>
      </c>
      <c r="I590" s="53"/>
      <c r="J590" s="24" t="str">
        <f t="shared" ca="1" si="76"/>
        <v/>
      </c>
      <c r="K590" s="15" t="str">
        <f t="shared" si="81"/>
        <v>F001Adjustment of Manholes/Catch Basins FramesCW 3210-R8each</v>
      </c>
      <c r="L590" s="16">
        <f>MATCH(K590,'Pay Items'!$K$1:$K$649,0)</f>
        <v>590</v>
      </c>
      <c r="M590" s="17" t="str">
        <f t="shared" ca="1" si="77"/>
        <v>F0</v>
      </c>
      <c r="N590" s="17" t="str">
        <f t="shared" ca="1" si="78"/>
        <v>C2</v>
      </c>
      <c r="O590" s="17" t="str">
        <f t="shared" ca="1" si="79"/>
        <v>C2</v>
      </c>
    </row>
    <row r="591" spans="1:15" s="25" customFormat="1" ht="30" customHeight="1" x14ac:dyDescent="0.2">
      <c r="A591" s="108" t="s">
        <v>231</v>
      </c>
      <c r="B591" s="38" t="s">
        <v>136</v>
      </c>
      <c r="C591" s="37" t="s">
        <v>684</v>
      </c>
      <c r="D591" s="43" t="s">
        <v>11</v>
      </c>
      <c r="E591" s="28"/>
      <c r="F591" s="36"/>
      <c r="G591" s="35"/>
      <c r="H591" s="78"/>
      <c r="I591" s="53"/>
      <c r="J591" s="24" t="str">
        <f t="shared" ca="1" si="76"/>
        <v>LOCKED</v>
      </c>
      <c r="K591" s="15" t="str">
        <f t="shared" si="81"/>
        <v>F002Replacing Existing RisersCW 2130-R12</v>
      </c>
      <c r="L591" s="16">
        <f>MATCH(K591,'Pay Items'!$K$1:$K$649,0)</f>
        <v>591</v>
      </c>
      <c r="M591" s="17" t="str">
        <f t="shared" ca="1" si="77"/>
        <v>F0</v>
      </c>
      <c r="N591" s="17" t="str">
        <f t="shared" ca="1" si="78"/>
        <v>C2</v>
      </c>
      <c r="O591" s="17" t="str">
        <f t="shared" ca="1" si="79"/>
        <v>C2</v>
      </c>
    </row>
    <row r="592" spans="1:15" s="25" customFormat="1" ht="30" customHeight="1" x14ac:dyDescent="0.2">
      <c r="A592" s="108" t="s">
        <v>685</v>
      </c>
      <c r="B592" s="44" t="s">
        <v>350</v>
      </c>
      <c r="C592" s="37" t="s">
        <v>695</v>
      </c>
      <c r="D592" s="43"/>
      <c r="E592" s="28" t="s">
        <v>183</v>
      </c>
      <c r="F592" s="79"/>
      <c r="G592" s="102"/>
      <c r="H592" s="35">
        <f>ROUND(G592*F592,2)</f>
        <v>0</v>
      </c>
      <c r="I592" s="53"/>
      <c r="J592" s="24" t="str">
        <f t="shared" ca="1" si="76"/>
        <v/>
      </c>
      <c r="K592" s="15" t="str">
        <f t="shared" si="81"/>
        <v>F002APre-cast Concrete Risersvert. m</v>
      </c>
      <c r="L592" s="16">
        <f>MATCH(K592,'Pay Items'!$K$1:$K$649,0)</f>
        <v>592</v>
      </c>
      <c r="M592" s="17" t="str">
        <f t="shared" ca="1" si="77"/>
        <v>F1</v>
      </c>
      <c r="N592" s="17" t="str">
        <f t="shared" ca="1" si="78"/>
        <v>C2</v>
      </c>
      <c r="O592" s="17" t="str">
        <f t="shared" ca="1" si="79"/>
        <v>C2</v>
      </c>
    </row>
    <row r="593" spans="1:15" s="25" customFormat="1" ht="30" customHeight="1" x14ac:dyDescent="0.2">
      <c r="A593" s="108" t="s">
        <v>686</v>
      </c>
      <c r="B593" s="44" t="s">
        <v>351</v>
      </c>
      <c r="C593" s="37" t="s">
        <v>696</v>
      </c>
      <c r="D593" s="43"/>
      <c r="E593" s="28" t="s">
        <v>183</v>
      </c>
      <c r="F593" s="79"/>
      <c r="G593" s="102"/>
      <c r="H593" s="35">
        <f>ROUND(G593*F593,2)</f>
        <v>0</v>
      </c>
      <c r="I593" s="53"/>
      <c r="J593" s="24" t="str">
        <f t="shared" ca="1" si="76"/>
        <v/>
      </c>
      <c r="K593" s="15" t="str">
        <f t="shared" si="81"/>
        <v>F002BBrick Risersvert. m</v>
      </c>
      <c r="L593" s="16">
        <f>MATCH(K593,'Pay Items'!$K$1:$K$649,0)</f>
        <v>593</v>
      </c>
      <c r="M593" s="17" t="str">
        <f t="shared" ca="1" si="77"/>
        <v>F1</v>
      </c>
      <c r="N593" s="17" t="str">
        <f t="shared" ca="1" si="78"/>
        <v>C2</v>
      </c>
      <c r="O593" s="17" t="str">
        <f t="shared" ca="1" si="79"/>
        <v>C2</v>
      </c>
    </row>
    <row r="594" spans="1:15" s="25" customFormat="1" ht="30" customHeight="1" x14ac:dyDescent="0.2">
      <c r="A594" s="108" t="s">
        <v>687</v>
      </c>
      <c r="B594" s="44" t="s">
        <v>352</v>
      </c>
      <c r="C594" s="37" t="s">
        <v>697</v>
      </c>
      <c r="D594" s="43"/>
      <c r="E594" s="28" t="s">
        <v>183</v>
      </c>
      <c r="F594" s="79"/>
      <c r="G594" s="102"/>
      <c r="H594" s="35">
        <f>ROUND(G594*F594,2)</f>
        <v>0</v>
      </c>
      <c r="I594" s="53"/>
      <c r="J594" s="24" t="str">
        <f t="shared" ca="1" si="76"/>
        <v/>
      </c>
      <c r="K594" s="15" t="str">
        <f t="shared" si="81"/>
        <v>F002CCast-in-place Concretevert. m</v>
      </c>
      <c r="L594" s="16">
        <f>MATCH(K594,'Pay Items'!$K$1:$K$649,0)</f>
        <v>594</v>
      </c>
      <c r="M594" s="17" t="str">
        <f t="shared" ca="1" si="77"/>
        <v>F1</v>
      </c>
      <c r="N594" s="17" t="str">
        <f t="shared" ca="1" si="78"/>
        <v>C2</v>
      </c>
      <c r="O594" s="17" t="str">
        <f t="shared" ca="1" si="79"/>
        <v>C2</v>
      </c>
    </row>
    <row r="595" spans="1:15" s="25" customFormat="1" ht="30" customHeight="1" x14ac:dyDescent="0.2">
      <c r="A595" s="108" t="s">
        <v>232</v>
      </c>
      <c r="B595" s="38" t="s">
        <v>137</v>
      </c>
      <c r="C595" s="81" t="s">
        <v>1220</v>
      </c>
      <c r="D595" s="83" t="s">
        <v>1061</v>
      </c>
      <c r="E595" s="28"/>
      <c r="F595" s="36"/>
      <c r="G595" s="109"/>
      <c r="H595" s="78"/>
      <c r="I595" s="53"/>
      <c r="J595" s="24" t="str">
        <f t="shared" ca="1" si="76"/>
        <v>LOCKED</v>
      </c>
      <c r="K595" s="15" t="str">
        <f t="shared" si="81"/>
        <v>F003Lifter Rings (AP-010)CW 3210-R8</v>
      </c>
      <c r="L595" s="16">
        <f>MATCH(K595,'Pay Items'!$K$1:$K$649,0)</f>
        <v>595</v>
      </c>
      <c r="M595" s="17" t="str">
        <f t="shared" ca="1" si="77"/>
        <v>F0</v>
      </c>
      <c r="N595" s="17" t="str">
        <f t="shared" ca="1" si="78"/>
        <v>G</v>
      </c>
      <c r="O595" s="17" t="str">
        <f t="shared" ca="1" si="79"/>
        <v>C2</v>
      </c>
    </row>
    <row r="596" spans="1:15" s="25" customFormat="1" ht="30" customHeight="1" x14ac:dyDescent="0.2">
      <c r="A596" s="108" t="s">
        <v>233</v>
      </c>
      <c r="B596" s="44" t="s">
        <v>350</v>
      </c>
      <c r="C596" s="37" t="s">
        <v>881</v>
      </c>
      <c r="D596" s="43"/>
      <c r="E596" s="28" t="s">
        <v>181</v>
      </c>
      <c r="F596" s="36"/>
      <c r="G596" s="102"/>
      <c r="H596" s="35">
        <f t="shared" ref="H596:H616" si="82">ROUND(G596*F596,2)</f>
        <v>0</v>
      </c>
      <c r="I596" s="53"/>
      <c r="J596" s="24" t="str">
        <f t="shared" ca="1" si="76"/>
        <v/>
      </c>
      <c r="K596" s="15" t="str">
        <f t="shared" si="81"/>
        <v>F00438 mmeach</v>
      </c>
      <c r="L596" s="16">
        <f>MATCH(K596,'Pay Items'!$K$1:$K$649,0)</f>
        <v>596</v>
      </c>
      <c r="M596" s="17" t="str">
        <f t="shared" ca="1" si="77"/>
        <v>F0</v>
      </c>
      <c r="N596" s="17" t="str">
        <f t="shared" ca="1" si="78"/>
        <v>C2</v>
      </c>
      <c r="O596" s="17" t="str">
        <f t="shared" ca="1" si="79"/>
        <v>C2</v>
      </c>
    </row>
    <row r="597" spans="1:15" s="25" customFormat="1" ht="30" customHeight="1" x14ac:dyDescent="0.2">
      <c r="A597" s="108" t="s">
        <v>234</v>
      </c>
      <c r="B597" s="44" t="s">
        <v>351</v>
      </c>
      <c r="C597" s="37" t="s">
        <v>882</v>
      </c>
      <c r="D597" s="43"/>
      <c r="E597" s="28" t="s">
        <v>181</v>
      </c>
      <c r="F597" s="36"/>
      <c r="G597" s="102"/>
      <c r="H597" s="35">
        <f t="shared" si="82"/>
        <v>0</v>
      </c>
      <c r="I597" s="53"/>
      <c r="J597" s="24" t="str">
        <f t="shared" ca="1" si="76"/>
        <v/>
      </c>
      <c r="K597" s="15" t="str">
        <f t="shared" si="81"/>
        <v>F00551 mmeach</v>
      </c>
      <c r="L597" s="16">
        <f>MATCH(K597,'Pay Items'!$K$1:$K$649,0)</f>
        <v>597</v>
      </c>
      <c r="M597" s="17" t="str">
        <f t="shared" ca="1" si="77"/>
        <v>F0</v>
      </c>
      <c r="N597" s="17" t="str">
        <f t="shared" ca="1" si="78"/>
        <v>C2</v>
      </c>
      <c r="O597" s="17" t="str">
        <f t="shared" ca="1" si="79"/>
        <v>C2</v>
      </c>
    </row>
    <row r="598" spans="1:15" s="25" customFormat="1" ht="30" customHeight="1" x14ac:dyDescent="0.2">
      <c r="A598" s="108" t="s">
        <v>235</v>
      </c>
      <c r="B598" s="44" t="s">
        <v>352</v>
      </c>
      <c r="C598" s="37" t="s">
        <v>883</v>
      </c>
      <c r="D598" s="43"/>
      <c r="E598" s="28" t="s">
        <v>181</v>
      </c>
      <c r="F598" s="36"/>
      <c r="G598" s="102"/>
      <c r="H598" s="35">
        <f t="shared" si="82"/>
        <v>0</v>
      </c>
      <c r="I598" s="53"/>
      <c r="J598" s="24" t="str">
        <f t="shared" ca="1" si="76"/>
        <v/>
      </c>
      <c r="K598" s="15" t="str">
        <f t="shared" si="81"/>
        <v>F00664 mmeach</v>
      </c>
      <c r="L598" s="16">
        <f>MATCH(K598,'Pay Items'!$K$1:$K$649,0)</f>
        <v>598</v>
      </c>
      <c r="M598" s="17" t="str">
        <f t="shared" ca="1" si="77"/>
        <v>F0</v>
      </c>
      <c r="N598" s="17" t="str">
        <f t="shared" ca="1" si="78"/>
        <v>C2</v>
      </c>
      <c r="O598" s="17" t="str">
        <f t="shared" ca="1" si="79"/>
        <v>C2</v>
      </c>
    </row>
    <row r="599" spans="1:15" s="25" customFormat="1" ht="30" customHeight="1" x14ac:dyDescent="0.2">
      <c r="A599" s="108" t="s">
        <v>236</v>
      </c>
      <c r="B599" s="44" t="s">
        <v>353</v>
      </c>
      <c r="C599" s="37" t="s">
        <v>884</v>
      </c>
      <c r="D599" s="43"/>
      <c r="E599" s="28" t="s">
        <v>181</v>
      </c>
      <c r="F599" s="36"/>
      <c r="G599" s="102"/>
      <c r="H599" s="35">
        <f t="shared" si="82"/>
        <v>0</v>
      </c>
      <c r="I599" s="53"/>
      <c r="J599" s="24" t="str">
        <f t="shared" ca="1" si="76"/>
        <v/>
      </c>
      <c r="K599" s="15" t="str">
        <f t="shared" si="81"/>
        <v>F00776 mmeach</v>
      </c>
      <c r="L599" s="16">
        <f>MATCH(K599,'Pay Items'!$K$1:$K$649,0)</f>
        <v>599</v>
      </c>
      <c r="M599" s="17" t="str">
        <f t="shared" ca="1" si="77"/>
        <v>F0</v>
      </c>
      <c r="N599" s="17" t="str">
        <f t="shared" ca="1" si="78"/>
        <v>C2</v>
      </c>
      <c r="O599" s="17" t="str">
        <f t="shared" ca="1" si="79"/>
        <v>C2</v>
      </c>
    </row>
    <row r="600" spans="1:15" s="25" customFormat="1" ht="30" customHeight="1" x14ac:dyDescent="0.2">
      <c r="A600" s="108" t="s">
        <v>237</v>
      </c>
      <c r="B600" s="38" t="s">
        <v>138</v>
      </c>
      <c r="C600" s="37" t="s">
        <v>599</v>
      </c>
      <c r="D600" s="83" t="s">
        <v>1061</v>
      </c>
      <c r="E600" s="28" t="s">
        <v>181</v>
      </c>
      <c r="F600" s="36"/>
      <c r="G600" s="102"/>
      <c r="H600" s="35">
        <f t="shared" si="82"/>
        <v>0</v>
      </c>
      <c r="I600" s="53"/>
      <c r="J600" s="24" t="str">
        <f t="shared" ca="1" si="76"/>
        <v/>
      </c>
      <c r="K600" s="15" t="str">
        <f t="shared" si="81"/>
        <v>F009Adjustment of Valve BoxesCW 3210-R8each</v>
      </c>
      <c r="L600" s="16">
        <f>MATCH(K600,'Pay Items'!$K$1:$K$649,0)</f>
        <v>600</v>
      </c>
      <c r="M600" s="17" t="str">
        <f t="shared" ca="1" si="77"/>
        <v>F0</v>
      </c>
      <c r="N600" s="17" t="str">
        <f t="shared" ca="1" si="78"/>
        <v>C2</v>
      </c>
      <c r="O600" s="17" t="str">
        <f t="shared" ca="1" si="79"/>
        <v>C2</v>
      </c>
    </row>
    <row r="601" spans="1:15" s="25" customFormat="1" ht="30" customHeight="1" x14ac:dyDescent="0.2">
      <c r="A601" s="108" t="s">
        <v>459</v>
      </c>
      <c r="B601" s="38" t="s">
        <v>139</v>
      </c>
      <c r="C601" s="37" t="s">
        <v>601</v>
      </c>
      <c r="D601" s="83" t="s">
        <v>1061</v>
      </c>
      <c r="E601" s="28" t="s">
        <v>181</v>
      </c>
      <c r="F601" s="36"/>
      <c r="G601" s="102"/>
      <c r="H601" s="35">
        <f t="shared" si="82"/>
        <v>0</v>
      </c>
      <c r="I601" s="53"/>
      <c r="J601" s="24" t="str">
        <f t="shared" ca="1" si="76"/>
        <v/>
      </c>
      <c r="K601" s="15" t="str">
        <f t="shared" si="81"/>
        <v>F010Valve Box ExtensionsCW 3210-R8each</v>
      </c>
      <c r="L601" s="16">
        <f>MATCH(K601,'Pay Items'!$K$1:$K$649,0)</f>
        <v>601</v>
      </c>
      <c r="M601" s="17" t="str">
        <f t="shared" ca="1" si="77"/>
        <v>F0</v>
      </c>
      <c r="N601" s="17" t="str">
        <f t="shared" ca="1" si="78"/>
        <v>C2</v>
      </c>
      <c r="O601" s="17" t="str">
        <f t="shared" ca="1" si="79"/>
        <v>C2</v>
      </c>
    </row>
    <row r="602" spans="1:15" s="25" customFormat="1" ht="30" customHeight="1" x14ac:dyDescent="0.2">
      <c r="A602" s="108" t="s">
        <v>238</v>
      </c>
      <c r="B602" s="38" t="s">
        <v>581</v>
      </c>
      <c r="C602" s="37" t="s">
        <v>600</v>
      </c>
      <c r="D602" s="83" t="s">
        <v>1061</v>
      </c>
      <c r="E602" s="28" t="s">
        <v>181</v>
      </c>
      <c r="F602" s="36"/>
      <c r="G602" s="102"/>
      <c r="H602" s="35">
        <f t="shared" si="82"/>
        <v>0</v>
      </c>
      <c r="I602" s="53"/>
      <c r="J602" s="24" t="str">
        <f t="shared" ca="1" si="76"/>
        <v/>
      </c>
      <c r="K602" s="15" t="str">
        <f t="shared" si="81"/>
        <v>F011Adjustment of Curb Stop BoxesCW 3210-R8each</v>
      </c>
      <c r="L602" s="16">
        <f>MATCH(K602,'Pay Items'!$K$1:$K$649,0)</f>
        <v>602</v>
      </c>
      <c r="M602" s="17" t="str">
        <f t="shared" ca="1" si="77"/>
        <v>F0</v>
      </c>
      <c r="N602" s="17" t="str">
        <f t="shared" ca="1" si="78"/>
        <v>C2</v>
      </c>
      <c r="O602" s="17" t="str">
        <f t="shared" ca="1" si="79"/>
        <v>C2</v>
      </c>
    </row>
    <row r="603" spans="1:15" s="25" customFormat="1" ht="30" customHeight="1" x14ac:dyDescent="0.2">
      <c r="A603" s="118" t="s">
        <v>241</v>
      </c>
      <c r="B603" s="92" t="s">
        <v>140</v>
      </c>
      <c r="C603" s="81" t="s">
        <v>602</v>
      </c>
      <c r="D603" s="83" t="s">
        <v>1061</v>
      </c>
      <c r="E603" s="85" t="s">
        <v>181</v>
      </c>
      <c r="F603" s="93"/>
      <c r="G603" s="104"/>
      <c r="H603" s="94">
        <f t="shared" si="82"/>
        <v>0</v>
      </c>
      <c r="I603" s="53"/>
      <c r="J603" s="24" t="str">
        <f t="shared" ca="1" si="76"/>
        <v/>
      </c>
      <c r="K603" s="15" t="str">
        <f t="shared" si="81"/>
        <v>F018Curb Stop ExtensionsCW 3210-R8each</v>
      </c>
      <c r="L603" s="16">
        <f>MATCH(K603,'Pay Items'!$K$1:$K$649,0)</f>
        <v>603</v>
      </c>
      <c r="M603" s="17" t="str">
        <f t="shared" ca="1" si="77"/>
        <v>F0</v>
      </c>
      <c r="N603" s="17" t="str">
        <f t="shared" ca="1" si="78"/>
        <v>C2</v>
      </c>
      <c r="O603" s="17" t="str">
        <f t="shared" ca="1" si="79"/>
        <v>C2</v>
      </c>
    </row>
    <row r="604" spans="1:15" s="25" customFormat="1" ht="30" customHeight="1" x14ac:dyDescent="0.2">
      <c r="A604" s="108" t="s">
        <v>239</v>
      </c>
      <c r="B604" s="38" t="s">
        <v>141</v>
      </c>
      <c r="C604" s="81" t="s">
        <v>1535</v>
      </c>
      <c r="D604" s="83" t="s">
        <v>1063</v>
      </c>
      <c r="E604" s="28" t="s">
        <v>181</v>
      </c>
      <c r="F604" s="36"/>
      <c r="G604" s="102"/>
      <c r="H604" s="35">
        <f t="shared" si="82"/>
        <v>0</v>
      </c>
      <c r="I604" s="53"/>
      <c r="J604" s="24" t="str">
        <f t="shared" ca="1" si="76"/>
        <v/>
      </c>
      <c r="K604" s="15" t="str">
        <f t="shared" si="81"/>
        <v>F012Curb Inlet Box CoversCW 3210-R8each</v>
      </c>
      <c r="L604" s="16">
        <f>MATCH(K604,'Pay Items'!$K$1:$K$649,0)</f>
        <v>604</v>
      </c>
      <c r="M604" s="17" t="str">
        <f t="shared" ca="1" si="77"/>
        <v>F0</v>
      </c>
      <c r="N604" s="17" t="str">
        <f t="shared" ca="1" si="78"/>
        <v>C2</v>
      </c>
      <c r="O604" s="17" t="str">
        <f t="shared" ca="1" si="79"/>
        <v>C2</v>
      </c>
    </row>
    <row r="605" spans="1:15" s="25" customFormat="1" ht="30" customHeight="1" x14ac:dyDescent="0.2">
      <c r="A605" s="108" t="s">
        <v>87</v>
      </c>
      <c r="B605" s="38" t="s">
        <v>446</v>
      </c>
      <c r="C605" s="81" t="s">
        <v>1536</v>
      </c>
      <c r="D605" s="83" t="s">
        <v>1063</v>
      </c>
      <c r="E605" s="28" t="s">
        <v>181</v>
      </c>
      <c r="F605" s="36"/>
      <c r="G605" s="102"/>
      <c r="H605" s="35">
        <f t="shared" si="82"/>
        <v>0</v>
      </c>
      <c r="I605" s="95"/>
      <c r="J605" s="24" t="str">
        <f t="shared" ca="1" si="76"/>
        <v/>
      </c>
      <c r="K605" s="15" t="str">
        <f t="shared" si="81"/>
        <v>F013Curb Inlet FramesCW 3210-R8each</v>
      </c>
      <c r="L605" s="16">
        <f>MATCH(K605,'Pay Items'!$K$1:$K$649,0)</f>
        <v>605</v>
      </c>
      <c r="M605" s="17" t="str">
        <f t="shared" ca="1" si="77"/>
        <v>F0</v>
      </c>
      <c r="N605" s="17" t="str">
        <f t="shared" ca="1" si="78"/>
        <v>C2</v>
      </c>
      <c r="O605" s="17" t="str">
        <f t="shared" ca="1" si="79"/>
        <v>C2</v>
      </c>
    </row>
    <row r="606" spans="1:15" s="25" customFormat="1" ht="43.9" customHeight="1" x14ac:dyDescent="0.2">
      <c r="A606" s="108" t="s">
        <v>240</v>
      </c>
      <c r="B606" s="38" t="s">
        <v>142</v>
      </c>
      <c r="C606" s="88" t="s">
        <v>598</v>
      </c>
      <c r="D606" s="83" t="s">
        <v>1061</v>
      </c>
      <c r="E606" s="28" t="s">
        <v>181</v>
      </c>
      <c r="F606" s="36"/>
      <c r="G606" s="102"/>
      <c r="H606" s="35">
        <f t="shared" si="82"/>
        <v>0</v>
      </c>
      <c r="I606" s="53"/>
      <c r="J606" s="24" t="str">
        <f t="shared" ca="1" si="76"/>
        <v/>
      </c>
      <c r="K606" s="15" t="str">
        <f t="shared" si="81"/>
        <v>F014Adjustment of Curb Inlet with New Inlet BoxCW 3210-R8each</v>
      </c>
      <c r="L606" s="16">
        <f>MATCH(K606,'Pay Items'!$K$1:$K$649,0)</f>
        <v>606</v>
      </c>
      <c r="M606" s="17" t="str">
        <f t="shared" ca="1" si="77"/>
        <v>F0</v>
      </c>
      <c r="N606" s="17" t="str">
        <f t="shared" ca="1" si="78"/>
        <v>C2</v>
      </c>
      <c r="O606" s="17" t="str">
        <f t="shared" ca="1" si="79"/>
        <v>C2</v>
      </c>
    </row>
    <row r="607" spans="1:15" s="25" customFormat="1" ht="43.9" customHeight="1" x14ac:dyDescent="0.2">
      <c r="A607" s="108" t="s">
        <v>88</v>
      </c>
      <c r="B607" s="38" t="s">
        <v>447</v>
      </c>
      <c r="C607" s="81" t="s">
        <v>1070</v>
      </c>
      <c r="D607" s="83" t="s">
        <v>1061</v>
      </c>
      <c r="E607" s="28" t="s">
        <v>181</v>
      </c>
      <c r="F607" s="36"/>
      <c r="G607" s="102"/>
      <c r="H607" s="35">
        <f t="shared" si="82"/>
        <v>0</v>
      </c>
      <c r="I607" s="53"/>
      <c r="J607" s="24" t="str">
        <f t="shared" ca="1" si="76"/>
        <v/>
      </c>
      <c r="K607" s="15" t="str">
        <f t="shared" si="81"/>
        <v>F015Adjustment of Curb and Gutter FramesCW 3210-R8each</v>
      </c>
      <c r="L607" s="16">
        <f>MATCH(K607,'Pay Items'!$K$1:$K$649,0)</f>
        <v>607</v>
      </c>
      <c r="M607" s="17" t="str">
        <f t="shared" ca="1" si="77"/>
        <v>F0</v>
      </c>
      <c r="N607" s="17" t="str">
        <f t="shared" ca="1" si="78"/>
        <v>C2</v>
      </c>
      <c r="O607" s="17" t="str">
        <f t="shared" ca="1" si="79"/>
        <v>C2</v>
      </c>
    </row>
    <row r="608" spans="1:15" s="25" customFormat="1" ht="39.75" customHeight="1" x14ac:dyDescent="0.2">
      <c r="A608" s="118" t="s">
        <v>23</v>
      </c>
      <c r="B608" s="92" t="s">
        <v>143</v>
      </c>
      <c r="C608" s="82" t="s">
        <v>1221</v>
      </c>
      <c r="D608" s="83" t="s">
        <v>1227</v>
      </c>
      <c r="E608" s="85" t="s">
        <v>181</v>
      </c>
      <c r="F608" s="86"/>
      <c r="G608" s="103"/>
      <c r="H608" s="87">
        <f t="shared" si="82"/>
        <v>0</v>
      </c>
      <c r="I608" s="53"/>
      <c r="J608" s="24" t="str">
        <f t="shared" ca="1" si="76"/>
        <v/>
      </c>
      <c r="K608" s="15" t="str">
        <f t="shared" si="81"/>
        <v>F027Barrier Curb and Gutter Riser Frame and Covereach</v>
      </c>
      <c r="L608" s="16">
        <f>MATCH(K608,'Pay Items'!$K$1:$K$649,0)</f>
        <v>608</v>
      </c>
      <c r="M608" s="17" t="str">
        <f t="shared" ca="1" si="77"/>
        <v>F0</v>
      </c>
      <c r="N608" s="17" t="str">
        <f t="shared" ca="1" si="78"/>
        <v>C2</v>
      </c>
      <c r="O608" s="17" t="str">
        <f t="shared" ca="1" si="79"/>
        <v>C2</v>
      </c>
    </row>
    <row r="609" spans="1:15" s="25" customFormat="1" ht="30" customHeight="1" x14ac:dyDescent="0.2">
      <c r="A609" s="108" t="s">
        <v>445</v>
      </c>
      <c r="B609" s="38" t="s">
        <v>144</v>
      </c>
      <c r="C609" s="37" t="s">
        <v>889</v>
      </c>
      <c r="D609" s="43" t="s">
        <v>1589</v>
      </c>
      <c r="E609" s="28" t="s">
        <v>181</v>
      </c>
      <c r="F609" s="36"/>
      <c r="G609" s="102"/>
      <c r="H609" s="35">
        <f t="shared" si="82"/>
        <v>0</v>
      </c>
      <c r="I609" s="53" t="s">
        <v>14</v>
      </c>
      <c r="J609" s="24" t="str">
        <f t="shared" ca="1" si="76"/>
        <v/>
      </c>
      <c r="K609" s="15" t="str">
        <f t="shared" si="81"/>
        <v>F019Relocating Existing Hydrant - Type ACW 2110-R13each</v>
      </c>
      <c r="L609" s="16">
        <f>MATCH(K609,'Pay Items'!$K$1:$K$649,0)</f>
        <v>609</v>
      </c>
      <c r="M609" s="17" t="str">
        <f t="shared" ca="1" si="77"/>
        <v>F0</v>
      </c>
      <c r="N609" s="17" t="str">
        <f t="shared" ca="1" si="78"/>
        <v>C2</v>
      </c>
      <c r="O609" s="17" t="str">
        <f t="shared" ca="1" si="79"/>
        <v>C2</v>
      </c>
    </row>
    <row r="610" spans="1:15" s="25" customFormat="1" ht="33" customHeight="1" x14ac:dyDescent="0.2">
      <c r="A610" s="108" t="s">
        <v>593</v>
      </c>
      <c r="B610" s="38" t="s">
        <v>996</v>
      </c>
      <c r="C610" s="37" t="s">
        <v>15</v>
      </c>
      <c r="D610" s="43" t="s">
        <v>1589</v>
      </c>
      <c r="E610" s="28" t="s">
        <v>181</v>
      </c>
      <c r="F610" s="36"/>
      <c r="G610" s="102"/>
      <c r="H610" s="35">
        <f t="shared" si="82"/>
        <v>0</v>
      </c>
      <c r="I610" s="53" t="s">
        <v>16</v>
      </c>
      <c r="J610" s="24" t="str">
        <f t="shared" ca="1" si="76"/>
        <v/>
      </c>
      <c r="K610" s="15" t="str">
        <f t="shared" si="81"/>
        <v>F020Relocating Existing Hydrant - Type BCW 2110-R13each</v>
      </c>
      <c r="L610" s="16">
        <f>MATCH(K610,'Pay Items'!$K$1:$K$649,0)</f>
        <v>610</v>
      </c>
      <c r="M610" s="17" t="str">
        <f t="shared" ca="1" si="77"/>
        <v>F0</v>
      </c>
      <c r="N610" s="17" t="str">
        <f t="shared" ca="1" si="78"/>
        <v>C2</v>
      </c>
      <c r="O610" s="17" t="str">
        <f t="shared" ca="1" si="79"/>
        <v>C2</v>
      </c>
    </row>
    <row r="611" spans="1:15" s="25" customFormat="1" ht="30" customHeight="1" x14ac:dyDescent="0.2">
      <c r="A611" s="108" t="s">
        <v>594</v>
      </c>
      <c r="B611" s="38" t="s">
        <v>590</v>
      </c>
      <c r="C611" s="37" t="s">
        <v>1295</v>
      </c>
      <c r="D611" s="43" t="s">
        <v>1589</v>
      </c>
      <c r="E611" s="28" t="s">
        <v>181</v>
      </c>
      <c r="F611" s="36"/>
      <c r="G611" s="102"/>
      <c r="H611" s="35">
        <f t="shared" si="82"/>
        <v>0</v>
      </c>
      <c r="I611" s="53"/>
      <c r="J611" s="24" t="str">
        <f t="shared" ca="1" si="76"/>
        <v/>
      </c>
      <c r="K611" s="15" t="str">
        <f t="shared" si="81"/>
        <v>F022Raising of Existing HydrantCW 2110-R13each</v>
      </c>
      <c r="L611" s="16">
        <f>MATCH(K611,'Pay Items'!$K$1:$K$649,0)</f>
        <v>611</v>
      </c>
      <c r="M611" s="17" t="str">
        <f t="shared" ca="1" si="77"/>
        <v>F0</v>
      </c>
      <c r="N611" s="17" t="str">
        <f t="shared" ca="1" si="78"/>
        <v>C2</v>
      </c>
      <c r="O611" s="17" t="str">
        <f t="shared" ca="1" si="79"/>
        <v>C2</v>
      </c>
    </row>
    <row r="612" spans="1:15" s="25" customFormat="1" ht="39" customHeight="1" x14ac:dyDescent="0.2">
      <c r="A612" s="108" t="s">
        <v>595</v>
      </c>
      <c r="B612" s="38" t="s">
        <v>591</v>
      </c>
      <c r="C612" s="37" t="s">
        <v>8</v>
      </c>
      <c r="D612" s="43" t="s">
        <v>1589</v>
      </c>
      <c r="E612" s="28" t="s">
        <v>181</v>
      </c>
      <c r="F612" s="36"/>
      <c r="G612" s="102"/>
      <c r="H612" s="35">
        <f t="shared" si="82"/>
        <v>0</v>
      </c>
      <c r="I612" s="53"/>
      <c r="J612" s="24" t="str">
        <f t="shared" ca="1" si="76"/>
        <v/>
      </c>
      <c r="K612" s="15" t="str">
        <f t="shared" si="81"/>
        <v>F023Removing and Lowering Existing HydrantCW 2110-R13each</v>
      </c>
      <c r="L612" s="16">
        <f>MATCH(K612,'Pay Items'!$K$1:$K$649,0)</f>
        <v>612</v>
      </c>
      <c r="M612" s="17" t="str">
        <f t="shared" ca="1" si="77"/>
        <v>F0</v>
      </c>
      <c r="N612" s="17" t="str">
        <f t="shared" ca="1" si="78"/>
        <v>C2</v>
      </c>
      <c r="O612" s="17" t="str">
        <f t="shared" ca="1" si="79"/>
        <v>C2</v>
      </c>
    </row>
    <row r="613" spans="1:15" s="25" customFormat="1" ht="39" customHeight="1" x14ac:dyDescent="0.2">
      <c r="A613" s="108" t="s">
        <v>596</v>
      </c>
      <c r="B613" s="38" t="s">
        <v>592</v>
      </c>
      <c r="C613" s="37" t="s">
        <v>17</v>
      </c>
      <c r="D613" s="43" t="s">
        <v>1589</v>
      </c>
      <c r="E613" s="28" t="s">
        <v>181</v>
      </c>
      <c r="F613" s="36"/>
      <c r="G613" s="102"/>
      <c r="H613" s="35">
        <f t="shared" si="82"/>
        <v>0</v>
      </c>
      <c r="I613" s="53"/>
      <c r="J613" s="24" t="str">
        <f t="shared" ca="1" si="76"/>
        <v/>
      </c>
      <c r="K613" s="15" t="str">
        <f t="shared" si="81"/>
        <v>F024Abandonment of Hydrant Tee on Watermains in ServiceCW 2110-R13each</v>
      </c>
      <c r="L613" s="16">
        <f>MATCH(K613,'Pay Items'!$K$1:$K$649,0)</f>
        <v>613</v>
      </c>
      <c r="M613" s="17" t="str">
        <f t="shared" ca="1" si="77"/>
        <v>F0</v>
      </c>
      <c r="N613" s="17" t="str">
        <f t="shared" ca="1" si="78"/>
        <v>C2</v>
      </c>
      <c r="O613" s="17" t="str">
        <f t="shared" ca="1" si="79"/>
        <v>C2</v>
      </c>
    </row>
    <row r="614" spans="1:15" s="25" customFormat="1" ht="30" customHeight="1" x14ac:dyDescent="0.2">
      <c r="A614" s="108" t="s">
        <v>616</v>
      </c>
      <c r="B614" s="38" t="s">
        <v>691</v>
      </c>
      <c r="C614" s="37" t="s">
        <v>618</v>
      </c>
      <c r="D614" s="43" t="s">
        <v>1589</v>
      </c>
      <c r="E614" s="28" t="s">
        <v>181</v>
      </c>
      <c r="F614" s="90"/>
      <c r="G614" s="102"/>
      <c r="H614" s="35">
        <f t="shared" si="82"/>
        <v>0</v>
      </c>
      <c r="I614" s="53"/>
      <c r="J614" s="24" t="str">
        <f t="shared" ca="1" si="76"/>
        <v/>
      </c>
      <c r="K614" s="15" t="str">
        <f t="shared" si="81"/>
        <v>F025Installing New Flat Top ReducerCW 2110-R13each</v>
      </c>
      <c r="L614" s="16">
        <f>MATCH(K614,'Pay Items'!$K$1:$K$649,0)</f>
        <v>614</v>
      </c>
      <c r="M614" s="17" t="str">
        <f t="shared" ca="1" si="77"/>
        <v>F0</v>
      </c>
      <c r="N614" s="17" t="str">
        <f t="shared" ca="1" si="78"/>
        <v>C2</v>
      </c>
      <c r="O614" s="17" t="str">
        <f t="shared" ca="1" si="79"/>
        <v>C2</v>
      </c>
    </row>
    <row r="615" spans="1:15" s="25" customFormat="1" ht="30" customHeight="1" x14ac:dyDescent="0.2">
      <c r="A615" s="108" t="s">
        <v>617</v>
      </c>
      <c r="B615" s="38" t="s">
        <v>1537</v>
      </c>
      <c r="C615" s="37" t="s">
        <v>619</v>
      </c>
      <c r="D615" s="43" t="s">
        <v>1589</v>
      </c>
      <c r="E615" s="28" t="s">
        <v>181</v>
      </c>
      <c r="F615" s="90"/>
      <c r="G615" s="102"/>
      <c r="H615" s="35">
        <f t="shared" si="82"/>
        <v>0</v>
      </c>
      <c r="I615" s="53"/>
      <c r="J615" s="24" t="str">
        <f t="shared" ca="1" si="76"/>
        <v/>
      </c>
      <c r="K615" s="15" t="str">
        <f t="shared" si="81"/>
        <v>F026Replacing Existing Flat Top ReducerCW 2110-R13each</v>
      </c>
      <c r="L615" s="16">
        <f>MATCH(K615,'Pay Items'!$K$1:$K$649,0)</f>
        <v>615</v>
      </c>
      <c r="M615" s="17" t="str">
        <f t="shared" ca="1" si="77"/>
        <v>F0</v>
      </c>
      <c r="N615" s="17" t="str">
        <f t="shared" ca="1" si="78"/>
        <v>C2</v>
      </c>
      <c r="O615" s="17" t="str">
        <f t="shared" ca="1" si="79"/>
        <v>C2</v>
      </c>
    </row>
    <row r="616" spans="1:15" s="25" customFormat="1" ht="43.9" customHeight="1" x14ac:dyDescent="0.2">
      <c r="A616" s="108" t="s">
        <v>25</v>
      </c>
      <c r="B616" s="38" t="s">
        <v>24</v>
      </c>
      <c r="C616" s="37" t="s">
        <v>26</v>
      </c>
      <c r="D616" s="43" t="s">
        <v>1061</v>
      </c>
      <c r="E616" s="28" t="s">
        <v>181</v>
      </c>
      <c r="F616" s="90"/>
      <c r="G616" s="102"/>
      <c r="H616" s="35">
        <f t="shared" si="82"/>
        <v>0</v>
      </c>
      <c r="I616" s="53"/>
      <c r="J616" s="24" t="str">
        <f t="shared" ca="1" si="76"/>
        <v/>
      </c>
      <c r="K616" s="15" t="str">
        <f t="shared" si="81"/>
        <v>F028Adjustment of Traffic Signal Service Box FramesCW 3210-R8each</v>
      </c>
      <c r="L616" s="16">
        <f>MATCH(K616,'Pay Items'!$K$1:$K$649,0)</f>
        <v>616</v>
      </c>
      <c r="M616" s="17" t="str">
        <f t="shared" ca="1" si="77"/>
        <v>F0</v>
      </c>
      <c r="N616" s="17" t="str">
        <f t="shared" ca="1" si="78"/>
        <v>C2</v>
      </c>
      <c r="O616" s="17" t="str">
        <f t="shared" ca="1" si="79"/>
        <v>C2</v>
      </c>
    </row>
    <row r="617" spans="1:15" s="25" customFormat="1" ht="31.5" customHeight="1" thickBot="1" x14ac:dyDescent="0.25">
      <c r="A617" s="108" t="s">
        <v>25</v>
      </c>
      <c r="B617" s="38" t="s">
        <v>204</v>
      </c>
      <c r="C617" s="61" t="s">
        <v>205</v>
      </c>
      <c r="D617" s="62"/>
      <c r="E617" s="63"/>
      <c r="F617" s="60"/>
      <c r="G617" s="109"/>
      <c r="H617" s="78">
        <f>SUM(H589:H616)</f>
        <v>0</v>
      </c>
      <c r="I617" s="53"/>
      <c r="J617" s="24" t="str">
        <f t="shared" ca="1" si="76"/>
        <v>LOCKED</v>
      </c>
      <c r="K617" s="15" t="str">
        <f t="shared" si="81"/>
        <v>F028LAST USED CODE FOR SECTION</v>
      </c>
      <c r="L617" s="16">
        <f>MATCH(K617,'Pay Items'!$K$1:$K$649,0)</f>
        <v>617</v>
      </c>
      <c r="M617" s="17" t="str">
        <f t="shared" ca="1" si="77"/>
        <v>F0</v>
      </c>
      <c r="N617" s="17" t="str">
        <f t="shared" ca="1" si="78"/>
        <v>G</v>
      </c>
      <c r="O617" s="17" t="str">
        <f t="shared" ca="1" si="79"/>
        <v>C2</v>
      </c>
    </row>
    <row r="618" spans="1:15" s="25" customFormat="1" ht="36" customHeight="1" thickTop="1" x14ac:dyDescent="0.25">
      <c r="A618" s="105"/>
      <c r="B618" s="49" t="s">
        <v>612</v>
      </c>
      <c r="C618" s="50" t="s">
        <v>202</v>
      </c>
      <c r="D618" s="29"/>
      <c r="E618" s="29"/>
      <c r="F618" s="29"/>
      <c r="G618" s="106"/>
      <c r="H618" s="52"/>
      <c r="I618" s="53"/>
      <c r="J618" s="24" t="str">
        <f t="shared" ca="1" si="76"/>
        <v>LOCKED</v>
      </c>
      <c r="K618" s="15" t="str">
        <f t="shared" si="81"/>
        <v>LANDSCAPING</v>
      </c>
      <c r="L618" s="16">
        <f>MATCH(K618,'Pay Items'!$K$1:$K$649,0)</f>
        <v>618</v>
      </c>
      <c r="M618" s="17" t="str">
        <f t="shared" ca="1" si="77"/>
        <v>F0</v>
      </c>
      <c r="N618" s="17" t="str">
        <f t="shared" ca="1" si="78"/>
        <v>G</v>
      </c>
      <c r="O618" s="17" t="str">
        <f t="shared" ca="1" si="79"/>
        <v>F2</v>
      </c>
    </row>
    <row r="619" spans="1:15" s="25" customFormat="1" ht="30" customHeight="1" x14ac:dyDescent="0.2">
      <c r="A619" s="111" t="s">
        <v>242</v>
      </c>
      <c r="B619" s="38" t="s">
        <v>145</v>
      </c>
      <c r="C619" s="37" t="s">
        <v>147</v>
      </c>
      <c r="D619" s="43" t="s">
        <v>1539</v>
      </c>
      <c r="E619" s="28"/>
      <c r="F619" s="57"/>
      <c r="G619" s="109"/>
      <c r="H619" s="35"/>
      <c r="I619" s="53"/>
      <c r="J619" s="24" t="str">
        <f t="shared" ca="1" si="76"/>
        <v>LOCKED</v>
      </c>
      <c r="K619" s="15" t="str">
        <f t="shared" si="81"/>
        <v>G001SoddingCW 3510-R10</v>
      </c>
      <c r="L619" s="16">
        <f>MATCH(K619,'Pay Items'!$K$1:$K$649,0)</f>
        <v>619</v>
      </c>
      <c r="M619" s="17" t="str">
        <f t="shared" ca="1" si="77"/>
        <v>F0</v>
      </c>
      <c r="N619" s="17" t="str">
        <f t="shared" ca="1" si="78"/>
        <v>G</v>
      </c>
      <c r="O619" s="17" t="str">
        <f t="shared" ca="1" si="79"/>
        <v>C2</v>
      </c>
    </row>
    <row r="620" spans="1:15" s="25" customFormat="1" ht="30" customHeight="1" x14ac:dyDescent="0.2">
      <c r="A620" s="111" t="s">
        <v>243</v>
      </c>
      <c r="B620" s="44" t="s">
        <v>350</v>
      </c>
      <c r="C620" s="37" t="s">
        <v>885</v>
      </c>
      <c r="D620" s="43"/>
      <c r="E620" s="28" t="s">
        <v>178</v>
      </c>
      <c r="F620" s="57"/>
      <c r="G620" s="102"/>
      <c r="H620" s="35">
        <f>ROUND(G620*F620,2)</f>
        <v>0</v>
      </c>
      <c r="I620" s="80"/>
      <c r="J620" s="24" t="str">
        <f t="shared" ca="1" si="76"/>
        <v/>
      </c>
      <c r="K620" s="15" t="str">
        <f t="shared" si="81"/>
        <v>G002width &lt; 600 mmm²</v>
      </c>
      <c r="L620" s="16">
        <f>MATCH(K620,'Pay Items'!$K$1:$K$649,0)</f>
        <v>620</v>
      </c>
      <c r="M620" s="17" t="str">
        <f t="shared" ca="1" si="77"/>
        <v>F0</v>
      </c>
      <c r="N620" s="17" t="str">
        <f t="shared" ca="1" si="78"/>
        <v>C2</v>
      </c>
      <c r="O620" s="17" t="str">
        <f t="shared" ca="1" si="79"/>
        <v>C2</v>
      </c>
    </row>
    <row r="621" spans="1:15" s="25" customFormat="1" ht="30" customHeight="1" x14ac:dyDescent="0.2">
      <c r="A621" s="111" t="s">
        <v>244</v>
      </c>
      <c r="B621" s="44" t="s">
        <v>351</v>
      </c>
      <c r="C621" s="37" t="s">
        <v>886</v>
      </c>
      <c r="D621" s="43"/>
      <c r="E621" s="28" t="s">
        <v>178</v>
      </c>
      <c r="F621" s="57"/>
      <c r="G621" s="102"/>
      <c r="H621" s="35">
        <f>ROUND(G621*F621,2)</f>
        <v>0</v>
      </c>
      <c r="I621" s="53"/>
      <c r="J621" s="24" t="str">
        <f t="shared" ca="1" si="76"/>
        <v/>
      </c>
      <c r="K621" s="15" t="str">
        <f t="shared" si="81"/>
        <v>G003width &gt; or = 600 mmm²</v>
      </c>
      <c r="L621" s="16">
        <f>MATCH(K621,'Pay Items'!$K$1:$K$649,0)</f>
        <v>621</v>
      </c>
      <c r="M621" s="17" t="str">
        <f t="shared" ca="1" si="77"/>
        <v>F0</v>
      </c>
      <c r="N621" s="17" t="str">
        <f t="shared" ca="1" si="78"/>
        <v>C2</v>
      </c>
      <c r="O621" s="17" t="str">
        <f t="shared" ca="1" si="79"/>
        <v>C2</v>
      </c>
    </row>
    <row r="622" spans="1:15" s="25" customFormat="1" ht="30" customHeight="1" x14ac:dyDescent="0.2">
      <c r="A622" s="111" t="s">
        <v>245</v>
      </c>
      <c r="B622" s="38" t="s">
        <v>146</v>
      </c>
      <c r="C622" s="37" t="s">
        <v>149</v>
      </c>
      <c r="D622" s="43" t="s">
        <v>27</v>
      </c>
      <c r="E622" s="28" t="s">
        <v>178</v>
      </c>
      <c r="F622" s="57"/>
      <c r="G622" s="102"/>
      <c r="H622" s="35">
        <f>ROUND(G622*F622,2)</f>
        <v>0</v>
      </c>
      <c r="I622" s="53"/>
      <c r="J622" s="24" t="str">
        <f t="shared" ca="1" si="76"/>
        <v/>
      </c>
      <c r="K622" s="15" t="str">
        <f t="shared" si="81"/>
        <v>G004SeedingCW 3520-R7m²</v>
      </c>
      <c r="L622" s="16">
        <f>MATCH(K622,'Pay Items'!$K$1:$K$649,0)</f>
        <v>622</v>
      </c>
      <c r="M622" s="17" t="str">
        <f t="shared" ca="1" si="77"/>
        <v>F0</v>
      </c>
      <c r="N622" s="17" t="str">
        <f t="shared" ca="1" si="78"/>
        <v>C2</v>
      </c>
      <c r="O622" s="17" t="str">
        <f t="shared" ca="1" si="79"/>
        <v>C2</v>
      </c>
    </row>
    <row r="623" spans="1:15" s="25" customFormat="1" ht="30" customHeight="1" x14ac:dyDescent="0.2">
      <c r="A623" s="111" t="s">
        <v>870</v>
      </c>
      <c r="B623" s="38" t="s">
        <v>871</v>
      </c>
      <c r="C623" s="37" t="s">
        <v>9</v>
      </c>
      <c r="D623" s="43" t="s">
        <v>5</v>
      </c>
      <c r="E623" s="28" t="s">
        <v>178</v>
      </c>
      <c r="F623" s="57"/>
      <c r="G623" s="102"/>
      <c r="H623" s="35">
        <f>ROUND(G623*F623,2)</f>
        <v>0</v>
      </c>
      <c r="I623" s="53" t="s">
        <v>872</v>
      </c>
      <c r="J623" s="24" t="str">
        <f t="shared" ca="1" si="76"/>
        <v/>
      </c>
      <c r="K623" s="15" t="str">
        <f t="shared" si="81"/>
        <v>G005Salt Tolerant Grass Seedingm²</v>
      </c>
      <c r="L623" s="16">
        <f>MATCH(K623,'Pay Items'!$K$1:$K$649,0)</f>
        <v>623</v>
      </c>
      <c r="M623" s="17" t="str">
        <f t="shared" ca="1" si="77"/>
        <v>F0</v>
      </c>
      <c r="N623" s="17" t="str">
        <f t="shared" ca="1" si="78"/>
        <v>C2</v>
      </c>
      <c r="O623" s="17" t="str">
        <f t="shared" ca="1" si="79"/>
        <v>C2</v>
      </c>
    </row>
    <row r="624" spans="1:15" s="25" customFormat="1" ht="30" customHeight="1" thickBot="1" x14ac:dyDescent="0.25">
      <c r="A624" s="111" t="s">
        <v>870</v>
      </c>
      <c r="B624" s="38" t="s">
        <v>204</v>
      </c>
      <c r="C624" s="61" t="s">
        <v>205</v>
      </c>
      <c r="D624" s="62"/>
      <c r="E624" s="63"/>
      <c r="F624" s="60"/>
      <c r="G624" s="109"/>
      <c r="H624" s="35">
        <f>SUM(H618:H623)</f>
        <v>0</v>
      </c>
      <c r="I624" s="53"/>
      <c r="J624" s="24" t="str">
        <f t="shared" ca="1" si="76"/>
        <v>LOCKED</v>
      </c>
      <c r="K624" s="15" t="str">
        <f t="shared" si="81"/>
        <v>G005LAST USED CODE FOR SECTION</v>
      </c>
      <c r="L624" s="16">
        <f>MATCH(K624,'Pay Items'!$K$1:$K$649,0)</f>
        <v>624</v>
      </c>
      <c r="M624" s="17" t="str">
        <f t="shared" ca="1" si="77"/>
        <v>F0</v>
      </c>
      <c r="N624" s="17" t="str">
        <f t="shared" ca="1" si="78"/>
        <v>G</v>
      </c>
      <c r="O624" s="17" t="str">
        <f t="shared" ca="1" si="79"/>
        <v>C2</v>
      </c>
    </row>
    <row r="625" spans="1:15" s="25" customFormat="1" ht="36" customHeight="1" thickTop="1" x14ac:dyDescent="0.25">
      <c r="A625" s="105"/>
      <c r="B625" s="49" t="s">
        <v>613</v>
      </c>
      <c r="C625" s="50" t="s">
        <v>186</v>
      </c>
      <c r="D625" s="29"/>
      <c r="E625" s="29"/>
      <c r="F625" s="29"/>
      <c r="G625" s="106"/>
      <c r="H625" s="52"/>
      <c r="I625" s="53"/>
      <c r="J625" s="24" t="str">
        <f t="shared" ca="1" si="76"/>
        <v>LOCKED</v>
      </c>
      <c r="K625" s="15" t="str">
        <f t="shared" si="81"/>
        <v>MISCELLANEOUS</v>
      </c>
      <c r="L625" s="16">
        <f>MATCH(K625,'Pay Items'!$K$1:$K$649,0)</f>
        <v>625</v>
      </c>
      <c r="M625" s="17" t="str">
        <f t="shared" ca="1" si="77"/>
        <v>F0</v>
      </c>
      <c r="N625" s="17" t="str">
        <f t="shared" ca="1" si="78"/>
        <v>G</v>
      </c>
      <c r="O625" s="17" t="str">
        <f t="shared" ca="1" si="79"/>
        <v>F2</v>
      </c>
    </row>
    <row r="626" spans="1:15" s="25" customFormat="1" ht="30" customHeight="1" x14ac:dyDescent="0.2">
      <c r="A626" s="111" t="s">
        <v>460</v>
      </c>
      <c r="B626" s="73" t="s">
        <v>461</v>
      </c>
      <c r="C626" s="37" t="s">
        <v>510</v>
      </c>
      <c r="D626" s="43" t="s">
        <v>511</v>
      </c>
      <c r="E626" s="28" t="s">
        <v>181</v>
      </c>
      <c r="F626" s="57"/>
      <c r="G626" s="102"/>
      <c r="H626" s="35">
        <f t="shared" ref="H626:H631" si="83">ROUND(G626*F626,2)</f>
        <v>0</v>
      </c>
      <c r="I626" s="53"/>
      <c r="J626" s="24" t="str">
        <f t="shared" ca="1" si="76"/>
        <v/>
      </c>
      <c r="K626" s="15" t="str">
        <f t="shared" si="81"/>
        <v>H001Meter Pit AssembliesCW 3530-R3each</v>
      </c>
      <c r="L626" s="16">
        <f>MATCH(K626,'Pay Items'!$K$1:$K$649,0)</f>
        <v>626</v>
      </c>
      <c r="M626" s="17" t="str">
        <f t="shared" ca="1" si="77"/>
        <v>F0</v>
      </c>
      <c r="N626" s="17" t="str">
        <f t="shared" ca="1" si="78"/>
        <v>C2</v>
      </c>
      <c r="O626" s="17" t="str">
        <f t="shared" ca="1" si="79"/>
        <v>C2</v>
      </c>
    </row>
    <row r="627" spans="1:15" s="25" customFormat="1" ht="30" customHeight="1" x14ac:dyDescent="0.2">
      <c r="A627" s="111" t="s">
        <v>89</v>
      </c>
      <c r="B627" s="73" t="s">
        <v>148</v>
      </c>
      <c r="C627" s="37" t="s">
        <v>1538</v>
      </c>
      <c r="D627" s="43" t="s">
        <v>511</v>
      </c>
      <c r="E627" s="28" t="s">
        <v>182</v>
      </c>
      <c r="F627" s="57"/>
      <c r="G627" s="102"/>
      <c r="H627" s="35">
        <f t="shared" si="83"/>
        <v>0</v>
      </c>
      <c r="I627" s="53" t="s">
        <v>1493</v>
      </c>
      <c r="J627" s="24" t="str">
        <f t="shared" ca="1" si="76"/>
        <v/>
      </c>
      <c r="K627" s="15" t="str">
        <f t="shared" si="81"/>
        <v>H002Polyethylene Waterline, ^ mmCW 3530-R3m</v>
      </c>
      <c r="L627" s="16">
        <f>MATCH(K627,'Pay Items'!$K$1:$K$649,0)</f>
        <v>627</v>
      </c>
      <c r="M627" s="17" t="str">
        <f t="shared" ca="1" si="77"/>
        <v>F0</v>
      </c>
      <c r="N627" s="17" t="str">
        <f t="shared" ca="1" si="78"/>
        <v>C2</v>
      </c>
      <c r="O627" s="17" t="str">
        <f t="shared" ca="1" si="79"/>
        <v>C2</v>
      </c>
    </row>
    <row r="628" spans="1:15" s="25" customFormat="1" ht="30" customHeight="1" x14ac:dyDescent="0.2">
      <c r="A628" s="111" t="s">
        <v>90</v>
      </c>
      <c r="B628" s="73" t="s">
        <v>512</v>
      </c>
      <c r="C628" s="37" t="s">
        <v>513</v>
      </c>
      <c r="D628" s="43" t="s">
        <v>511</v>
      </c>
      <c r="E628" s="28" t="s">
        <v>181</v>
      </c>
      <c r="F628" s="57"/>
      <c r="G628" s="102"/>
      <c r="H628" s="35">
        <f t="shared" si="83"/>
        <v>0</v>
      </c>
      <c r="I628" s="53"/>
      <c r="J628" s="24" t="str">
        <f t="shared" ca="1" si="76"/>
        <v/>
      </c>
      <c r="K628" s="15" t="str">
        <f t="shared" si="81"/>
        <v>H003Sprinkler AssembliesCW 3530-R3each</v>
      </c>
      <c r="L628" s="16">
        <f>MATCH(K628,'Pay Items'!$K$1:$K$649,0)</f>
        <v>628</v>
      </c>
      <c r="M628" s="17" t="str">
        <f t="shared" ca="1" si="77"/>
        <v>F0</v>
      </c>
      <c r="N628" s="17" t="str">
        <f t="shared" ca="1" si="78"/>
        <v>C2</v>
      </c>
      <c r="O628" s="17" t="str">
        <f t="shared" ca="1" si="79"/>
        <v>C2</v>
      </c>
    </row>
    <row r="629" spans="1:15" s="25" customFormat="1" ht="43.9" customHeight="1" x14ac:dyDescent="0.2">
      <c r="A629" s="111" t="s">
        <v>91</v>
      </c>
      <c r="B629" s="73" t="s">
        <v>517</v>
      </c>
      <c r="C629" s="37" t="s">
        <v>521</v>
      </c>
      <c r="D629" s="43" t="s">
        <v>511</v>
      </c>
      <c r="E629" s="28" t="s">
        <v>181</v>
      </c>
      <c r="F629" s="57"/>
      <c r="G629" s="102"/>
      <c r="H629" s="35">
        <f t="shared" si="83"/>
        <v>0</v>
      </c>
      <c r="I629" s="53"/>
      <c r="J629" s="24" t="str">
        <f t="shared" ca="1" si="76"/>
        <v/>
      </c>
      <c r="K629" s="15" t="str">
        <f t="shared" si="81"/>
        <v>H004Manual Gate Valves and Value EnclosureCW 3530-R3each</v>
      </c>
      <c r="L629" s="16">
        <f>MATCH(K629,'Pay Items'!$K$1:$K$649,0)</f>
        <v>629</v>
      </c>
      <c r="M629" s="17" t="str">
        <f t="shared" ca="1" si="77"/>
        <v>F0</v>
      </c>
      <c r="N629" s="17" t="str">
        <f t="shared" ca="1" si="78"/>
        <v>C2</v>
      </c>
      <c r="O629" s="17" t="str">
        <f t="shared" ca="1" si="79"/>
        <v>C2</v>
      </c>
    </row>
    <row r="630" spans="1:15" s="25" customFormat="1" ht="43.9" customHeight="1" x14ac:dyDescent="0.2">
      <c r="A630" s="111" t="s">
        <v>92</v>
      </c>
      <c r="B630" s="73" t="s">
        <v>518</v>
      </c>
      <c r="C630" s="37" t="s">
        <v>522</v>
      </c>
      <c r="D630" s="43" t="s">
        <v>511</v>
      </c>
      <c r="E630" s="28" t="s">
        <v>182</v>
      </c>
      <c r="F630" s="57"/>
      <c r="G630" s="102"/>
      <c r="H630" s="35">
        <f t="shared" si="83"/>
        <v>0</v>
      </c>
      <c r="I630" s="53"/>
      <c r="J630" s="24" t="str">
        <f t="shared" ca="1" si="76"/>
        <v/>
      </c>
      <c r="K630" s="15" t="str">
        <f t="shared" si="81"/>
        <v>H005Removal of Irrigation Pipe and Sprinkler HeadsCW 3530-R3m</v>
      </c>
      <c r="L630" s="16">
        <f>MATCH(K630,'Pay Items'!$K$1:$K$649,0)</f>
        <v>630</v>
      </c>
      <c r="M630" s="17" t="str">
        <f t="shared" ca="1" si="77"/>
        <v>F0</v>
      </c>
      <c r="N630" s="17" t="str">
        <f t="shared" ca="1" si="78"/>
        <v>C2</v>
      </c>
      <c r="O630" s="17" t="str">
        <f t="shared" ca="1" si="79"/>
        <v>C2</v>
      </c>
    </row>
    <row r="631" spans="1:15" s="25" customFormat="1" ht="30" customHeight="1" x14ac:dyDescent="0.2">
      <c r="A631" s="111" t="s">
        <v>514</v>
      </c>
      <c r="B631" s="73" t="s">
        <v>519</v>
      </c>
      <c r="C631" s="37" t="s">
        <v>523</v>
      </c>
      <c r="D631" s="43" t="s">
        <v>511</v>
      </c>
      <c r="E631" s="28" t="s">
        <v>181</v>
      </c>
      <c r="F631" s="57"/>
      <c r="G631" s="102"/>
      <c r="H631" s="35">
        <f t="shared" si="83"/>
        <v>0</v>
      </c>
      <c r="I631" s="53"/>
      <c r="J631" s="24" t="str">
        <f t="shared" ca="1" si="76"/>
        <v/>
      </c>
      <c r="K631" s="15" t="str">
        <f t="shared" si="81"/>
        <v>H006Removal of Existing Box EnclosureCW 3530-R3each</v>
      </c>
      <c r="L631" s="16">
        <f>MATCH(K631,'Pay Items'!$K$1:$K$649,0)</f>
        <v>631</v>
      </c>
      <c r="M631" s="17" t="str">
        <f t="shared" ca="1" si="77"/>
        <v>F0</v>
      </c>
      <c r="N631" s="17" t="str">
        <f t="shared" ca="1" si="78"/>
        <v>C2</v>
      </c>
      <c r="O631" s="17" t="str">
        <f t="shared" ca="1" si="79"/>
        <v>C2</v>
      </c>
    </row>
    <row r="632" spans="1:15" s="25" customFormat="1" ht="30" customHeight="1" x14ac:dyDescent="0.2">
      <c r="A632" s="111" t="s">
        <v>515</v>
      </c>
      <c r="B632" s="73" t="s">
        <v>520</v>
      </c>
      <c r="C632" s="37" t="s">
        <v>582</v>
      </c>
      <c r="D632" s="43" t="s">
        <v>937</v>
      </c>
      <c r="E632" s="28"/>
      <c r="F632" s="57"/>
      <c r="G632" s="109"/>
      <c r="H632" s="35"/>
      <c r="I632" s="53"/>
      <c r="J632" s="24" t="str">
        <f t="shared" ca="1" si="76"/>
        <v>LOCKED</v>
      </c>
      <c r="K632" s="15" t="str">
        <f t="shared" si="81"/>
        <v>H007Chain Link FenceCW 3550-R3</v>
      </c>
      <c r="L632" s="16">
        <f>MATCH(K632,'Pay Items'!$K$1:$K$649,0)</f>
        <v>632</v>
      </c>
      <c r="M632" s="17" t="str">
        <f t="shared" ca="1" si="77"/>
        <v>F0</v>
      </c>
      <c r="N632" s="17" t="str">
        <f t="shared" ca="1" si="78"/>
        <v>G</v>
      </c>
      <c r="O632" s="17" t="str">
        <f t="shared" ca="1" si="79"/>
        <v>C2</v>
      </c>
    </row>
    <row r="633" spans="1:15" s="25" customFormat="1" ht="30" customHeight="1" x14ac:dyDescent="0.2">
      <c r="A633" s="111" t="s">
        <v>516</v>
      </c>
      <c r="B633" s="44" t="s">
        <v>350</v>
      </c>
      <c r="C633" s="37" t="s">
        <v>192</v>
      </c>
      <c r="D633" s="43"/>
      <c r="E633" s="28" t="s">
        <v>182</v>
      </c>
      <c r="F633" s="57"/>
      <c r="G633" s="102"/>
      <c r="H633" s="35">
        <f t="shared" ref="H633:H646" si="84">ROUND(G633*F633,2)</f>
        <v>0</v>
      </c>
      <c r="I633" s="58"/>
      <c r="J633" s="24" t="str">
        <f t="shared" ca="1" si="76"/>
        <v/>
      </c>
      <c r="K633" s="15" t="str">
        <f t="shared" si="81"/>
        <v>H0081.83m Heightm</v>
      </c>
      <c r="L633" s="16">
        <f>MATCH(K633,'Pay Items'!$K$1:$K$649,0)</f>
        <v>633</v>
      </c>
      <c r="M633" s="17" t="str">
        <f t="shared" ca="1" si="77"/>
        <v>F0</v>
      </c>
      <c r="N633" s="17" t="str">
        <f t="shared" ca="1" si="78"/>
        <v>C2</v>
      </c>
      <c r="O633" s="17" t="str">
        <f t="shared" ca="1" si="79"/>
        <v>C2</v>
      </c>
    </row>
    <row r="634" spans="1:15" s="25" customFormat="1" ht="30" customHeight="1" x14ac:dyDescent="0.2">
      <c r="A634" s="111" t="s">
        <v>524</v>
      </c>
      <c r="B634" s="44" t="s">
        <v>351</v>
      </c>
      <c r="C634" s="37" t="s">
        <v>193</v>
      </c>
      <c r="D634" s="43"/>
      <c r="E634" s="28" t="s">
        <v>182</v>
      </c>
      <c r="F634" s="57"/>
      <c r="G634" s="102"/>
      <c r="H634" s="35">
        <f t="shared" si="84"/>
        <v>0</v>
      </c>
      <c r="I634" s="58"/>
      <c r="J634" s="24" t="str">
        <f t="shared" ca="1" si="76"/>
        <v/>
      </c>
      <c r="K634" s="15" t="str">
        <f t="shared" si="81"/>
        <v>H0092.44m Heightm</v>
      </c>
      <c r="L634" s="16">
        <f>MATCH(K634,'Pay Items'!$K$1:$K$649,0)</f>
        <v>634</v>
      </c>
      <c r="M634" s="17" t="str">
        <f t="shared" ca="1" si="77"/>
        <v>F0</v>
      </c>
      <c r="N634" s="17" t="str">
        <f t="shared" ca="1" si="78"/>
        <v>C2</v>
      </c>
      <c r="O634" s="17" t="str">
        <f t="shared" ca="1" si="79"/>
        <v>C2</v>
      </c>
    </row>
    <row r="635" spans="1:15" s="25" customFormat="1" ht="30" customHeight="1" x14ac:dyDescent="0.2">
      <c r="A635" s="111" t="s">
        <v>525</v>
      </c>
      <c r="B635" s="44" t="s">
        <v>352</v>
      </c>
      <c r="C635" s="37" t="s">
        <v>194</v>
      </c>
      <c r="D635" s="43"/>
      <c r="E635" s="28" t="s">
        <v>182</v>
      </c>
      <c r="F635" s="57"/>
      <c r="G635" s="102"/>
      <c r="H635" s="35">
        <f t="shared" si="84"/>
        <v>0</v>
      </c>
      <c r="I635" s="58"/>
      <c r="J635" s="24" t="str">
        <f t="shared" ca="1" si="76"/>
        <v/>
      </c>
      <c r="K635" s="15" t="str">
        <f t="shared" si="81"/>
        <v>H0103.05m Heightm</v>
      </c>
      <c r="L635" s="16">
        <f>MATCH(K635,'Pay Items'!$K$1:$K$649,0)</f>
        <v>635</v>
      </c>
      <c r="M635" s="17" t="str">
        <f t="shared" ca="1" si="77"/>
        <v>F0</v>
      </c>
      <c r="N635" s="17" t="str">
        <f t="shared" ca="1" si="78"/>
        <v>C2</v>
      </c>
      <c r="O635" s="17" t="str">
        <f t="shared" ca="1" si="79"/>
        <v>C2</v>
      </c>
    </row>
    <row r="636" spans="1:15" s="25" customFormat="1" ht="30" customHeight="1" x14ac:dyDescent="0.2">
      <c r="A636" s="111" t="s">
        <v>526</v>
      </c>
      <c r="B636" s="38" t="s">
        <v>555</v>
      </c>
      <c r="C636" s="37" t="s">
        <v>938</v>
      </c>
      <c r="D636" s="43" t="s">
        <v>937</v>
      </c>
      <c r="E636" s="28" t="s">
        <v>182</v>
      </c>
      <c r="F636" s="57"/>
      <c r="G636" s="102"/>
      <c r="H636" s="35">
        <f t="shared" si="84"/>
        <v>0</v>
      </c>
      <c r="I636" s="58"/>
      <c r="J636" s="24" t="str">
        <f t="shared" ca="1" si="76"/>
        <v/>
      </c>
      <c r="K636" s="15" t="str">
        <f t="shared" si="81"/>
        <v>H011Chain Link Fencing GatesCW 3550-R3m</v>
      </c>
      <c r="L636" s="16">
        <f>MATCH(K636,'Pay Items'!$K$1:$K$649,0)</f>
        <v>636</v>
      </c>
      <c r="M636" s="17" t="str">
        <f t="shared" ca="1" si="77"/>
        <v>F0</v>
      </c>
      <c r="N636" s="17" t="str">
        <f t="shared" ca="1" si="78"/>
        <v>C2</v>
      </c>
      <c r="O636" s="17" t="str">
        <f t="shared" ca="1" si="79"/>
        <v>C2</v>
      </c>
    </row>
    <row r="637" spans="1:15" s="25" customFormat="1" ht="30" customHeight="1" x14ac:dyDescent="0.2">
      <c r="A637" s="111" t="s">
        <v>530</v>
      </c>
      <c r="B637" s="73" t="s">
        <v>556</v>
      </c>
      <c r="C637" s="37" t="s">
        <v>527</v>
      </c>
      <c r="D637" s="43" t="s">
        <v>955</v>
      </c>
      <c r="E637" s="28" t="s">
        <v>179</v>
      </c>
      <c r="F637" s="57"/>
      <c r="G637" s="102"/>
      <c r="H637" s="35">
        <f t="shared" si="84"/>
        <v>0</v>
      </c>
      <c r="I637" s="53"/>
      <c r="J637" s="24" t="str">
        <f t="shared" ca="1" si="76"/>
        <v/>
      </c>
      <c r="K637" s="15" t="str">
        <f t="shared" si="81"/>
        <v>H012Random Stone RiprapCW 3615-R4m³</v>
      </c>
      <c r="L637" s="16">
        <f>MATCH(K637,'Pay Items'!$K$1:$K$649,0)</f>
        <v>637</v>
      </c>
      <c r="M637" s="17" t="str">
        <f t="shared" ca="1" si="77"/>
        <v>F0</v>
      </c>
      <c r="N637" s="17" t="str">
        <f t="shared" ca="1" si="78"/>
        <v>C2</v>
      </c>
      <c r="O637" s="17" t="str">
        <f t="shared" ca="1" si="79"/>
        <v>C2</v>
      </c>
    </row>
    <row r="638" spans="1:15" s="25" customFormat="1" ht="30" customHeight="1" x14ac:dyDescent="0.2">
      <c r="A638" s="111" t="s">
        <v>531</v>
      </c>
      <c r="B638" s="73" t="s">
        <v>557</v>
      </c>
      <c r="C638" s="37" t="s">
        <v>528</v>
      </c>
      <c r="D638" s="43" t="s">
        <v>955</v>
      </c>
      <c r="E638" s="28" t="s">
        <v>179</v>
      </c>
      <c r="F638" s="57"/>
      <c r="G638" s="102"/>
      <c r="H638" s="35">
        <f t="shared" si="84"/>
        <v>0</v>
      </c>
      <c r="I638" s="53"/>
      <c r="J638" s="24" t="str">
        <f t="shared" ca="1" si="76"/>
        <v/>
      </c>
      <c r="K638" s="15" t="str">
        <f t="shared" si="81"/>
        <v>H013Grouted Stone RiprapCW 3615-R4m³</v>
      </c>
      <c r="L638" s="16">
        <f>MATCH(K638,'Pay Items'!$K$1:$K$649,0)</f>
        <v>638</v>
      </c>
      <c r="M638" s="17" t="str">
        <f t="shared" ca="1" si="77"/>
        <v>F0</v>
      </c>
      <c r="N638" s="17" t="str">
        <f t="shared" ca="1" si="78"/>
        <v>C2</v>
      </c>
      <c r="O638" s="17" t="str">
        <f t="shared" ca="1" si="79"/>
        <v>C2</v>
      </c>
    </row>
    <row r="639" spans="1:15" s="25" customFormat="1" ht="30" customHeight="1" x14ac:dyDescent="0.2">
      <c r="A639" s="111" t="s">
        <v>532</v>
      </c>
      <c r="B639" s="38" t="s">
        <v>558</v>
      </c>
      <c r="C639" s="37" t="s">
        <v>529</v>
      </c>
      <c r="D639" s="43" t="s">
        <v>955</v>
      </c>
      <c r="E639" s="28" t="s">
        <v>179</v>
      </c>
      <c r="F639" s="57"/>
      <c r="G639" s="102"/>
      <c r="H639" s="35">
        <f t="shared" si="84"/>
        <v>0</v>
      </c>
      <c r="I639" s="53"/>
      <c r="J639" s="24" t="str">
        <f t="shared" ca="1" si="76"/>
        <v/>
      </c>
      <c r="K639" s="15" t="str">
        <f t="shared" si="81"/>
        <v>H014Sacked Concrete RiprapCW 3615-R4m³</v>
      </c>
      <c r="L639" s="16">
        <f>MATCH(K639,'Pay Items'!$K$1:$K$649,0)</f>
        <v>639</v>
      </c>
      <c r="M639" s="17" t="str">
        <f t="shared" ca="1" si="77"/>
        <v>F0</v>
      </c>
      <c r="N639" s="17" t="str">
        <f t="shared" ca="1" si="78"/>
        <v>C2</v>
      </c>
      <c r="O639" s="17" t="str">
        <f t="shared" ca="1" si="79"/>
        <v>C2</v>
      </c>
    </row>
    <row r="640" spans="1:15" s="25" customFormat="1" ht="30" customHeight="1" x14ac:dyDescent="0.2">
      <c r="A640" s="111" t="s">
        <v>549</v>
      </c>
      <c r="B640" s="73" t="s">
        <v>559</v>
      </c>
      <c r="C640" s="37" t="s">
        <v>533</v>
      </c>
      <c r="D640" s="43" t="s">
        <v>917</v>
      </c>
      <c r="E640" s="28" t="s">
        <v>181</v>
      </c>
      <c r="F640" s="57"/>
      <c r="G640" s="102"/>
      <c r="H640" s="35">
        <f t="shared" si="84"/>
        <v>0</v>
      </c>
      <c r="I640" s="53"/>
      <c r="J640" s="24" t="str">
        <f t="shared" ca="1" si="76"/>
        <v/>
      </c>
      <c r="K640" s="15" t="str">
        <f t="shared" si="81"/>
        <v>H015Supply of Barrier PostsCW 3650-R6each</v>
      </c>
      <c r="L640" s="16">
        <f>MATCH(K640,'Pay Items'!$K$1:$K$649,0)</f>
        <v>640</v>
      </c>
      <c r="M640" s="17" t="str">
        <f t="shared" ca="1" si="77"/>
        <v>F0</v>
      </c>
      <c r="N640" s="17" t="str">
        <f t="shared" ca="1" si="78"/>
        <v>C2</v>
      </c>
      <c r="O640" s="17" t="str">
        <f t="shared" ca="1" si="79"/>
        <v>C2</v>
      </c>
    </row>
    <row r="641" spans="1:15" s="25" customFormat="1" ht="30" customHeight="1" x14ac:dyDescent="0.2">
      <c r="A641" s="111" t="s">
        <v>550</v>
      </c>
      <c r="B641" s="73" t="s">
        <v>560</v>
      </c>
      <c r="C641" s="37" t="s">
        <v>534</v>
      </c>
      <c r="D641" s="43" t="s">
        <v>917</v>
      </c>
      <c r="E641" s="28" t="s">
        <v>181</v>
      </c>
      <c r="F641" s="57"/>
      <c r="G641" s="102"/>
      <c r="H641" s="35">
        <f t="shared" si="84"/>
        <v>0</v>
      </c>
      <c r="I641" s="53"/>
      <c r="J641" s="24" t="str">
        <f t="shared" ca="1" si="76"/>
        <v/>
      </c>
      <c r="K641" s="15" t="str">
        <f t="shared" si="81"/>
        <v>H016Installation of Barrier PostsCW 3650-R6each</v>
      </c>
      <c r="L641" s="16">
        <f>MATCH(K641,'Pay Items'!$K$1:$K$649,0)</f>
        <v>641</v>
      </c>
      <c r="M641" s="17" t="str">
        <f t="shared" ca="1" si="77"/>
        <v>F0</v>
      </c>
      <c r="N641" s="17" t="str">
        <f t="shared" ca="1" si="78"/>
        <v>C2</v>
      </c>
      <c r="O641" s="17" t="str">
        <f t="shared" ca="1" si="79"/>
        <v>C2</v>
      </c>
    </row>
    <row r="642" spans="1:15" s="25" customFormat="1" ht="30" customHeight="1" x14ac:dyDescent="0.2">
      <c r="A642" s="111" t="s">
        <v>551</v>
      </c>
      <c r="B642" s="38" t="s">
        <v>561</v>
      </c>
      <c r="C642" s="37" t="s">
        <v>584</v>
      </c>
      <c r="D642" s="43" t="s">
        <v>917</v>
      </c>
      <c r="E642" s="28" t="s">
        <v>182</v>
      </c>
      <c r="F642" s="57"/>
      <c r="G642" s="102"/>
      <c r="H642" s="35">
        <f t="shared" si="84"/>
        <v>0</v>
      </c>
      <c r="I642" s="53"/>
      <c r="J642" s="24" t="str">
        <f t="shared" ca="1" si="76"/>
        <v/>
      </c>
      <c r="K642" s="15" t="str">
        <f t="shared" si="81"/>
        <v>H017Supply of Barrier RailsCW 3650-R6m</v>
      </c>
      <c r="L642" s="16">
        <f>MATCH(K642,'Pay Items'!$K$1:$K$649,0)</f>
        <v>642</v>
      </c>
      <c r="M642" s="17" t="str">
        <f t="shared" ca="1" si="77"/>
        <v>F0</v>
      </c>
      <c r="N642" s="17" t="str">
        <f t="shared" ca="1" si="78"/>
        <v>C2</v>
      </c>
      <c r="O642" s="17" t="str">
        <f t="shared" ca="1" si="79"/>
        <v>C2</v>
      </c>
    </row>
    <row r="643" spans="1:15" s="25" customFormat="1" ht="30" customHeight="1" x14ac:dyDescent="0.2">
      <c r="A643" s="111" t="s">
        <v>552</v>
      </c>
      <c r="B643" s="73" t="s">
        <v>562</v>
      </c>
      <c r="C643" s="37" t="s">
        <v>535</v>
      </c>
      <c r="D643" s="43" t="s">
        <v>917</v>
      </c>
      <c r="E643" s="28" t="s">
        <v>182</v>
      </c>
      <c r="F643" s="57"/>
      <c r="G643" s="102"/>
      <c r="H643" s="35">
        <f t="shared" si="84"/>
        <v>0</v>
      </c>
      <c r="I643" s="53"/>
      <c r="J643" s="24" t="str">
        <f t="shared" ref="J643:J649" ca="1" si="85">IF(CELL("protect",$G643)=1, "LOCKED", "")</f>
        <v/>
      </c>
      <c r="K643" s="15" t="str">
        <f t="shared" si="81"/>
        <v>H018Installation of Barrier RailsCW 3650-R6m</v>
      </c>
      <c r="L643" s="16">
        <f>MATCH(K643,'Pay Items'!$K$1:$K$649,0)</f>
        <v>643</v>
      </c>
      <c r="M643" s="17" t="str">
        <f t="shared" ref="M643:M649" ca="1" si="86">CELL("format",$F643)</f>
        <v>F0</v>
      </c>
      <c r="N643" s="17" t="str">
        <f t="shared" ref="N643:N649" ca="1" si="87">CELL("format",$G643)</f>
        <v>C2</v>
      </c>
      <c r="O643" s="17" t="str">
        <f t="shared" ref="O643:O649" ca="1" si="88">CELL("format",$H643)</f>
        <v>C2</v>
      </c>
    </row>
    <row r="644" spans="1:15" s="25" customFormat="1" ht="30" customHeight="1" x14ac:dyDescent="0.2">
      <c r="A644" s="111" t="s">
        <v>553</v>
      </c>
      <c r="B644" s="73" t="s">
        <v>563</v>
      </c>
      <c r="C644" s="37" t="s">
        <v>536</v>
      </c>
      <c r="D644" s="43" t="s">
        <v>917</v>
      </c>
      <c r="E644" s="28" t="s">
        <v>178</v>
      </c>
      <c r="F644" s="57"/>
      <c r="G644" s="102"/>
      <c r="H644" s="35">
        <f t="shared" si="84"/>
        <v>0</v>
      </c>
      <c r="I644" s="53"/>
      <c r="J644" s="24" t="str">
        <f t="shared" ca="1" si="85"/>
        <v/>
      </c>
      <c r="K644" s="15" t="str">
        <f t="shared" ref="K644:K649" si="89">CLEAN(CONCATENATE(TRIM($A644),TRIM($C644),IF(LEFT($D644)&lt;&gt;"E",TRIM($D644),),TRIM($E644)))</f>
        <v>H019Removal of ConcreteCW 3650-R6m²</v>
      </c>
      <c r="L644" s="16">
        <f>MATCH(K644,'Pay Items'!$K$1:$K$649,0)</f>
        <v>644</v>
      </c>
      <c r="M644" s="17" t="str">
        <f t="shared" ca="1" si="86"/>
        <v>F0</v>
      </c>
      <c r="N644" s="17" t="str">
        <f t="shared" ca="1" si="87"/>
        <v>C2</v>
      </c>
      <c r="O644" s="17" t="str">
        <f t="shared" ca="1" si="88"/>
        <v>C2</v>
      </c>
    </row>
    <row r="645" spans="1:15" s="25" customFormat="1" ht="30" customHeight="1" x14ac:dyDescent="0.2">
      <c r="A645" s="111" t="s">
        <v>554</v>
      </c>
      <c r="B645" s="38" t="s">
        <v>564</v>
      </c>
      <c r="C645" s="37" t="s">
        <v>537</v>
      </c>
      <c r="D645" s="43" t="s">
        <v>917</v>
      </c>
      <c r="E645" s="28" t="s">
        <v>182</v>
      </c>
      <c r="F645" s="57"/>
      <c r="G645" s="102"/>
      <c r="H645" s="35">
        <f t="shared" si="84"/>
        <v>0</v>
      </c>
      <c r="I645" s="53"/>
      <c r="J645" s="24" t="str">
        <f t="shared" ca="1" si="85"/>
        <v/>
      </c>
      <c r="K645" s="15" t="str">
        <f t="shared" si="89"/>
        <v>H020Salvaging Existing Barrier RailCW 3650-R6m</v>
      </c>
      <c r="L645" s="16">
        <f>MATCH(K645,'Pay Items'!$K$1:$K$649,0)</f>
        <v>645</v>
      </c>
      <c r="M645" s="17" t="str">
        <f t="shared" ca="1" si="86"/>
        <v>F0</v>
      </c>
      <c r="N645" s="17" t="str">
        <f t="shared" ca="1" si="87"/>
        <v>C2</v>
      </c>
      <c r="O645" s="17" t="str">
        <f t="shared" ca="1" si="88"/>
        <v>C2</v>
      </c>
    </row>
    <row r="646" spans="1:15" s="25" customFormat="1" ht="30" customHeight="1" x14ac:dyDescent="0.2">
      <c r="A646" s="111" t="s">
        <v>583</v>
      </c>
      <c r="B646" s="73" t="s">
        <v>585</v>
      </c>
      <c r="C646" s="37" t="s">
        <v>538</v>
      </c>
      <c r="D646" s="43" t="s">
        <v>917</v>
      </c>
      <c r="E646" s="28" t="s">
        <v>181</v>
      </c>
      <c r="F646" s="57"/>
      <c r="G646" s="102"/>
      <c r="H646" s="35">
        <f t="shared" si="84"/>
        <v>0</v>
      </c>
      <c r="I646" s="53"/>
      <c r="J646" s="24" t="str">
        <f t="shared" ca="1" si="85"/>
        <v/>
      </c>
      <c r="K646" s="15" t="str">
        <f t="shared" si="89"/>
        <v>H021Salvaging Existing Barrier PostsCW 3650-R6each</v>
      </c>
      <c r="L646" s="16">
        <f>MATCH(K646,'Pay Items'!$K$1:$K$649,0)</f>
        <v>646</v>
      </c>
      <c r="M646" s="17" t="str">
        <f t="shared" ca="1" si="86"/>
        <v>F0</v>
      </c>
      <c r="N646" s="17" t="str">
        <f t="shared" ca="1" si="87"/>
        <v>C2</v>
      </c>
      <c r="O646" s="17" t="str">
        <f t="shared" ca="1" si="88"/>
        <v>C2</v>
      </c>
    </row>
    <row r="647" spans="1:15" s="25" customFormat="1" ht="30" customHeight="1" thickBot="1" x14ac:dyDescent="0.25">
      <c r="A647" s="110" t="s">
        <v>583</v>
      </c>
      <c r="B647" s="96" t="s">
        <v>204</v>
      </c>
      <c r="C647" s="61" t="s">
        <v>205</v>
      </c>
      <c r="D647" s="62"/>
      <c r="E647" s="63"/>
      <c r="F647" s="97"/>
      <c r="G647" s="119"/>
      <c r="H647" s="98">
        <f>SUM(H625:H646)</f>
        <v>0</v>
      </c>
      <c r="I647" s="99"/>
      <c r="J647" s="24" t="str">
        <f t="shared" ca="1" si="85"/>
        <v>LOCKED</v>
      </c>
      <c r="K647" s="15" t="str">
        <f t="shared" si="89"/>
        <v>H021LAST USED CODE FOR SECTION</v>
      </c>
      <c r="L647" s="16">
        <f>MATCH(K647,'Pay Items'!$K$1:$K$649,0)</f>
        <v>647</v>
      </c>
      <c r="M647" s="17" t="str">
        <f t="shared" ca="1" si="86"/>
        <v>F0</v>
      </c>
      <c r="N647" s="17" t="str">
        <f t="shared" ca="1" si="87"/>
        <v>G</v>
      </c>
      <c r="O647" s="17" t="str">
        <f t="shared" ca="1" si="88"/>
        <v>C2</v>
      </c>
    </row>
    <row r="648" spans="1:15" s="25" customFormat="1" ht="36" customHeight="1" thickTop="1" x14ac:dyDescent="0.25">
      <c r="A648" s="105"/>
      <c r="B648" s="49" t="s">
        <v>1234</v>
      </c>
      <c r="C648" s="50" t="s">
        <v>1235</v>
      </c>
      <c r="D648" s="29"/>
      <c r="E648" s="29"/>
      <c r="F648" s="29"/>
      <c r="G648" s="106"/>
      <c r="H648" s="52"/>
      <c r="I648" s="53"/>
      <c r="J648" s="24" t="str">
        <f t="shared" ca="1" si="85"/>
        <v>LOCKED</v>
      </c>
      <c r="K648" s="15" t="str">
        <f t="shared" si="89"/>
        <v>MOBILIZATION/DEMOBILIZATION</v>
      </c>
      <c r="L648" s="16">
        <f>MATCH(K648,'Pay Items'!$K$1:$K$649,0)</f>
        <v>648</v>
      </c>
      <c r="M648" s="17" t="str">
        <f t="shared" ca="1" si="86"/>
        <v>F0</v>
      </c>
      <c r="N648" s="17" t="str">
        <f t="shared" ca="1" si="87"/>
        <v>G</v>
      </c>
      <c r="O648" s="17" t="str">
        <f t="shared" ca="1" si="88"/>
        <v>F2</v>
      </c>
    </row>
    <row r="649" spans="1:15" s="25" customFormat="1" ht="42.75" customHeight="1" x14ac:dyDescent="0.2">
      <c r="A649" s="111" t="s">
        <v>1236</v>
      </c>
      <c r="B649" s="38"/>
      <c r="C649" s="37" t="s">
        <v>1237</v>
      </c>
      <c r="D649" s="43"/>
      <c r="E649" s="28" t="s">
        <v>1590</v>
      </c>
      <c r="F649" s="57"/>
      <c r="G649" s="120"/>
      <c r="H649" s="35">
        <f t="shared" ref="H649" si="90">ROUND(G649*F649,2)</f>
        <v>0</v>
      </c>
      <c r="I649" s="53" t="s">
        <v>1244</v>
      </c>
      <c r="J649" s="24" t="str">
        <f t="shared" ca="1" si="85"/>
        <v/>
      </c>
      <c r="K649" s="15" t="str">
        <f t="shared" si="89"/>
        <v>I001(See Blank Form B for Pay Item and formatting)l. sum</v>
      </c>
      <c r="L649" s="16">
        <f>MATCH(K649,'Pay Items'!$K$1:$K$649,0)</f>
        <v>649</v>
      </c>
      <c r="M649" s="17" t="str">
        <f t="shared" ca="1" si="86"/>
        <v>F0</v>
      </c>
      <c r="N649" s="17" t="str">
        <f t="shared" ca="1" si="87"/>
        <v>C2</v>
      </c>
      <c r="O649" s="17" t="str">
        <f t="shared" ca="1" si="88"/>
        <v>C2</v>
      </c>
    </row>
    <row r="650" spans="1:15" s="25" customFormat="1" ht="24" customHeight="1" x14ac:dyDescent="0.2">
      <c r="A650" s="77"/>
      <c r="B650" s="77"/>
      <c r="C650" s="100"/>
      <c r="D650" s="77"/>
      <c r="E650" s="77"/>
      <c r="F650" s="77"/>
      <c r="G650" s="77"/>
      <c r="H650" s="35"/>
      <c r="I650" s="46"/>
    </row>
  </sheetData>
  <sheetProtection selectLockedCells="1"/>
  <conditionalFormatting sqref="D1:D405">
    <cfRule type="cellIs" dxfId="96" priority="3" stopIfTrue="1" operator="equal">
      <formula>"CW 3120-R2"</formula>
    </cfRule>
    <cfRule type="cellIs" dxfId="95" priority="4" stopIfTrue="1" operator="equal">
      <formula>"CW 3240-R7"</formula>
    </cfRule>
  </conditionalFormatting>
  <conditionalFormatting sqref="D1:D444">
    <cfRule type="cellIs" dxfId="94" priority="2" stopIfTrue="1" operator="equal">
      <formula>"CW 2130-R11"</formula>
    </cfRule>
  </conditionalFormatting>
  <conditionalFormatting sqref="D406:D458">
    <cfRule type="cellIs" dxfId="93" priority="312" stopIfTrue="1" operator="equal">
      <formula>"CW 3120-R2"</formula>
    </cfRule>
    <cfRule type="cellIs" dxfId="92" priority="313" stopIfTrue="1" operator="equal">
      <formula>"CW 3240-R7"</formula>
    </cfRule>
  </conditionalFormatting>
  <conditionalFormatting sqref="D446:D449">
    <cfRule type="cellIs" dxfId="91" priority="311" stopIfTrue="1" operator="equal">
      <formula>"CW 2130-R11"</formula>
    </cfRule>
  </conditionalFormatting>
  <conditionalFormatting sqref="D459:D501">
    <cfRule type="cellIs" dxfId="90" priority="196" stopIfTrue="1" operator="equal">
      <formula>"CW 3120-R2"</formula>
    </cfRule>
    <cfRule type="cellIs" dxfId="89" priority="197" stopIfTrue="1" operator="equal">
      <formula>"CW 3240-R7"</formula>
    </cfRule>
  </conditionalFormatting>
  <conditionalFormatting sqref="D503:D539">
    <cfRule type="cellIs" dxfId="88" priority="167" stopIfTrue="1" operator="equal">
      <formula>"CW 3120-R2"</formula>
    </cfRule>
    <cfRule type="cellIs" dxfId="87" priority="168" stopIfTrue="1" operator="equal">
      <formula>"CW 3240-R7"</formula>
    </cfRule>
  </conditionalFormatting>
  <conditionalFormatting sqref="D512:D523">
    <cfRule type="cellIs" dxfId="86" priority="166" stopIfTrue="1" operator="equal">
      <formula>"CW 2130-R11"</formula>
    </cfRule>
  </conditionalFormatting>
  <conditionalFormatting sqref="D540">
    <cfRule type="cellIs" dxfId="85" priority="20" stopIfTrue="1" operator="equal">
      <formula>"CW 3120-R2"</formula>
    </cfRule>
    <cfRule type="cellIs" dxfId="84" priority="21" stopIfTrue="1" operator="equal">
      <formula>"CW 3240-R7"</formula>
    </cfRule>
  </conditionalFormatting>
  <conditionalFormatting sqref="D541:D547">
    <cfRule type="cellIs" dxfId="83" priority="186" stopIfTrue="1" operator="equal">
      <formula>"CW 2130-R11"</formula>
    </cfRule>
  </conditionalFormatting>
  <conditionalFormatting sqref="D541:D556">
    <cfRule type="cellIs" dxfId="82" priority="187" stopIfTrue="1" operator="equal">
      <formula>"CW 3120-R2"</formula>
    </cfRule>
  </conditionalFormatting>
  <conditionalFormatting sqref="D541:D558">
    <cfRule type="cellIs" dxfId="81" priority="188" stopIfTrue="1" operator="equal">
      <formula>"CW 3240-R7"</formula>
    </cfRule>
  </conditionalFormatting>
  <conditionalFormatting sqref="D557:D590">
    <cfRule type="cellIs" dxfId="80" priority="11" stopIfTrue="1" operator="equal">
      <formula>"CW 2130-R11"</formula>
    </cfRule>
  </conditionalFormatting>
  <conditionalFormatting sqref="D559:D584">
    <cfRule type="cellIs" dxfId="79" priority="12" stopIfTrue="1" operator="equal">
      <formula>"CW 3120-R2"</formula>
    </cfRule>
    <cfRule type="cellIs" dxfId="78" priority="13" stopIfTrue="1" operator="equal">
      <formula>"CW 3240-R7"</formula>
    </cfRule>
  </conditionalFormatting>
  <conditionalFormatting sqref="D585:D65541">
    <cfRule type="cellIs" dxfId="77" priority="32" stopIfTrue="1" operator="equal">
      <formula>"CW 3120-R2"</formula>
    </cfRule>
    <cfRule type="cellIs" dxfId="76" priority="33" stopIfTrue="1" operator="equal">
      <formula>"CW 3240-R7"</formula>
    </cfRule>
  </conditionalFormatting>
  <conditionalFormatting sqref="D592:D65541">
    <cfRule type="cellIs" dxfId="75" priority="31" stopIfTrue="1" operator="equal">
      <formula>"CW 2130-R11"</formula>
    </cfRule>
  </conditionalFormatting>
  <conditionalFormatting sqref="G649">
    <cfRule type="expression" dxfId="74" priority="1">
      <formula>G649&gt;G657*0.05</formula>
    </cfRule>
  </conditionalFormatting>
  <dataValidations count="6">
    <dataValidation type="decimal" operator="greaterThan" allowBlank="1" showErrorMessage="1" errorTitle="Illegal Entry " error="Unit Prices must be greater than 0. " prompt="Enter your Unit Bid Price._x000a_You do not need to type in the &quot;$&quot;" sqref="G536 G532" xr:uid="{0B2668E9-6B4B-4662-8346-36F3FCBB1C47}">
      <formula1>0</formula1>
    </dataValidation>
    <dataValidation type="decimal" operator="greaterThan" allowBlank="1" showErrorMessage="1" errorTitle="Illegal Entry" error="Unit Prices must be greater than 0. " prompt="Enter your Unit Bid Price._x000a_You do not need to type in the &quot;$&quot;" sqref="G591 G269:G271 G275:G277" xr:uid="{60AEA5C7-96DF-4A79-97CD-052325DB835F}">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26:G631 G633:G646 G620:G623 G330:G341 G549:G558 G503:G510 G533:G535 G529:G531 G525:G527 G542:G547 G587 G487 G466:G467 G460:G462 G456 G453:G454 G451 G439:G442 G437 G430:G434 G427:G428 G303:G318 G537:G539 G51:G55 G57:G61 G63:G66 G70:G71 G73 G75:G76 G78:G79 G84 G103 G105:G106 G108:G109 G111:G112 G114 G116:G131 G133 G135:G136 G138:G139 G141:G142 G144 G165:G166 G168:G170 G172:G178 G193:G195 G210:G221 G258:G261 G272:G274 G223:G255 G291:G293 G297:G299 G278:G287 G321:G322 G324:G328 G146:G163 G512:G523 G560:G565 G574 G590 G592:G594 G197:G199 G567:G572 G578 G576 G360:G383 G580:G585 G446:G449 G472 G474 G470 G480 G482 G484 G489 G501 G491 G493 G495 G499 G476 G478 G497 G596:G616 G4:G9 G86:G101 G266:G268 G28:G40 G180:G191 G201:G208 G11:G26 G42:G45 G47:G49 G385:G424 G81:G82 G345:G358" xr:uid="{403B9868-5D9C-4E93-BCE2-5BCE150867F5}">
      <formula1>IF(G4&gt;=0.01,ROUND(G4,2),0.01)</formula1>
    </dataValidation>
    <dataValidation type="custom" allowBlank="1" showInputMessage="1" showErrorMessage="1" error="If you can enter a Unit  Price in this cell, pLease contact the Contract Administrator immediately!" sqref="G617:G619 G632 G443:G445 G624:G625 G41 G3 G502 G455 G452 G438 G548 G540:G541 G528 G511 G463:G465 G457:G459 G450 G429 G425:G426 G359 G384 G342:G344 G524 G435:G436 G329 G323 G319:G320 G294:G296 G288:G290 G577 G262 G209 G196 G192 G179 G171 G300:G302 G164 G145 G132 G115 G102 G85 G72 G222 G67:G69 G62 G56 G588:G589 G566 G575 G595 G559 G573 G579 G167 G473 G475 G479 G481 G498 G483 G490 G477 G500 G496 G494 G492 G468:G469 G471 G485:G486 G488 G10 G50 G27 G647:G648" xr:uid="{C291102D-A36D-4D27-9264-2FFF743EFE38}">
      <formula1>"isblank(G3)"</formula1>
    </dataValidation>
    <dataValidation type="decimal" operator="equal" allowBlank="1" showInputMessage="1" showErrorMessage="1" errorTitle="ENTRY ERROR!" error="Approx. Quantity  for this Item _x000a_must be a whole number. " prompt="Enter the Approx. Quantity_x000a_" sqref="F503:F510" xr:uid="{D15EA8BF-EFA6-435E-8F43-C941A2FF5954}">
      <formula1>IF(F503&gt;=0,ROUND(F503,0),0)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49" xr:uid="{1DAB1219-69AD-4DB8-AF70-5B5E885BEC30}">
      <formula1>IF(AND(G649&gt;=0.01,G649&lt;=G657*0.05),ROUND(G649,2),0.01)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1" max="8" man="1"/>
    <brk id="435" max="8" man="1"/>
    <brk id="617"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12" customWidth="1"/>
    <col min="2" max="2" width="16.28515625" style="12" customWidth="1"/>
    <col min="3" max="16384" width="11.42578125" style="2"/>
  </cols>
  <sheetData>
    <row r="1" spans="1:2" x14ac:dyDescent="0.2">
      <c r="A1" s="7" t="s">
        <v>622</v>
      </c>
      <c r="B1" s="7" t="s">
        <v>629</v>
      </c>
    </row>
    <row r="2" spans="1:2" x14ac:dyDescent="0.2">
      <c r="A2" s="7">
        <v>0</v>
      </c>
      <c r="B2" s="7" t="s">
        <v>630</v>
      </c>
    </row>
    <row r="3" spans="1:2" x14ac:dyDescent="0.2">
      <c r="A3" s="7" t="s">
        <v>631</v>
      </c>
      <c r="B3" s="7" t="s">
        <v>632</v>
      </c>
    </row>
    <row r="4" spans="1:2" x14ac:dyDescent="0.2">
      <c r="A4" s="8" t="s">
        <v>633</v>
      </c>
      <c r="B4" s="7" t="s">
        <v>634</v>
      </c>
    </row>
    <row r="5" spans="1:2" x14ac:dyDescent="0.2">
      <c r="A5" s="7" t="s">
        <v>635</v>
      </c>
      <c r="B5" s="7" t="s">
        <v>636</v>
      </c>
    </row>
    <row r="6" spans="1:2" x14ac:dyDescent="0.2">
      <c r="A6" s="7" t="s">
        <v>637</v>
      </c>
      <c r="B6" s="7" t="s">
        <v>638</v>
      </c>
    </row>
    <row r="7" spans="1:2" x14ac:dyDescent="0.2">
      <c r="A7" s="7" t="s">
        <v>639</v>
      </c>
      <c r="B7" s="7" t="s">
        <v>640</v>
      </c>
    </row>
    <row r="8" spans="1:2" x14ac:dyDescent="0.2">
      <c r="A8" s="7" t="s">
        <v>641</v>
      </c>
      <c r="B8" s="7" t="s">
        <v>642</v>
      </c>
    </row>
    <row r="9" spans="1:2" x14ac:dyDescent="0.2">
      <c r="A9" s="7" t="s">
        <v>643</v>
      </c>
      <c r="B9" s="7" t="s">
        <v>644</v>
      </c>
    </row>
    <row r="10" spans="1:2" x14ac:dyDescent="0.2">
      <c r="A10" s="9">
        <v>0</v>
      </c>
      <c r="B10" s="7" t="s">
        <v>645</v>
      </c>
    </row>
    <row r="11" spans="1:2" x14ac:dyDescent="0.2">
      <c r="A11" s="10">
        <v>0</v>
      </c>
      <c r="B11" s="7" t="s">
        <v>646</v>
      </c>
    </row>
    <row r="12" spans="1:2" x14ac:dyDescent="0.2">
      <c r="A12" s="11">
        <v>0</v>
      </c>
      <c r="B12" s="7" t="s">
        <v>647</v>
      </c>
    </row>
    <row r="13" spans="1:2" x14ac:dyDescent="0.2">
      <c r="A13" s="7" t="s">
        <v>648</v>
      </c>
      <c r="B13" s="7" t="s">
        <v>629</v>
      </c>
    </row>
    <row r="14" spans="1:2" ht="30" x14ac:dyDescent="0.2">
      <c r="A14" s="7" t="s">
        <v>649</v>
      </c>
      <c r="B14" s="7" t="s">
        <v>650</v>
      </c>
    </row>
    <row r="15" spans="1:2" x14ac:dyDescent="0.2">
      <c r="A15" s="7" t="s">
        <v>651</v>
      </c>
      <c r="B15" s="7" t="s">
        <v>652</v>
      </c>
    </row>
    <row r="16" spans="1:2" x14ac:dyDescent="0.2">
      <c r="A16" s="7" t="s">
        <v>653</v>
      </c>
      <c r="B16" s="7" t="s">
        <v>654</v>
      </c>
    </row>
    <row r="17" spans="1:2" x14ac:dyDescent="0.2">
      <c r="A17" s="7" t="s">
        <v>655</v>
      </c>
      <c r="B17" s="7" t="s">
        <v>656</v>
      </c>
    </row>
    <row r="18" spans="1:2" x14ac:dyDescent="0.2">
      <c r="A18" s="7" t="s">
        <v>657</v>
      </c>
      <c r="B18" s="7" t="s">
        <v>658</v>
      </c>
    </row>
    <row r="19" spans="1:2" x14ac:dyDescent="0.2">
      <c r="A19" s="7" t="s">
        <v>659</v>
      </c>
      <c r="B19" s="7" t="s">
        <v>660</v>
      </c>
    </row>
    <row r="20" spans="1:2" x14ac:dyDescent="0.2">
      <c r="A20" s="7" t="s">
        <v>661</v>
      </c>
      <c r="B20" s="7" t="s">
        <v>662</v>
      </c>
    </row>
    <row r="21" spans="1:2" x14ac:dyDescent="0.2">
      <c r="A21" s="7" t="s">
        <v>663</v>
      </c>
      <c r="B21" s="7" t="s">
        <v>664</v>
      </c>
    </row>
    <row r="22" spans="1:2" x14ac:dyDescent="0.2">
      <c r="A22" s="7" t="s">
        <v>665</v>
      </c>
      <c r="B22" s="7" t="s">
        <v>666</v>
      </c>
    </row>
    <row r="34" spans="4:4" x14ac:dyDescent="0.2">
      <c r="D34" s="2" t="s">
        <v>874</v>
      </c>
    </row>
  </sheetData>
  <phoneticPr fontId="18"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4E7CC-4C3A-40B1-9342-101F1BC193FC}">
  <sheetPr>
    <tabColor theme="0"/>
    <pageSetUpPr autoPageBreaks="0" fitToPage="1"/>
  </sheetPr>
  <dimension ref="A1:N267"/>
  <sheetViews>
    <sheetView showZeros="0" tabSelected="1" showOutlineSymbols="0" view="pageBreakPreview" topLeftCell="B1" zoomScale="87" zoomScaleNormal="87" zoomScaleSheetLayoutView="87" workbookViewId="0">
      <selection activeCell="G10" sqref="G10"/>
    </sheetView>
  </sheetViews>
  <sheetFormatPr defaultColWidth="13.5703125" defaultRowHeight="15" x14ac:dyDescent="0.2"/>
  <cols>
    <col min="1" max="1" width="10.140625" style="219" hidden="1" customWidth="1"/>
    <col min="2" max="2" width="11.28515625" style="132" customWidth="1"/>
    <col min="3" max="3" width="47.28515625" style="126" customWidth="1"/>
    <col min="4" max="4" width="16.42578125" style="146" customWidth="1"/>
    <col min="5" max="5" width="10" style="126" customWidth="1"/>
    <col min="6" max="6" width="15.140625" style="133" customWidth="1"/>
    <col min="7" max="7" width="15.140625" style="219" customWidth="1"/>
    <col min="8" max="8" width="21.5703125" style="219" customWidth="1"/>
    <col min="9" max="9" width="15.5703125" style="125" hidden="1" customWidth="1"/>
    <col min="10" max="14" width="0" style="126" hidden="1" customWidth="1"/>
    <col min="15" max="16384" width="13.5703125" style="126"/>
  </cols>
  <sheetData>
    <row r="1" spans="1:14" ht="15.75" x14ac:dyDescent="0.2">
      <c r="A1" s="121"/>
      <c r="B1" s="122" t="s">
        <v>1772</v>
      </c>
      <c r="C1" s="123"/>
      <c r="D1" s="123"/>
      <c r="E1" s="123"/>
      <c r="F1" s="124"/>
      <c r="G1" s="121"/>
      <c r="H1" s="123"/>
    </row>
    <row r="2" spans="1:14" x14ac:dyDescent="0.2">
      <c r="A2" s="127"/>
      <c r="B2" s="128" t="s">
        <v>1591</v>
      </c>
      <c r="C2" s="129"/>
      <c r="D2" s="129"/>
      <c r="E2" s="129"/>
      <c r="F2" s="130"/>
      <c r="G2" s="127"/>
      <c r="H2" s="129"/>
    </row>
    <row r="3" spans="1:14" x14ac:dyDescent="0.2">
      <c r="A3" s="131"/>
      <c r="B3" s="132" t="s">
        <v>1592</v>
      </c>
      <c r="D3" s="126"/>
      <c r="G3" s="134"/>
      <c r="H3" s="135"/>
    </row>
    <row r="4" spans="1:14" ht="15.75" customHeight="1" x14ac:dyDescent="0.25">
      <c r="A4" s="259" t="s">
        <v>203</v>
      </c>
      <c r="B4" s="260" t="s">
        <v>174</v>
      </c>
      <c r="C4" s="261" t="s">
        <v>175</v>
      </c>
      <c r="D4" s="262" t="s">
        <v>1593</v>
      </c>
      <c r="E4" s="263" t="s">
        <v>176</v>
      </c>
      <c r="F4" s="264" t="s">
        <v>1594</v>
      </c>
      <c r="G4" s="265" t="s">
        <v>172</v>
      </c>
      <c r="H4" s="262" t="s">
        <v>177</v>
      </c>
      <c r="I4" s="39" t="s">
        <v>1263</v>
      </c>
      <c r="J4" s="23" t="s">
        <v>1264</v>
      </c>
      <c r="K4" s="40" t="s">
        <v>1265</v>
      </c>
      <c r="L4" s="41" t="s">
        <v>1266</v>
      </c>
      <c r="M4" s="40" t="s">
        <v>1267</v>
      </c>
      <c r="N4" s="41" t="s">
        <v>1268</v>
      </c>
    </row>
    <row r="5" spans="1:14" ht="15.75" customHeight="1" thickBot="1" x14ac:dyDescent="0.25">
      <c r="A5" s="136"/>
      <c r="B5" s="137"/>
      <c r="C5" s="138"/>
      <c r="D5" s="139" t="s">
        <v>1595</v>
      </c>
      <c r="E5" s="140"/>
      <c r="F5" s="141" t="s">
        <v>1596</v>
      </c>
      <c r="G5" s="142"/>
      <c r="H5" s="143"/>
      <c r="I5" s="24" t="str">
        <f t="shared" ref="I5:I68" ca="1" si="0">IF(CELL("protect",$G5)=1, "LOCKED", "")</f>
        <v>LOCKED</v>
      </c>
      <c r="J5" s="15" t="str">
        <f>CLEAN(CONCATENATE(TRIM($A5),TRIM($C5),IF(LEFT($D5)&lt;&gt;"E",TRIM($D5),),TRIM($E5)))</f>
        <v>REF.</v>
      </c>
      <c r="K5" s="16" t="e">
        <f>MATCH(J5,'Pay Items'!$K$1:$K$649,0)</f>
        <v>#N/A</v>
      </c>
      <c r="L5" s="17" t="str">
        <f t="shared" ref="L5:L68" ca="1" si="1">CELL("format",$F5)</f>
        <v>,0</v>
      </c>
      <c r="M5" s="17" t="str">
        <f t="shared" ref="M5:M68" ca="1" si="2">CELL("format",$G5)</f>
        <v>C2</v>
      </c>
      <c r="N5" s="17" t="str">
        <f t="shared" ref="N5:N68" ca="1" si="3">CELL("format",$H5)</f>
        <v>G</v>
      </c>
    </row>
    <row r="6" spans="1:14" ht="9.75" customHeight="1" thickTop="1" thickBot="1" x14ac:dyDescent="0.25">
      <c r="A6" s="144"/>
      <c r="B6" s="145"/>
      <c r="F6" s="147"/>
      <c r="G6" s="148"/>
      <c r="H6" s="149"/>
      <c r="I6" s="24" t="str">
        <f t="shared" ca="1" si="0"/>
        <v>LOCKED</v>
      </c>
      <c r="J6" s="15" t="str">
        <f t="shared" ref="J6:J69" si="4">CLEAN(CONCATENATE(TRIM($A6),TRIM($C6),IF(LEFT($D6)&lt;&gt;"E",TRIM($D6),),TRIM($E6)))</f>
        <v/>
      </c>
      <c r="K6" s="16" t="e">
        <f>MATCH(J6,'Pay Items'!$K$1:$K$649,0)</f>
        <v>#N/A</v>
      </c>
      <c r="L6" s="17" t="str">
        <f t="shared" ca="1" si="1"/>
        <v>,0</v>
      </c>
      <c r="M6" s="17" t="str">
        <f t="shared" ca="1" si="2"/>
        <v>C2</v>
      </c>
      <c r="N6" s="17" t="str">
        <f t="shared" ca="1" si="3"/>
        <v>G</v>
      </c>
    </row>
    <row r="7" spans="1:14" ht="33.6" customHeight="1" thickTop="1" x14ac:dyDescent="0.2">
      <c r="A7" s="144"/>
      <c r="B7" s="301" t="s">
        <v>1732</v>
      </c>
      <c r="C7" s="302"/>
      <c r="D7" s="302"/>
      <c r="E7" s="302"/>
      <c r="F7" s="303"/>
      <c r="G7" s="233"/>
      <c r="H7" s="234"/>
      <c r="I7" s="24" t="str">
        <f t="shared" ca="1" si="0"/>
        <v>LOCKED</v>
      </c>
      <c r="J7" s="15" t="str">
        <f t="shared" si="4"/>
        <v/>
      </c>
      <c r="K7" s="16" t="e">
        <f>MATCH(J7,'Pay Items'!$K$1:$K$649,0)</f>
        <v>#N/A</v>
      </c>
      <c r="L7" s="17" t="str">
        <f t="shared" ca="1" si="1"/>
        <v>G</v>
      </c>
      <c r="M7" s="17" t="str">
        <f t="shared" ca="1" si="2"/>
        <v>C2</v>
      </c>
      <c r="N7" s="17" t="str">
        <f t="shared" ca="1" si="3"/>
        <v>G</v>
      </c>
    </row>
    <row r="8" spans="1:14" s="152" customFormat="1" ht="45" customHeight="1" x14ac:dyDescent="0.2">
      <c r="A8" s="150"/>
      <c r="B8" s="266" t="s">
        <v>608</v>
      </c>
      <c r="C8" s="304" t="s">
        <v>1597</v>
      </c>
      <c r="D8" s="305"/>
      <c r="E8" s="305"/>
      <c r="F8" s="306"/>
      <c r="G8" s="151"/>
      <c r="H8" s="151" t="s">
        <v>173</v>
      </c>
      <c r="I8" s="24" t="str">
        <f t="shared" ca="1" si="0"/>
        <v>LOCKED</v>
      </c>
      <c r="J8" s="15" t="str">
        <f t="shared" si="4"/>
        <v>CONCRETE PAVEMENT RECONSTRUCTION: UNIVERSITY CRESCENT FROM DYSART ROAD TO THATCHER DRIVE</v>
      </c>
      <c r="K8" s="16" t="e">
        <f>MATCH(J8,'Pay Items'!$K$1:$K$649,0)</f>
        <v>#N/A</v>
      </c>
      <c r="L8" s="17" t="str">
        <f t="shared" ca="1" si="1"/>
        <v>G</v>
      </c>
      <c r="M8" s="17" t="str">
        <f t="shared" ca="1" si="2"/>
        <v>C2</v>
      </c>
      <c r="N8" s="17" t="str">
        <f t="shared" ca="1" si="3"/>
        <v>C2</v>
      </c>
    </row>
    <row r="9" spans="1:14" ht="30" customHeight="1" x14ac:dyDescent="0.2">
      <c r="A9" s="144"/>
      <c r="B9" s="153"/>
      <c r="C9" s="154" t="s">
        <v>196</v>
      </c>
      <c r="D9" s="155"/>
      <c r="E9" s="156" t="s">
        <v>173</v>
      </c>
      <c r="F9" s="157" t="s">
        <v>173</v>
      </c>
      <c r="G9" s="158" t="s">
        <v>173</v>
      </c>
      <c r="H9" s="158"/>
      <c r="I9" s="24" t="str">
        <f t="shared" ca="1" si="0"/>
        <v>LOCKED</v>
      </c>
      <c r="J9" s="15" t="str">
        <f t="shared" si="4"/>
        <v>EARTH AND BASE WORKS</v>
      </c>
      <c r="K9" s="16">
        <f>MATCH(J9,'Pay Items'!$K$1:$K$649,0)</f>
        <v>3</v>
      </c>
      <c r="L9" s="17" t="str">
        <f t="shared" ca="1" si="1"/>
        <v>,0</v>
      </c>
      <c r="M9" s="17" t="str">
        <f t="shared" ca="1" si="2"/>
        <v>C2</v>
      </c>
      <c r="N9" s="17" t="str">
        <f t="shared" ca="1" si="3"/>
        <v>C2</v>
      </c>
    </row>
    <row r="10" spans="1:14" ht="30" customHeight="1" x14ac:dyDescent="0.2">
      <c r="A10" s="159" t="s">
        <v>247</v>
      </c>
      <c r="B10" s="160" t="s">
        <v>197</v>
      </c>
      <c r="C10" s="161" t="s">
        <v>93</v>
      </c>
      <c r="D10" s="162" t="s">
        <v>1297</v>
      </c>
      <c r="E10" s="163" t="s">
        <v>178</v>
      </c>
      <c r="F10" s="164">
        <v>14750</v>
      </c>
      <c r="G10" s="120"/>
      <c r="H10" s="165">
        <f t="shared" ref="H10" si="5">ROUND(G10*F10,2)</f>
        <v>0</v>
      </c>
      <c r="I10" s="24" t="str">
        <f t="shared" ca="1" si="0"/>
        <v/>
      </c>
      <c r="J10" s="15" t="str">
        <f t="shared" si="4"/>
        <v>A004Sub-Grade CompactionCW 3110-R22m²</v>
      </c>
      <c r="K10" s="16">
        <f>MATCH(J10,'Pay Items'!$K$1:$K$649,0)</f>
        <v>7</v>
      </c>
      <c r="L10" s="17" t="str">
        <f t="shared" ca="1" si="1"/>
        <v>,0</v>
      </c>
      <c r="M10" s="17" t="str">
        <f t="shared" ca="1" si="2"/>
        <v>C2</v>
      </c>
      <c r="N10" s="17" t="str">
        <f t="shared" ca="1" si="3"/>
        <v>C2</v>
      </c>
    </row>
    <row r="11" spans="1:14" ht="30" customHeight="1" x14ac:dyDescent="0.2">
      <c r="A11" s="159" t="s">
        <v>249</v>
      </c>
      <c r="B11" s="160" t="s">
        <v>184</v>
      </c>
      <c r="C11" s="161" t="s">
        <v>1079</v>
      </c>
      <c r="D11" s="162" t="s">
        <v>1297</v>
      </c>
      <c r="E11" s="163"/>
      <c r="F11" s="235" t="s">
        <v>173</v>
      </c>
      <c r="G11" s="158"/>
      <c r="H11" s="158"/>
      <c r="I11" s="24" t="str">
        <f t="shared" ca="1" si="0"/>
        <v>LOCKED</v>
      </c>
      <c r="J11" s="15" t="str">
        <f t="shared" si="4"/>
        <v>A007Supplying and Placing Sub-base MaterialCW 3110-R22</v>
      </c>
      <c r="K11" s="16">
        <f>MATCH(J11,'Pay Items'!$K$1:$K$649,0)</f>
        <v>10</v>
      </c>
      <c r="L11" s="17" t="str">
        <f t="shared" ca="1" si="1"/>
        <v>,0</v>
      </c>
      <c r="M11" s="17" t="str">
        <f t="shared" ca="1" si="2"/>
        <v>C2</v>
      </c>
      <c r="N11" s="17" t="str">
        <f t="shared" ca="1" si="3"/>
        <v>C2</v>
      </c>
    </row>
    <row r="12" spans="1:14" ht="30" customHeight="1" x14ac:dyDescent="0.2">
      <c r="A12" s="159" t="s">
        <v>1081</v>
      </c>
      <c r="B12" s="166" t="s">
        <v>350</v>
      </c>
      <c r="C12" s="161" t="s">
        <v>1082</v>
      </c>
      <c r="D12" s="162" t="s">
        <v>173</v>
      </c>
      <c r="E12" s="163" t="s">
        <v>180</v>
      </c>
      <c r="F12" s="164">
        <v>1500</v>
      </c>
      <c r="G12" s="120"/>
      <c r="H12" s="165">
        <f t="shared" ref="H12:H13" si="6">ROUND(G12*F12,2)</f>
        <v>0</v>
      </c>
      <c r="I12" s="24" t="str">
        <f t="shared" ca="1" si="0"/>
        <v/>
      </c>
      <c r="J12" s="15" t="str">
        <f t="shared" si="4"/>
        <v>A007A150 mm Granular A Limestonetonne</v>
      </c>
      <c r="K12" s="16">
        <f>MATCH(J12,'Pay Items'!$K$1:$K$649,0)</f>
        <v>11</v>
      </c>
      <c r="L12" s="17" t="str">
        <f t="shared" ca="1" si="1"/>
        <v>,0</v>
      </c>
      <c r="M12" s="17" t="str">
        <f t="shared" ca="1" si="2"/>
        <v>C2</v>
      </c>
      <c r="N12" s="17" t="str">
        <f t="shared" ca="1" si="3"/>
        <v>C2</v>
      </c>
    </row>
    <row r="13" spans="1:14" ht="30" customHeight="1" x14ac:dyDescent="0.2">
      <c r="A13" s="159" t="s">
        <v>1098</v>
      </c>
      <c r="B13" s="166" t="s">
        <v>351</v>
      </c>
      <c r="C13" s="161" t="s">
        <v>1099</v>
      </c>
      <c r="D13" s="162" t="s">
        <v>173</v>
      </c>
      <c r="E13" s="163" t="s">
        <v>180</v>
      </c>
      <c r="F13" s="164">
        <v>7850</v>
      </c>
      <c r="G13" s="120"/>
      <c r="H13" s="165">
        <f t="shared" si="6"/>
        <v>0</v>
      </c>
      <c r="I13" s="24" t="str">
        <f t="shared" ca="1" si="0"/>
        <v/>
      </c>
      <c r="J13" s="15" t="str">
        <f t="shared" si="4"/>
        <v>A008A1100 mm Granular A Limestonetonne</v>
      </c>
      <c r="K13" s="16">
        <f>MATCH(J13,'Pay Items'!$K$1:$K$649,0)</f>
        <v>19</v>
      </c>
      <c r="L13" s="17" t="str">
        <f t="shared" ca="1" si="1"/>
        <v>,0</v>
      </c>
      <c r="M13" s="17" t="str">
        <f t="shared" ca="1" si="2"/>
        <v>C2</v>
      </c>
      <c r="N13" s="17" t="str">
        <f t="shared" ca="1" si="3"/>
        <v>C2</v>
      </c>
    </row>
    <row r="14" spans="1:14" ht="30" customHeight="1" x14ac:dyDescent="0.2">
      <c r="A14" s="159" t="s">
        <v>250</v>
      </c>
      <c r="B14" s="160" t="s">
        <v>101</v>
      </c>
      <c r="C14" s="161" t="s">
        <v>319</v>
      </c>
      <c r="D14" s="162" t="s">
        <v>1296</v>
      </c>
      <c r="E14" s="163"/>
      <c r="F14" s="235" t="s">
        <v>173</v>
      </c>
      <c r="G14" s="158"/>
      <c r="H14" s="158"/>
      <c r="I14" s="24" t="str">
        <f t="shared" ca="1" si="0"/>
        <v>LOCKED</v>
      </c>
      <c r="J14" s="15" t="str">
        <f t="shared" si="4"/>
        <v>A010Supplying and Placing Base Course MaterialCW 3110-R22</v>
      </c>
      <c r="K14" s="16">
        <f>MATCH(J14,'Pay Items'!$K$1:$K$649,0)</f>
        <v>27</v>
      </c>
      <c r="L14" s="17" t="str">
        <f t="shared" ca="1" si="1"/>
        <v>,0</v>
      </c>
      <c r="M14" s="17" t="str">
        <f t="shared" ca="1" si="2"/>
        <v>C2</v>
      </c>
      <c r="N14" s="17" t="str">
        <f t="shared" ca="1" si="3"/>
        <v>C2</v>
      </c>
    </row>
    <row r="15" spans="1:14" ht="45" customHeight="1" x14ac:dyDescent="0.2">
      <c r="A15" s="159" t="s">
        <v>1112</v>
      </c>
      <c r="B15" s="166" t="s">
        <v>350</v>
      </c>
      <c r="C15" s="161" t="s">
        <v>1113</v>
      </c>
      <c r="D15" s="162" t="s">
        <v>173</v>
      </c>
      <c r="E15" s="163" t="s">
        <v>179</v>
      </c>
      <c r="F15" s="164">
        <v>1500</v>
      </c>
      <c r="G15" s="120"/>
      <c r="H15" s="165">
        <f t="shared" ref="H15:H19" si="7">ROUND(G15*F15,2)</f>
        <v>0</v>
      </c>
      <c r="I15" s="24" t="str">
        <f t="shared" ca="1" si="0"/>
        <v/>
      </c>
      <c r="J15" s="15" t="str">
        <f t="shared" si="4"/>
        <v>A010A1Base Course Material - Granular A Limestonem³</v>
      </c>
      <c r="K15" s="16">
        <f>MATCH(J15,'Pay Items'!$K$1:$K$649,0)</f>
        <v>28</v>
      </c>
      <c r="L15" s="17" t="str">
        <f t="shared" ca="1" si="1"/>
        <v>,0</v>
      </c>
      <c r="M15" s="17" t="str">
        <f t="shared" ca="1" si="2"/>
        <v>C2</v>
      </c>
      <c r="N15" s="17" t="str">
        <f t="shared" ca="1" si="3"/>
        <v>C2</v>
      </c>
    </row>
    <row r="16" spans="1:14" ht="30" customHeight="1" x14ac:dyDescent="0.2">
      <c r="A16" s="167" t="s">
        <v>252</v>
      </c>
      <c r="B16" s="160" t="s">
        <v>102</v>
      </c>
      <c r="C16" s="161" t="s">
        <v>108</v>
      </c>
      <c r="D16" s="162" t="s">
        <v>1296</v>
      </c>
      <c r="E16" s="163" t="s">
        <v>178</v>
      </c>
      <c r="F16" s="164">
        <v>5000</v>
      </c>
      <c r="G16" s="120"/>
      <c r="H16" s="165">
        <f t="shared" si="7"/>
        <v>0</v>
      </c>
      <c r="I16" s="24" t="str">
        <f t="shared" ca="1" si="0"/>
        <v/>
      </c>
      <c r="J16" s="15" t="str">
        <f t="shared" si="4"/>
        <v>A012Grading of BoulevardsCW 3110-R22m²</v>
      </c>
      <c r="K16" s="16">
        <f>MATCH(J16,'Pay Items'!$K$1:$K$649,0)</f>
        <v>37</v>
      </c>
      <c r="L16" s="17" t="str">
        <f t="shared" ca="1" si="1"/>
        <v>,0</v>
      </c>
      <c r="M16" s="17" t="str">
        <f t="shared" ca="1" si="2"/>
        <v>C2</v>
      </c>
      <c r="N16" s="17" t="str">
        <f t="shared" ca="1" si="3"/>
        <v>C2</v>
      </c>
    </row>
    <row r="17" spans="1:14" ht="30" customHeight="1" x14ac:dyDescent="0.2">
      <c r="A17" s="168" t="s">
        <v>253</v>
      </c>
      <c r="B17" s="160" t="s">
        <v>117</v>
      </c>
      <c r="C17" s="161" t="s">
        <v>320</v>
      </c>
      <c r="D17" s="162" t="s">
        <v>1297</v>
      </c>
      <c r="E17" s="163" t="s">
        <v>178</v>
      </c>
      <c r="F17" s="164">
        <v>3500</v>
      </c>
      <c r="G17" s="120"/>
      <c r="H17" s="165">
        <f t="shared" si="7"/>
        <v>0</v>
      </c>
      <c r="I17" s="24" t="str">
        <f t="shared" ca="1" si="0"/>
        <v/>
      </c>
      <c r="J17" s="15" t="str">
        <f t="shared" si="4"/>
        <v>A013Ditch GradingCW 3110-R22m²</v>
      </c>
      <c r="K17" s="16">
        <f>MATCH(J17,'Pay Items'!$K$1:$K$649,0)</f>
        <v>38</v>
      </c>
      <c r="L17" s="17" t="str">
        <f t="shared" ca="1" si="1"/>
        <v>,0</v>
      </c>
      <c r="M17" s="17" t="str">
        <f t="shared" ca="1" si="2"/>
        <v>C2</v>
      </c>
      <c r="N17" s="17" t="str">
        <f t="shared" ca="1" si="3"/>
        <v>C2</v>
      </c>
    </row>
    <row r="18" spans="1:14" ht="30" customHeight="1" x14ac:dyDescent="0.2">
      <c r="A18" s="159" t="s">
        <v>259</v>
      </c>
      <c r="B18" s="160" t="s">
        <v>1598</v>
      </c>
      <c r="C18" s="161" t="s">
        <v>1125</v>
      </c>
      <c r="D18" s="162" t="s">
        <v>1126</v>
      </c>
      <c r="E18" s="163"/>
      <c r="F18" s="235" t="s">
        <v>173</v>
      </c>
      <c r="G18" s="158"/>
      <c r="H18" s="158"/>
      <c r="I18" s="24" t="str">
        <f t="shared" ca="1" si="0"/>
        <v>LOCKED</v>
      </c>
      <c r="J18" s="15" t="str">
        <f t="shared" si="4"/>
        <v>A022Geotextile FabricCW 3130-R5</v>
      </c>
      <c r="K18" s="16">
        <f>MATCH(J18,'Pay Items'!$K$1:$K$649,0)</f>
        <v>46</v>
      </c>
      <c r="L18" s="17" t="str">
        <f t="shared" ca="1" si="1"/>
        <v>,0</v>
      </c>
      <c r="M18" s="17" t="str">
        <f t="shared" ca="1" si="2"/>
        <v>C2</v>
      </c>
      <c r="N18" s="17" t="str">
        <f t="shared" ca="1" si="3"/>
        <v>C2</v>
      </c>
    </row>
    <row r="19" spans="1:14" ht="30" customHeight="1" x14ac:dyDescent="0.2">
      <c r="A19" s="159" t="s">
        <v>1129</v>
      </c>
      <c r="B19" s="166" t="s">
        <v>350</v>
      </c>
      <c r="C19" s="161" t="s">
        <v>1130</v>
      </c>
      <c r="D19" s="162" t="s">
        <v>173</v>
      </c>
      <c r="E19" s="163" t="s">
        <v>178</v>
      </c>
      <c r="F19" s="164">
        <v>14750</v>
      </c>
      <c r="G19" s="120"/>
      <c r="H19" s="165">
        <f t="shared" si="7"/>
        <v>0</v>
      </c>
      <c r="I19" s="24" t="str">
        <f t="shared" ca="1" si="0"/>
        <v/>
      </c>
      <c r="J19" s="15" t="str">
        <f t="shared" si="4"/>
        <v>A022A2Separation/Filtration Fabricm²</v>
      </c>
      <c r="K19" s="16">
        <f>MATCH(J19,'Pay Items'!$K$1:$K$649,0)</f>
        <v>48</v>
      </c>
      <c r="L19" s="17" t="str">
        <f t="shared" ca="1" si="1"/>
        <v>,0</v>
      </c>
      <c r="M19" s="17" t="str">
        <f t="shared" ca="1" si="2"/>
        <v>C2</v>
      </c>
      <c r="N19" s="17" t="str">
        <f t="shared" ca="1" si="3"/>
        <v>C2</v>
      </c>
    </row>
    <row r="20" spans="1:14" ht="30" customHeight="1" x14ac:dyDescent="0.2">
      <c r="A20" s="159" t="s">
        <v>1133</v>
      </c>
      <c r="B20" s="160" t="s">
        <v>103</v>
      </c>
      <c r="C20" s="161" t="s">
        <v>729</v>
      </c>
      <c r="D20" s="162" t="s">
        <v>1134</v>
      </c>
      <c r="E20" s="163"/>
      <c r="F20" s="235" t="s">
        <v>173</v>
      </c>
      <c r="G20" s="158"/>
      <c r="H20" s="158"/>
      <c r="I20" s="24" t="str">
        <f t="shared" ca="1" si="0"/>
        <v>LOCKED</v>
      </c>
      <c r="J20" s="15" t="str">
        <f t="shared" si="4"/>
        <v>A022A4Supply and Install GeogridCW 3135-R2</v>
      </c>
      <c r="K20" s="16">
        <f>MATCH(J20,'Pay Items'!$K$1:$K$649,0)</f>
        <v>50</v>
      </c>
      <c r="L20" s="17" t="str">
        <f t="shared" ca="1" si="1"/>
        <v>,0</v>
      </c>
      <c r="M20" s="17" t="str">
        <f t="shared" ca="1" si="2"/>
        <v>C2</v>
      </c>
      <c r="N20" s="17" t="str">
        <f t="shared" ca="1" si="3"/>
        <v>C2</v>
      </c>
    </row>
    <row r="21" spans="1:14" ht="30" customHeight="1" x14ac:dyDescent="0.2">
      <c r="A21" s="159" t="s">
        <v>1135</v>
      </c>
      <c r="B21" s="166" t="s">
        <v>350</v>
      </c>
      <c r="C21" s="161" t="s">
        <v>1136</v>
      </c>
      <c r="D21" s="162" t="s">
        <v>173</v>
      </c>
      <c r="E21" s="163" t="s">
        <v>178</v>
      </c>
      <c r="F21" s="164">
        <v>14750</v>
      </c>
      <c r="G21" s="120"/>
      <c r="H21" s="165">
        <f>ROUND(G21*F21,2)</f>
        <v>0</v>
      </c>
      <c r="I21" s="24" t="str">
        <f t="shared" ca="1" si="0"/>
        <v/>
      </c>
      <c r="J21" s="15" t="str">
        <f t="shared" si="4"/>
        <v>A022A5Class A Geogridm²</v>
      </c>
      <c r="K21" s="16">
        <f>MATCH(J21,'Pay Items'!$K$1:$K$649,0)</f>
        <v>51</v>
      </c>
      <c r="L21" s="17" t="str">
        <f t="shared" ca="1" si="1"/>
        <v>,0</v>
      </c>
      <c r="M21" s="17" t="str">
        <f t="shared" ca="1" si="2"/>
        <v>C2</v>
      </c>
      <c r="N21" s="17" t="str">
        <f t="shared" ca="1" si="3"/>
        <v>C2</v>
      </c>
    </row>
    <row r="22" spans="1:14" ht="30" customHeight="1" x14ac:dyDescent="0.2">
      <c r="A22" s="168" t="s">
        <v>496</v>
      </c>
      <c r="B22" s="169" t="s">
        <v>1599</v>
      </c>
      <c r="C22" s="170" t="s">
        <v>492</v>
      </c>
      <c r="D22" s="171" t="s">
        <v>589</v>
      </c>
      <c r="E22" s="172" t="s">
        <v>179</v>
      </c>
      <c r="F22" s="164">
        <v>2000</v>
      </c>
      <c r="G22" s="120"/>
      <c r="H22" s="173">
        <f>ROUND(G22*F22,2)</f>
        <v>0</v>
      </c>
      <c r="I22" s="24" t="str">
        <f t="shared" ca="1" si="0"/>
        <v/>
      </c>
      <c r="J22" s="15" t="str">
        <f t="shared" si="4"/>
        <v>A028Common Excavation- Suitable site materialCW 3170-R3m³</v>
      </c>
      <c r="K22" s="16">
        <f>MATCH(J22,'Pay Items'!$K$1:$K$649,0)</f>
        <v>60</v>
      </c>
      <c r="L22" s="17" t="str">
        <f t="shared" ca="1" si="1"/>
        <v>,0</v>
      </c>
      <c r="M22" s="17" t="str">
        <f t="shared" ca="1" si="2"/>
        <v>C2</v>
      </c>
      <c r="N22" s="17" t="str">
        <f t="shared" ca="1" si="3"/>
        <v>C2</v>
      </c>
    </row>
    <row r="23" spans="1:14" ht="45" customHeight="1" x14ac:dyDescent="0.2">
      <c r="A23" s="174" t="s">
        <v>497</v>
      </c>
      <c r="B23" s="169" t="s">
        <v>105</v>
      </c>
      <c r="C23" s="170" t="s">
        <v>493</v>
      </c>
      <c r="D23" s="171" t="s">
        <v>589</v>
      </c>
      <c r="E23" s="172" t="s">
        <v>179</v>
      </c>
      <c r="F23" s="164">
        <v>9750</v>
      </c>
      <c r="G23" s="120"/>
      <c r="H23" s="173">
        <f>ROUND(G23*F23,2)</f>
        <v>0</v>
      </c>
      <c r="I23" s="24" t="str">
        <f t="shared" ca="1" si="0"/>
        <v/>
      </c>
      <c r="J23" s="15" t="str">
        <f t="shared" si="4"/>
        <v>A029Common Excavation- Unsuitable site materialCW 3170-R3m³</v>
      </c>
      <c r="K23" s="16">
        <f>MATCH(J23,'Pay Items'!$K$1:$K$649,0)</f>
        <v>61</v>
      </c>
      <c r="L23" s="17" t="str">
        <f t="shared" ca="1" si="1"/>
        <v>,0</v>
      </c>
      <c r="M23" s="17" t="str">
        <f t="shared" ca="1" si="2"/>
        <v>C2</v>
      </c>
      <c r="N23" s="17" t="str">
        <f t="shared" ca="1" si="3"/>
        <v>C2</v>
      </c>
    </row>
    <row r="24" spans="1:14" ht="30" customHeight="1" x14ac:dyDescent="0.2">
      <c r="A24" s="167" t="s">
        <v>498</v>
      </c>
      <c r="B24" s="160" t="s">
        <v>1600</v>
      </c>
      <c r="C24" s="161" t="s">
        <v>494</v>
      </c>
      <c r="D24" s="162" t="s">
        <v>589</v>
      </c>
      <c r="E24" s="163"/>
      <c r="F24" s="235" t="s">
        <v>173</v>
      </c>
      <c r="G24" s="158"/>
      <c r="H24" s="158"/>
      <c r="I24" s="24" t="str">
        <f t="shared" ca="1" si="0"/>
        <v>LOCKED</v>
      </c>
      <c r="J24" s="15" t="str">
        <f t="shared" si="4"/>
        <v>A030Fill MaterialCW 3170-R3</v>
      </c>
      <c r="K24" s="16">
        <f>MATCH(J24,'Pay Items'!$K$1:$K$649,0)</f>
        <v>62</v>
      </c>
      <c r="L24" s="17" t="str">
        <f t="shared" ca="1" si="1"/>
        <v>,0</v>
      </c>
      <c r="M24" s="17" t="str">
        <f t="shared" ca="1" si="2"/>
        <v>C2</v>
      </c>
      <c r="N24" s="17" t="str">
        <f t="shared" ca="1" si="3"/>
        <v>C2</v>
      </c>
    </row>
    <row r="25" spans="1:14" ht="30" customHeight="1" x14ac:dyDescent="0.2">
      <c r="A25" s="159" t="s">
        <v>499</v>
      </c>
      <c r="B25" s="166" t="s">
        <v>350</v>
      </c>
      <c r="C25" s="161" t="s">
        <v>506</v>
      </c>
      <c r="D25" s="175"/>
      <c r="E25" s="163" t="s">
        <v>179</v>
      </c>
      <c r="F25" s="176">
        <v>2000</v>
      </c>
      <c r="G25" s="120"/>
      <c r="H25" s="165">
        <f>ROUND(G25*F25,2)</f>
        <v>0</v>
      </c>
      <c r="I25" s="24" t="str">
        <f t="shared" ca="1" si="0"/>
        <v/>
      </c>
      <c r="J25" s="15" t="str">
        <f t="shared" si="4"/>
        <v>A031Placing Suitable Site Materialm³</v>
      </c>
      <c r="K25" s="16">
        <f>MATCH(J25,'Pay Items'!$K$1:$K$649,0)</f>
        <v>63</v>
      </c>
      <c r="L25" s="17" t="str">
        <f t="shared" ca="1" si="1"/>
        <v>,0</v>
      </c>
      <c r="M25" s="17" t="str">
        <f t="shared" ca="1" si="2"/>
        <v>C2</v>
      </c>
      <c r="N25" s="17" t="str">
        <f t="shared" ca="1" si="3"/>
        <v>C2</v>
      </c>
    </row>
    <row r="26" spans="1:14" ht="30" customHeight="1" x14ac:dyDescent="0.2">
      <c r="A26" s="144"/>
      <c r="B26" s="153"/>
      <c r="C26" s="177" t="s">
        <v>1601</v>
      </c>
      <c r="D26" s="155"/>
      <c r="E26" s="178"/>
      <c r="F26" s="235" t="s">
        <v>173</v>
      </c>
      <c r="G26" s="158"/>
      <c r="H26" s="158"/>
      <c r="I26" s="24" t="str">
        <f t="shared" ca="1" si="0"/>
        <v>LOCKED</v>
      </c>
      <c r="J26" s="15" t="str">
        <f t="shared" si="4"/>
        <v>ROADWORKS - REMOVALS/RENEWALS</v>
      </c>
      <c r="K26" s="16" t="e">
        <f>MATCH(J26,'Pay Items'!$K$1:$K$649,0)</f>
        <v>#N/A</v>
      </c>
      <c r="L26" s="17" t="str">
        <f t="shared" ca="1" si="1"/>
        <v>,0</v>
      </c>
      <c r="M26" s="17" t="str">
        <f t="shared" ca="1" si="2"/>
        <v>C2</v>
      </c>
      <c r="N26" s="17" t="str">
        <f t="shared" ca="1" si="3"/>
        <v>C2</v>
      </c>
    </row>
    <row r="27" spans="1:14" ht="30" customHeight="1" x14ac:dyDescent="0.2">
      <c r="A27" s="179" t="s">
        <v>371</v>
      </c>
      <c r="B27" s="160" t="s">
        <v>106</v>
      </c>
      <c r="C27" s="161" t="s">
        <v>316</v>
      </c>
      <c r="D27" s="162" t="s">
        <v>1296</v>
      </c>
      <c r="E27" s="163"/>
      <c r="F27" s="235" t="s">
        <v>173</v>
      </c>
      <c r="G27" s="158"/>
      <c r="H27" s="158"/>
      <c r="I27" s="24" t="str">
        <f t="shared" ca="1" si="0"/>
        <v>LOCKED</v>
      </c>
      <c r="J27" s="15" t="str">
        <f t="shared" si="4"/>
        <v>B001Pavement RemovalCW 3110-R22</v>
      </c>
      <c r="K27" s="16">
        <f>MATCH(J27,'Pay Items'!$K$1:$K$649,0)</f>
        <v>69</v>
      </c>
      <c r="L27" s="17" t="str">
        <f t="shared" ca="1" si="1"/>
        <v>,0</v>
      </c>
      <c r="M27" s="17" t="str">
        <f t="shared" ca="1" si="2"/>
        <v>C2</v>
      </c>
      <c r="N27" s="17" t="str">
        <f t="shared" ca="1" si="3"/>
        <v>C2</v>
      </c>
    </row>
    <row r="28" spans="1:14" s="267" customFormat="1" ht="30" customHeight="1" x14ac:dyDescent="0.2">
      <c r="A28" s="179" t="s">
        <v>442</v>
      </c>
      <c r="B28" s="166" t="s">
        <v>350</v>
      </c>
      <c r="C28" s="161" t="s">
        <v>317</v>
      </c>
      <c r="D28" s="162" t="s">
        <v>173</v>
      </c>
      <c r="E28" s="163" t="s">
        <v>178</v>
      </c>
      <c r="F28" s="164">
        <v>10000</v>
      </c>
      <c r="G28" s="120"/>
      <c r="H28" s="165">
        <f>ROUND(G28*F28,2)</f>
        <v>0</v>
      </c>
      <c r="I28" s="24" t="str">
        <f t="shared" ca="1" si="0"/>
        <v/>
      </c>
      <c r="J28" s="15" t="str">
        <f t="shared" si="4"/>
        <v>B002Concrete Pavementm²</v>
      </c>
      <c r="K28" s="16">
        <f>MATCH(J28,'Pay Items'!$K$1:$K$649,0)</f>
        <v>70</v>
      </c>
      <c r="L28" s="17" t="str">
        <f t="shared" ca="1" si="1"/>
        <v>,0</v>
      </c>
      <c r="M28" s="17" t="str">
        <f t="shared" ca="1" si="2"/>
        <v>C2</v>
      </c>
      <c r="N28" s="17" t="str">
        <f t="shared" ca="1" si="3"/>
        <v>C2</v>
      </c>
    </row>
    <row r="29" spans="1:14" s="267" customFormat="1" ht="30" customHeight="1" x14ac:dyDescent="0.2">
      <c r="A29" s="179" t="s">
        <v>262</v>
      </c>
      <c r="B29" s="166" t="s">
        <v>351</v>
      </c>
      <c r="C29" s="161" t="s">
        <v>318</v>
      </c>
      <c r="D29" s="162" t="s">
        <v>173</v>
      </c>
      <c r="E29" s="163" t="s">
        <v>178</v>
      </c>
      <c r="F29" s="164">
        <v>1600</v>
      </c>
      <c r="G29" s="120"/>
      <c r="H29" s="165">
        <f>ROUND(G29*F29,2)</f>
        <v>0</v>
      </c>
      <c r="I29" s="24" t="str">
        <f t="shared" ca="1" si="0"/>
        <v/>
      </c>
      <c r="J29" s="15" t="str">
        <f t="shared" si="4"/>
        <v>B003Asphalt Pavementm²</v>
      </c>
      <c r="K29" s="16">
        <f>MATCH(J29,'Pay Items'!$K$1:$K$649,0)</f>
        <v>71</v>
      </c>
      <c r="L29" s="17" t="str">
        <f t="shared" ca="1" si="1"/>
        <v>,0</v>
      </c>
      <c r="M29" s="17" t="str">
        <f t="shared" ca="1" si="2"/>
        <v>C2</v>
      </c>
      <c r="N29" s="17" t="str">
        <f t="shared" ca="1" si="3"/>
        <v>C2</v>
      </c>
    </row>
    <row r="30" spans="1:14" s="267" customFormat="1" ht="30" customHeight="1" x14ac:dyDescent="0.2">
      <c r="A30" s="111" t="s">
        <v>263</v>
      </c>
      <c r="B30" s="38" t="s">
        <v>107</v>
      </c>
      <c r="C30" s="37" t="s">
        <v>462</v>
      </c>
      <c r="D30" s="43" t="s">
        <v>921</v>
      </c>
      <c r="E30" s="28"/>
      <c r="F30" s="235" t="s">
        <v>173</v>
      </c>
      <c r="G30" s="158"/>
      <c r="H30" s="158"/>
      <c r="I30" s="24" t="str">
        <f t="shared" ca="1" si="0"/>
        <v>LOCKED</v>
      </c>
      <c r="J30" s="15" t="str">
        <f t="shared" si="4"/>
        <v>B004Slab ReplacementCW 3230-R8</v>
      </c>
      <c r="K30" s="16">
        <f>MATCH(J30,'Pay Items'!$K$1:$K$649,0)</f>
        <v>72</v>
      </c>
      <c r="L30" s="17" t="str">
        <f t="shared" ca="1" si="1"/>
        <v>,0</v>
      </c>
      <c r="M30" s="17" t="str">
        <f t="shared" ca="1" si="2"/>
        <v>C2</v>
      </c>
      <c r="N30" s="17" t="str">
        <f t="shared" ca="1" si="3"/>
        <v>C2</v>
      </c>
    </row>
    <row r="31" spans="1:14" s="267" customFormat="1" ht="45" customHeight="1" x14ac:dyDescent="0.2">
      <c r="A31" s="111" t="s">
        <v>270</v>
      </c>
      <c r="B31" s="44" t="s">
        <v>350</v>
      </c>
      <c r="C31" s="37" t="s">
        <v>1773</v>
      </c>
      <c r="D31" s="43" t="s">
        <v>173</v>
      </c>
      <c r="E31" s="28" t="s">
        <v>178</v>
      </c>
      <c r="F31" s="57">
        <v>200</v>
      </c>
      <c r="G31" s="102"/>
      <c r="H31" s="35">
        <f>ROUND(G31*F31,2)</f>
        <v>0</v>
      </c>
      <c r="I31" s="24" t="str">
        <f t="shared" ca="1" si="0"/>
        <v/>
      </c>
      <c r="J31" s="15" t="str">
        <f t="shared" si="4"/>
        <v>B011200 mm Cold Weather Concrete Pavement (Reinforced)m²</v>
      </c>
      <c r="K31" s="16" t="e">
        <f>MATCH(J31,'Pay Items'!$K$1:$K$649,0)</f>
        <v>#N/A</v>
      </c>
      <c r="L31" s="17" t="str">
        <f t="shared" ca="1" si="1"/>
        <v>F0</v>
      </c>
      <c r="M31" s="17" t="str">
        <f t="shared" ca="1" si="2"/>
        <v>C2</v>
      </c>
      <c r="N31" s="17" t="str">
        <f t="shared" ca="1" si="3"/>
        <v>C2</v>
      </c>
    </row>
    <row r="32" spans="1:14" ht="30" customHeight="1" x14ac:dyDescent="0.2">
      <c r="A32" s="179" t="s">
        <v>301</v>
      </c>
      <c r="B32" s="160" t="s">
        <v>109</v>
      </c>
      <c r="C32" s="161" t="s">
        <v>161</v>
      </c>
      <c r="D32" s="162" t="s">
        <v>921</v>
      </c>
      <c r="E32" s="163"/>
      <c r="F32" s="235" t="s">
        <v>173</v>
      </c>
      <c r="G32" s="158"/>
      <c r="H32" s="158"/>
      <c r="I32" s="24" t="str">
        <f t="shared" ca="1" si="0"/>
        <v>LOCKED</v>
      </c>
      <c r="J32" s="15" t="str">
        <f t="shared" si="4"/>
        <v>B094Drilled DowelsCW 3230-R8</v>
      </c>
      <c r="K32" s="16">
        <f>MATCH(J32,'Pay Items'!$K$1:$K$649,0)</f>
        <v>164</v>
      </c>
      <c r="L32" s="17" t="str">
        <f t="shared" ca="1" si="1"/>
        <v>,0</v>
      </c>
      <c r="M32" s="17" t="str">
        <f t="shared" ca="1" si="2"/>
        <v>C2</v>
      </c>
      <c r="N32" s="17" t="str">
        <f t="shared" ca="1" si="3"/>
        <v>C2</v>
      </c>
    </row>
    <row r="33" spans="1:14" ht="30" customHeight="1" x14ac:dyDescent="0.2">
      <c r="A33" s="179" t="s">
        <v>302</v>
      </c>
      <c r="B33" s="166" t="s">
        <v>350</v>
      </c>
      <c r="C33" s="161" t="s">
        <v>189</v>
      </c>
      <c r="D33" s="162" t="s">
        <v>173</v>
      </c>
      <c r="E33" s="163" t="s">
        <v>181</v>
      </c>
      <c r="F33" s="164">
        <v>60</v>
      </c>
      <c r="G33" s="120"/>
      <c r="H33" s="165">
        <f>ROUND(G33*F33,2)</f>
        <v>0</v>
      </c>
      <c r="I33" s="24" t="str">
        <f t="shared" ca="1" si="0"/>
        <v/>
      </c>
      <c r="J33" s="15" t="str">
        <f t="shared" si="4"/>
        <v>B09519.1 mm Diametereach</v>
      </c>
      <c r="K33" s="16">
        <f>MATCH(J33,'Pay Items'!$K$1:$K$649,0)</f>
        <v>165</v>
      </c>
      <c r="L33" s="17" t="str">
        <f t="shared" ca="1" si="1"/>
        <v>,0</v>
      </c>
      <c r="M33" s="17" t="str">
        <f t="shared" ca="1" si="2"/>
        <v>C2</v>
      </c>
      <c r="N33" s="17" t="str">
        <f t="shared" ca="1" si="3"/>
        <v>C2</v>
      </c>
    </row>
    <row r="34" spans="1:14" ht="30" customHeight="1" x14ac:dyDescent="0.2">
      <c r="A34" s="179"/>
      <c r="B34" s="166" t="s">
        <v>351</v>
      </c>
      <c r="C34" s="161" t="s">
        <v>1602</v>
      </c>
      <c r="D34" s="162" t="s">
        <v>173</v>
      </c>
      <c r="E34" s="163" t="s">
        <v>181</v>
      </c>
      <c r="F34" s="164">
        <v>210</v>
      </c>
      <c r="G34" s="120"/>
      <c r="H34" s="165">
        <f>ROUND(G34*F34,2)</f>
        <v>0</v>
      </c>
      <c r="I34" s="24" t="str">
        <f t="shared" ca="1" si="0"/>
        <v/>
      </c>
      <c r="J34" s="15" t="str">
        <f t="shared" si="4"/>
        <v>31.8 mm Diametereach</v>
      </c>
      <c r="K34" s="16" t="e">
        <f>MATCH(J34,'Pay Items'!$K$1:$K$649,0)</f>
        <v>#N/A</v>
      </c>
      <c r="L34" s="17" t="str">
        <f t="shared" ca="1" si="1"/>
        <v>,0</v>
      </c>
      <c r="M34" s="17" t="str">
        <f t="shared" ca="1" si="2"/>
        <v>C2</v>
      </c>
      <c r="N34" s="17" t="str">
        <f t="shared" ca="1" si="3"/>
        <v>C2</v>
      </c>
    </row>
    <row r="35" spans="1:14" ht="30" customHeight="1" x14ac:dyDescent="0.2">
      <c r="A35" s="179" t="s">
        <v>304</v>
      </c>
      <c r="B35" s="160" t="s">
        <v>111</v>
      </c>
      <c r="C35" s="161" t="s">
        <v>162</v>
      </c>
      <c r="D35" s="162" t="s">
        <v>921</v>
      </c>
      <c r="E35" s="163"/>
      <c r="F35" s="235" t="s">
        <v>173</v>
      </c>
      <c r="G35" s="158"/>
      <c r="H35" s="158"/>
      <c r="I35" s="24" t="str">
        <f t="shared" ca="1" si="0"/>
        <v>LOCKED</v>
      </c>
      <c r="J35" s="15" t="str">
        <f t="shared" si="4"/>
        <v>B097Drilled Tie BarsCW 3230-R8</v>
      </c>
      <c r="K35" s="16">
        <f>MATCH(J35,'Pay Items'!$K$1:$K$649,0)</f>
        <v>167</v>
      </c>
      <c r="L35" s="17" t="str">
        <f t="shared" ca="1" si="1"/>
        <v>,0</v>
      </c>
      <c r="M35" s="17" t="str">
        <f t="shared" ca="1" si="2"/>
        <v>C2</v>
      </c>
      <c r="N35" s="17" t="str">
        <f t="shared" ca="1" si="3"/>
        <v>C2</v>
      </c>
    </row>
    <row r="36" spans="1:14" ht="30" customHeight="1" x14ac:dyDescent="0.2">
      <c r="A36" s="180" t="s">
        <v>957</v>
      </c>
      <c r="B36" s="181" t="s">
        <v>350</v>
      </c>
      <c r="C36" s="182" t="s">
        <v>958</v>
      </c>
      <c r="D36" s="181" t="s">
        <v>173</v>
      </c>
      <c r="E36" s="181" t="s">
        <v>181</v>
      </c>
      <c r="F36" s="164">
        <v>460</v>
      </c>
      <c r="G36" s="120"/>
      <c r="H36" s="165">
        <f>ROUND(G36*F36,2)</f>
        <v>0</v>
      </c>
      <c r="I36" s="24" t="str">
        <f t="shared" ca="1" si="0"/>
        <v/>
      </c>
      <c r="J36" s="15" t="str">
        <f t="shared" si="4"/>
        <v>B097A15 M Deformed Tie Bareach</v>
      </c>
      <c r="K36" s="16">
        <f>MATCH(J36,'Pay Items'!$K$1:$K$649,0)</f>
        <v>168</v>
      </c>
      <c r="L36" s="17" t="str">
        <f t="shared" ca="1" si="1"/>
        <v>,0</v>
      </c>
      <c r="M36" s="17" t="str">
        <f t="shared" ca="1" si="2"/>
        <v>C2</v>
      </c>
      <c r="N36" s="17" t="str">
        <f t="shared" ca="1" si="3"/>
        <v>C2</v>
      </c>
    </row>
    <row r="37" spans="1:14" ht="30" customHeight="1" x14ac:dyDescent="0.2">
      <c r="A37" s="179" t="s">
        <v>305</v>
      </c>
      <c r="B37" s="166" t="s">
        <v>351</v>
      </c>
      <c r="C37" s="161" t="s">
        <v>187</v>
      </c>
      <c r="D37" s="162" t="s">
        <v>173</v>
      </c>
      <c r="E37" s="163" t="s">
        <v>181</v>
      </c>
      <c r="F37" s="164">
        <v>30</v>
      </c>
      <c r="G37" s="120"/>
      <c r="H37" s="165">
        <f>ROUND(G37*F37,2)</f>
        <v>0</v>
      </c>
      <c r="I37" s="24" t="str">
        <f t="shared" ca="1" si="0"/>
        <v/>
      </c>
      <c r="J37" s="15" t="str">
        <f t="shared" si="4"/>
        <v>B09820 M Deformed Tie Bareach</v>
      </c>
      <c r="K37" s="16">
        <f>MATCH(J37,'Pay Items'!$K$1:$K$649,0)</f>
        <v>169</v>
      </c>
      <c r="L37" s="17" t="str">
        <f t="shared" ca="1" si="1"/>
        <v>,0</v>
      </c>
      <c r="M37" s="17" t="str">
        <f t="shared" ca="1" si="2"/>
        <v>C2</v>
      </c>
      <c r="N37" s="17" t="str">
        <f t="shared" ca="1" si="3"/>
        <v>C2</v>
      </c>
    </row>
    <row r="38" spans="1:14" ht="30" customHeight="1" x14ac:dyDescent="0.2">
      <c r="A38" s="179" t="s">
        <v>792</v>
      </c>
      <c r="B38" s="160" t="s">
        <v>112</v>
      </c>
      <c r="C38" s="161" t="s">
        <v>329</v>
      </c>
      <c r="D38" s="162" t="s">
        <v>6</v>
      </c>
      <c r="E38" s="163"/>
      <c r="F38" s="235" t="s">
        <v>173</v>
      </c>
      <c r="G38" s="158"/>
      <c r="H38" s="158"/>
      <c r="I38" s="24" t="str">
        <f t="shared" ca="1" si="0"/>
        <v>LOCKED</v>
      </c>
      <c r="J38" s="15" t="str">
        <f t="shared" si="4"/>
        <v>B100rMiscellaneous Concrete Slab RemovalCW 3235-R9</v>
      </c>
      <c r="K38" s="16">
        <f>MATCH(J38,'Pay Items'!$K$1:$K$649,0)</f>
        <v>171</v>
      </c>
      <c r="L38" s="17" t="str">
        <f t="shared" ca="1" si="1"/>
        <v>,0</v>
      </c>
      <c r="M38" s="17" t="str">
        <f t="shared" ca="1" si="2"/>
        <v>C2</v>
      </c>
      <c r="N38" s="17" t="str">
        <f t="shared" ca="1" si="3"/>
        <v>C2</v>
      </c>
    </row>
    <row r="39" spans="1:14" ht="30" customHeight="1" x14ac:dyDescent="0.2">
      <c r="A39" s="179" t="s">
        <v>794</v>
      </c>
      <c r="B39" s="166" t="s">
        <v>350</v>
      </c>
      <c r="C39" s="161" t="s">
        <v>396</v>
      </c>
      <c r="D39" s="162" t="s">
        <v>173</v>
      </c>
      <c r="E39" s="163" t="s">
        <v>178</v>
      </c>
      <c r="F39" s="164">
        <v>80</v>
      </c>
      <c r="G39" s="120"/>
      <c r="H39" s="165">
        <f t="shared" ref="H39:H42" si="8">ROUND(G39*F39,2)</f>
        <v>0</v>
      </c>
      <c r="I39" s="24" t="str">
        <f t="shared" ca="1" si="0"/>
        <v/>
      </c>
      <c r="J39" s="15" t="str">
        <f t="shared" si="4"/>
        <v>B102rMonolithic Median Slabm²</v>
      </c>
      <c r="K39" s="16">
        <f>MATCH(J39,'Pay Items'!$K$1:$K$649,0)</f>
        <v>173</v>
      </c>
      <c r="L39" s="17" t="str">
        <f t="shared" ca="1" si="1"/>
        <v>,0</v>
      </c>
      <c r="M39" s="17" t="str">
        <f t="shared" ca="1" si="2"/>
        <v>C2</v>
      </c>
      <c r="N39" s="17" t="str">
        <f t="shared" ca="1" si="3"/>
        <v>C2</v>
      </c>
    </row>
    <row r="40" spans="1:14" ht="30" customHeight="1" x14ac:dyDescent="0.2">
      <c r="A40" s="179" t="s">
        <v>796</v>
      </c>
      <c r="B40" s="166" t="s">
        <v>351</v>
      </c>
      <c r="C40" s="161" t="s">
        <v>10</v>
      </c>
      <c r="D40" s="162" t="s">
        <v>173</v>
      </c>
      <c r="E40" s="163" t="s">
        <v>178</v>
      </c>
      <c r="F40" s="164">
        <v>1500</v>
      </c>
      <c r="G40" s="120"/>
      <c r="H40" s="165">
        <f t="shared" si="8"/>
        <v>0</v>
      </c>
      <c r="I40" s="24" t="str">
        <f t="shared" ca="1" si="0"/>
        <v/>
      </c>
      <c r="J40" s="15" t="str">
        <f t="shared" si="4"/>
        <v>B104r100 mm Sidewalkm²</v>
      </c>
      <c r="K40" s="16">
        <f>MATCH(J40,'Pay Items'!$K$1:$K$649,0)</f>
        <v>175</v>
      </c>
      <c r="L40" s="17" t="str">
        <f t="shared" ca="1" si="1"/>
        <v>,0</v>
      </c>
      <c r="M40" s="17" t="str">
        <f t="shared" ca="1" si="2"/>
        <v>C2</v>
      </c>
      <c r="N40" s="17" t="str">
        <f t="shared" ca="1" si="3"/>
        <v>C2</v>
      </c>
    </row>
    <row r="41" spans="1:14" ht="45" customHeight="1" x14ac:dyDescent="0.2">
      <c r="A41" s="183" t="s">
        <v>1226</v>
      </c>
      <c r="B41" s="169" t="s">
        <v>113</v>
      </c>
      <c r="C41" s="170" t="s">
        <v>1603</v>
      </c>
      <c r="D41" s="171" t="s">
        <v>1604</v>
      </c>
      <c r="E41" s="172" t="s">
        <v>178</v>
      </c>
      <c r="F41" s="164">
        <v>30</v>
      </c>
      <c r="G41" s="120"/>
      <c r="H41" s="173">
        <f t="shared" si="8"/>
        <v>0</v>
      </c>
      <c r="I41" s="24" t="str">
        <f t="shared" ca="1" si="0"/>
        <v/>
      </c>
      <c r="J41" s="15" t="str">
        <f t="shared" si="4"/>
        <v>B114AType 5 Concrete 100 mm Sidewalk with Block Outsm²</v>
      </c>
      <c r="K41" s="16" t="e">
        <f>MATCH(J41,'Pay Items'!$K$1:$K$649,0)</f>
        <v>#N/A</v>
      </c>
      <c r="L41" s="17" t="str">
        <f t="shared" ca="1" si="1"/>
        <v>,0</v>
      </c>
      <c r="M41" s="17" t="str">
        <f t="shared" ca="1" si="2"/>
        <v>C2</v>
      </c>
      <c r="N41" s="17" t="str">
        <f t="shared" ca="1" si="3"/>
        <v>C2</v>
      </c>
    </row>
    <row r="42" spans="1:14" ht="30" customHeight="1" x14ac:dyDescent="0.2">
      <c r="A42" s="183" t="s">
        <v>1232</v>
      </c>
      <c r="B42" s="169" t="s">
        <v>114</v>
      </c>
      <c r="C42" s="170" t="s">
        <v>1233</v>
      </c>
      <c r="D42" s="171" t="s">
        <v>1345</v>
      </c>
      <c r="E42" s="172" t="s">
        <v>178</v>
      </c>
      <c r="F42" s="164">
        <v>5</v>
      </c>
      <c r="G42" s="120"/>
      <c r="H42" s="173">
        <f t="shared" si="8"/>
        <v>0</v>
      </c>
      <c r="I42" s="24" t="str">
        <f t="shared" ca="1" si="0"/>
        <v/>
      </c>
      <c r="J42" s="15" t="str">
        <f t="shared" si="4"/>
        <v>B114EPaving Stone Indicator Surfacesm²</v>
      </c>
      <c r="K42" s="16">
        <f>MATCH(J42,'Pay Items'!$K$1:$K$649,0)</f>
        <v>191</v>
      </c>
      <c r="L42" s="17" t="str">
        <f t="shared" ca="1" si="1"/>
        <v>,0</v>
      </c>
      <c r="M42" s="17" t="str">
        <f t="shared" ca="1" si="2"/>
        <v>C2</v>
      </c>
      <c r="N42" s="17" t="str">
        <f t="shared" ca="1" si="3"/>
        <v>C2</v>
      </c>
    </row>
    <row r="43" spans="1:14" ht="30" customHeight="1" x14ac:dyDescent="0.2">
      <c r="A43" s="179" t="s">
        <v>815</v>
      </c>
      <c r="B43" s="160" t="s">
        <v>308</v>
      </c>
      <c r="C43" s="161" t="s">
        <v>339</v>
      </c>
      <c r="D43" s="162" t="s">
        <v>918</v>
      </c>
      <c r="E43" s="163"/>
      <c r="F43" s="235" t="s">
        <v>173</v>
      </c>
      <c r="G43" s="158"/>
      <c r="H43" s="158"/>
      <c r="I43" s="24" t="str">
        <f t="shared" ca="1" si="0"/>
        <v>LOCKED</v>
      </c>
      <c r="J43" s="15" t="str">
        <f t="shared" si="4"/>
        <v>B126rConcrete Curb RemovalCW 3240-R10</v>
      </c>
      <c r="K43" s="16">
        <f>MATCH(J43,'Pay Items'!$K$1:$K$649,0)</f>
        <v>209</v>
      </c>
      <c r="L43" s="17" t="str">
        <f t="shared" ca="1" si="1"/>
        <v>,0</v>
      </c>
      <c r="M43" s="17" t="str">
        <f t="shared" ca="1" si="2"/>
        <v>C2</v>
      </c>
      <c r="N43" s="17" t="str">
        <f t="shared" ca="1" si="3"/>
        <v>C2</v>
      </c>
    </row>
    <row r="44" spans="1:14" ht="30" customHeight="1" x14ac:dyDescent="0.2">
      <c r="A44" s="179" t="s">
        <v>816</v>
      </c>
      <c r="B44" s="166" t="s">
        <v>350</v>
      </c>
      <c r="C44" s="161" t="s">
        <v>969</v>
      </c>
      <c r="D44" s="162" t="s">
        <v>173</v>
      </c>
      <c r="E44" s="163" t="s">
        <v>182</v>
      </c>
      <c r="F44" s="164">
        <v>150</v>
      </c>
      <c r="G44" s="120"/>
      <c r="H44" s="165">
        <f t="shared" ref="H44:H49" si="9">ROUND(G44*F44,2)</f>
        <v>0</v>
      </c>
      <c r="I44" s="24" t="str">
        <f t="shared" ca="1" si="0"/>
        <v/>
      </c>
      <c r="J44" s="15" t="str">
        <f t="shared" si="4"/>
        <v>B127rBarrier Separatem</v>
      </c>
      <c r="K44" s="16" t="e">
        <f>MATCH(J44,'Pay Items'!$K$1:$K$649,0)</f>
        <v>#N/A</v>
      </c>
      <c r="L44" s="17" t="str">
        <f t="shared" ca="1" si="1"/>
        <v>,0</v>
      </c>
      <c r="M44" s="17" t="str">
        <f t="shared" ca="1" si="2"/>
        <v>C2</v>
      </c>
      <c r="N44" s="17" t="str">
        <f t="shared" ca="1" si="3"/>
        <v>C2</v>
      </c>
    </row>
    <row r="45" spans="1:14" ht="30" customHeight="1" x14ac:dyDescent="0.2">
      <c r="A45" s="179" t="s">
        <v>818</v>
      </c>
      <c r="B45" s="166" t="s">
        <v>351</v>
      </c>
      <c r="C45" s="161" t="s">
        <v>401</v>
      </c>
      <c r="D45" s="162" t="s">
        <v>173</v>
      </c>
      <c r="E45" s="163" t="s">
        <v>182</v>
      </c>
      <c r="F45" s="164">
        <v>35</v>
      </c>
      <c r="G45" s="120"/>
      <c r="H45" s="165">
        <f t="shared" si="9"/>
        <v>0</v>
      </c>
      <c r="I45" s="24" t="str">
        <f t="shared" ca="1" si="0"/>
        <v/>
      </c>
      <c r="J45" s="15" t="str">
        <f t="shared" si="4"/>
        <v>B129rCurb and Gutterm</v>
      </c>
      <c r="K45" s="16">
        <f>MATCH(J45,'Pay Items'!$K$1:$K$649,0)</f>
        <v>214</v>
      </c>
      <c r="L45" s="17" t="str">
        <f t="shared" ca="1" si="1"/>
        <v>,0</v>
      </c>
      <c r="M45" s="17" t="str">
        <f t="shared" ca="1" si="2"/>
        <v>C2</v>
      </c>
      <c r="N45" s="17" t="str">
        <f t="shared" ca="1" si="3"/>
        <v>C2</v>
      </c>
    </row>
    <row r="46" spans="1:14" ht="30" customHeight="1" x14ac:dyDescent="0.2">
      <c r="A46" s="179" t="s">
        <v>1146</v>
      </c>
      <c r="B46" s="166" t="s">
        <v>352</v>
      </c>
      <c r="C46" s="161" t="s">
        <v>971</v>
      </c>
      <c r="D46" s="162"/>
      <c r="E46" s="163" t="s">
        <v>182</v>
      </c>
      <c r="F46" s="164">
        <v>175</v>
      </c>
      <c r="G46" s="120"/>
      <c r="H46" s="165">
        <f t="shared" si="9"/>
        <v>0</v>
      </c>
      <c r="I46" s="24" t="str">
        <f t="shared" ca="1" si="0"/>
        <v/>
      </c>
      <c r="J46" s="15" t="str">
        <f t="shared" si="4"/>
        <v>B134rASplash Strip Monolithicm</v>
      </c>
      <c r="K46" s="16">
        <f>MATCH(J46,'Pay Items'!$K$1:$K$649,0)</f>
        <v>220</v>
      </c>
      <c r="L46" s="17" t="str">
        <f t="shared" ca="1" si="1"/>
        <v>,0</v>
      </c>
      <c r="M46" s="17" t="str">
        <f t="shared" ca="1" si="2"/>
        <v>C2</v>
      </c>
      <c r="N46" s="17" t="str">
        <f t="shared" ca="1" si="3"/>
        <v>C2</v>
      </c>
    </row>
    <row r="47" spans="1:14" ht="30" customHeight="1" x14ac:dyDescent="0.2">
      <c r="A47" s="179" t="s">
        <v>875</v>
      </c>
      <c r="B47" s="160" t="s">
        <v>309</v>
      </c>
      <c r="C47" s="161" t="s">
        <v>909</v>
      </c>
      <c r="D47" s="162" t="s">
        <v>960</v>
      </c>
      <c r="E47" s="163" t="s">
        <v>181</v>
      </c>
      <c r="F47" s="164">
        <v>32</v>
      </c>
      <c r="G47" s="120"/>
      <c r="H47" s="165">
        <f t="shared" si="9"/>
        <v>0</v>
      </c>
      <c r="I47" s="24" t="str">
        <f t="shared" ca="1" si="0"/>
        <v/>
      </c>
      <c r="J47" s="15" t="str">
        <f t="shared" si="4"/>
        <v>B219Detectable Warning Surface TilesCW 3326-R3each</v>
      </c>
      <c r="K47" s="16">
        <f>MATCH(J47,'Pay Items'!$K$1:$K$649,0)</f>
        <v>341</v>
      </c>
      <c r="L47" s="17" t="str">
        <f t="shared" ca="1" si="1"/>
        <v>,0</v>
      </c>
      <c r="M47" s="17" t="str">
        <f t="shared" ca="1" si="2"/>
        <v>C2</v>
      </c>
      <c r="N47" s="17" t="str">
        <f t="shared" ca="1" si="3"/>
        <v>C2</v>
      </c>
    </row>
    <row r="48" spans="1:14" ht="30" customHeight="1" x14ac:dyDescent="0.2">
      <c r="A48" s="179"/>
      <c r="B48" s="160" t="s">
        <v>739</v>
      </c>
      <c r="C48" s="161" t="s">
        <v>1605</v>
      </c>
      <c r="D48" s="162" t="s">
        <v>1606</v>
      </c>
      <c r="E48" s="163"/>
      <c r="F48" s="235" t="s">
        <v>173</v>
      </c>
      <c r="G48" s="158"/>
      <c r="H48" s="158"/>
      <c r="I48" s="24" t="str">
        <f t="shared" ca="1" si="0"/>
        <v>LOCKED</v>
      </c>
      <c r="J48" s="15" t="str">
        <f t="shared" si="4"/>
        <v>Directional Bar Tiles</v>
      </c>
      <c r="K48" s="16" t="e">
        <f>MATCH(J48,'Pay Items'!$K$1:$K$649,0)</f>
        <v>#N/A</v>
      </c>
      <c r="L48" s="17" t="str">
        <f t="shared" ca="1" si="1"/>
        <v>,0</v>
      </c>
      <c r="M48" s="17" t="str">
        <f t="shared" ca="1" si="2"/>
        <v>C2</v>
      </c>
      <c r="N48" s="17" t="str">
        <f t="shared" ca="1" si="3"/>
        <v>C2</v>
      </c>
    </row>
    <row r="49" spans="1:14" ht="30" customHeight="1" x14ac:dyDescent="0.2">
      <c r="A49" s="179"/>
      <c r="B49" s="184" t="s">
        <v>350</v>
      </c>
      <c r="C49" s="161" t="s">
        <v>1607</v>
      </c>
      <c r="D49" s="162"/>
      <c r="E49" s="163" t="s">
        <v>181</v>
      </c>
      <c r="F49" s="164">
        <v>26</v>
      </c>
      <c r="G49" s="120"/>
      <c r="H49" s="165">
        <f t="shared" si="9"/>
        <v>0</v>
      </c>
      <c r="I49" s="24" t="str">
        <f t="shared" ca="1" si="0"/>
        <v/>
      </c>
      <c r="J49" s="15" t="str">
        <f t="shared" si="4"/>
        <v>305 mm x 610 mm tileseach</v>
      </c>
      <c r="K49" s="16" t="e">
        <f>MATCH(J49,'Pay Items'!$K$1:$K$649,0)</f>
        <v>#N/A</v>
      </c>
      <c r="L49" s="17" t="str">
        <f t="shared" ca="1" si="1"/>
        <v>,0</v>
      </c>
      <c r="M49" s="17" t="str">
        <f t="shared" ca="1" si="2"/>
        <v>C2</v>
      </c>
      <c r="N49" s="17" t="str">
        <f t="shared" ca="1" si="3"/>
        <v>C2</v>
      </c>
    </row>
    <row r="50" spans="1:14" ht="36" customHeight="1" x14ac:dyDescent="0.2">
      <c r="A50" s="144"/>
      <c r="B50" s="153"/>
      <c r="C50" s="177" t="s">
        <v>1608</v>
      </c>
      <c r="D50" s="155"/>
      <c r="E50" s="178"/>
      <c r="F50" s="235" t="s">
        <v>173</v>
      </c>
      <c r="G50" s="158"/>
      <c r="H50" s="158"/>
      <c r="I50" s="24" t="str">
        <f t="shared" ca="1" si="0"/>
        <v>LOCKED</v>
      </c>
      <c r="J50" s="15" t="str">
        <f t="shared" si="4"/>
        <v>ROADWORKS - NEW CONSTRUCTION</v>
      </c>
      <c r="K50" s="16" t="e">
        <f>MATCH(J50,'Pay Items'!$K$1:$K$649,0)</f>
        <v>#N/A</v>
      </c>
      <c r="L50" s="17" t="str">
        <f t="shared" ca="1" si="1"/>
        <v>,0</v>
      </c>
      <c r="M50" s="17" t="str">
        <f t="shared" ca="1" si="2"/>
        <v>C2</v>
      </c>
      <c r="N50" s="17" t="str">
        <f t="shared" ca="1" si="3"/>
        <v>C2</v>
      </c>
    </row>
    <row r="51" spans="1:14" ht="45" customHeight="1" x14ac:dyDescent="0.2">
      <c r="A51" s="167" t="s">
        <v>209</v>
      </c>
      <c r="B51" s="160" t="s">
        <v>1617</v>
      </c>
      <c r="C51" s="161" t="s">
        <v>468</v>
      </c>
      <c r="D51" s="162" t="s">
        <v>1609</v>
      </c>
      <c r="E51" s="163"/>
      <c r="F51" s="235" t="s">
        <v>173</v>
      </c>
      <c r="G51" s="158"/>
      <c r="H51" s="158"/>
      <c r="I51" s="24" t="str">
        <f t="shared" ca="1" si="0"/>
        <v>LOCKED</v>
      </c>
      <c r="J51" s="15" t="str">
        <f t="shared" si="4"/>
        <v>C001Concrete Pavements, Median Slabs, Bull-noses, and Safety MediansCW 3310-R18,E21</v>
      </c>
      <c r="K51" s="16" t="e">
        <f>MATCH(J51,'Pay Items'!$K$1:$K$649,0)</f>
        <v>#N/A</v>
      </c>
      <c r="L51" s="17" t="str">
        <f t="shared" ca="1" si="1"/>
        <v>,0</v>
      </c>
      <c r="M51" s="17" t="str">
        <f t="shared" ca="1" si="2"/>
        <v>C2</v>
      </c>
      <c r="N51" s="17" t="str">
        <f t="shared" ca="1" si="3"/>
        <v>C2</v>
      </c>
    </row>
    <row r="52" spans="1:14" ht="45" customHeight="1" x14ac:dyDescent="0.2">
      <c r="A52" s="174" t="s">
        <v>210</v>
      </c>
      <c r="B52" s="184" t="s">
        <v>350</v>
      </c>
      <c r="C52" s="170" t="s">
        <v>1610</v>
      </c>
      <c r="D52" s="171" t="s">
        <v>173</v>
      </c>
      <c r="E52" s="172" t="s">
        <v>178</v>
      </c>
      <c r="F52" s="164">
        <v>75</v>
      </c>
      <c r="G52" s="120"/>
      <c r="H52" s="165">
        <f t="shared" ref="H52:H63" si="10">ROUND(G52*F52,2)</f>
        <v>0</v>
      </c>
      <c r="I52" s="24" t="str">
        <f t="shared" ca="1" si="0"/>
        <v/>
      </c>
      <c r="J52" s="15" t="str">
        <f t="shared" si="4"/>
        <v>C002Construction of 250 mm Type 1 Concrete Pavement (Hand Formed, Reinforced)m²</v>
      </c>
      <c r="K52" s="16" t="e">
        <f>MATCH(J52,'Pay Items'!$K$1:$K$649,0)</f>
        <v>#N/A</v>
      </c>
      <c r="L52" s="17" t="str">
        <f t="shared" ca="1" si="1"/>
        <v>,0</v>
      </c>
      <c r="M52" s="17" t="str">
        <f t="shared" ca="1" si="2"/>
        <v>C2</v>
      </c>
      <c r="N52" s="17" t="str">
        <f t="shared" ca="1" si="3"/>
        <v>C2</v>
      </c>
    </row>
    <row r="53" spans="1:14" ht="47.45" customHeight="1" x14ac:dyDescent="0.2">
      <c r="A53" s="167" t="s">
        <v>211</v>
      </c>
      <c r="B53" s="166" t="s">
        <v>351</v>
      </c>
      <c r="C53" s="161" t="s">
        <v>1611</v>
      </c>
      <c r="D53" s="162" t="s">
        <v>173</v>
      </c>
      <c r="E53" s="163" t="s">
        <v>178</v>
      </c>
      <c r="F53" s="164">
        <v>6375</v>
      </c>
      <c r="G53" s="120"/>
      <c r="H53" s="165">
        <f t="shared" si="10"/>
        <v>0</v>
      </c>
      <c r="I53" s="24" t="str">
        <f t="shared" ca="1" si="0"/>
        <v/>
      </c>
      <c r="J53" s="15" t="str">
        <f t="shared" si="4"/>
        <v>C004Construction of 250 mm Type 1 Concrete Pavement (Slip-Form Paving, Plain-Dowelled)m²</v>
      </c>
      <c r="K53" s="16" t="e">
        <f>MATCH(J53,'Pay Items'!$K$1:$K$649,0)</f>
        <v>#N/A</v>
      </c>
      <c r="L53" s="17" t="str">
        <f t="shared" ca="1" si="1"/>
        <v>,0</v>
      </c>
      <c r="M53" s="17" t="str">
        <f t="shared" ca="1" si="2"/>
        <v>C2</v>
      </c>
      <c r="N53" s="17" t="str">
        <f t="shared" ca="1" si="3"/>
        <v>C2</v>
      </c>
    </row>
    <row r="54" spans="1:14" s="186" customFormat="1" ht="45" customHeight="1" x14ac:dyDescent="0.2">
      <c r="A54" s="185" t="s">
        <v>211</v>
      </c>
      <c r="B54" s="166" t="s">
        <v>352</v>
      </c>
      <c r="C54" s="161" t="s">
        <v>1612</v>
      </c>
      <c r="D54" s="162" t="s">
        <v>173</v>
      </c>
      <c r="E54" s="163" t="s">
        <v>178</v>
      </c>
      <c r="F54" s="164">
        <v>1110</v>
      </c>
      <c r="G54" s="120"/>
      <c r="H54" s="165">
        <f t="shared" si="10"/>
        <v>0</v>
      </c>
      <c r="I54" s="24" t="str">
        <f t="shared" ca="1" si="0"/>
        <v/>
      </c>
      <c r="J54" s="15" t="str">
        <f t="shared" si="4"/>
        <v>C004Construction of 250 mm Type 1 Concrete Pavement (Hand Formed, Plain-Dowelled)m²</v>
      </c>
      <c r="K54" s="16" t="e">
        <f>MATCH(J54,'Pay Items'!$K$1:$K$649,0)</f>
        <v>#N/A</v>
      </c>
      <c r="L54" s="17" t="str">
        <f t="shared" ca="1" si="1"/>
        <v>,0</v>
      </c>
      <c r="M54" s="17" t="str">
        <f t="shared" ca="1" si="2"/>
        <v>C2</v>
      </c>
      <c r="N54" s="17" t="str">
        <f t="shared" ca="1" si="3"/>
        <v>C2</v>
      </c>
    </row>
    <row r="55" spans="1:14" ht="45" customHeight="1" x14ac:dyDescent="0.2">
      <c r="A55" s="167" t="s">
        <v>457</v>
      </c>
      <c r="B55" s="166" t="s">
        <v>353</v>
      </c>
      <c r="C55" s="161" t="s">
        <v>1613</v>
      </c>
      <c r="D55" s="162" t="s">
        <v>173</v>
      </c>
      <c r="E55" s="163" t="s">
        <v>178</v>
      </c>
      <c r="F55" s="164">
        <v>510</v>
      </c>
      <c r="G55" s="120"/>
      <c r="H55" s="165">
        <f t="shared" si="10"/>
        <v>0</v>
      </c>
      <c r="I55" s="24" t="str">
        <f t="shared" ca="1" si="0"/>
        <v/>
      </c>
      <c r="J55" s="15" t="str">
        <f t="shared" si="4"/>
        <v>C008Construction of 200 mm Type 2 Concrete Pavement - (Reinforced)m²</v>
      </c>
      <c r="K55" s="16" t="e">
        <f>MATCH(J55,'Pay Items'!$K$1:$K$649,0)</f>
        <v>#N/A</v>
      </c>
      <c r="L55" s="17" t="str">
        <f t="shared" ca="1" si="1"/>
        <v>,0</v>
      </c>
      <c r="M55" s="17" t="str">
        <f t="shared" ca="1" si="2"/>
        <v>C2</v>
      </c>
      <c r="N55" s="17" t="str">
        <f t="shared" ca="1" si="3"/>
        <v>C2</v>
      </c>
    </row>
    <row r="56" spans="1:14" ht="45" customHeight="1" x14ac:dyDescent="0.2">
      <c r="A56" s="167" t="s">
        <v>218</v>
      </c>
      <c r="B56" s="166" t="s">
        <v>354</v>
      </c>
      <c r="C56" s="161" t="s">
        <v>1614</v>
      </c>
      <c r="D56" s="162" t="s">
        <v>336</v>
      </c>
      <c r="E56" s="163" t="s">
        <v>178</v>
      </c>
      <c r="F56" s="164">
        <v>15</v>
      </c>
      <c r="G56" s="120"/>
      <c r="H56" s="165">
        <f t="shared" si="10"/>
        <v>0</v>
      </c>
      <c r="I56" s="24" t="str">
        <f t="shared" ca="1" si="0"/>
        <v/>
      </c>
      <c r="J56" s="15" t="str">
        <f t="shared" si="4"/>
        <v>C015Construction of Monolithic Type 1 Concrete Median SlabsSD-226Am²</v>
      </c>
      <c r="K56" s="16" t="e">
        <f>MATCH(J56,'Pay Items'!$K$1:$K$649,0)</f>
        <v>#N/A</v>
      </c>
      <c r="L56" s="17" t="str">
        <f t="shared" ca="1" si="1"/>
        <v>,0</v>
      </c>
      <c r="M56" s="17" t="str">
        <f t="shared" ca="1" si="2"/>
        <v>C2</v>
      </c>
      <c r="N56" s="17" t="str">
        <f t="shared" ca="1" si="3"/>
        <v>C2</v>
      </c>
    </row>
    <row r="57" spans="1:14" ht="45" customHeight="1" x14ac:dyDescent="0.2">
      <c r="A57" s="167" t="s">
        <v>219</v>
      </c>
      <c r="B57" s="166" t="s">
        <v>355</v>
      </c>
      <c r="C57" s="161" t="s">
        <v>1615</v>
      </c>
      <c r="D57" s="162" t="s">
        <v>337</v>
      </c>
      <c r="E57" s="163" t="s">
        <v>178</v>
      </c>
      <c r="F57" s="164">
        <v>215</v>
      </c>
      <c r="G57" s="120"/>
      <c r="H57" s="165">
        <f t="shared" si="10"/>
        <v>0</v>
      </c>
      <c r="I57" s="24" t="str">
        <f t="shared" ca="1" si="0"/>
        <v/>
      </c>
      <c r="J57" s="15" t="str">
        <f t="shared" si="4"/>
        <v>C016Construction of Type 1 Concrete Safety MediansSD-226Bm²</v>
      </c>
      <c r="K57" s="16" t="e">
        <f>MATCH(J57,'Pay Items'!$K$1:$K$649,0)</f>
        <v>#N/A</v>
      </c>
      <c r="L57" s="17" t="str">
        <f t="shared" ca="1" si="1"/>
        <v>,0</v>
      </c>
      <c r="M57" s="17" t="str">
        <f t="shared" ca="1" si="2"/>
        <v>C2</v>
      </c>
      <c r="N57" s="17" t="str">
        <f t="shared" ca="1" si="3"/>
        <v>C2</v>
      </c>
    </row>
    <row r="58" spans="1:14" ht="45" customHeight="1" x14ac:dyDescent="0.2">
      <c r="A58" s="167" t="s">
        <v>379</v>
      </c>
      <c r="B58" s="166" t="s">
        <v>356</v>
      </c>
      <c r="C58" s="161" t="s">
        <v>1616</v>
      </c>
      <c r="D58" s="162" t="s">
        <v>604</v>
      </c>
      <c r="E58" s="163" t="s">
        <v>178</v>
      </c>
      <c r="F58" s="164">
        <v>10</v>
      </c>
      <c r="G58" s="120"/>
      <c r="H58" s="165">
        <f t="shared" si="10"/>
        <v>0</v>
      </c>
      <c r="I58" s="24" t="str">
        <f t="shared" ca="1" si="0"/>
        <v/>
      </c>
      <c r="J58" s="15" t="str">
        <f t="shared" si="4"/>
        <v>C018Construction of Monolithic Type 1 Concrete Bull-nosesSD-227Cm²</v>
      </c>
      <c r="K58" s="16" t="e">
        <f>MATCH(J58,'Pay Items'!$K$1:$K$649,0)</f>
        <v>#N/A</v>
      </c>
      <c r="L58" s="17" t="str">
        <f t="shared" ca="1" si="1"/>
        <v>,0</v>
      </c>
      <c r="M58" s="17" t="str">
        <f t="shared" ca="1" si="2"/>
        <v>C2</v>
      </c>
      <c r="N58" s="17" t="str">
        <f t="shared" ca="1" si="3"/>
        <v>C2</v>
      </c>
    </row>
    <row r="59" spans="1:14" ht="30" customHeight="1" x14ac:dyDescent="0.2">
      <c r="A59" s="167" t="s">
        <v>380</v>
      </c>
      <c r="B59" s="160" t="s">
        <v>502</v>
      </c>
      <c r="C59" s="161" t="s">
        <v>123</v>
      </c>
      <c r="D59" s="162" t="s">
        <v>1609</v>
      </c>
      <c r="E59" s="163"/>
      <c r="F59" s="235" t="s">
        <v>173</v>
      </c>
      <c r="G59" s="158"/>
      <c r="H59" s="158"/>
      <c r="I59" s="24" t="str">
        <f t="shared" ca="1" si="0"/>
        <v>LOCKED</v>
      </c>
      <c r="J59" s="15" t="str">
        <f t="shared" si="4"/>
        <v>C019Concrete Pavements for Early OpeningCW 3310-R18,E21</v>
      </c>
      <c r="K59" s="16" t="e">
        <f>MATCH(J59,'Pay Items'!$K$1:$K$649,0)</f>
        <v>#N/A</v>
      </c>
      <c r="L59" s="17" t="str">
        <f t="shared" ca="1" si="1"/>
        <v>,0</v>
      </c>
      <c r="M59" s="17" t="str">
        <f t="shared" ca="1" si="2"/>
        <v>C2</v>
      </c>
      <c r="N59" s="17" t="str">
        <f t="shared" ca="1" si="3"/>
        <v>C2</v>
      </c>
    </row>
    <row r="60" spans="1:14" ht="60" customHeight="1" x14ac:dyDescent="0.2">
      <c r="A60" s="167" t="s">
        <v>1184</v>
      </c>
      <c r="B60" s="166" t="s">
        <v>350</v>
      </c>
      <c r="C60" s="161" t="s">
        <v>1271</v>
      </c>
      <c r="D60" s="162"/>
      <c r="E60" s="163" t="s">
        <v>178</v>
      </c>
      <c r="F60" s="164">
        <v>500</v>
      </c>
      <c r="G60" s="120"/>
      <c r="H60" s="165">
        <f t="shared" si="10"/>
        <v>0</v>
      </c>
      <c r="I60" s="24" t="str">
        <f t="shared" ca="1" si="0"/>
        <v/>
      </c>
      <c r="J60" s="15" t="str">
        <f t="shared" si="4"/>
        <v>C022-24Construction of 250 mm Type 3 Concrete Pavement for Early Opening 24 Hour (Plain-Dowelled)m²</v>
      </c>
      <c r="K60" s="16">
        <f>MATCH(J60,'Pay Items'!$K$1:$K$649,0)</f>
        <v>364</v>
      </c>
      <c r="L60" s="17" t="str">
        <f t="shared" ca="1" si="1"/>
        <v>,0</v>
      </c>
      <c r="M60" s="17" t="str">
        <f t="shared" ca="1" si="2"/>
        <v>C2</v>
      </c>
      <c r="N60" s="17" t="str">
        <f t="shared" ca="1" si="3"/>
        <v>C2</v>
      </c>
    </row>
    <row r="61" spans="1:14" ht="60" customHeight="1" x14ac:dyDescent="0.2">
      <c r="A61" s="167" t="s">
        <v>1185</v>
      </c>
      <c r="B61" s="166" t="s">
        <v>351</v>
      </c>
      <c r="C61" s="161" t="s">
        <v>1272</v>
      </c>
      <c r="D61" s="162"/>
      <c r="E61" s="163" t="s">
        <v>178</v>
      </c>
      <c r="F61" s="164">
        <v>885</v>
      </c>
      <c r="G61" s="120"/>
      <c r="H61" s="165">
        <f t="shared" si="10"/>
        <v>0</v>
      </c>
      <c r="I61" s="24" t="str">
        <f t="shared" ca="1" si="0"/>
        <v/>
      </c>
      <c r="J61" s="15" t="str">
        <f t="shared" si="4"/>
        <v>C022-72Construction of 250 mm Type 4 Concrete Pavement for Early Opening 72 Hour (Plain-Dowelled)m²</v>
      </c>
      <c r="K61" s="16">
        <f>MATCH(J61,'Pay Items'!$K$1:$K$649,0)</f>
        <v>365</v>
      </c>
      <c r="L61" s="17" t="str">
        <f t="shared" ca="1" si="1"/>
        <v>,0</v>
      </c>
      <c r="M61" s="17" t="str">
        <f t="shared" ca="1" si="2"/>
        <v>C2</v>
      </c>
      <c r="N61" s="17" t="str">
        <f t="shared" ca="1" si="3"/>
        <v>C2</v>
      </c>
    </row>
    <row r="62" spans="1:14" ht="60" customHeight="1" x14ac:dyDescent="0.2">
      <c r="A62" s="167" t="s">
        <v>1190</v>
      </c>
      <c r="B62" s="166" t="s">
        <v>352</v>
      </c>
      <c r="C62" s="161" t="s">
        <v>1277</v>
      </c>
      <c r="D62" s="162"/>
      <c r="E62" s="163" t="s">
        <v>178</v>
      </c>
      <c r="F62" s="164">
        <v>100</v>
      </c>
      <c r="G62" s="120"/>
      <c r="H62" s="165">
        <f t="shared" si="10"/>
        <v>0</v>
      </c>
      <c r="I62" s="24" t="str">
        <f t="shared" ca="1" si="0"/>
        <v/>
      </c>
      <c r="J62" s="15" t="str">
        <f t="shared" si="4"/>
        <v>C026-24Construction of 200 mm Type 3 Concrete Pavement for Early Opening 24 Hour (Reinforced)m²</v>
      </c>
      <c r="K62" s="16">
        <f>MATCH(J62,'Pay Items'!$K$1:$K$649,0)</f>
        <v>373</v>
      </c>
      <c r="L62" s="17" t="str">
        <f t="shared" ca="1" si="1"/>
        <v>,0</v>
      </c>
      <c r="M62" s="17" t="str">
        <f t="shared" ca="1" si="2"/>
        <v>C2</v>
      </c>
      <c r="N62" s="17" t="str">
        <f t="shared" ca="1" si="3"/>
        <v>C2</v>
      </c>
    </row>
    <row r="63" spans="1:14" ht="60" customHeight="1" x14ac:dyDescent="0.2">
      <c r="A63" s="167" t="s">
        <v>1191</v>
      </c>
      <c r="B63" s="166" t="s">
        <v>353</v>
      </c>
      <c r="C63" s="161" t="s">
        <v>1278</v>
      </c>
      <c r="D63" s="162"/>
      <c r="E63" s="163" t="s">
        <v>178</v>
      </c>
      <c r="F63" s="164">
        <v>200</v>
      </c>
      <c r="G63" s="120"/>
      <c r="H63" s="165">
        <f t="shared" si="10"/>
        <v>0</v>
      </c>
      <c r="I63" s="24" t="str">
        <f t="shared" ca="1" si="0"/>
        <v/>
      </c>
      <c r="J63" s="15" t="str">
        <f t="shared" si="4"/>
        <v>C026-72Construction of 200 mm Type 4 Concrete Pavement for Early Opening 72 Hour (Reinforced)m²</v>
      </c>
      <c r="K63" s="16">
        <f>MATCH(J63,'Pay Items'!$K$1:$K$649,0)</f>
        <v>374</v>
      </c>
      <c r="L63" s="17" t="str">
        <f t="shared" ca="1" si="1"/>
        <v>,0</v>
      </c>
      <c r="M63" s="17" t="str">
        <f t="shared" ca="1" si="2"/>
        <v>C2</v>
      </c>
      <c r="N63" s="17" t="str">
        <f t="shared" ca="1" si="3"/>
        <v>C2</v>
      </c>
    </row>
    <row r="64" spans="1:14" ht="45" customHeight="1" x14ac:dyDescent="0.2">
      <c r="A64" s="167" t="s">
        <v>389</v>
      </c>
      <c r="B64" s="160" t="s">
        <v>503</v>
      </c>
      <c r="C64" s="161" t="s">
        <v>366</v>
      </c>
      <c r="D64" s="162" t="s">
        <v>1609</v>
      </c>
      <c r="E64" s="163"/>
      <c r="F64" s="157" t="s">
        <v>173</v>
      </c>
      <c r="G64" s="158"/>
      <c r="H64" s="158"/>
      <c r="I64" s="24" t="str">
        <f t="shared" ca="1" si="0"/>
        <v>LOCKED</v>
      </c>
      <c r="J64" s="15" t="str">
        <f t="shared" si="4"/>
        <v>C032Concrete Curbs, Curb and Gutter, and Splash StripsCW 3310-R18,E21</v>
      </c>
      <c r="K64" s="16" t="e">
        <f>MATCH(J64,'Pay Items'!$K$1:$K$649,0)</f>
        <v>#N/A</v>
      </c>
      <c r="L64" s="17" t="str">
        <f t="shared" ca="1" si="1"/>
        <v>,0</v>
      </c>
      <c r="M64" s="17" t="str">
        <f t="shared" ca="1" si="2"/>
        <v>C2</v>
      </c>
      <c r="N64" s="17" t="str">
        <f t="shared" ca="1" si="3"/>
        <v>C2</v>
      </c>
    </row>
    <row r="65" spans="1:14" ht="45" customHeight="1" x14ac:dyDescent="0.2">
      <c r="A65" s="167" t="s">
        <v>1199</v>
      </c>
      <c r="B65" s="166" t="s">
        <v>350</v>
      </c>
      <c r="C65" s="161" t="s">
        <v>1618</v>
      </c>
      <c r="D65" s="162" t="s">
        <v>398</v>
      </c>
      <c r="E65" s="163" t="s">
        <v>182</v>
      </c>
      <c r="F65" s="164">
        <v>15</v>
      </c>
      <c r="G65" s="120"/>
      <c r="H65" s="165">
        <f>ROUND(G65*F65,2)</f>
        <v>0</v>
      </c>
      <c r="I65" s="24" t="str">
        <f t="shared" ca="1" si="0"/>
        <v/>
      </c>
      <c r="J65" s="15" t="str">
        <f t="shared" si="4"/>
        <v>C033BConstruction of Barrier (180 mm ht, Type 1, Dowelled)SD-205m</v>
      </c>
      <c r="K65" s="16" t="e">
        <f>MATCH(J65,'Pay Items'!$K$1:$K$649,0)</f>
        <v>#N/A</v>
      </c>
      <c r="L65" s="17" t="str">
        <f t="shared" ca="1" si="1"/>
        <v>,0</v>
      </c>
      <c r="M65" s="17" t="str">
        <f t="shared" ca="1" si="2"/>
        <v>C2</v>
      </c>
      <c r="N65" s="17" t="str">
        <f t="shared" ca="1" si="3"/>
        <v>C2</v>
      </c>
    </row>
    <row r="66" spans="1:14" ht="45" customHeight="1" x14ac:dyDescent="0.2">
      <c r="A66" s="167" t="s">
        <v>1203</v>
      </c>
      <c r="B66" s="166" t="s">
        <v>351</v>
      </c>
      <c r="C66" s="161" t="s">
        <v>1619</v>
      </c>
      <c r="D66" s="162" t="s">
        <v>348</v>
      </c>
      <c r="E66" s="163" t="s">
        <v>182</v>
      </c>
      <c r="F66" s="164">
        <v>1080</v>
      </c>
      <c r="G66" s="120"/>
      <c r="H66" s="165">
        <f>ROUND(G66*F66,2)</f>
        <v>0</v>
      </c>
      <c r="I66" s="24" t="str">
        <f t="shared" ca="1" si="0"/>
        <v/>
      </c>
      <c r="J66" s="15" t="str">
        <f t="shared" si="4"/>
        <v>C035BConstruction of Barrier (180 mm ht, Type 1, Integral, Slip-Formed)SD-204m</v>
      </c>
      <c r="K66" s="16" t="e">
        <f>MATCH(J66,'Pay Items'!$K$1:$K$649,0)</f>
        <v>#N/A</v>
      </c>
      <c r="L66" s="17" t="str">
        <f t="shared" ca="1" si="1"/>
        <v>,0</v>
      </c>
      <c r="M66" s="17" t="str">
        <f t="shared" ca="1" si="2"/>
        <v>C2</v>
      </c>
      <c r="N66" s="17" t="str">
        <f t="shared" ca="1" si="3"/>
        <v>C2</v>
      </c>
    </row>
    <row r="67" spans="1:14" ht="45" customHeight="1" x14ac:dyDescent="0.2">
      <c r="A67" s="167" t="s">
        <v>1203</v>
      </c>
      <c r="B67" s="166" t="s">
        <v>352</v>
      </c>
      <c r="C67" s="161" t="s">
        <v>1620</v>
      </c>
      <c r="D67" s="162" t="s">
        <v>348</v>
      </c>
      <c r="E67" s="163" t="s">
        <v>182</v>
      </c>
      <c r="F67" s="164">
        <v>375</v>
      </c>
      <c r="G67" s="120"/>
      <c r="H67" s="165">
        <f t="shared" ref="H67:H73" si="11">ROUND(G67*F67,2)</f>
        <v>0</v>
      </c>
      <c r="I67" s="24" t="str">
        <f t="shared" ca="1" si="0"/>
        <v/>
      </c>
      <c r="J67" s="15" t="str">
        <f t="shared" si="4"/>
        <v>C035BConstruction of Barrier (180 mm ht, Type 1, Integral, Hand Formed)SD-204m</v>
      </c>
      <c r="K67" s="16" t="e">
        <f>MATCH(J67,'Pay Items'!$K$1:$K$649,0)</f>
        <v>#N/A</v>
      </c>
      <c r="L67" s="17" t="str">
        <f t="shared" ca="1" si="1"/>
        <v>,0</v>
      </c>
      <c r="M67" s="17" t="str">
        <f t="shared" ca="1" si="2"/>
        <v>C2</v>
      </c>
      <c r="N67" s="17" t="str">
        <f t="shared" ca="1" si="3"/>
        <v>C2</v>
      </c>
    </row>
    <row r="68" spans="1:14" ht="45" customHeight="1" x14ac:dyDescent="0.2">
      <c r="A68" s="167" t="s">
        <v>1205</v>
      </c>
      <c r="B68" s="166" t="s">
        <v>353</v>
      </c>
      <c r="C68" s="161" t="s">
        <v>1621</v>
      </c>
      <c r="D68" s="162" t="s">
        <v>399</v>
      </c>
      <c r="E68" s="163" t="s">
        <v>182</v>
      </c>
      <c r="F68" s="164">
        <v>10</v>
      </c>
      <c r="G68" s="120"/>
      <c r="H68" s="165">
        <f t="shared" si="11"/>
        <v>0</v>
      </c>
      <c r="I68" s="24" t="str">
        <f t="shared" ca="1" si="0"/>
        <v/>
      </c>
      <c r="J68" s="15" t="str">
        <f t="shared" si="4"/>
        <v>C036BConstruction of Modified Barrier (180 mm ht, Type 2, Dowelled)SD-203Bm</v>
      </c>
      <c r="K68" s="16" t="e">
        <f>MATCH(J68,'Pay Items'!$K$1:$K$649,0)</f>
        <v>#N/A</v>
      </c>
      <c r="L68" s="17" t="str">
        <f t="shared" ca="1" si="1"/>
        <v>,0</v>
      </c>
      <c r="M68" s="17" t="str">
        <f t="shared" ca="1" si="2"/>
        <v>C2</v>
      </c>
      <c r="N68" s="17" t="str">
        <f t="shared" ca="1" si="3"/>
        <v>C2</v>
      </c>
    </row>
    <row r="69" spans="1:14" ht="45" customHeight="1" x14ac:dyDescent="0.2">
      <c r="A69" s="167" t="s">
        <v>1207</v>
      </c>
      <c r="B69" s="166" t="s">
        <v>354</v>
      </c>
      <c r="C69" s="161" t="s">
        <v>1622</v>
      </c>
      <c r="D69" s="162" t="s">
        <v>399</v>
      </c>
      <c r="E69" s="163" t="s">
        <v>182</v>
      </c>
      <c r="F69" s="164">
        <v>65</v>
      </c>
      <c r="G69" s="120"/>
      <c r="H69" s="165">
        <f t="shared" si="11"/>
        <v>0</v>
      </c>
      <c r="I69" s="24" t="str">
        <f t="shared" ref="I69:I132" ca="1" si="12">IF(CELL("protect",$G69)=1, "LOCKED", "")</f>
        <v/>
      </c>
      <c r="J69" s="15" t="str">
        <f t="shared" si="4"/>
        <v>C037BConstruction of Modified Barrier (180 mm ht, Type 2, Integral)SD-203Bm</v>
      </c>
      <c r="K69" s="16" t="e">
        <f>MATCH(J69,'Pay Items'!$K$1:$K$649,0)</f>
        <v>#N/A</v>
      </c>
      <c r="L69" s="17" t="str">
        <f t="shared" ref="L69:L132" ca="1" si="13">CELL("format",$F69)</f>
        <v>,0</v>
      </c>
      <c r="M69" s="17" t="str">
        <f t="shared" ref="M69:M132" ca="1" si="14">CELL("format",$G69)</f>
        <v>C2</v>
      </c>
      <c r="N69" s="17" t="str">
        <f t="shared" ref="N69:N132" ca="1" si="15">CELL("format",$H69)</f>
        <v>C2</v>
      </c>
    </row>
    <row r="70" spans="1:14" ht="45" customHeight="1" x14ac:dyDescent="0.2">
      <c r="A70" s="167" t="s">
        <v>395</v>
      </c>
      <c r="B70" s="166" t="s">
        <v>355</v>
      </c>
      <c r="C70" s="161" t="s">
        <v>1623</v>
      </c>
      <c r="D70" s="162" t="s">
        <v>722</v>
      </c>
      <c r="E70" s="163" t="s">
        <v>182</v>
      </c>
      <c r="F70" s="164">
        <v>100</v>
      </c>
      <c r="G70" s="120"/>
      <c r="H70" s="165">
        <f t="shared" si="11"/>
        <v>0</v>
      </c>
      <c r="I70" s="24" t="str">
        <f t="shared" ca="1" si="12"/>
        <v/>
      </c>
      <c r="J70" s="15" t="str">
        <f t="shared" ref="J70:J133" si="16">CLEAN(CONCATENATE(TRIM($A70),TRIM($C70),IF(LEFT($D70)&lt;&gt;"E",TRIM($D70),),TRIM($E70)))</f>
        <v>C046Construction of Curb Ramp (8-12 mm ht, Type 1, Integral)SD-229Cm</v>
      </c>
      <c r="K70" s="16" t="e">
        <f>MATCH(J70,'Pay Items'!$K$1:$K$649,0)</f>
        <v>#N/A</v>
      </c>
      <c r="L70" s="17" t="str">
        <f t="shared" ca="1" si="13"/>
        <v>,0</v>
      </c>
      <c r="M70" s="17" t="str">
        <f t="shared" ca="1" si="14"/>
        <v>C2</v>
      </c>
      <c r="N70" s="17" t="str">
        <f t="shared" ca="1" si="15"/>
        <v>C2</v>
      </c>
    </row>
    <row r="71" spans="1:14" ht="45" customHeight="1" x14ac:dyDescent="0.2">
      <c r="A71" s="174" t="s">
        <v>30</v>
      </c>
      <c r="B71" s="184" t="s">
        <v>356</v>
      </c>
      <c r="C71" s="170" t="s">
        <v>1624</v>
      </c>
      <c r="D71" s="171" t="s">
        <v>347</v>
      </c>
      <c r="E71" s="172" t="s">
        <v>182</v>
      </c>
      <c r="F71" s="164">
        <v>320</v>
      </c>
      <c r="G71" s="120"/>
      <c r="H71" s="173">
        <f t="shared" si="11"/>
        <v>0</v>
      </c>
      <c r="I71" s="24" t="str">
        <f t="shared" ca="1" si="12"/>
        <v/>
      </c>
      <c r="J71" s="15" t="str">
        <f t="shared" si="16"/>
        <v>C047Construction of Safety Curb (330 mm ht, Type 1)SD-206Bm</v>
      </c>
      <c r="K71" s="16" t="e">
        <f>MATCH(J71,'Pay Items'!$K$1:$K$649,0)</f>
        <v>#N/A</v>
      </c>
      <c r="L71" s="17" t="str">
        <f t="shared" ca="1" si="13"/>
        <v>,0</v>
      </c>
      <c r="M71" s="17" t="str">
        <f t="shared" ca="1" si="14"/>
        <v>C2</v>
      </c>
      <c r="N71" s="17" t="str">
        <f t="shared" ca="1" si="15"/>
        <v>C2</v>
      </c>
    </row>
    <row r="72" spans="1:14" ht="45" customHeight="1" x14ac:dyDescent="0.2">
      <c r="A72" s="167" t="s">
        <v>31</v>
      </c>
      <c r="B72" s="160" t="s">
        <v>504</v>
      </c>
      <c r="C72" s="161" t="s">
        <v>1625</v>
      </c>
      <c r="D72" s="162" t="s">
        <v>1423</v>
      </c>
      <c r="E72" s="163" t="s">
        <v>182</v>
      </c>
      <c r="F72" s="164">
        <v>2050</v>
      </c>
      <c r="G72" s="120"/>
      <c r="H72" s="165">
        <f t="shared" si="11"/>
        <v>0</v>
      </c>
      <c r="I72" s="24" t="str">
        <f t="shared" ca="1" si="12"/>
        <v/>
      </c>
      <c r="J72" s="15" t="str">
        <f t="shared" si="16"/>
        <v>C050Supply and Installation of Dowel Assemblies (31.8 mm)CW 3310-R18m</v>
      </c>
      <c r="K72" s="16" t="e">
        <f>MATCH(J72,'Pay Items'!$K$1:$K$649,0)</f>
        <v>#N/A</v>
      </c>
      <c r="L72" s="17" t="str">
        <f t="shared" ca="1" si="13"/>
        <v>,0</v>
      </c>
      <c r="M72" s="17" t="str">
        <f t="shared" ca="1" si="14"/>
        <v>C2</v>
      </c>
      <c r="N72" s="17" t="str">
        <f t="shared" ca="1" si="15"/>
        <v>C2</v>
      </c>
    </row>
    <row r="73" spans="1:14" s="186" customFormat="1" ht="30" customHeight="1" x14ac:dyDescent="0.2">
      <c r="A73" s="185" t="s">
        <v>32</v>
      </c>
      <c r="B73" s="160" t="s">
        <v>505</v>
      </c>
      <c r="C73" s="161" t="s">
        <v>1626</v>
      </c>
      <c r="D73" s="162" t="s">
        <v>1627</v>
      </c>
      <c r="E73" s="163" t="s">
        <v>178</v>
      </c>
      <c r="F73" s="164">
        <v>2200</v>
      </c>
      <c r="G73" s="120"/>
      <c r="H73" s="165">
        <f t="shared" si="11"/>
        <v>0</v>
      </c>
      <c r="I73" s="24" t="str">
        <f t="shared" ca="1" si="12"/>
        <v/>
      </c>
      <c r="J73" s="15" t="str">
        <f t="shared" si="16"/>
        <v>C051100 mm Type 5 Concrete SidewalkCW 3325-R5, E21m²</v>
      </c>
      <c r="K73" s="16" t="e">
        <f>MATCH(J73,'Pay Items'!$K$1:$K$649,0)</f>
        <v>#N/A</v>
      </c>
      <c r="L73" s="17" t="str">
        <f t="shared" ca="1" si="13"/>
        <v>,0</v>
      </c>
      <c r="M73" s="17" t="str">
        <f t="shared" ca="1" si="14"/>
        <v>C2</v>
      </c>
      <c r="N73" s="17" t="str">
        <f t="shared" ca="1" si="15"/>
        <v>C2</v>
      </c>
    </row>
    <row r="74" spans="1:14" ht="36.6" customHeight="1" x14ac:dyDescent="0.2">
      <c r="A74" s="167" t="s">
        <v>36</v>
      </c>
      <c r="B74" s="160" t="s">
        <v>730</v>
      </c>
      <c r="C74" s="161" t="s">
        <v>404</v>
      </c>
      <c r="D74" s="162" t="s">
        <v>1181</v>
      </c>
      <c r="E74" s="187"/>
      <c r="F74" s="157" t="s">
        <v>173</v>
      </c>
      <c r="G74" s="158"/>
      <c r="H74" s="158"/>
      <c r="I74" s="24" t="str">
        <f t="shared" ca="1" si="12"/>
        <v>LOCKED</v>
      </c>
      <c r="J74" s="15" t="str">
        <f t="shared" si="16"/>
        <v>C055Construction of Asphaltic Concrete PavementsCW 3410-R12</v>
      </c>
      <c r="K74" s="16">
        <f>MATCH(J74,'Pay Items'!$K$1:$K$649,0)</f>
        <v>425</v>
      </c>
      <c r="L74" s="17" t="str">
        <f t="shared" ca="1" si="13"/>
        <v>,0</v>
      </c>
      <c r="M74" s="17" t="str">
        <f t="shared" ca="1" si="14"/>
        <v>C2</v>
      </c>
      <c r="N74" s="17" t="str">
        <f t="shared" ca="1" si="15"/>
        <v>C2</v>
      </c>
    </row>
    <row r="75" spans="1:14" ht="30" customHeight="1" x14ac:dyDescent="0.2">
      <c r="A75" s="167" t="s">
        <v>405</v>
      </c>
      <c r="B75" s="166" t="s">
        <v>350</v>
      </c>
      <c r="C75" s="161" t="s">
        <v>1628</v>
      </c>
      <c r="D75" s="162"/>
      <c r="E75" s="163"/>
      <c r="F75" s="157" t="s">
        <v>173</v>
      </c>
      <c r="G75" s="158"/>
      <c r="H75" s="158"/>
      <c r="I75" s="24" t="str">
        <f t="shared" ca="1" si="12"/>
        <v>LOCKED</v>
      </c>
      <c r="J75" s="15" t="str">
        <f t="shared" si="16"/>
        <v>C056Main Line Paving - Bicycle Path (3.0m wide)</v>
      </c>
      <c r="K75" s="16" t="e">
        <f>MATCH(J75,'Pay Items'!$K$1:$K$649,0)</f>
        <v>#N/A</v>
      </c>
      <c r="L75" s="17" t="str">
        <f t="shared" ca="1" si="13"/>
        <v>,0</v>
      </c>
      <c r="M75" s="17" t="str">
        <f t="shared" ca="1" si="14"/>
        <v>C2</v>
      </c>
      <c r="N75" s="17" t="str">
        <f t="shared" ca="1" si="15"/>
        <v>C2</v>
      </c>
    </row>
    <row r="76" spans="1:14" ht="30" customHeight="1" x14ac:dyDescent="0.2">
      <c r="A76" s="167" t="s">
        <v>407</v>
      </c>
      <c r="B76" s="188" t="s">
        <v>700</v>
      </c>
      <c r="C76" s="161" t="s">
        <v>718</v>
      </c>
      <c r="D76" s="162"/>
      <c r="E76" s="163" t="s">
        <v>180</v>
      </c>
      <c r="F76" s="164">
        <v>600</v>
      </c>
      <c r="G76" s="120"/>
      <c r="H76" s="165">
        <f>ROUND(G76*F76,2)</f>
        <v>0</v>
      </c>
      <c r="I76" s="24" t="str">
        <f t="shared" ca="1" si="12"/>
        <v/>
      </c>
      <c r="J76" s="15" t="str">
        <f t="shared" si="16"/>
        <v>C058Type IAtonne</v>
      </c>
      <c r="K76" s="16">
        <f>MATCH(J76,'Pay Items'!$K$1:$K$649,0)</f>
        <v>427</v>
      </c>
      <c r="L76" s="17" t="str">
        <f t="shared" ca="1" si="13"/>
        <v>,0</v>
      </c>
      <c r="M76" s="17" t="str">
        <f t="shared" ca="1" si="14"/>
        <v>C2</v>
      </c>
      <c r="N76" s="17" t="str">
        <f t="shared" ca="1" si="15"/>
        <v>C2</v>
      </c>
    </row>
    <row r="77" spans="1:14" ht="30" customHeight="1" x14ac:dyDescent="0.2">
      <c r="A77" s="167" t="s">
        <v>408</v>
      </c>
      <c r="B77" s="166" t="s">
        <v>351</v>
      </c>
      <c r="C77" s="161" t="s">
        <v>364</v>
      </c>
      <c r="D77" s="162"/>
      <c r="E77" s="163"/>
      <c r="F77" s="157" t="s">
        <v>173</v>
      </c>
      <c r="G77" s="158"/>
      <c r="H77" s="158"/>
      <c r="I77" s="24" t="str">
        <f t="shared" ca="1" si="12"/>
        <v>LOCKED</v>
      </c>
      <c r="J77" s="15" t="str">
        <f t="shared" si="16"/>
        <v>C059Tie-ins and Approaches</v>
      </c>
      <c r="K77" s="16">
        <f>MATCH(J77,'Pay Items'!$K$1:$K$649,0)</f>
        <v>429</v>
      </c>
      <c r="L77" s="17" t="str">
        <f t="shared" ca="1" si="13"/>
        <v>,0</v>
      </c>
      <c r="M77" s="17" t="str">
        <f t="shared" ca="1" si="14"/>
        <v>C2</v>
      </c>
      <c r="N77" s="17" t="str">
        <f t="shared" ca="1" si="15"/>
        <v>C2</v>
      </c>
    </row>
    <row r="78" spans="1:14" ht="30" customHeight="1" x14ac:dyDescent="0.2">
      <c r="A78" s="167" t="s">
        <v>409</v>
      </c>
      <c r="B78" s="188" t="s">
        <v>700</v>
      </c>
      <c r="C78" s="161" t="s">
        <v>718</v>
      </c>
      <c r="D78" s="162"/>
      <c r="E78" s="163" t="s">
        <v>180</v>
      </c>
      <c r="F78" s="164">
        <v>300</v>
      </c>
      <c r="G78" s="120"/>
      <c r="H78" s="165">
        <f>ROUND(G78*F78,2)</f>
        <v>0</v>
      </c>
      <c r="I78" s="24" t="str">
        <f t="shared" ca="1" si="12"/>
        <v/>
      </c>
      <c r="J78" s="15" t="str">
        <f t="shared" si="16"/>
        <v>C060Type IAtonne</v>
      </c>
      <c r="K78" s="16">
        <f>MATCH(J78,'Pay Items'!$K$1:$K$649,0)</f>
        <v>430</v>
      </c>
      <c r="L78" s="17" t="str">
        <f t="shared" ca="1" si="13"/>
        <v>,0</v>
      </c>
      <c r="M78" s="17" t="str">
        <f t="shared" ca="1" si="14"/>
        <v>C2</v>
      </c>
      <c r="N78" s="17" t="str">
        <f t="shared" ca="1" si="15"/>
        <v>C2</v>
      </c>
    </row>
    <row r="79" spans="1:14" ht="30" customHeight="1" x14ac:dyDescent="0.2">
      <c r="A79" s="144"/>
      <c r="B79" s="189"/>
      <c r="C79" s="177" t="s">
        <v>199</v>
      </c>
      <c r="D79" s="155"/>
      <c r="E79" s="145"/>
      <c r="F79" s="157" t="s">
        <v>173</v>
      </c>
      <c r="G79" s="158"/>
      <c r="H79" s="158"/>
      <c r="I79" s="24" t="str">
        <f t="shared" ca="1" si="12"/>
        <v>LOCKED</v>
      </c>
      <c r="J79" s="15" t="str">
        <f t="shared" si="16"/>
        <v>JOINT AND CRACK SEALING</v>
      </c>
      <c r="K79" s="16">
        <f>MATCH(J79,'Pay Items'!$K$1:$K$649,0)</f>
        <v>436</v>
      </c>
      <c r="L79" s="17" t="str">
        <f t="shared" ca="1" si="13"/>
        <v>,0</v>
      </c>
      <c r="M79" s="17" t="str">
        <f t="shared" ca="1" si="14"/>
        <v>C2</v>
      </c>
      <c r="N79" s="17" t="str">
        <f t="shared" ca="1" si="15"/>
        <v>C2</v>
      </c>
    </row>
    <row r="80" spans="1:14" ht="30" customHeight="1" x14ac:dyDescent="0.2">
      <c r="A80" s="167" t="s">
        <v>547</v>
      </c>
      <c r="B80" s="160" t="s">
        <v>731</v>
      </c>
      <c r="C80" s="161" t="s">
        <v>98</v>
      </c>
      <c r="D80" s="162" t="s">
        <v>736</v>
      </c>
      <c r="E80" s="163" t="s">
        <v>182</v>
      </c>
      <c r="F80" s="164">
        <v>2000</v>
      </c>
      <c r="G80" s="120"/>
      <c r="H80" s="165">
        <f>ROUND(G80*F80,2)</f>
        <v>0</v>
      </c>
      <c r="I80" s="24" t="str">
        <f t="shared" ca="1" si="12"/>
        <v/>
      </c>
      <c r="J80" s="15" t="str">
        <f t="shared" si="16"/>
        <v>D006Reflective Crack MaintenanceCW 3250-R7m</v>
      </c>
      <c r="K80" s="16">
        <f>MATCH(J80,'Pay Items'!$K$1:$K$649,0)</f>
        <v>442</v>
      </c>
      <c r="L80" s="17" t="str">
        <f t="shared" ca="1" si="13"/>
        <v>,0</v>
      </c>
      <c r="M80" s="17" t="str">
        <f t="shared" ca="1" si="14"/>
        <v>C2</v>
      </c>
      <c r="N80" s="17" t="str">
        <f t="shared" ca="1" si="15"/>
        <v>C2</v>
      </c>
    </row>
    <row r="81" spans="1:14" ht="45" customHeight="1" x14ac:dyDescent="0.2">
      <c r="A81" s="144"/>
      <c r="B81" s="189"/>
      <c r="C81" s="177" t="s">
        <v>1629</v>
      </c>
      <c r="D81" s="155"/>
      <c r="E81" s="145"/>
      <c r="F81" s="157" t="s">
        <v>173</v>
      </c>
      <c r="G81" s="158"/>
      <c r="H81" s="158"/>
      <c r="I81" s="24" t="str">
        <f t="shared" ca="1" si="12"/>
        <v>LOCKED</v>
      </c>
      <c r="J81" s="15" t="str">
        <f t="shared" si="16"/>
        <v>ASSOCIATED LAND DRAINAGE SEWER AND UNDERGROUND WORKS</v>
      </c>
      <c r="K81" s="16" t="e">
        <f>MATCH(J81,'Pay Items'!$K$1:$K$649,0)</f>
        <v>#N/A</v>
      </c>
      <c r="L81" s="17" t="str">
        <f t="shared" ca="1" si="13"/>
        <v>,0</v>
      </c>
      <c r="M81" s="17" t="str">
        <f t="shared" ca="1" si="14"/>
        <v>C2</v>
      </c>
      <c r="N81" s="17" t="str">
        <f t="shared" ca="1" si="15"/>
        <v>C2</v>
      </c>
    </row>
    <row r="82" spans="1:14" s="186" customFormat="1" ht="30" customHeight="1" x14ac:dyDescent="0.2">
      <c r="A82" s="185"/>
      <c r="B82" s="160" t="s">
        <v>1639</v>
      </c>
      <c r="C82" s="161" t="s">
        <v>1630</v>
      </c>
      <c r="D82" s="162" t="s">
        <v>1631</v>
      </c>
      <c r="E82" s="163"/>
      <c r="F82" s="157" t="s">
        <v>173</v>
      </c>
      <c r="G82" s="158"/>
      <c r="H82" s="158"/>
      <c r="I82" s="24" t="str">
        <f t="shared" ca="1" si="12"/>
        <v>LOCKED</v>
      </c>
      <c r="J82" s="15" t="str">
        <f t="shared" si="16"/>
        <v>Land Drainage SewersCW2130, E23</v>
      </c>
      <c r="K82" s="16" t="e">
        <f>MATCH(J82,'Pay Items'!$K$1:$K$649,0)</f>
        <v>#N/A</v>
      </c>
      <c r="L82" s="17" t="str">
        <f t="shared" ca="1" si="13"/>
        <v>,0</v>
      </c>
      <c r="M82" s="17" t="str">
        <f t="shared" ca="1" si="14"/>
        <v>C2</v>
      </c>
      <c r="N82" s="17" t="str">
        <f t="shared" ca="1" si="15"/>
        <v>C2</v>
      </c>
    </row>
    <row r="83" spans="1:14" s="186" customFormat="1" ht="30" customHeight="1" x14ac:dyDescent="0.2">
      <c r="A83" s="185"/>
      <c r="B83" s="166" t="s">
        <v>350</v>
      </c>
      <c r="C83" s="161" t="s">
        <v>1632</v>
      </c>
      <c r="D83" s="162"/>
      <c r="E83" s="163"/>
      <c r="F83" s="157" t="s">
        <v>173</v>
      </c>
      <c r="G83" s="158"/>
      <c r="H83" s="158"/>
      <c r="I83" s="24" t="str">
        <f t="shared" ca="1" si="12"/>
        <v>LOCKED</v>
      </c>
      <c r="J83" s="15" t="str">
        <f t="shared" si="16"/>
        <v>300 mm SDR 35 PVC</v>
      </c>
      <c r="K83" s="16" t="e">
        <f>MATCH(J83,'Pay Items'!$K$1:$K$649,0)</f>
        <v>#N/A</v>
      </c>
      <c r="L83" s="17" t="str">
        <f t="shared" ca="1" si="13"/>
        <v>,0</v>
      </c>
      <c r="M83" s="17" t="str">
        <f t="shared" ca="1" si="14"/>
        <v>C2</v>
      </c>
      <c r="N83" s="17" t="str">
        <f t="shared" ca="1" si="15"/>
        <v>C2</v>
      </c>
    </row>
    <row r="84" spans="1:14" s="186" customFormat="1" ht="45" customHeight="1" x14ac:dyDescent="0.2">
      <c r="A84" s="185"/>
      <c r="B84" s="188" t="s">
        <v>700</v>
      </c>
      <c r="C84" s="161" t="s">
        <v>1633</v>
      </c>
      <c r="D84" s="162"/>
      <c r="E84" s="163" t="s">
        <v>182</v>
      </c>
      <c r="F84" s="164">
        <v>100</v>
      </c>
      <c r="G84" s="120"/>
      <c r="H84" s="165">
        <f>ROUND(G84*F84,2)</f>
        <v>0</v>
      </c>
      <c r="I84" s="24" t="str">
        <f t="shared" ca="1" si="12"/>
        <v/>
      </c>
      <c r="J84" s="15" t="str">
        <f t="shared" si="16"/>
        <v>Trenchless Installation, Class B Type 3 Bedding, Class 3 Backfillm</v>
      </c>
      <c r="K84" s="16" t="e">
        <f>MATCH(J84,'Pay Items'!$K$1:$K$649,0)</f>
        <v>#N/A</v>
      </c>
      <c r="L84" s="17" t="str">
        <f t="shared" ca="1" si="13"/>
        <v>,0</v>
      </c>
      <c r="M84" s="17" t="str">
        <f t="shared" ca="1" si="14"/>
        <v>C2</v>
      </c>
      <c r="N84" s="17" t="str">
        <f t="shared" ca="1" si="15"/>
        <v>C2</v>
      </c>
    </row>
    <row r="85" spans="1:14" s="186" customFormat="1" ht="30" customHeight="1" x14ac:dyDescent="0.2">
      <c r="A85" s="185"/>
      <c r="B85" s="166" t="s">
        <v>351</v>
      </c>
      <c r="C85" s="161" t="s">
        <v>1634</v>
      </c>
      <c r="D85" s="162"/>
      <c r="E85" s="163"/>
      <c r="F85" s="157" t="s">
        <v>173</v>
      </c>
      <c r="G85" s="158"/>
      <c r="H85" s="158"/>
      <c r="I85" s="24" t="str">
        <f t="shared" ca="1" si="12"/>
        <v>LOCKED</v>
      </c>
      <c r="J85" s="15" t="str">
        <f t="shared" si="16"/>
        <v>375 mm SDR 35 PVC</v>
      </c>
      <c r="K85" s="16" t="e">
        <f>MATCH(J85,'Pay Items'!$K$1:$K$649,0)</f>
        <v>#N/A</v>
      </c>
      <c r="L85" s="17" t="str">
        <f t="shared" ca="1" si="13"/>
        <v>,0</v>
      </c>
      <c r="M85" s="17" t="str">
        <f t="shared" ca="1" si="14"/>
        <v>C2</v>
      </c>
      <c r="N85" s="17" t="str">
        <f t="shared" ca="1" si="15"/>
        <v>C2</v>
      </c>
    </row>
    <row r="86" spans="1:14" s="186" customFormat="1" ht="45" customHeight="1" x14ac:dyDescent="0.2">
      <c r="A86" s="185"/>
      <c r="B86" s="188" t="s">
        <v>700</v>
      </c>
      <c r="C86" s="161" t="s">
        <v>1633</v>
      </c>
      <c r="D86" s="162"/>
      <c r="E86" s="163" t="s">
        <v>182</v>
      </c>
      <c r="F86" s="164">
        <v>150</v>
      </c>
      <c r="G86" s="120"/>
      <c r="H86" s="165">
        <f>ROUND(G86*F86,2)</f>
        <v>0</v>
      </c>
      <c r="I86" s="24" t="str">
        <f t="shared" ca="1" si="12"/>
        <v/>
      </c>
      <c r="J86" s="15" t="str">
        <f t="shared" si="16"/>
        <v>Trenchless Installation, Class B Type 3 Bedding, Class 3 Backfillm</v>
      </c>
      <c r="K86" s="16" t="e">
        <f>MATCH(J86,'Pay Items'!$K$1:$K$649,0)</f>
        <v>#N/A</v>
      </c>
      <c r="L86" s="17" t="str">
        <f t="shared" ca="1" si="13"/>
        <v>,0</v>
      </c>
      <c r="M86" s="17" t="str">
        <f t="shared" ca="1" si="14"/>
        <v>C2</v>
      </c>
      <c r="N86" s="17" t="str">
        <f t="shared" ca="1" si="15"/>
        <v>C2</v>
      </c>
    </row>
    <row r="87" spans="1:14" s="186" customFormat="1" ht="30" customHeight="1" x14ac:dyDescent="0.2">
      <c r="A87" s="185"/>
      <c r="B87" s="166" t="s">
        <v>352</v>
      </c>
      <c r="C87" s="161" t="s">
        <v>1635</v>
      </c>
      <c r="D87" s="162"/>
      <c r="E87" s="163"/>
      <c r="F87" s="157" t="s">
        <v>173</v>
      </c>
      <c r="G87" s="158"/>
      <c r="H87" s="158"/>
      <c r="I87" s="24" t="str">
        <f t="shared" ca="1" si="12"/>
        <v>LOCKED</v>
      </c>
      <c r="J87" s="15" t="str">
        <f t="shared" si="16"/>
        <v>450 mm C76-III OR SDR 35 PVC</v>
      </c>
      <c r="K87" s="16" t="e">
        <f>MATCH(J87,'Pay Items'!$K$1:$K$649,0)</f>
        <v>#N/A</v>
      </c>
      <c r="L87" s="17" t="str">
        <f t="shared" ca="1" si="13"/>
        <v>,0</v>
      </c>
      <c r="M87" s="17" t="str">
        <f t="shared" ca="1" si="14"/>
        <v>C2</v>
      </c>
      <c r="N87" s="17" t="str">
        <f t="shared" ca="1" si="15"/>
        <v>C2</v>
      </c>
    </row>
    <row r="88" spans="1:14" s="186" customFormat="1" ht="45" customHeight="1" x14ac:dyDescent="0.2">
      <c r="A88" s="185"/>
      <c r="B88" s="188" t="s">
        <v>700</v>
      </c>
      <c r="C88" s="161" t="s">
        <v>1633</v>
      </c>
      <c r="D88" s="162"/>
      <c r="E88" s="163" t="s">
        <v>182</v>
      </c>
      <c r="F88" s="164">
        <v>135</v>
      </c>
      <c r="G88" s="120"/>
      <c r="H88" s="165">
        <f>ROUND(G88*F88,2)</f>
        <v>0</v>
      </c>
      <c r="I88" s="24" t="str">
        <f t="shared" ca="1" si="12"/>
        <v/>
      </c>
      <c r="J88" s="15" t="str">
        <f t="shared" si="16"/>
        <v>Trenchless Installation, Class B Type 3 Bedding, Class 3 Backfillm</v>
      </c>
      <c r="K88" s="16" t="e">
        <f>MATCH(J88,'Pay Items'!$K$1:$K$649,0)</f>
        <v>#N/A</v>
      </c>
      <c r="L88" s="17" t="str">
        <f t="shared" ca="1" si="13"/>
        <v>,0</v>
      </c>
      <c r="M88" s="17" t="str">
        <f t="shared" ca="1" si="14"/>
        <v>C2</v>
      </c>
      <c r="N88" s="17" t="str">
        <f t="shared" ca="1" si="15"/>
        <v>C2</v>
      </c>
    </row>
    <row r="89" spans="1:14" s="186" customFormat="1" ht="30" customHeight="1" x14ac:dyDescent="0.2">
      <c r="A89" s="185"/>
      <c r="B89" s="166" t="s">
        <v>353</v>
      </c>
      <c r="C89" s="161" t="s">
        <v>1636</v>
      </c>
      <c r="D89" s="162"/>
      <c r="E89" s="163"/>
      <c r="F89" s="157" t="s">
        <v>173</v>
      </c>
      <c r="G89" s="158"/>
      <c r="H89" s="158"/>
      <c r="I89" s="24" t="str">
        <f t="shared" ca="1" si="12"/>
        <v>LOCKED</v>
      </c>
      <c r="J89" s="15" t="str">
        <f t="shared" si="16"/>
        <v>600 mm C76-III RCP</v>
      </c>
      <c r="K89" s="16" t="e">
        <f>MATCH(J89,'Pay Items'!$K$1:$K$649,0)</f>
        <v>#N/A</v>
      </c>
      <c r="L89" s="17" t="str">
        <f t="shared" ca="1" si="13"/>
        <v>,0</v>
      </c>
      <c r="M89" s="17" t="str">
        <f t="shared" ca="1" si="14"/>
        <v>C2</v>
      </c>
      <c r="N89" s="17" t="str">
        <f t="shared" ca="1" si="15"/>
        <v>C2</v>
      </c>
    </row>
    <row r="90" spans="1:14" s="186" customFormat="1" ht="45" customHeight="1" x14ac:dyDescent="0.2">
      <c r="A90" s="185"/>
      <c r="B90" s="188" t="s">
        <v>700</v>
      </c>
      <c r="C90" s="161" t="s">
        <v>1633</v>
      </c>
      <c r="D90" s="162"/>
      <c r="E90" s="163" t="s">
        <v>182</v>
      </c>
      <c r="F90" s="164">
        <v>215</v>
      </c>
      <c r="G90" s="120"/>
      <c r="H90" s="165">
        <f>ROUND(G90*F90,2)</f>
        <v>0</v>
      </c>
      <c r="I90" s="24" t="str">
        <f t="shared" ca="1" si="12"/>
        <v/>
      </c>
      <c r="J90" s="15" t="str">
        <f t="shared" si="16"/>
        <v>Trenchless Installation, Class B Type 3 Bedding, Class 3 Backfillm</v>
      </c>
      <c r="K90" s="16" t="e">
        <f>MATCH(J90,'Pay Items'!$K$1:$K$649,0)</f>
        <v>#N/A</v>
      </c>
      <c r="L90" s="17" t="str">
        <f t="shared" ca="1" si="13"/>
        <v>,0</v>
      </c>
      <c r="M90" s="17" t="str">
        <f t="shared" ca="1" si="14"/>
        <v>C2</v>
      </c>
      <c r="N90" s="17" t="str">
        <f t="shared" ca="1" si="15"/>
        <v>C2</v>
      </c>
    </row>
    <row r="91" spans="1:14" s="186" customFormat="1" ht="30" customHeight="1" x14ac:dyDescent="0.2">
      <c r="A91" s="185"/>
      <c r="B91" s="166" t="s">
        <v>354</v>
      </c>
      <c r="C91" s="161" t="s">
        <v>1637</v>
      </c>
      <c r="D91" s="162"/>
      <c r="E91" s="163"/>
      <c r="F91" s="157" t="s">
        <v>173</v>
      </c>
      <c r="G91" s="158"/>
      <c r="H91" s="158"/>
      <c r="I91" s="24" t="str">
        <f t="shared" ca="1" si="12"/>
        <v>LOCKED</v>
      </c>
      <c r="J91" s="15" t="str">
        <f t="shared" si="16"/>
        <v>750 mm C76-III RCP</v>
      </c>
      <c r="K91" s="16" t="e">
        <f>MATCH(J91,'Pay Items'!$K$1:$K$649,0)</f>
        <v>#N/A</v>
      </c>
      <c r="L91" s="17" t="str">
        <f t="shared" ca="1" si="13"/>
        <v>,0</v>
      </c>
      <c r="M91" s="17" t="str">
        <f t="shared" ca="1" si="14"/>
        <v>C2</v>
      </c>
      <c r="N91" s="17" t="str">
        <f t="shared" ca="1" si="15"/>
        <v>C2</v>
      </c>
    </row>
    <row r="92" spans="1:14" s="186" customFormat="1" ht="45" customHeight="1" x14ac:dyDescent="0.2">
      <c r="A92" s="185"/>
      <c r="B92" s="188" t="s">
        <v>700</v>
      </c>
      <c r="C92" s="161" t="s">
        <v>1633</v>
      </c>
      <c r="D92" s="162"/>
      <c r="E92" s="163" t="s">
        <v>182</v>
      </c>
      <c r="F92" s="164">
        <v>105</v>
      </c>
      <c r="G92" s="120"/>
      <c r="H92" s="165">
        <f>ROUND(G92*F92,2)</f>
        <v>0</v>
      </c>
      <c r="I92" s="24" t="str">
        <f t="shared" ca="1" si="12"/>
        <v/>
      </c>
      <c r="J92" s="15" t="str">
        <f t="shared" si="16"/>
        <v>Trenchless Installation, Class B Type 3 Bedding, Class 3 Backfillm</v>
      </c>
      <c r="K92" s="16" t="e">
        <f>MATCH(J92,'Pay Items'!$K$1:$K$649,0)</f>
        <v>#N/A</v>
      </c>
      <c r="L92" s="17" t="str">
        <f t="shared" ca="1" si="13"/>
        <v>,0</v>
      </c>
      <c r="M92" s="17" t="str">
        <f t="shared" ca="1" si="14"/>
        <v>C2</v>
      </c>
      <c r="N92" s="17" t="str">
        <f t="shared" ca="1" si="15"/>
        <v>C2</v>
      </c>
    </row>
    <row r="93" spans="1:14" s="186" customFormat="1" ht="30" customHeight="1" x14ac:dyDescent="0.2">
      <c r="A93" s="185"/>
      <c r="B93" s="160" t="s">
        <v>966</v>
      </c>
      <c r="C93" s="161" t="s">
        <v>1640</v>
      </c>
      <c r="D93" s="162"/>
      <c r="E93" s="163"/>
      <c r="F93" s="157" t="s">
        <v>173</v>
      </c>
      <c r="G93" s="158"/>
      <c r="H93" s="158"/>
      <c r="I93" s="24" t="str">
        <f t="shared" ca="1" si="12"/>
        <v>LOCKED</v>
      </c>
      <c r="J93" s="15" t="str">
        <f t="shared" si="16"/>
        <v>New Manholes</v>
      </c>
      <c r="K93" s="16" t="e">
        <f>MATCH(J93,'Pay Items'!$K$1:$K$649,0)</f>
        <v>#N/A</v>
      </c>
      <c r="L93" s="17" t="str">
        <f t="shared" ca="1" si="13"/>
        <v>,0</v>
      </c>
      <c r="M93" s="17" t="str">
        <f t="shared" ca="1" si="14"/>
        <v>C2</v>
      </c>
      <c r="N93" s="17" t="str">
        <f t="shared" ca="1" si="15"/>
        <v>C2</v>
      </c>
    </row>
    <row r="94" spans="1:14" s="186" customFormat="1" ht="30" customHeight="1" x14ac:dyDescent="0.2">
      <c r="A94" s="185"/>
      <c r="B94" s="166" t="s">
        <v>350</v>
      </c>
      <c r="C94" s="161" t="s">
        <v>1641</v>
      </c>
      <c r="D94" s="162" t="s">
        <v>1642</v>
      </c>
      <c r="E94" s="163"/>
      <c r="F94" s="157" t="s">
        <v>173</v>
      </c>
      <c r="G94" s="158"/>
      <c r="H94" s="158"/>
      <c r="I94" s="24" t="str">
        <f t="shared" ca="1" si="12"/>
        <v>LOCKED</v>
      </c>
      <c r="J94" s="15" t="str">
        <f t="shared" si="16"/>
        <v>SD-010CW 2130</v>
      </c>
      <c r="K94" s="16" t="e">
        <f>MATCH(J94,'Pay Items'!$K$1:$K$649,0)</f>
        <v>#N/A</v>
      </c>
      <c r="L94" s="17" t="str">
        <f t="shared" ca="1" si="13"/>
        <v>,0</v>
      </c>
      <c r="M94" s="17" t="str">
        <f t="shared" ca="1" si="14"/>
        <v>C2</v>
      </c>
      <c r="N94" s="17" t="str">
        <f t="shared" ca="1" si="15"/>
        <v>C2</v>
      </c>
    </row>
    <row r="95" spans="1:14" s="186" customFormat="1" ht="30" customHeight="1" x14ac:dyDescent="0.2">
      <c r="A95" s="185"/>
      <c r="B95" s="188" t="s">
        <v>700</v>
      </c>
      <c r="C95" s="161" t="s">
        <v>1643</v>
      </c>
      <c r="D95" s="162"/>
      <c r="E95" s="163" t="s">
        <v>183</v>
      </c>
      <c r="F95" s="164">
        <v>20</v>
      </c>
      <c r="G95" s="120"/>
      <c r="H95" s="165">
        <f t="shared" ref="H95:H96" si="17">ROUND(G95*F95,2)</f>
        <v>0</v>
      </c>
      <c r="I95" s="24" t="str">
        <f t="shared" ca="1" si="12"/>
        <v/>
      </c>
      <c r="J95" s="15" t="str">
        <f t="shared" si="16"/>
        <v>1200 mm Diameter Base (MH1,2,3,6,10,11)vert. m</v>
      </c>
      <c r="K95" s="16" t="e">
        <f>MATCH(J95,'Pay Items'!$K$1:$K$649,0)</f>
        <v>#N/A</v>
      </c>
      <c r="L95" s="17" t="str">
        <f t="shared" ca="1" si="13"/>
        <v>,0</v>
      </c>
      <c r="M95" s="17" t="str">
        <f t="shared" ca="1" si="14"/>
        <v>C2</v>
      </c>
      <c r="N95" s="17" t="str">
        <f t="shared" ca="1" si="15"/>
        <v>C2</v>
      </c>
    </row>
    <row r="96" spans="1:14" s="186" customFormat="1" ht="30" customHeight="1" x14ac:dyDescent="0.2">
      <c r="A96" s="185"/>
      <c r="B96" s="188" t="s">
        <v>702</v>
      </c>
      <c r="C96" s="161" t="s">
        <v>1644</v>
      </c>
      <c r="D96" s="162"/>
      <c r="E96" s="163" t="s">
        <v>183</v>
      </c>
      <c r="F96" s="164">
        <v>15</v>
      </c>
      <c r="G96" s="120"/>
      <c r="H96" s="165">
        <f t="shared" si="17"/>
        <v>0</v>
      </c>
      <c r="I96" s="24" t="str">
        <f t="shared" ca="1" si="12"/>
        <v/>
      </c>
      <c r="J96" s="15" t="str">
        <f t="shared" si="16"/>
        <v>1500 mm Diameter Base (MH4,5,7,8)vert. m</v>
      </c>
      <c r="K96" s="16" t="e">
        <f>MATCH(J96,'Pay Items'!$K$1:$K$649,0)</f>
        <v>#N/A</v>
      </c>
      <c r="L96" s="17" t="str">
        <f t="shared" ca="1" si="13"/>
        <v>,0</v>
      </c>
      <c r="M96" s="17" t="str">
        <f t="shared" ca="1" si="14"/>
        <v>C2</v>
      </c>
      <c r="N96" s="17" t="str">
        <f t="shared" ca="1" si="15"/>
        <v>C2</v>
      </c>
    </row>
    <row r="97" spans="1:14" s="186" customFormat="1" ht="30" customHeight="1" x14ac:dyDescent="0.2">
      <c r="A97" s="185" t="s">
        <v>224</v>
      </c>
      <c r="B97" s="160" t="s">
        <v>1651</v>
      </c>
      <c r="C97" s="161" t="s">
        <v>1647</v>
      </c>
      <c r="D97" s="162" t="s">
        <v>11</v>
      </c>
      <c r="E97" s="163"/>
      <c r="F97" s="157" t="s">
        <v>173</v>
      </c>
      <c r="G97" s="158"/>
      <c r="H97" s="158"/>
      <c r="I97" s="24" t="str">
        <f t="shared" ca="1" si="12"/>
        <v>LOCKED</v>
      </c>
      <c r="J97" s="15" t="str">
        <f t="shared" si="16"/>
        <v>E003Catch BasinCW 2130-R12</v>
      </c>
      <c r="K97" s="16">
        <f>MATCH(J97,'Pay Items'!$K$1:$K$649,0)</f>
        <v>445</v>
      </c>
      <c r="L97" s="17" t="str">
        <f t="shared" ca="1" si="13"/>
        <v>,0</v>
      </c>
      <c r="M97" s="17" t="str">
        <f t="shared" ca="1" si="14"/>
        <v>C2</v>
      </c>
      <c r="N97" s="17" t="str">
        <f t="shared" ca="1" si="15"/>
        <v>C2</v>
      </c>
    </row>
    <row r="98" spans="1:14" s="186" customFormat="1" ht="30" customHeight="1" x14ac:dyDescent="0.2">
      <c r="A98" s="185" t="s">
        <v>1010</v>
      </c>
      <c r="B98" s="166" t="s">
        <v>350</v>
      </c>
      <c r="C98" s="161" t="s">
        <v>985</v>
      </c>
      <c r="D98" s="162"/>
      <c r="E98" s="163" t="s">
        <v>181</v>
      </c>
      <c r="F98" s="164">
        <v>17</v>
      </c>
      <c r="G98" s="120"/>
      <c r="H98" s="165">
        <f>ROUND(G98*F98,2)</f>
        <v>0</v>
      </c>
      <c r="I98" s="24" t="str">
        <f t="shared" ca="1" si="12"/>
        <v/>
      </c>
      <c r="J98" s="15" t="str">
        <f t="shared" si="16"/>
        <v>E004ASD-024, 1800 mm deepeach</v>
      </c>
      <c r="K98" s="16">
        <f>MATCH(J98,'Pay Items'!$K$1:$K$649,0)</f>
        <v>447</v>
      </c>
      <c r="L98" s="17" t="str">
        <f t="shared" ca="1" si="13"/>
        <v>,0</v>
      </c>
      <c r="M98" s="17" t="str">
        <f t="shared" ca="1" si="14"/>
        <v>C2</v>
      </c>
      <c r="N98" s="17" t="str">
        <f t="shared" ca="1" si="15"/>
        <v>C2</v>
      </c>
    </row>
    <row r="99" spans="1:14" s="186" customFormat="1" ht="45" customHeight="1" x14ac:dyDescent="0.2">
      <c r="A99" s="185"/>
      <c r="B99" s="166" t="s">
        <v>351</v>
      </c>
      <c r="C99" s="161" t="s">
        <v>1648</v>
      </c>
      <c r="D99" s="162" t="s">
        <v>1649</v>
      </c>
      <c r="E99" s="163" t="s">
        <v>181</v>
      </c>
      <c r="F99" s="164">
        <v>1</v>
      </c>
      <c r="G99" s="120"/>
      <c r="H99" s="165">
        <f>ROUND(G99*F99,2)</f>
        <v>0</v>
      </c>
      <c r="I99" s="24" t="str">
        <f t="shared" ca="1" si="12"/>
        <v/>
      </c>
      <c r="J99" s="15" t="str">
        <f t="shared" si="16"/>
        <v>SD-025B c/w Beehive Cover &amp; Grouted Stone RiprapCW 2130-R12, E27each</v>
      </c>
      <c r="K99" s="16" t="e">
        <f>MATCH(J99,'Pay Items'!$K$1:$K$649,0)</f>
        <v>#N/A</v>
      </c>
      <c r="L99" s="17" t="str">
        <f t="shared" ca="1" si="13"/>
        <v>,0</v>
      </c>
      <c r="M99" s="17" t="str">
        <f t="shared" ca="1" si="14"/>
        <v>C2</v>
      </c>
      <c r="N99" s="17" t="str">
        <f t="shared" ca="1" si="15"/>
        <v>C2</v>
      </c>
    </row>
    <row r="100" spans="1:14" s="186" customFormat="1" ht="45" customHeight="1" x14ac:dyDescent="0.2">
      <c r="A100" s="185"/>
      <c r="B100" s="166" t="s">
        <v>352</v>
      </c>
      <c r="C100" s="161" t="s">
        <v>1650</v>
      </c>
      <c r="D100" s="162" t="s">
        <v>1649</v>
      </c>
      <c r="E100" s="163" t="s">
        <v>181</v>
      </c>
      <c r="F100" s="164">
        <v>3</v>
      </c>
      <c r="G100" s="120"/>
      <c r="H100" s="165">
        <f>ROUND(G100*F100,2)</f>
        <v>0</v>
      </c>
      <c r="I100" s="24" t="str">
        <f t="shared" ca="1" si="12"/>
        <v/>
      </c>
      <c r="J100" s="15" t="str">
        <f t="shared" si="16"/>
        <v>SD-025 c/w Beehive Cover &amp; Grouted Stone RiprapCW 2130-R12, E27each</v>
      </c>
      <c r="K100" s="16" t="e">
        <f>MATCH(J100,'Pay Items'!$K$1:$K$649,0)</f>
        <v>#N/A</v>
      </c>
      <c r="L100" s="17" t="str">
        <f t="shared" ca="1" si="13"/>
        <v>,0</v>
      </c>
      <c r="M100" s="17" t="str">
        <f t="shared" ca="1" si="14"/>
        <v>C2</v>
      </c>
      <c r="N100" s="17" t="str">
        <f t="shared" ca="1" si="15"/>
        <v>C2</v>
      </c>
    </row>
    <row r="101" spans="1:14" s="186" customFormat="1" ht="30" customHeight="1" x14ac:dyDescent="0.2">
      <c r="A101" s="174" t="s">
        <v>227</v>
      </c>
      <c r="B101" s="169" t="s">
        <v>1652</v>
      </c>
      <c r="C101" s="170" t="s">
        <v>418</v>
      </c>
      <c r="D101" s="171" t="s">
        <v>11</v>
      </c>
      <c r="E101" s="172"/>
      <c r="F101" s="157" t="s">
        <v>173</v>
      </c>
      <c r="G101" s="158"/>
      <c r="H101" s="158"/>
      <c r="I101" s="24" t="str">
        <f t="shared" ca="1" si="12"/>
        <v>LOCKED</v>
      </c>
      <c r="J101" s="15" t="str">
        <f t="shared" si="16"/>
        <v>E006Catch PitCW 2130-R12</v>
      </c>
      <c r="K101" s="16">
        <f>MATCH(J101,'Pay Items'!$K$1:$K$649,0)</f>
        <v>450</v>
      </c>
      <c r="L101" s="17" t="str">
        <f t="shared" ca="1" si="13"/>
        <v>,0</v>
      </c>
      <c r="M101" s="17" t="str">
        <f t="shared" ca="1" si="14"/>
        <v>C2</v>
      </c>
      <c r="N101" s="17" t="str">
        <f t="shared" ca="1" si="15"/>
        <v>C2</v>
      </c>
    </row>
    <row r="102" spans="1:14" s="186" customFormat="1" ht="30" customHeight="1" x14ac:dyDescent="0.2">
      <c r="A102" s="174" t="s">
        <v>228</v>
      </c>
      <c r="B102" s="184" t="s">
        <v>350</v>
      </c>
      <c r="C102" s="170" t="s">
        <v>419</v>
      </c>
      <c r="D102" s="171"/>
      <c r="E102" s="172" t="s">
        <v>181</v>
      </c>
      <c r="F102" s="164">
        <v>1</v>
      </c>
      <c r="G102" s="120"/>
      <c r="H102" s="165">
        <f>ROUND(G102*F102,2)</f>
        <v>0</v>
      </c>
      <c r="I102" s="24" t="str">
        <f t="shared" ca="1" si="12"/>
        <v/>
      </c>
      <c r="J102" s="15" t="str">
        <f t="shared" si="16"/>
        <v>E007SD-023each</v>
      </c>
      <c r="K102" s="16">
        <f>MATCH(J102,'Pay Items'!$K$1:$K$649,0)</f>
        <v>451</v>
      </c>
      <c r="L102" s="17" t="str">
        <f t="shared" ca="1" si="13"/>
        <v>,0</v>
      </c>
      <c r="M102" s="17" t="str">
        <f t="shared" ca="1" si="14"/>
        <v>C2</v>
      </c>
      <c r="N102" s="17" t="str">
        <f t="shared" ca="1" si="15"/>
        <v>C2</v>
      </c>
    </row>
    <row r="103" spans="1:14" s="186" customFormat="1" ht="30" customHeight="1" x14ac:dyDescent="0.2">
      <c r="A103" s="185" t="s">
        <v>229</v>
      </c>
      <c r="B103" s="160" t="s">
        <v>1657</v>
      </c>
      <c r="C103" s="161" t="s">
        <v>420</v>
      </c>
      <c r="D103" s="162" t="s">
        <v>11</v>
      </c>
      <c r="E103" s="163"/>
      <c r="F103" s="157" t="s">
        <v>173</v>
      </c>
      <c r="G103" s="158"/>
      <c r="H103" s="158"/>
      <c r="I103" s="24" t="str">
        <f t="shared" ca="1" si="12"/>
        <v>LOCKED</v>
      </c>
      <c r="J103" s="15" t="str">
        <f t="shared" si="16"/>
        <v>E008Sewer ServiceCW 2130-R12</v>
      </c>
      <c r="K103" s="16">
        <f>MATCH(J103,'Pay Items'!$K$1:$K$649,0)</f>
        <v>457</v>
      </c>
      <c r="L103" s="17" t="str">
        <f t="shared" ca="1" si="13"/>
        <v>,0</v>
      </c>
      <c r="M103" s="17" t="str">
        <f t="shared" ca="1" si="14"/>
        <v>C2</v>
      </c>
      <c r="N103" s="17" t="str">
        <f t="shared" ca="1" si="15"/>
        <v>C2</v>
      </c>
    </row>
    <row r="104" spans="1:14" s="186" customFormat="1" ht="30" customHeight="1" x14ac:dyDescent="0.2">
      <c r="A104" s="185" t="s">
        <v>53</v>
      </c>
      <c r="B104" s="166" t="s">
        <v>350</v>
      </c>
      <c r="C104" s="161" t="s">
        <v>1653</v>
      </c>
      <c r="D104" s="162"/>
      <c r="E104" s="163"/>
      <c r="F104" s="157" t="s">
        <v>173</v>
      </c>
      <c r="G104" s="158"/>
      <c r="H104" s="158"/>
      <c r="I104" s="24" t="str">
        <f t="shared" ca="1" si="12"/>
        <v>LOCKED</v>
      </c>
      <c r="J104" s="15" t="str">
        <f t="shared" si="16"/>
        <v>E009250 mm SDR 35 PVC CB Lead</v>
      </c>
      <c r="K104" s="16" t="e">
        <f>MATCH(J104,'Pay Items'!$K$1:$K$649,0)</f>
        <v>#N/A</v>
      </c>
      <c r="L104" s="17" t="str">
        <f t="shared" ca="1" si="13"/>
        <v>,0</v>
      </c>
      <c r="M104" s="17" t="str">
        <f t="shared" ca="1" si="14"/>
        <v>C2</v>
      </c>
      <c r="N104" s="17" t="str">
        <f t="shared" ca="1" si="15"/>
        <v>C2</v>
      </c>
    </row>
    <row r="105" spans="1:14" s="186" customFormat="1" ht="45" customHeight="1" x14ac:dyDescent="0.2">
      <c r="A105" s="185" t="s">
        <v>55</v>
      </c>
      <c r="B105" s="188" t="s">
        <v>700</v>
      </c>
      <c r="C105" s="161" t="s">
        <v>1654</v>
      </c>
      <c r="D105" s="162"/>
      <c r="E105" s="163" t="s">
        <v>182</v>
      </c>
      <c r="F105" s="164">
        <v>220</v>
      </c>
      <c r="G105" s="120"/>
      <c r="H105" s="165">
        <f>ROUND(G105*F105,2)</f>
        <v>0</v>
      </c>
      <c r="I105" s="24" t="str">
        <f t="shared" ca="1" si="12"/>
        <v/>
      </c>
      <c r="J105" s="15" t="str">
        <f t="shared" si="16"/>
        <v>E011Trenchless Installation, Class B Sand Bedding, Class 3 Backfillm</v>
      </c>
      <c r="K105" s="16" t="e">
        <f>MATCH(J105,'Pay Items'!$K$1:$K$649,0)</f>
        <v>#N/A</v>
      </c>
      <c r="L105" s="17" t="str">
        <f t="shared" ca="1" si="13"/>
        <v>,0</v>
      </c>
      <c r="M105" s="17" t="str">
        <f t="shared" ca="1" si="14"/>
        <v>C2</v>
      </c>
      <c r="N105" s="17" t="str">
        <f t="shared" ca="1" si="15"/>
        <v>C2</v>
      </c>
    </row>
    <row r="106" spans="1:14" s="186" customFormat="1" ht="30" customHeight="1" x14ac:dyDescent="0.2">
      <c r="A106" s="185" t="s">
        <v>53</v>
      </c>
      <c r="B106" s="166" t="s">
        <v>351</v>
      </c>
      <c r="C106" s="161" t="s">
        <v>1655</v>
      </c>
      <c r="D106" s="162"/>
      <c r="E106" s="163"/>
      <c r="F106" s="157" t="s">
        <v>173</v>
      </c>
      <c r="G106" s="158"/>
      <c r="H106" s="158"/>
      <c r="I106" s="24" t="str">
        <f t="shared" ca="1" si="12"/>
        <v>LOCKED</v>
      </c>
      <c r="J106" s="15" t="str">
        <f t="shared" si="16"/>
        <v>E009450 mm SDR 35 PVC CB Lead</v>
      </c>
      <c r="K106" s="16" t="e">
        <f>MATCH(J106,'Pay Items'!$K$1:$K$649,0)</f>
        <v>#N/A</v>
      </c>
      <c r="L106" s="17" t="str">
        <f t="shared" ca="1" si="13"/>
        <v>,0</v>
      </c>
      <c r="M106" s="17" t="str">
        <f t="shared" ca="1" si="14"/>
        <v>C2</v>
      </c>
      <c r="N106" s="17" t="str">
        <f t="shared" ca="1" si="15"/>
        <v>C2</v>
      </c>
    </row>
    <row r="107" spans="1:14" s="186" customFormat="1" ht="45" customHeight="1" x14ac:dyDescent="0.2">
      <c r="A107" s="185" t="s">
        <v>55</v>
      </c>
      <c r="B107" s="188" t="s">
        <v>700</v>
      </c>
      <c r="C107" s="161" t="s">
        <v>1656</v>
      </c>
      <c r="D107" s="162"/>
      <c r="E107" s="163" t="s">
        <v>182</v>
      </c>
      <c r="F107" s="164">
        <v>15</v>
      </c>
      <c r="G107" s="120"/>
      <c r="H107" s="165">
        <f>ROUND(G107*F107,2)</f>
        <v>0</v>
      </c>
      <c r="I107" s="24" t="str">
        <f t="shared" ca="1" si="12"/>
        <v/>
      </c>
      <c r="J107" s="15" t="str">
        <f t="shared" si="16"/>
        <v>E011Trenchless Installation, Class B sand bedding, Class 3 backfillm</v>
      </c>
      <c r="K107" s="16" t="e">
        <f>MATCH(J107,'Pay Items'!$K$1:$K$649,0)</f>
        <v>#N/A</v>
      </c>
      <c r="L107" s="17" t="str">
        <f t="shared" ca="1" si="13"/>
        <v>,0</v>
      </c>
      <c r="M107" s="17" t="str">
        <f t="shared" ca="1" si="14"/>
        <v>C2</v>
      </c>
      <c r="N107" s="17" t="str">
        <f t="shared" ca="1" si="15"/>
        <v>C2</v>
      </c>
    </row>
    <row r="108" spans="1:14" s="186" customFormat="1" ht="30" customHeight="1" x14ac:dyDescent="0.2">
      <c r="A108" s="185" t="s">
        <v>437</v>
      </c>
      <c r="B108" s="160" t="s">
        <v>1659</v>
      </c>
      <c r="C108" s="161" t="s">
        <v>314</v>
      </c>
      <c r="D108" s="162" t="s">
        <v>12</v>
      </c>
      <c r="E108" s="163" t="s">
        <v>182</v>
      </c>
      <c r="F108" s="164">
        <v>200</v>
      </c>
      <c r="G108" s="120"/>
      <c r="H108" s="165">
        <f t="shared" ref="H108:H116" si="18">ROUND(G108*F108,2)</f>
        <v>0</v>
      </c>
      <c r="I108" s="24" t="str">
        <f t="shared" ca="1" si="12"/>
        <v/>
      </c>
      <c r="J108" s="15" t="str">
        <f t="shared" si="16"/>
        <v>E051Installation of SubdrainsCW 3120-R4m</v>
      </c>
      <c r="K108" s="16">
        <f>MATCH(J108,'Pay Items'!$K$1:$K$649,0)</f>
        <v>558</v>
      </c>
      <c r="L108" s="17" t="str">
        <f t="shared" ca="1" si="13"/>
        <v>,0</v>
      </c>
      <c r="M108" s="17" t="str">
        <f t="shared" ca="1" si="14"/>
        <v>C2</v>
      </c>
      <c r="N108" s="17" t="str">
        <f t="shared" ca="1" si="15"/>
        <v>C2</v>
      </c>
    </row>
    <row r="109" spans="1:14" s="191" customFormat="1" ht="30" customHeight="1" x14ac:dyDescent="0.2">
      <c r="A109" s="174" t="s">
        <v>908</v>
      </c>
      <c r="B109" s="160" t="s">
        <v>1660</v>
      </c>
      <c r="C109" s="190" t="s">
        <v>922</v>
      </c>
      <c r="D109" s="162" t="s">
        <v>961</v>
      </c>
      <c r="E109" s="163"/>
      <c r="F109" s="157" t="s">
        <v>173</v>
      </c>
      <c r="G109" s="158"/>
      <c r="H109" s="158"/>
      <c r="I109" s="24" t="str">
        <f t="shared" ca="1" si="12"/>
        <v>LOCKED</v>
      </c>
      <c r="J109" s="15" t="str">
        <f t="shared" si="16"/>
        <v>E052sCorrugated Steel Pipe Culvert - SupplyCW 3610-R5</v>
      </c>
      <c r="K109" s="16">
        <f>MATCH(J109,'Pay Items'!$K$1:$K$649,0)</f>
        <v>559</v>
      </c>
      <c r="L109" s="17" t="str">
        <f t="shared" ca="1" si="13"/>
        <v>,0</v>
      </c>
      <c r="M109" s="17" t="str">
        <f t="shared" ca="1" si="14"/>
        <v>C2</v>
      </c>
      <c r="N109" s="17" t="str">
        <f t="shared" ca="1" si="15"/>
        <v>C2</v>
      </c>
    </row>
    <row r="110" spans="1:14" s="192" customFormat="1" ht="30" customHeight="1" x14ac:dyDescent="0.2">
      <c r="A110" s="174" t="s">
        <v>919</v>
      </c>
      <c r="B110" s="166" t="s">
        <v>350</v>
      </c>
      <c r="C110" s="161" t="s">
        <v>1661</v>
      </c>
      <c r="D110" s="162"/>
      <c r="E110" s="163" t="s">
        <v>182</v>
      </c>
      <c r="F110" s="164">
        <v>20</v>
      </c>
      <c r="G110" s="120"/>
      <c r="H110" s="165">
        <f t="shared" ref="H110" si="19">ROUND(G110*F110,2)</f>
        <v>0</v>
      </c>
      <c r="I110" s="24" t="str">
        <f t="shared" ca="1" si="12"/>
        <v/>
      </c>
      <c r="J110" s="15" t="str">
        <f t="shared" si="16"/>
        <v>E053As(300 mm, 14 gauge, galvanized)m</v>
      </c>
      <c r="K110" s="16" t="e">
        <f>MATCH(J110,'Pay Items'!$K$1:$K$649,0)</f>
        <v>#N/A</v>
      </c>
      <c r="L110" s="17" t="str">
        <f t="shared" ca="1" si="13"/>
        <v>,0</v>
      </c>
      <c r="M110" s="17" t="str">
        <f t="shared" ca="1" si="14"/>
        <v>C2</v>
      </c>
      <c r="N110" s="17" t="str">
        <f t="shared" ca="1" si="15"/>
        <v>C2</v>
      </c>
    </row>
    <row r="111" spans="1:14" s="191" customFormat="1" ht="30" customHeight="1" x14ac:dyDescent="0.2">
      <c r="A111" s="174" t="s">
        <v>864</v>
      </c>
      <c r="B111" s="160" t="s">
        <v>1662</v>
      </c>
      <c r="C111" s="190" t="s">
        <v>923</v>
      </c>
      <c r="D111" s="162" t="s">
        <v>961</v>
      </c>
      <c r="E111" s="163"/>
      <c r="F111" s="157" t="s">
        <v>173</v>
      </c>
      <c r="G111" s="158"/>
      <c r="H111" s="158"/>
      <c r="I111" s="24" t="str">
        <f t="shared" ca="1" si="12"/>
        <v>LOCKED</v>
      </c>
      <c r="J111" s="15" t="str">
        <f t="shared" si="16"/>
        <v>E057iCorrugated Steel Pipe Culvert - InstallCW 3610-R5</v>
      </c>
      <c r="K111" s="16">
        <f>MATCH(J111,'Pay Items'!$K$1:$K$649,0)</f>
        <v>566</v>
      </c>
      <c r="L111" s="17" t="str">
        <f t="shared" ca="1" si="13"/>
        <v>,0</v>
      </c>
      <c r="M111" s="17" t="str">
        <f t="shared" ca="1" si="14"/>
        <v>C2</v>
      </c>
      <c r="N111" s="17" t="str">
        <f t="shared" ca="1" si="15"/>
        <v>C2</v>
      </c>
    </row>
    <row r="112" spans="1:14" s="192" customFormat="1" ht="30" customHeight="1" x14ac:dyDescent="0.2">
      <c r="A112" s="174" t="s">
        <v>920</v>
      </c>
      <c r="B112" s="166" t="s">
        <v>350</v>
      </c>
      <c r="C112" s="161" t="s">
        <v>1661</v>
      </c>
      <c r="D112" s="162"/>
      <c r="E112" s="163" t="s">
        <v>182</v>
      </c>
      <c r="F112" s="164">
        <v>20</v>
      </c>
      <c r="G112" s="120"/>
      <c r="H112" s="165">
        <f t="shared" ref="H112:H113" si="20">ROUND(G112*F112,2)</f>
        <v>0</v>
      </c>
      <c r="I112" s="24" t="str">
        <f t="shared" ca="1" si="12"/>
        <v/>
      </c>
      <c r="J112" s="15" t="str">
        <f t="shared" si="16"/>
        <v>E058Ai(300 mm, 14 gauge, galvanized)m</v>
      </c>
      <c r="K112" s="16" t="e">
        <f>MATCH(J112,'Pay Items'!$K$1:$K$649,0)</f>
        <v>#N/A</v>
      </c>
      <c r="L112" s="17" t="str">
        <f t="shared" ca="1" si="13"/>
        <v>,0</v>
      </c>
      <c r="M112" s="17" t="str">
        <f t="shared" ca="1" si="14"/>
        <v>C2</v>
      </c>
      <c r="N112" s="17" t="str">
        <f t="shared" ca="1" si="15"/>
        <v>C2</v>
      </c>
    </row>
    <row r="113" spans="1:14" s="192" customFormat="1" ht="30" customHeight="1" x14ac:dyDescent="0.2">
      <c r="A113" s="174" t="s">
        <v>962</v>
      </c>
      <c r="B113" s="160" t="s">
        <v>1663</v>
      </c>
      <c r="C113" s="193" t="s">
        <v>963</v>
      </c>
      <c r="D113" s="194" t="s">
        <v>961</v>
      </c>
      <c r="E113" s="172" t="s">
        <v>181</v>
      </c>
      <c r="F113" s="164">
        <v>8</v>
      </c>
      <c r="G113" s="120"/>
      <c r="H113" s="173">
        <f t="shared" si="20"/>
        <v>0</v>
      </c>
      <c r="I113" s="24" t="str">
        <f t="shared" ca="1" si="12"/>
        <v/>
      </c>
      <c r="J113" s="15" t="str">
        <f t="shared" si="16"/>
        <v>E071Culvert End MarkersCW 3610-R5each</v>
      </c>
      <c r="K113" s="16">
        <f>MATCH(J113,'Pay Items'!$K$1:$K$649,0)</f>
        <v>585</v>
      </c>
      <c r="L113" s="17" t="str">
        <f t="shared" ca="1" si="13"/>
        <v>,0</v>
      </c>
      <c r="M113" s="17" t="str">
        <f t="shared" ca="1" si="14"/>
        <v>C2</v>
      </c>
      <c r="N113" s="17" t="str">
        <f t="shared" ca="1" si="15"/>
        <v>C2</v>
      </c>
    </row>
    <row r="114" spans="1:14" s="186" customFormat="1" ht="41.45" customHeight="1" x14ac:dyDescent="0.2">
      <c r="A114" s="185" t="s">
        <v>930</v>
      </c>
      <c r="B114" s="160" t="s">
        <v>1664</v>
      </c>
      <c r="C114" s="161" t="s">
        <v>932</v>
      </c>
      <c r="D114" s="162" t="s">
        <v>961</v>
      </c>
      <c r="E114" s="163" t="s">
        <v>179</v>
      </c>
      <c r="F114" s="164">
        <v>25</v>
      </c>
      <c r="G114" s="120"/>
      <c r="H114" s="165">
        <f t="shared" si="18"/>
        <v>0</v>
      </c>
      <c r="I114" s="24" t="str">
        <f t="shared" ca="1" si="12"/>
        <v/>
      </c>
      <c r="J114" s="15" t="str">
        <f t="shared" si="16"/>
        <v>E068Plugging and Abandoning of Existing Pipe CulvertsCW 3610-R5m³</v>
      </c>
      <c r="K114" s="16">
        <f>MATCH(J114,'Pay Items'!$K$1:$K$649,0)</f>
        <v>582</v>
      </c>
      <c r="L114" s="17" t="str">
        <f t="shared" ca="1" si="13"/>
        <v>,0</v>
      </c>
      <c r="M114" s="17" t="str">
        <f t="shared" ca="1" si="14"/>
        <v>C2</v>
      </c>
      <c r="N114" s="17" t="str">
        <f t="shared" ca="1" si="15"/>
        <v>C2</v>
      </c>
    </row>
    <row r="115" spans="1:14" s="195" customFormat="1" ht="30" customHeight="1" x14ac:dyDescent="0.2">
      <c r="A115" s="185" t="s">
        <v>933</v>
      </c>
      <c r="B115" s="160" t="s">
        <v>1665</v>
      </c>
      <c r="C115" s="190" t="s">
        <v>939</v>
      </c>
      <c r="D115" s="162" t="s">
        <v>961</v>
      </c>
      <c r="E115" s="163" t="s">
        <v>182</v>
      </c>
      <c r="F115" s="164">
        <v>175</v>
      </c>
      <c r="G115" s="120"/>
      <c r="H115" s="165">
        <f t="shared" si="18"/>
        <v>0</v>
      </c>
      <c r="I115" s="24" t="str">
        <f t="shared" ca="1" si="12"/>
        <v/>
      </c>
      <c r="J115" s="15" t="str">
        <f t="shared" si="16"/>
        <v>E069Removal of Existing CulvertsCW 3610-R5m</v>
      </c>
      <c r="K115" s="16">
        <f>MATCH(J115,'Pay Items'!$K$1:$K$649,0)</f>
        <v>583</v>
      </c>
      <c r="L115" s="17" t="str">
        <f t="shared" ca="1" si="13"/>
        <v>,0</v>
      </c>
      <c r="M115" s="17" t="str">
        <f t="shared" ca="1" si="14"/>
        <v>C2</v>
      </c>
      <c r="N115" s="17" t="str">
        <f t="shared" ca="1" si="15"/>
        <v>C2</v>
      </c>
    </row>
    <row r="116" spans="1:14" s="195" customFormat="1" ht="30" customHeight="1" x14ac:dyDescent="0.2">
      <c r="A116" s="185" t="s">
        <v>935</v>
      </c>
      <c r="B116" s="160" t="s">
        <v>1666</v>
      </c>
      <c r="C116" s="190" t="s">
        <v>940</v>
      </c>
      <c r="D116" s="162" t="s">
        <v>961</v>
      </c>
      <c r="E116" s="163" t="s">
        <v>182</v>
      </c>
      <c r="F116" s="164">
        <v>175</v>
      </c>
      <c r="G116" s="120"/>
      <c r="H116" s="165">
        <f t="shared" si="18"/>
        <v>0</v>
      </c>
      <c r="I116" s="24" t="str">
        <f t="shared" ca="1" si="12"/>
        <v/>
      </c>
      <c r="J116" s="15" t="str">
        <f t="shared" si="16"/>
        <v>E070Disposal of Existing CulvertsCW 3610-R5m</v>
      </c>
      <c r="K116" s="16">
        <f>MATCH(J116,'Pay Items'!$K$1:$K$649,0)</f>
        <v>584</v>
      </c>
      <c r="L116" s="17" t="str">
        <f t="shared" ca="1" si="13"/>
        <v>,0</v>
      </c>
      <c r="M116" s="17" t="str">
        <f t="shared" ca="1" si="14"/>
        <v>C2</v>
      </c>
      <c r="N116" s="17" t="str">
        <f t="shared" ca="1" si="15"/>
        <v>C2</v>
      </c>
    </row>
    <row r="117" spans="1:14" s="195" customFormat="1" ht="30" customHeight="1" x14ac:dyDescent="0.2">
      <c r="A117" s="185"/>
      <c r="B117" s="160" t="s">
        <v>1667</v>
      </c>
      <c r="C117" s="190" t="s">
        <v>1668</v>
      </c>
      <c r="D117" s="162" t="s">
        <v>1669</v>
      </c>
      <c r="E117" s="163"/>
      <c r="F117" s="157" t="s">
        <v>173</v>
      </c>
      <c r="G117" s="158"/>
      <c r="H117" s="158"/>
      <c r="I117" s="24" t="str">
        <f t="shared" ca="1" si="12"/>
        <v>LOCKED</v>
      </c>
      <c r="J117" s="15" t="str">
        <f t="shared" si="16"/>
        <v>Sewer Inspection (New Sewers)CW 2145</v>
      </c>
      <c r="K117" s="16" t="e">
        <f>MATCH(J117,'Pay Items'!$K$1:$K$649,0)</f>
        <v>#N/A</v>
      </c>
      <c r="L117" s="17" t="str">
        <f t="shared" ca="1" si="13"/>
        <v>,0</v>
      </c>
      <c r="M117" s="17" t="str">
        <f t="shared" ca="1" si="14"/>
        <v>C2</v>
      </c>
      <c r="N117" s="17" t="str">
        <f t="shared" ca="1" si="15"/>
        <v>C2</v>
      </c>
    </row>
    <row r="118" spans="1:14" s="268" customFormat="1" ht="30" customHeight="1" x14ac:dyDescent="0.2">
      <c r="A118" s="167"/>
      <c r="B118" s="166" t="s">
        <v>350</v>
      </c>
      <c r="C118" s="161" t="s">
        <v>1013</v>
      </c>
      <c r="D118" s="162"/>
      <c r="E118" s="163" t="s">
        <v>182</v>
      </c>
      <c r="F118" s="164">
        <v>150</v>
      </c>
      <c r="G118" s="120"/>
      <c r="H118" s="165">
        <f>ROUND(G118*F118,2)</f>
        <v>0</v>
      </c>
      <c r="I118" s="24" t="str">
        <f t="shared" ca="1" si="12"/>
        <v/>
      </c>
      <c r="J118" s="15" t="str">
        <f t="shared" si="16"/>
        <v>375 mmm</v>
      </c>
      <c r="K118" s="16" t="e">
        <f>MATCH(J118,'Pay Items'!$K$1:$K$649,0)</f>
        <v>#N/A</v>
      </c>
      <c r="L118" s="17" t="str">
        <f t="shared" ca="1" si="13"/>
        <v>,0</v>
      </c>
      <c r="M118" s="17" t="str">
        <f t="shared" ca="1" si="14"/>
        <v>C2</v>
      </c>
      <c r="N118" s="17" t="str">
        <f t="shared" ca="1" si="15"/>
        <v>C2</v>
      </c>
    </row>
    <row r="119" spans="1:14" s="268" customFormat="1" ht="30" customHeight="1" x14ac:dyDescent="0.2">
      <c r="A119" s="167"/>
      <c r="B119" s="166" t="s">
        <v>351</v>
      </c>
      <c r="C119" s="161" t="s">
        <v>1014</v>
      </c>
      <c r="D119" s="162"/>
      <c r="E119" s="163" t="s">
        <v>182</v>
      </c>
      <c r="F119" s="164">
        <v>135</v>
      </c>
      <c r="G119" s="120"/>
      <c r="H119" s="165">
        <f>ROUND(G119*F119,2)</f>
        <v>0</v>
      </c>
      <c r="I119" s="24" t="str">
        <f t="shared" ca="1" si="12"/>
        <v/>
      </c>
      <c r="J119" s="15" t="str">
        <f t="shared" si="16"/>
        <v>450 mmm</v>
      </c>
      <c r="K119" s="16" t="e">
        <f>MATCH(J119,'Pay Items'!$K$1:$K$649,0)</f>
        <v>#N/A</v>
      </c>
      <c r="L119" s="17" t="str">
        <f t="shared" ca="1" si="13"/>
        <v>,0</v>
      </c>
      <c r="M119" s="17" t="str">
        <f t="shared" ca="1" si="14"/>
        <v>C2</v>
      </c>
      <c r="N119" s="17" t="str">
        <f t="shared" ca="1" si="15"/>
        <v>C2</v>
      </c>
    </row>
    <row r="120" spans="1:14" s="268" customFormat="1" ht="30" customHeight="1" x14ac:dyDescent="0.2">
      <c r="A120" s="167"/>
      <c r="B120" s="166" t="s">
        <v>352</v>
      </c>
      <c r="C120" s="161" t="s">
        <v>1046</v>
      </c>
      <c r="D120" s="162"/>
      <c r="E120" s="163" t="s">
        <v>182</v>
      </c>
      <c r="F120" s="164">
        <v>215</v>
      </c>
      <c r="G120" s="120"/>
      <c r="H120" s="165">
        <f>ROUND(G120*F120,2)</f>
        <v>0</v>
      </c>
      <c r="I120" s="24" t="str">
        <f t="shared" ca="1" si="12"/>
        <v/>
      </c>
      <c r="J120" s="15" t="str">
        <f t="shared" si="16"/>
        <v>600 mmm</v>
      </c>
      <c r="K120" s="16" t="e">
        <f>MATCH(J120,'Pay Items'!$K$1:$K$649,0)</f>
        <v>#N/A</v>
      </c>
      <c r="L120" s="17" t="str">
        <f t="shared" ca="1" si="13"/>
        <v>,0</v>
      </c>
      <c r="M120" s="17" t="str">
        <f t="shared" ca="1" si="14"/>
        <v>C2</v>
      </c>
      <c r="N120" s="17" t="str">
        <f t="shared" ca="1" si="15"/>
        <v>C2</v>
      </c>
    </row>
    <row r="121" spans="1:14" s="186" customFormat="1" ht="30" customHeight="1" x14ac:dyDescent="0.2">
      <c r="A121" s="185"/>
      <c r="B121" s="166" t="s">
        <v>353</v>
      </c>
      <c r="C121" s="161" t="s">
        <v>1670</v>
      </c>
      <c r="D121" s="162"/>
      <c r="E121" s="163" t="s">
        <v>182</v>
      </c>
      <c r="F121" s="164">
        <v>105</v>
      </c>
      <c r="G121" s="120"/>
      <c r="H121" s="165">
        <f>ROUND(G121*F121,2)</f>
        <v>0</v>
      </c>
      <c r="I121" s="24" t="str">
        <f t="shared" ca="1" si="12"/>
        <v/>
      </c>
      <c r="J121" s="15" t="str">
        <f t="shared" si="16"/>
        <v>750 mmm</v>
      </c>
      <c r="K121" s="16" t="e">
        <f>MATCH(J121,'Pay Items'!$K$1:$K$649,0)</f>
        <v>#N/A</v>
      </c>
      <c r="L121" s="17" t="str">
        <f t="shared" ca="1" si="13"/>
        <v>,0</v>
      </c>
      <c r="M121" s="17" t="str">
        <f t="shared" ca="1" si="14"/>
        <v>C2</v>
      </c>
      <c r="N121" s="17" t="str">
        <f t="shared" ca="1" si="15"/>
        <v>C2</v>
      </c>
    </row>
    <row r="122" spans="1:14" s="195" customFormat="1" ht="30" customHeight="1" x14ac:dyDescent="0.2">
      <c r="A122" s="185"/>
      <c r="B122" s="160" t="s">
        <v>1672</v>
      </c>
      <c r="C122" s="190" t="s">
        <v>1673</v>
      </c>
      <c r="D122" s="162" t="s">
        <v>1674</v>
      </c>
      <c r="E122" s="163"/>
      <c r="F122" s="157" t="s">
        <v>173</v>
      </c>
      <c r="G122" s="158"/>
      <c r="H122" s="158"/>
      <c r="I122" s="24" t="str">
        <f t="shared" ca="1" si="12"/>
        <v>LOCKED</v>
      </c>
      <c r="J122" s="15" t="str">
        <f t="shared" si="16"/>
        <v>RCP Three Edge Bearing TestCW2130</v>
      </c>
      <c r="K122" s="16" t="e">
        <f>MATCH(J122,'Pay Items'!$K$1:$K$649,0)</f>
        <v>#N/A</v>
      </c>
      <c r="L122" s="17" t="str">
        <f t="shared" ca="1" si="13"/>
        <v>,0</v>
      </c>
      <c r="M122" s="17" t="str">
        <f t="shared" ca="1" si="14"/>
        <v>C2</v>
      </c>
      <c r="N122" s="17" t="str">
        <f t="shared" ca="1" si="15"/>
        <v>C2</v>
      </c>
    </row>
    <row r="123" spans="1:14" s="186" customFormat="1" ht="30" customHeight="1" x14ac:dyDescent="0.2">
      <c r="A123" s="185"/>
      <c r="B123" s="166" t="s">
        <v>350</v>
      </c>
      <c r="C123" s="161" t="s">
        <v>1014</v>
      </c>
      <c r="D123" s="162"/>
      <c r="E123" s="163" t="s">
        <v>181</v>
      </c>
      <c r="F123" s="164">
        <v>1</v>
      </c>
      <c r="G123" s="120"/>
      <c r="H123" s="165">
        <f>ROUND(G123*F123,2)</f>
        <v>0</v>
      </c>
      <c r="I123" s="24" t="str">
        <f t="shared" ca="1" si="12"/>
        <v/>
      </c>
      <c r="J123" s="15" t="str">
        <f t="shared" si="16"/>
        <v>450 mmeach</v>
      </c>
      <c r="K123" s="16" t="e">
        <f>MATCH(J123,'Pay Items'!$K$1:$K$649,0)</f>
        <v>#N/A</v>
      </c>
      <c r="L123" s="17" t="str">
        <f t="shared" ca="1" si="13"/>
        <v>,0</v>
      </c>
      <c r="M123" s="17" t="str">
        <f t="shared" ca="1" si="14"/>
        <v>C2</v>
      </c>
      <c r="N123" s="17" t="str">
        <f t="shared" ca="1" si="15"/>
        <v>C2</v>
      </c>
    </row>
    <row r="124" spans="1:14" s="186" customFormat="1" ht="30" customHeight="1" x14ac:dyDescent="0.2">
      <c r="A124" s="185"/>
      <c r="B124" s="166" t="s">
        <v>351</v>
      </c>
      <c r="C124" s="161" t="s">
        <v>1046</v>
      </c>
      <c r="D124" s="162"/>
      <c r="E124" s="163" t="s">
        <v>181</v>
      </c>
      <c r="F124" s="164">
        <v>1</v>
      </c>
      <c r="G124" s="120"/>
      <c r="H124" s="165">
        <f>ROUND(G124*F124,2)</f>
        <v>0</v>
      </c>
      <c r="I124" s="24" t="str">
        <f t="shared" ca="1" si="12"/>
        <v/>
      </c>
      <c r="J124" s="15" t="str">
        <f t="shared" si="16"/>
        <v>600 mmeach</v>
      </c>
      <c r="K124" s="16" t="e">
        <f>MATCH(J124,'Pay Items'!$K$1:$K$649,0)</f>
        <v>#N/A</v>
      </c>
      <c r="L124" s="17" t="str">
        <f t="shared" ca="1" si="13"/>
        <v>,0</v>
      </c>
      <c r="M124" s="17" t="str">
        <f t="shared" ca="1" si="14"/>
        <v>C2</v>
      </c>
      <c r="N124" s="17" t="str">
        <f t="shared" ca="1" si="15"/>
        <v>C2</v>
      </c>
    </row>
    <row r="125" spans="1:14" s="186" customFormat="1" ht="30" customHeight="1" x14ac:dyDescent="0.2">
      <c r="A125" s="185"/>
      <c r="B125" s="166" t="s">
        <v>352</v>
      </c>
      <c r="C125" s="161" t="s">
        <v>1670</v>
      </c>
      <c r="D125" s="175"/>
      <c r="E125" s="163" t="s">
        <v>181</v>
      </c>
      <c r="F125" s="164">
        <v>1</v>
      </c>
      <c r="G125" s="120"/>
      <c r="H125" s="165">
        <f t="shared" ref="H125" si="21">ROUND(G125*F125,2)</f>
        <v>0</v>
      </c>
      <c r="I125" s="24" t="str">
        <f t="shared" ca="1" si="12"/>
        <v/>
      </c>
      <c r="J125" s="15" t="str">
        <f t="shared" si="16"/>
        <v>750 mmeach</v>
      </c>
      <c r="K125" s="16" t="e">
        <f>MATCH(J125,'Pay Items'!$K$1:$K$649,0)</f>
        <v>#N/A</v>
      </c>
      <c r="L125" s="17" t="str">
        <f t="shared" ca="1" si="13"/>
        <v>,0</v>
      </c>
      <c r="M125" s="17" t="str">
        <f t="shared" ca="1" si="14"/>
        <v>C2</v>
      </c>
      <c r="N125" s="17" t="str">
        <f t="shared" ca="1" si="15"/>
        <v>C2</v>
      </c>
    </row>
    <row r="126" spans="1:14" s="268" customFormat="1" ht="30" customHeight="1" x14ac:dyDescent="0.2">
      <c r="A126" s="167"/>
      <c r="B126" s="160" t="s">
        <v>1675</v>
      </c>
      <c r="C126" s="196" t="s">
        <v>1676</v>
      </c>
      <c r="D126" s="175"/>
      <c r="E126" s="163"/>
      <c r="F126" s="235" t="s">
        <v>173</v>
      </c>
      <c r="G126" s="239"/>
      <c r="H126" s="239"/>
      <c r="I126" s="24" t="str">
        <f t="shared" ca="1" si="12"/>
        <v>LOCKED</v>
      </c>
      <c r="J126" s="15" t="str">
        <f t="shared" si="16"/>
        <v>LAND DRAINAGE PROVISIONAL ITEMS</v>
      </c>
      <c r="K126" s="16" t="e">
        <f>MATCH(J126,'Pay Items'!$K$1:$K$649,0)</f>
        <v>#N/A</v>
      </c>
      <c r="L126" s="17" t="str">
        <f t="shared" ca="1" si="13"/>
        <v>,0</v>
      </c>
      <c r="M126" s="17" t="str">
        <f t="shared" ca="1" si="14"/>
        <v>C2</v>
      </c>
      <c r="N126" s="17" t="str">
        <f t="shared" ca="1" si="15"/>
        <v>C2</v>
      </c>
    </row>
    <row r="127" spans="1:14" s="268" customFormat="1" ht="27.6" customHeight="1" x14ac:dyDescent="0.2">
      <c r="A127" s="167"/>
      <c r="B127" s="166" t="s">
        <v>350</v>
      </c>
      <c r="C127" s="161" t="s">
        <v>1677</v>
      </c>
      <c r="D127" s="162" t="s">
        <v>1678</v>
      </c>
      <c r="E127" s="163" t="s">
        <v>179</v>
      </c>
      <c r="F127" s="164">
        <v>270</v>
      </c>
      <c r="G127" s="120"/>
      <c r="H127" s="165">
        <f>ROUND(G127*F127,2)</f>
        <v>0</v>
      </c>
      <c r="I127" s="24" t="str">
        <f t="shared" ca="1" si="12"/>
        <v/>
      </c>
      <c r="J127" s="15" t="str">
        <f t="shared" si="16"/>
        <v>Cement Stabilized FillCW2030, E27m³</v>
      </c>
      <c r="K127" s="16" t="e">
        <f>MATCH(J127,'Pay Items'!$K$1:$K$649,0)</f>
        <v>#N/A</v>
      </c>
      <c r="L127" s="17" t="str">
        <f t="shared" ca="1" si="13"/>
        <v>,0</v>
      </c>
      <c r="M127" s="17" t="str">
        <f t="shared" ca="1" si="14"/>
        <v>C2</v>
      </c>
      <c r="N127" s="17" t="str">
        <f t="shared" ca="1" si="15"/>
        <v>C2</v>
      </c>
    </row>
    <row r="128" spans="1:14" ht="30" customHeight="1" x14ac:dyDescent="0.2">
      <c r="A128" s="144"/>
      <c r="B128" s="197"/>
      <c r="C128" s="177" t="s">
        <v>201</v>
      </c>
      <c r="D128" s="155"/>
      <c r="E128" s="145"/>
      <c r="F128" s="157" t="s">
        <v>173</v>
      </c>
      <c r="G128" s="158"/>
      <c r="H128" s="158"/>
      <c r="I128" s="24" t="str">
        <f t="shared" ca="1" si="12"/>
        <v>LOCKED</v>
      </c>
      <c r="J128" s="15" t="str">
        <f t="shared" si="16"/>
        <v>ADJUSTMENTS</v>
      </c>
      <c r="K128" s="16">
        <f>MATCH(J128,'Pay Items'!$K$1:$K$649,0)</f>
        <v>589</v>
      </c>
      <c r="L128" s="17" t="str">
        <f t="shared" ca="1" si="13"/>
        <v>,0</v>
      </c>
      <c r="M128" s="17" t="str">
        <f t="shared" ca="1" si="14"/>
        <v>C2</v>
      </c>
      <c r="N128" s="17" t="str">
        <f t="shared" ca="1" si="15"/>
        <v>C2</v>
      </c>
    </row>
    <row r="129" spans="1:14" s="186" customFormat="1" ht="37.9" customHeight="1" x14ac:dyDescent="0.2">
      <c r="A129" s="185" t="s">
        <v>230</v>
      </c>
      <c r="B129" s="160" t="s">
        <v>1679</v>
      </c>
      <c r="C129" s="81" t="s">
        <v>1062</v>
      </c>
      <c r="D129" s="83" t="s">
        <v>1061</v>
      </c>
      <c r="E129" s="163" t="s">
        <v>181</v>
      </c>
      <c r="F129" s="164">
        <v>4</v>
      </c>
      <c r="G129" s="120"/>
      <c r="H129" s="165">
        <f>ROUND(G129*F129,2)</f>
        <v>0</v>
      </c>
      <c r="I129" s="24" t="str">
        <f t="shared" ca="1" si="12"/>
        <v/>
      </c>
      <c r="J129" s="15" t="str">
        <f t="shared" si="16"/>
        <v>F001Adjustment of Manholes/Catch Basins FramesCW 3210-R8each</v>
      </c>
      <c r="K129" s="16">
        <f>MATCH(J129,'Pay Items'!$K$1:$K$649,0)</f>
        <v>590</v>
      </c>
      <c r="L129" s="17" t="str">
        <f t="shared" ca="1" si="13"/>
        <v>,0</v>
      </c>
      <c r="M129" s="17" t="str">
        <f t="shared" ca="1" si="14"/>
        <v>C2</v>
      </c>
      <c r="N129" s="17" t="str">
        <f t="shared" ca="1" si="15"/>
        <v>C2</v>
      </c>
    </row>
    <row r="130" spans="1:14" s="186" customFormat="1" ht="30" customHeight="1" x14ac:dyDescent="0.2">
      <c r="A130" s="185" t="s">
        <v>232</v>
      </c>
      <c r="B130" s="160" t="s">
        <v>1680</v>
      </c>
      <c r="C130" s="81" t="s">
        <v>1220</v>
      </c>
      <c r="D130" s="83" t="s">
        <v>1061</v>
      </c>
      <c r="E130" s="163"/>
      <c r="F130" s="157" t="s">
        <v>173</v>
      </c>
      <c r="G130" s="158"/>
      <c r="H130" s="158"/>
      <c r="I130" s="24" t="str">
        <f t="shared" ca="1" si="12"/>
        <v>LOCKED</v>
      </c>
      <c r="J130" s="15" t="str">
        <f t="shared" si="16"/>
        <v>F003Lifter Rings (AP-010)CW 3210-R8</v>
      </c>
      <c r="K130" s="16">
        <f>MATCH(J130,'Pay Items'!$K$1:$K$649,0)</f>
        <v>595</v>
      </c>
      <c r="L130" s="17" t="str">
        <f t="shared" ca="1" si="13"/>
        <v>,0</v>
      </c>
      <c r="M130" s="17" t="str">
        <f t="shared" ca="1" si="14"/>
        <v>C2</v>
      </c>
      <c r="N130" s="17" t="str">
        <f t="shared" ca="1" si="15"/>
        <v>C2</v>
      </c>
    </row>
    <row r="131" spans="1:14" s="186" customFormat="1" ht="30" customHeight="1" x14ac:dyDescent="0.2">
      <c r="A131" s="185" t="s">
        <v>233</v>
      </c>
      <c r="B131" s="166" t="s">
        <v>350</v>
      </c>
      <c r="C131" s="161" t="s">
        <v>881</v>
      </c>
      <c r="D131" s="162"/>
      <c r="E131" s="163" t="s">
        <v>181</v>
      </c>
      <c r="F131" s="164">
        <v>4</v>
      </c>
      <c r="G131" s="120"/>
      <c r="H131" s="165">
        <f t="shared" ref="H131:H137" si="22">ROUND(G131*F131,2)</f>
        <v>0</v>
      </c>
      <c r="I131" s="24" t="str">
        <f t="shared" ca="1" si="12"/>
        <v/>
      </c>
      <c r="J131" s="15" t="str">
        <f t="shared" si="16"/>
        <v>F00438 mmeach</v>
      </c>
      <c r="K131" s="16">
        <f>MATCH(J131,'Pay Items'!$K$1:$K$649,0)</f>
        <v>596</v>
      </c>
      <c r="L131" s="17" t="str">
        <f t="shared" ca="1" si="13"/>
        <v>,0</v>
      </c>
      <c r="M131" s="17" t="str">
        <f t="shared" ca="1" si="14"/>
        <v>C2</v>
      </c>
      <c r="N131" s="17" t="str">
        <f t="shared" ca="1" si="15"/>
        <v>C2</v>
      </c>
    </row>
    <row r="132" spans="1:14" s="186" customFormat="1" ht="30" customHeight="1" x14ac:dyDescent="0.2">
      <c r="A132" s="185" t="s">
        <v>234</v>
      </c>
      <c r="B132" s="166" t="s">
        <v>351</v>
      </c>
      <c r="C132" s="161" t="s">
        <v>882</v>
      </c>
      <c r="D132" s="162"/>
      <c r="E132" s="163" t="s">
        <v>181</v>
      </c>
      <c r="F132" s="164">
        <v>4</v>
      </c>
      <c r="G132" s="120"/>
      <c r="H132" s="165">
        <f t="shared" si="22"/>
        <v>0</v>
      </c>
      <c r="I132" s="24" t="str">
        <f t="shared" ca="1" si="12"/>
        <v/>
      </c>
      <c r="J132" s="15" t="str">
        <f t="shared" si="16"/>
        <v>F00551 mmeach</v>
      </c>
      <c r="K132" s="16">
        <f>MATCH(J132,'Pay Items'!$K$1:$K$649,0)</f>
        <v>597</v>
      </c>
      <c r="L132" s="17" t="str">
        <f t="shared" ca="1" si="13"/>
        <v>,0</v>
      </c>
      <c r="M132" s="17" t="str">
        <f t="shared" ca="1" si="14"/>
        <v>C2</v>
      </c>
      <c r="N132" s="17" t="str">
        <f t="shared" ca="1" si="15"/>
        <v>C2</v>
      </c>
    </row>
    <row r="133" spans="1:14" s="186" customFormat="1" ht="30" customHeight="1" x14ac:dyDescent="0.2">
      <c r="A133" s="185" t="s">
        <v>237</v>
      </c>
      <c r="B133" s="160" t="s">
        <v>1681</v>
      </c>
      <c r="C133" s="161" t="s">
        <v>599</v>
      </c>
      <c r="D133" s="83" t="s">
        <v>1061</v>
      </c>
      <c r="E133" s="163" t="s">
        <v>181</v>
      </c>
      <c r="F133" s="164">
        <v>7</v>
      </c>
      <c r="G133" s="120"/>
      <c r="H133" s="165">
        <f t="shared" si="22"/>
        <v>0</v>
      </c>
      <c r="I133" s="24" t="str">
        <f t="shared" ref="I133:I196" ca="1" si="23">IF(CELL("protect",$G133)=1, "LOCKED", "")</f>
        <v/>
      </c>
      <c r="J133" s="15" t="str">
        <f t="shared" si="16"/>
        <v>F009Adjustment of Valve BoxesCW 3210-R8each</v>
      </c>
      <c r="K133" s="16">
        <f>MATCH(J133,'Pay Items'!$K$1:$K$649,0)</f>
        <v>600</v>
      </c>
      <c r="L133" s="17" t="str">
        <f t="shared" ref="L133:L196" ca="1" si="24">CELL("format",$F133)</f>
        <v>,0</v>
      </c>
      <c r="M133" s="17" t="str">
        <f t="shared" ref="M133:M196" ca="1" si="25">CELL("format",$G133)</f>
        <v>C2</v>
      </c>
      <c r="N133" s="17" t="str">
        <f t="shared" ref="N133:N196" ca="1" si="26">CELL("format",$H133)</f>
        <v>C2</v>
      </c>
    </row>
    <row r="134" spans="1:14" s="186" customFormat="1" ht="30" customHeight="1" x14ac:dyDescent="0.2">
      <c r="A134" s="185" t="s">
        <v>459</v>
      </c>
      <c r="B134" s="160" t="s">
        <v>1682</v>
      </c>
      <c r="C134" s="161" t="s">
        <v>601</v>
      </c>
      <c r="D134" s="83" t="s">
        <v>1061</v>
      </c>
      <c r="E134" s="163" t="s">
        <v>181</v>
      </c>
      <c r="F134" s="164">
        <v>7</v>
      </c>
      <c r="G134" s="120"/>
      <c r="H134" s="165">
        <f t="shared" si="22"/>
        <v>0</v>
      </c>
      <c r="I134" s="24" t="str">
        <f t="shared" ca="1" si="23"/>
        <v/>
      </c>
      <c r="J134" s="15" t="str">
        <f t="shared" ref="J134:J197" si="27">CLEAN(CONCATENATE(TRIM($A134),TRIM($C134),IF(LEFT($D134)&lt;&gt;"E",TRIM($D134),),TRIM($E134)))</f>
        <v>F010Valve Box ExtensionsCW 3210-R8each</v>
      </c>
      <c r="K134" s="16">
        <f>MATCH(J134,'Pay Items'!$K$1:$K$649,0)</f>
        <v>601</v>
      </c>
      <c r="L134" s="17" t="str">
        <f t="shared" ca="1" si="24"/>
        <v>,0</v>
      </c>
      <c r="M134" s="17" t="str">
        <f t="shared" ca="1" si="25"/>
        <v>C2</v>
      </c>
      <c r="N134" s="17" t="str">
        <f t="shared" ca="1" si="26"/>
        <v>C2</v>
      </c>
    </row>
    <row r="135" spans="1:14" s="268" customFormat="1" ht="30" customHeight="1" x14ac:dyDescent="0.2">
      <c r="A135" s="167" t="s">
        <v>445</v>
      </c>
      <c r="B135" s="160" t="s">
        <v>1683</v>
      </c>
      <c r="C135" s="161" t="s">
        <v>889</v>
      </c>
      <c r="D135" s="162" t="s">
        <v>1589</v>
      </c>
      <c r="E135" s="163" t="s">
        <v>181</v>
      </c>
      <c r="F135" s="164">
        <v>3</v>
      </c>
      <c r="G135" s="120"/>
      <c r="H135" s="165">
        <f t="shared" si="22"/>
        <v>0</v>
      </c>
      <c r="I135" s="24" t="str">
        <f t="shared" ca="1" si="23"/>
        <v/>
      </c>
      <c r="J135" s="15" t="str">
        <f t="shared" si="27"/>
        <v>F019Relocating Existing Hydrant - Type ACW 2110-R13each</v>
      </c>
      <c r="K135" s="16">
        <f>MATCH(J135,'Pay Items'!$K$1:$K$649,0)</f>
        <v>609</v>
      </c>
      <c r="L135" s="17" t="str">
        <f t="shared" ca="1" si="24"/>
        <v>,0</v>
      </c>
      <c r="M135" s="17" t="str">
        <f t="shared" ca="1" si="25"/>
        <v>C2</v>
      </c>
      <c r="N135" s="17" t="str">
        <f t="shared" ca="1" si="26"/>
        <v>C2</v>
      </c>
    </row>
    <row r="136" spans="1:14" s="268" customFormat="1" ht="30" customHeight="1" x14ac:dyDescent="0.2">
      <c r="A136" s="167" t="s">
        <v>593</v>
      </c>
      <c r="B136" s="160" t="s">
        <v>1684</v>
      </c>
      <c r="C136" s="161" t="s">
        <v>15</v>
      </c>
      <c r="D136" s="162" t="s">
        <v>1589</v>
      </c>
      <c r="E136" s="163" t="s">
        <v>181</v>
      </c>
      <c r="F136" s="164">
        <v>3</v>
      </c>
      <c r="G136" s="120"/>
      <c r="H136" s="165">
        <f t="shared" si="22"/>
        <v>0</v>
      </c>
      <c r="I136" s="24" t="str">
        <f t="shared" ca="1" si="23"/>
        <v/>
      </c>
      <c r="J136" s="15" t="str">
        <f t="shared" si="27"/>
        <v>F020Relocating Existing Hydrant - Type BCW 2110-R13each</v>
      </c>
      <c r="K136" s="16">
        <f>MATCH(J136,'Pay Items'!$K$1:$K$649,0)</f>
        <v>610</v>
      </c>
      <c r="L136" s="17" t="str">
        <f t="shared" ca="1" si="24"/>
        <v>,0</v>
      </c>
      <c r="M136" s="17" t="str">
        <f t="shared" ca="1" si="25"/>
        <v>C2</v>
      </c>
      <c r="N136" s="17" t="str">
        <f t="shared" ca="1" si="26"/>
        <v>C2</v>
      </c>
    </row>
    <row r="137" spans="1:14" s="268" customFormat="1" ht="30" customHeight="1" x14ac:dyDescent="0.2">
      <c r="A137" s="167"/>
      <c r="B137" s="160" t="s">
        <v>1685</v>
      </c>
      <c r="C137" s="161" t="s">
        <v>1686</v>
      </c>
      <c r="D137" s="162" t="s">
        <v>1589</v>
      </c>
      <c r="E137" s="163" t="s">
        <v>181</v>
      </c>
      <c r="F137" s="164">
        <v>1</v>
      </c>
      <c r="G137" s="120"/>
      <c r="H137" s="165">
        <f t="shared" si="22"/>
        <v>0</v>
      </c>
      <c r="I137" s="24" t="str">
        <f t="shared" ca="1" si="23"/>
        <v/>
      </c>
      <c r="J137" s="15" t="str">
        <f t="shared" si="27"/>
        <v>Replace Existing Hydrant - Type BCW 2110-R13each</v>
      </c>
      <c r="K137" s="16" t="e">
        <f>MATCH(J137,'Pay Items'!$K$1:$K$649,0)</f>
        <v>#N/A</v>
      </c>
      <c r="L137" s="17" t="str">
        <f t="shared" ca="1" si="24"/>
        <v>,0</v>
      </c>
      <c r="M137" s="17" t="str">
        <f t="shared" ca="1" si="25"/>
        <v>C2</v>
      </c>
      <c r="N137" s="17" t="str">
        <f t="shared" ca="1" si="26"/>
        <v>C2</v>
      </c>
    </row>
    <row r="138" spans="1:14" s="268" customFormat="1" ht="30" customHeight="1" x14ac:dyDescent="0.2">
      <c r="A138" s="269"/>
      <c r="B138" s="160" t="s">
        <v>1687</v>
      </c>
      <c r="C138" s="161" t="s">
        <v>1774</v>
      </c>
      <c r="D138" s="162"/>
      <c r="E138" s="163"/>
      <c r="F138" s="164"/>
      <c r="G138" s="239"/>
      <c r="H138" s="165"/>
      <c r="I138" s="24" t="str">
        <f t="shared" ca="1" si="23"/>
        <v>LOCKED</v>
      </c>
      <c r="J138" s="15" t="str">
        <f t="shared" si="27"/>
        <v>Watermain Extension</v>
      </c>
      <c r="K138" s="16" t="e">
        <f>MATCH(J138,'Pay Items'!$K$1:$K$649,0)</f>
        <v>#N/A</v>
      </c>
      <c r="L138" s="17" t="str">
        <f t="shared" ca="1" si="24"/>
        <v>,0</v>
      </c>
      <c r="M138" s="17" t="str">
        <f t="shared" ca="1" si="25"/>
        <v>C2</v>
      </c>
      <c r="N138" s="17" t="str">
        <f t="shared" ca="1" si="26"/>
        <v>C2</v>
      </c>
    </row>
    <row r="139" spans="1:14" s="268" customFormat="1" ht="30" customHeight="1" x14ac:dyDescent="0.2">
      <c r="A139" s="269"/>
      <c r="B139" s="166" t="s">
        <v>350</v>
      </c>
      <c r="C139" s="161" t="s">
        <v>1775</v>
      </c>
      <c r="D139" s="162" t="s">
        <v>1589</v>
      </c>
      <c r="E139" s="163" t="s">
        <v>182</v>
      </c>
      <c r="F139" s="164">
        <v>35</v>
      </c>
      <c r="G139" s="120"/>
      <c r="H139" s="165">
        <f>ROUND(G139*F139,2)</f>
        <v>0</v>
      </c>
      <c r="I139" s="24" t="str">
        <f t="shared" ca="1" si="23"/>
        <v/>
      </c>
      <c r="J139" s="15" t="str">
        <f t="shared" si="27"/>
        <v>150 mm Watermain Pipe, Class B Sand Bedding, Class 3 BackfillCW 2110-R13m</v>
      </c>
      <c r="K139" s="16" t="e">
        <f>MATCH(J139,'Pay Items'!$K$1:$K$649,0)</f>
        <v>#N/A</v>
      </c>
      <c r="L139" s="17" t="str">
        <f t="shared" ca="1" si="24"/>
        <v>,0</v>
      </c>
      <c r="M139" s="17" t="str">
        <f t="shared" ca="1" si="25"/>
        <v>C2</v>
      </c>
      <c r="N139" s="17" t="str">
        <f t="shared" ca="1" si="26"/>
        <v>C2</v>
      </c>
    </row>
    <row r="140" spans="1:14" ht="30" customHeight="1" x14ac:dyDescent="0.2">
      <c r="A140" s="144"/>
      <c r="B140" s="153"/>
      <c r="C140" s="177" t="s">
        <v>202</v>
      </c>
      <c r="D140" s="155"/>
      <c r="E140" s="163"/>
      <c r="F140" s="157" t="s">
        <v>173</v>
      </c>
      <c r="G140" s="158"/>
      <c r="H140" s="158"/>
      <c r="I140" s="24" t="str">
        <f t="shared" ca="1" si="23"/>
        <v>LOCKED</v>
      </c>
      <c r="J140" s="15" t="str">
        <f t="shared" si="27"/>
        <v>LANDSCAPING</v>
      </c>
      <c r="K140" s="16">
        <f>MATCH(J140,'Pay Items'!$K$1:$K$649,0)</f>
        <v>618</v>
      </c>
      <c r="L140" s="17" t="str">
        <f t="shared" ca="1" si="24"/>
        <v>,0</v>
      </c>
      <c r="M140" s="17" t="str">
        <f t="shared" ca="1" si="25"/>
        <v>C2</v>
      </c>
      <c r="N140" s="17" t="str">
        <f t="shared" ca="1" si="26"/>
        <v>C2</v>
      </c>
    </row>
    <row r="141" spans="1:14" ht="30" customHeight="1" x14ac:dyDescent="0.2">
      <c r="A141" s="179" t="s">
        <v>242</v>
      </c>
      <c r="B141" s="160" t="s">
        <v>1776</v>
      </c>
      <c r="C141" s="161" t="s">
        <v>147</v>
      </c>
      <c r="D141" s="162" t="s">
        <v>1539</v>
      </c>
      <c r="E141" s="163"/>
      <c r="F141" s="157" t="s">
        <v>173</v>
      </c>
      <c r="G141" s="158"/>
      <c r="H141" s="158"/>
      <c r="I141" s="24" t="str">
        <f t="shared" ca="1" si="23"/>
        <v>LOCKED</v>
      </c>
      <c r="J141" s="15" t="str">
        <f t="shared" si="27"/>
        <v>G001SoddingCW 3510-R10</v>
      </c>
      <c r="K141" s="16">
        <f>MATCH(J141,'Pay Items'!$K$1:$K$649,0)</f>
        <v>619</v>
      </c>
      <c r="L141" s="17" t="str">
        <f t="shared" ca="1" si="24"/>
        <v>,0</v>
      </c>
      <c r="M141" s="17" t="str">
        <f t="shared" ca="1" si="25"/>
        <v>C2</v>
      </c>
      <c r="N141" s="17" t="str">
        <f t="shared" ca="1" si="26"/>
        <v>C2</v>
      </c>
    </row>
    <row r="142" spans="1:14" ht="30" customHeight="1" x14ac:dyDescent="0.2">
      <c r="A142" s="179" t="s">
        <v>243</v>
      </c>
      <c r="B142" s="166" t="s">
        <v>350</v>
      </c>
      <c r="C142" s="170" t="s">
        <v>885</v>
      </c>
      <c r="D142" s="162"/>
      <c r="E142" s="163" t="s">
        <v>178</v>
      </c>
      <c r="F142" s="164">
        <v>200</v>
      </c>
      <c r="G142" s="120"/>
      <c r="H142" s="165">
        <f t="shared" ref="H142:H148" si="28">ROUND(G142*F142,2)</f>
        <v>0</v>
      </c>
      <c r="I142" s="24" t="str">
        <f t="shared" ca="1" si="23"/>
        <v/>
      </c>
      <c r="J142" s="15" t="str">
        <f t="shared" si="27"/>
        <v>G002width &lt; 600 mmm²</v>
      </c>
      <c r="K142" s="16">
        <f>MATCH(J142,'Pay Items'!$K$1:$K$649,0)</f>
        <v>620</v>
      </c>
      <c r="L142" s="17" t="str">
        <f t="shared" ca="1" si="24"/>
        <v>,0</v>
      </c>
      <c r="M142" s="17" t="str">
        <f t="shared" ca="1" si="25"/>
        <v>C2</v>
      </c>
      <c r="N142" s="17" t="str">
        <f t="shared" ca="1" si="26"/>
        <v>C2</v>
      </c>
    </row>
    <row r="143" spans="1:14" ht="30" customHeight="1" x14ac:dyDescent="0.2">
      <c r="A143" s="179" t="s">
        <v>244</v>
      </c>
      <c r="B143" s="166" t="s">
        <v>351</v>
      </c>
      <c r="C143" s="161" t="s">
        <v>886</v>
      </c>
      <c r="D143" s="162"/>
      <c r="E143" s="163" t="s">
        <v>178</v>
      </c>
      <c r="F143" s="164">
        <v>8500</v>
      </c>
      <c r="G143" s="120"/>
      <c r="H143" s="165">
        <f t="shared" si="28"/>
        <v>0</v>
      </c>
      <c r="I143" s="24" t="str">
        <f t="shared" ca="1" si="23"/>
        <v/>
      </c>
      <c r="J143" s="15" t="str">
        <f t="shared" si="27"/>
        <v>G003width &gt; or = 600 mmm²</v>
      </c>
      <c r="K143" s="16">
        <f>MATCH(J143,'Pay Items'!$K$1:$K$649,0)</f>
        <v>621</v>
      </c>
      <c r="L143" s="17" t="str">
        <f t="shared" ca="1" si="24"/>
        <v>,0</v>
      </c>
      <c r="M143" s="17" t="str">
        <f t="shared" ca="1" si="25"/>
        <v>C2</v>
      </c>
      <c r="N143" s="17" t="str">
        <f t="shared" ca="1" si="26"/>
        <v>C2</v>
      </c>
    </row>
    <row r="144" spans="1:14" ht="30" customHeight="1" x14ac:dyDescent="0.2">
      <c r="A144" s="198"/>
      <c r="B144" s="160" t="s">
        <v>1777</v>
      </c>
      <c r="C144" s="161" t="s">
        <v>1688</v>
      </c>
      <c r="D144" s="162" t="s">
        <v>1689</v>
      </c>
      <c r="E144" s="163" t="s">
        <v>605</v>
      </c>
      <c r="F144" s="157" t="s">
        <v>173</v>
      </c>
      <c r="G144" s="158"/>
      <c r="H144" s="158"/>
      <c r="I144" s="24" t="str">
        <f t="shared" ca="1" si="23"/>
        <v>LOCKED</v>
      </c>
      <c r="J144" s="15" t="str">
        <f t="shared" si="27"/>
        <v>Removal of Existing Trees</v>
      </c>
      <c r="K144" s="16" t="e">
        <f>MATCH(J144,'Pay Items'!$K$1:$K$649,0)</f>
        <v>#N/A</v>
      </c>
      <c r="L144" s="17" t="str">
        <f t="shared" ca="1" si="24"/>
        <v>,0</v>
      </c>
      <c r="M144" s="17" t="str">
        <f t="shared" ca="1" si="25"/>
        <v>C2</v>
      </c>
      <c r="N144" s="17" t="str">
        <f t="shared" ca="1" si="26"/>
        <v>C2</v>
      </c>
    </row>
    <row r="145" spans="1:14" ht="30" customHeight="1" x14ac:dyDescent="0.2">
      <c r="A145" s="198"/>
      <c r="B145" s="166" t="s">
        <v>350</v>
      </c>
      <c r="C145" s="161" t="s">
        <v>1690</v>
      </c>
      <c r="D145" s="162" t="s">
        <v>605</v>
      </c>
      <c r="E145" s="163" t="s">
        <v>181</v>
      </c>
      <c r="F145" s="164">
        <v>2</v>
      </c>
      <c r="G145" s="120"/>
      <c r="H145" s="165">
        <f t="shared" si="28"/>
        <v>0</v>
      </c>
      <c r="I145" s="24" t="str">
        <f t="shared" ca="1" si="23"/>
        <v/>
      </c>
      <c r="J145" s="15" t="str">
        <f t="shared" si="27"/>
        <v>150 mm Diametereach</v>
      </c>
      <c r="K145" s="16" t="e">
        <f>MATCH(J145,'Pay Items'!$K$1:$K$649,0)</f>
        <v>#N/A</v>
      </c>
      <c r="L145" s="17" t="str">
        <f t="shared" ca="1" si="24"/>
        <v>,0</v>
      </c>
      <c r="M145" s="17" t="str">
        <f t="shared" ca="1" si="25"/>
        <v>C2</v>
      </c>
      <c r="N145" s="17" t="str">
        <f t="shared" ca="1" si="26"/>
        <v>C2</v>
      </c>
    </row>
    <row r="146" spans="1:14" ht="30" customHeight="1" x14ac:dyDescent="0.2">
      <c r="A146" s="198"/>
      <c r="B146" s="166" t="s">
        <v>351</v>
      </c>
      <c r="C146" s="161" t="s">
        <v>1691</v>
      </c>
      <c r="D146" s="162" t="s">
        <v>605</v>
      </c>
      <c r="E146" s="163" t="s">
        <v>181</v>
      </c>
      <c r="F146" s="164">
        <v>9</v>
      </c>
      <c r="G146" s="120"/>
      <c r="H146" s="165">
        <f t="shared" si="28"/>
        <v>0</v>
      </c>
      <c r="I146" s="24" t="str">
        <f t="shared" ca="1" si="23"/>
        <v/>
      </c>
      <c r="J146" s="15" t="str">
        <f t="shared" si="27"/>
        <v>300 mm Diametereach</v>
      </c>
      <c r="K146" s="16" t="e">
        <f>MATCH(J146,'Pay Items'!$K$1:$K$649,0)</f>
        <v>#N/A</v>
      </c>
      <c r="L146" s="17" t="str">
        <f t="shared" ca="1" si="24"/>
        <v>,0</v>
      </c>
      <c r="M146" s="17" t="str">
        <f t="shared" ca="1" si="25"/>
        <v>C2</v>
      </c>
      <c r="N146" s="17" t="str">
        <f t="shared" ca="1" si="26"/>
        <v>C2</v>
      </c>
    </row>
    <row r="147" spans="1:14" ht="30" customHeight="1" x14ac:dyDescent="0.2">
      <c r="A147" s="198"/>
      <c r="B147" s="166" t="s">
        <v>352</v>
      </c>
      <c r="C147" s="161" t="s">
        <v>1692</v>
      </c>
      <c r="D147" s="175"/>
      <c r="E147" s="163" t="s">
        <v>181</v>
      </c>
      <c r="F147" s="176">
        <v>1</v>
      </c>
      <c r="G147" s="120"/>
      <c r="H147" s="165">
        <f t="shared" si="28"/>
        <v>0</v>
      </c>
      <c r="I147" s="24" t="str">
        <f t="shared" ca="1" si="23"/>
        <v/>
      </c>
      <c r="J147" s="15" t="str">
        <f t="shared" si="27"/>
        <v>450 mm Diametereach</v>
      </c>
      <c r="K147" s="16" t="e">
        <f>MATCH(J147,'Pay Items'!$K$1:$K$649,0)</f>
        <v>#N/A</v>
      </c>
      <c r="L147" s="17" t="str">
        <f t="shared" ca="1" si="24"/>
        <v>,0</v>
      </c>
      <c r="M147" s="17" t="str">
        <f t="shared" ca="1" si="25"/>
        <v>C2</v>
      </c>
      <c r="N147" s="17" t="str">
        <f t="shared" ca="1" si="26"/>
        <v>C2</v>
      </c>
    </row>
    <row r="148" spans="1:14" ht="30" customHeight="1" x14ac:dyDescent="0.2">
      <c r="A148" s="198"/>
      <c r="B148" s="199" t="s">
        <v>353</v>
      </c>
      <c r="C148" s="200" t="s">
        <v>1693</v>
      </c>
      <c r="D148" s="201"/>
      <c r="E148" s="202" t="s">
        <v>181</v>
      </c>
      <c r="F148" s="203">
        <v>3</v>
      </c>
      <c r="G148" s="204"/>
      <c r="H148" s="205">
        <f t="shared" si="28"/>
        <v>0</v>
      </c>
      <c r="I148" s="24" t="str">
        <f t="shared" ca="1" si="23"/>
        <v/>
      </c>
      <c r="J148" s="15" t="str">
        <f t="shared" si="27"/>
        <v>600 mm Diametereach</v>
      </c>
      <c r="K148" s="16" t="e">
        <f>MATCH(J148,'Pay Items'!$K$1:$K$649,0)</f>
        <v>#N/A</v>
      </c>
      <c r="L148" s="17" t="str">
        <f t="shared" ca="1" si="24"/>
        <v>,0</v>
      </c>
      <c r="M148" s="17" t="str">
        <f t="shared" ca="1" si="25"/>
        <v>C2</v>
      </c>
      <c r="N148" s="17" t="str">
        <f t="shared" ca="1" si="26"/>
        <v>C2</v>
      </c>
    </row>
    <row r="149" spans="1:14" s="206" customFormat="1" ht="45" customHeight="1" x14ac:dyDescent="0.2">
      <c r="A149" s="270"/>
      <c r="B149" s="271" t="s">
        <v>608</v>
      </c>
      <c r="C149" s="307" t="str">
        <f>C8</f>
        <v>CONCRETE PAVEMENT RECONSTRUCTION:  UNIVERSITY CRESCENT FROM DYSART ROAD TO THATCHER DRIVE</v>
      </c>
      <c r="D149" s="308"/>
      <c r="E149" s="308"/>
      <c r="F149" s="309"/>
      <c r="G149" s="270" t="s">
        <v>1694</v>
      </c>
      <c r="H149" s="270">
        <f>SUM(H8:H148)</f>
        <v>0</v>
      </c>
      <c r="I149" s="24" t="str">
        <f t="shared" ca="1" si="23"/>
        <v>LOCKED</v>
      </c>
      <c r="J149" s="15" t="str">
        <f t="shared" si="27"/>
        <v>CONCRETE PAVEMENT RECONSTRUCTION: UNIVERSITY CRESCENT FROM DYSART ROAD TO THATCHER DRIVE</v>
      </c>
      <c r="K149" s="16" t="e">
        <f>MATCH(J149,'Pay Items'!$K$1:$K$649,0)</f>
        <v>#N/A</v>
      </c>
      <c r="L149" s="17" t="str">
        <f t="shared" ca="1" si="24"/>
        <v>G</v>
      </c>
      <c r="M149" s="17" t="str">
        <f t="shared" ca="1" si="25"/>
        <v>C2</v>
      </c>
      <c r="N149" s="17" t="str">
        <f t="shared" ca="1" si="26"/>
        <v>C2</v>
      </c>
    </row>
    <row r="150" spans="1:14" s="274" customFormat="1" ht="45" customHeight="1" x14ac:dyDescent="0.2">
      <c r="A150" s="272"/>
      <c r="B150" s="266" t="s">
        <v>609</v>
      </c>
      <c r="C150" s="310" t="s">
        <v>1695</v>
      </c>
      <c r="D150" s="311"/>
      <c r="E150" s="311"/>
      <c r="F150" s="312"/>
      <c r="G150" s="272"/>
      <c r="H150" s="273"/>
      <c r="I150" s="24" t="str">
        <f t="shared" ca="1" si="23"/>
        <v>LOCKED</v>
      </c>
      <c r="J150" s="15" t="str">
        <f t="shared" si="27"/>
        <v>TRAFFIC SIGNAL CONDUIT AND BASE INSTALLATION AND ASSOCIATED WORKS</v>
      </c>
      <c r="K150" s="16" t="e">
        <f>MATCH(J150,'Pay Items'!$K$1:$K$649,0)</f>
        <v>#N/A</v>
      </c>
      <c r="L150" s="17" t="str">
        <f t="shared" ca="1" si="24"/>
        <v>G</v>
      </c>
      <c r="M150" s="17" t="str">
        <f t="shared" ca="1" si="25"/>
        <v>C2</v>
      </c>
      <c r="N150" s="17" t="str">
        <f t="shared" ca="1" si="26"/>
        <v>C2</v>
      </c>
    </row>
    <row r="151" spans="1:14" s="152" customFormat="1" ht="30" customHeight="1" x14ac:dyDescent="0.2">
      <c r="A151" s="150"/>
      <c r="B151" s="207"/>
      <c r="C151" s="299" t="s">
        <v>1696</v>
      </c>
      <c r="D151" s="300"/>
      <c r="E151" s="209"/>
      <c r="F151" s="157" t="s">
        <v>173</v>
      </c>
      <c r="G151" s="158" t="s">
        <v>173</v>
      </c>
      <c r="H151" s="158"/>
      <c r="I151" s="24" t="str">
        <f t="shared" ca="1" si="23"/>
        <v>LOCKED</v>
      </c>
      <c r="J151" s="15" t="str">
        <f t="shared" si="27"/>
        <v>UNIVERSITY CRESCENT AND SIFTON ROAD</v>
      </c>
      <c r="K151" s="16" t="e">
        <f>MATCH(J151,'Pay Items'!$K$1:$K$649,0)</f>
        <v>#N/A</v>
      </c>
      <c r="L151" s="17" t="str">
        <f t="shared" ca="1" si="24"/>
        <v>,0</v>
      </c>
      <c r="M151" s="17" t="str">
        <f t="shared" ca="1" si="25"/>
        <v>C2</v>
      </c>
      <c r="N151" s="17" t="str">
        <f t="shared" ca="1" si="26"/>
        <v>C2</v>
      </c>
    </row>
    <row r="152" spans="1:14" s="152" customFormat="1" ht="30" customHeight="1" x14ac:dyDescent="0.2">
      <c r="A152" s="150"/>
      <c r="B152" s="207"/>
      <c r="C152" s="208" t="s">
        <v>1697</v>
      </c>
      <c r="D152" s="208"/>
      <c r="E152" s="209"/>
      <c r="F152" s="157" t="s">
        <v>173</v>
      </c>
      <c r="G152" s="158" t="s">
        <v>173</v>
      </c>
      <c r="H152" s="158"/>
      <c r="I152" s="24" t="str">
        <f t="shared" ca="1" si="23"/>
        <v>LOCKED</v>
      </c>
      <c r="J152" s="15" t="str">
        <f t="shared" si="27"/>
        <v>INSTALLATIONS</v>
      </c>
      <c r="K152" s="16" t="e">
        <f>MATCH(J152,'Pay Items'!$K$1:$K$649,0)</f>
        <v>#N/A</v>
      </c>
      <c r="L152" s="17" t="str">
        <f t="shared" ca="1" si="24"/>
        <v>,0</v>
      </c>
      <c r="M152" s="17" t="str">
        <f t="shared" ca="1" si="25"/>
        <v>C2</v>
      </c>
      <c r="N152" s="17" t="str">
        <f t="shared" ca="1" si="26"/>
        <v>C2</v>
      </c>
    </row>
    <row r="153" spans="1:14" s="152" customFormat="1" ht="30" customHeight="1" x14ac:dyDescent="0.2">
      <c r="A153" s="150"/>
      <c r="B153" s="160" t="s">
        <v>150</v>
      </c>
      <c r="C153" s="161" t="s">
        <v>1698</v>
      </c>
      <c r="D153" s="208"/>
      <c r="E153" s="209"/>
      <c r="F153" s="157" t="s">
        <v>173</v>
      </c>
      <c r="G153" s="158" t="s">
        <v>173</v>
      </c>
      <c r="H153" s="158"/>
      <c r="I153" s="24" t="str">
        <f t="shared" ca="1" si="23"/>
        <v>LOCKED</v>
      </c>
      <c r="J153" s="15" t="str">
        <f t="shared" si="27"/>
        <v>Installation of Conduit</v>
      </c>
      <c r="K153" s="16" t="e">
        <f>MATCH(J153,'Pay Items'!$K$1:$K$649,0)</f>
        <v>#N/A</v>
      </c>
      <c r="L153" s="17" t="str">
        <f t="shared" ca="1" si="24"/>
        <v>,0</v>
      </c>
      <c r="M153" s="17" t="str">
        <f t="shared" ca="1" si="25"/>
        <v>C2</v>
      </c>
      <c r="N153" s="17" t="str">
        <f t="shared" ca="1" si="26"/>
        <v>C2</v>
      </c>
    </row>
    <row r="154" spans="1:14" s="152" customFormat="1" ht="30" customHeight="1" x14ac:dyDescent="0.2">
      <c r="A154" s="150"/>
      <c r="B154" s="166" t="s">
        <v>350</v>
      </c>
      <c r="C154" s="161" t="s">
        <v>1699</v>
      </c>
      <c r="D154" s="83" t="s">
        <v>1700</v>
      </c>
      <c r="E154" s="163" t="s">
        <v>182</v>
      </c>
      <c r="F154" s="176">
        <v>30</v>
      </c>
      <c r="G154" s="120"/>
      <c r="H154" s="165">
        <f t="shared" ref="H154:H167" si="29">ROUND(G154*F154,2)</f>
        <v>0</v>
      </c>
      <c r="I154" s="24" t="str">
        <f t="shared" ca="1" si="23"/>
        <v/>
      </c>
      <c r="J154" s="15" t="str">
        <f t="shared" si="27"/>
        <v>Installation of Conduit - SingleCW 3620m</v>
      </c>
      <c r="K154" s="16" t="e">
        <f>MATCH(J154,'Pay Items'!$K$1:$K$649,0)</f>
        <v>#N/A</v>
      </c>
      <c r="L154" s="17" t="str">
        <f t="shared" ca="1" si="24"/>
        <v>,0</v>
      </c>
      <c r="M154" s="17" t="str">
        <f t="shared" ca="1" si="25"/>
        <v>C2</v>
      </c>
      <c r="N154" s="17" t="str">
        <f t="shared" ca="1" si="26"/>
        <v>C2</v>
      </c>
    </row>
    <row r="155" spans="1:14" s="152" customFormat="1" ht="30" customHeight="1" x14ac:dyDescent="0.2">
      <c r="A155" s="150"/>
      <c r="B155" s="166" t="s">
        <v>351</v>
      </c>
      <c r="C155" s="161" t="s">
        <v>1701</v>
      </c>
      <c r="D155" s="83" t="s">
        <v>1700</v>
      </c>
      <c r="E155" s="163" t="s">
        <v>182</v>
      </c>
      <c r="F155" s="176">
        <v>250</v>
      </c>
      <c r="G155" s="120"/>
      <c r="H155" s="165">
        <f t="shared" si="29"/>
        <v>0</v>
      </c>
      <c r="I155" s="24" t="str">
        <f t="shared" ca="1" si="23"/>
        <v/>
      </c>
      <c r="J155" s="15" t="str">
        <f t="shared" si="27"/>
        <v>Installation of Conduit - DoubleCW 3620m</v>
      </c>
      <c r="K155" s="16" t="e">
        <f>MATCH(J155,'Pay Items'!$K$1:$K$649,0)</f>
        <v>#N/A</v>
      </c>
      <c r="L155" s="17" t="str">
        <f t="shared" ca="1" si="24"/>
        <v>,0</v>
      </c>
      <c r="M155" s="17" t="str">
        <f t="shared" ca="1" si="25"/>
        <v>C2</v>
      </c>
      <c r="N155" s="17" t="str">
        <f t="shared" ca="1" si="26"/>
        <v>C2</v>
      </c>
    </row>
    <row r="156" spans="1:14" s="152" customFormat="1" ht="30" customHeight="1" x14ac:dyDescent="0.2">
      <c r="A156" s="150"/>
      <c r="B156" s="160" t="s">
        <v>151</v>
      </c>
      <c r="C156" s="161" t="s">
        <v>1702</v>
      </c>
      <c r="D156" s="208"/>
      <c r="E156" s="209"/>
      <c r="F156" s="157" t="s">
        <v>173</v>
      </c>
      <c r="G156" s="158"/>
      <c r="H156" s="158"/>
      <c r="I156" s="24" t="str">
        <f t="shared" ca="1" si="23"/>
        <v>LOCKED</v>
      </c>
      <c r="J156" s="15" t="str">
        <f t="shared" si="27"/>
        <v>Installation of Concrete Bases</v>
      </c>
      <c r="K156" s="16" t="e">
        <f>MATCH(J156,'Pay Items'!$K$1:$K$649,0)</f>
        <v>#N/A</v>
      </c>
      <c r="L156" s="17" t="str">
        <f t="shared" ca="1" si="24"/>
        <v>,0</v>
      </c>
      <c r="M156" s="17" t="str">
        <f t="shared" ca="1" si="25"/>
        <v>C2</v>
      </c>
      <c r="N156" s="17" t="str">
        <f t="shared" ca="1" si="26"/>
        <v>C2</v>
      </c>
    </row>
    <row r="157" spans="1:14" s="152" customFormat="1" ht="64.150000000000006" customHeight="1" x14ac:dyDescent="0.2">
      <c r="A157" s="150"/>
      <c r="B157" s="166" t="s">
        <v>350</v>
      </c>
      <c r="C157" s="161" t="s">
        <v>1703</v>
      </c>
      <c r="D157" s="83" t="s">
        <v>1704</v>
      </c>
      <c r="E157" s="163" t="s">
        <v>181</v>
      </c>
      <c r="F157" s="176">
        <v>6</v>
      </c>
      <c r="G157" s="120"/>
      <c r="H157" s="165">
        <f t="shared" ref="H157:H159" si="30">ROUND(G157*F157,2)</f>
        <v>0</v>
      </c>
      <c r="I157" s="24" t="str">
        <f t="shared" ca="1" si="23"/>
        <v/>
      </c>
      <c r="J157" s="15" t="str">
        <f t="shared" si="27"/>
        <v>Signal Pole Base Early Open - Type ODCW 3620, SD-312A, SD-315.C, E31, E33each</v>
      </c>
      <c r="K157" s="16" t="e">
        <f>MATCH(J157,'Pay Items'!$K$1:$K$649,0)</f>
        <v>#N/A</v>
      </c>
      <c r="L157" s="17" t="str">
        <f t="shared" ca="1" si="24"/>
        <v>,0</v>
      </c>
      <c r="M157" s="17" t="str">
        <f t="shared" ca="1" si="25"/>
        <v>C2</v>
      </c>
      <c r="N157" s="17" t="str">
        <f t="shared" ca="1" si="26"/>
        <v>C2</v>
      </c>
    </row>
    <row r="158" spans="1:14" s="152" customFormat="1" ht="33.6" customHeight="1" x14ac:dyDescent="0.2">
      <c r="A158" s="150"/>
      <c r="B158" s="166" t="s">
        <v>351</v>
      </c>
      <c r="C158" s="161" t="s">
        <v>1705</v>
      </c>
      <c r="D158" s="83" t="s">
        <v>1706</v>
      </c>
      <c r="E158" s="163" t="s">
        <v>181</v>
      </c>
      <c r="F158" s="176">
        <v>1</v>
      </c>
      <c r="G158" s="120"/>
      <c r="H158" s="165">
        <f t="shared" si="30"/>
        <v>0</v>
      </c>
      <c r="I158" s="24" t="str">
        <f t="shared" ca="1" si="23"/>
        <v/>
      </c>
      <c r="J158" s="15" t="str">
        <f t="shared" si="27"/>
        <v>Controller BaseCW 3620, SD-300each</v>
      </c>
      <c r="K158" s="16" t="e">
        <f>MATCH(J158,'Pay Items'!$K$1:$K$649,0)</f>
        <v>#N/A</v>
      </c>
      <c r="L158" s="17" t="str">
        <f t="shared" ca="1" si="24"/>
        <v>,0</v>
      </c>
      <c r="M158" s="17" t="str">
        <f t="shared" ca="1" si="25"/>
        <v>C2</v>
      </c>
      <c r="N158" s="17" t="str">
        <f t="shared" ca="1" si="26"/>
        <v>C2</v>
      </c>
    </row>
    <row r="159" spans="1:14" s="152" customFormat="1" ht="33.6" customHeight="1" x14ac:dyDescent="0.2">
      <c r="A159" s="150"/>
      <c r="B159" s="166" t="s">
        <v>352</v>
      </c>
      <c r="C159" s="161" t="s">
        <v>1707</v>
      </c>
      <c r="D159" s="83" t="s">
        <v>1708</v>
      </c>
      <c r="E159" s="163" t="s">
        <v>181</v>
      </c>
      <c r="F159" s="176">
        <v>1</v>
      </c>
      <c r="G159" s="120"/>
      <c r="H159" s="165">
        <f t="shared" si="30"/>
        <v>0</v>
      </c>
      <c r="I159" s="24" t="str">
        <f t="shared" ca="1" si="23"/>
        <v/>
      </c>
      <c r="J159" s="15" t="str">
        <f t="shared" si="27"/>
        <v>Pedestal BaseCW 3620, SD-302each</v>
      </c>
      <c r="K159" s="16" t="e">
        <f>MATCH(J159,'Pay Items'!$K$1:$K$649,0)</f>
        <v>#N/A</v>
      </c>
      <c r="L159" s="17" t="str">
        <f t="shared" ca="1" si="24"/>
        <v>,0</v>
      </c>
      <c r="M159" s="17" t="str">
        <f t="shared" ca="1" si="25"/>
        <v>C2</v>
      </c>
      <c r="N159" s="17" t="str">
        <f t="shared" ca="1" si="26"/>
        <v>C2</v>
      </c>
    </row>
    <row r="160" spans="1:14" s="152" customFormat="1" ht="30" customHeight="1" x14ac:dyDescent="0.2">
      <c r="A160" s="150"/>
      <c r="B160" s="160" t="s">
        <v>152</v>
      </c>
      <c r="C160" s="161" t="s">
        <v>1709</v>
      </c>
      <c r="D160" s="208"/>
      <c r="E160" s="209"/>
      <c r="F160" s="157" t="s">
        <v>173</v>
      </c>
      <c r="G160" s="158"/>
      <c r="H160" s="158"/>
      <c r="I160" s="24" t="str">
        <f t="shared" ca="1" si="23"/>
        <v>LOCKED</v>
      </c>
      <c r="J160" s="15" t="str">
        <f t="shared" si="27"/>
        <v>Installation of Service Boxes</v>
      </c>
      <c r="K160" s="16" t="e">
        <f>MATCH(J160,'Pay Items'!$K$1:$K$649,0)</f>
        <v>#N/A</v>
      </c>
      <c r="L160" s="17" t="str">
        <f t="shared" ca="1" si="24"/>
        <v>,0</v>
      </c>
      <c r="M160" s="17" t="str">
        <f t="shared" ca="1" si="25"/>
        <v>C2</v>
      </c>
      <c r="N160" s="17" t="str">
        <f t="shared" ca="1" si="26"/>
        <v>C2</v>
      </c>
    </row>
    <row r="161" spans="1:14" s="152" customFormat="1" ht="34.9" customHeight="1" x14ac:dyDescent="0.2">
      <c r="A161" s="150"/>
      <c r="B161" s="166" t="s">
        <v>350</v>
      </c>
      <c r="C161" s="161" t="s">
        <v>1710</v>
      </c>
      <c r="D161" s="83" t="s">
        <v>1711</v>
      </c>
      <c r="E161" s="163" t="s">
        <v>181</v>
      </c>
      <c r="F161" s="176">
        <v>7</v>
      </c>
      <c r="G161" s="120"/>
      <c r="H161" s="165">
        <f t="shared" ref="H161" si="31">ROUND(G161*F161,2)</f>
        <v>0</v>
      </c>
      <c r="I161" s="24" t="str">
        <f t="shared" ca="1" si="23"/>
        <v/>
      </c>
      <c r="J161" s="15" t="str">
        <f t="shared" si="27"/>
        <v>Service Box - Pre-Cast (17" x 30")CW 3620, SD-322, E31, E32each</v>
      </c>
      <c r="K161" s="16" t="e">
        <f>MATCH(J161,'Pay Items'!$K$1:$K$649,0)</f>
        <v>#N/A</v>
      </c>
      <c r="L161" s="17" t="str">
        <f t="shared" ca="1" si="24"/>
        <v>,0</v>
      </c>
      <c r="M161" s="17" t="str">
        <f t="shared" ca="1" si="25"/>
        <v>C2</v>
      </c>
      <c r="N161" s="17" t="str">
        <f t="shared" ca="1" si="26"/>
        <v>C2</v>
      </c>
    </row>
    <row r="162" spans="1:14" s="152" customFormat="1" ht="30" customHeight="1" x14ac:dyDescent="0.2">
      <c r="A162" s="150"/>
      <c r="B162" s="207"/>
      <c r="C162" s="208" t="s">
        <v>1712</v>
      </c>
      <c r="D162" s="208"/>
      <c r="E162" s="209"/>
      <c r="F162" s="157" t="s">
        <v>173</v>
      </c>
      <c r="G162" s="158"/>
      <c r="H162" s="158"/>
      <c r="I162" s="24" t="str">
        <f t="shared" ca="1" si="23"/>
        <v>LOCKED</v>
      </c>
      <c r="J162" s="15" t="str">
        <f t="shared" si="27"/>
        <v>REMOVALS</v>
      </c>
      <c r="K162" s="16" t="e">
        <f>MATCH(J162,'Pay Items'!$K$1:$K$649,0)</f>
        <v>#N/A</v>
      </c>
      <c r="L162" s="17" t="str">
        <f t="shared" ca="1" si="24"/>
        <v>,0</v>
      </c>
      <c r="M162" s="17" t="str">
        <f t="shared" ca="1" si="25"/>
        <v>C2</v>
      </c>
      <c r="N162" s="17" t="str">
        <f t="shared" ca="1" si="26"/>
        <v>C2</v>
      </c>
    </row>
    <row r="163" spans="1:14" s="152" customFormat="1" ht="30" customHeight="1" x14ac:dyDescent="0.2">
      <c r="A163" s="150"/>
      <c r="B163" s="160" t="s">
        <v>153</v>
      </c>
      <c r="C163" s="161" t="s">
        <v>1713</v>
      </c>
      <c r="D163" s="208"/>
      <c r="E163" s="209"/>
      <c r="F163" s="157" t="s">
        <v>173</v>
      </c>
      <c r="G163" s="158"/>
      <c r="H163" s="158"/>
      <c r="I163" s="24" t="str">
        <f t="shared" ca="1" si="23"/>
        <v>LOCKED</v>
      </c>
      <c r="J163" s="15" t="str">
        <f t="shared" si="27"/>
        <v>Removal of Concrete Bases</v>
      </c>
      <c r="K163" s="16" t="e">
        <f>MATCH(J163,'Pay Items'!$K$1:$K$649,0)</f>
        <v>#N/A</v>
      </c>
      <c r="L163" s="17" t="str">
        <f t="shared" ca="1" si="24"/>
        <v>,0</v>
      </c>
      <c r="M163" s="17" t="str">
        <f t="shared" ca="1" si="25"/>
        <v>C2</v>
      </c>
      <c r="N163" s="17" t="str">
        <f t="shared" ca="1" si="26"/>
        <v>C2</v>
      </c>
    </row>
    <row r="164" spans="1:14" s="152" customFormat="1" ht="45" customHeight="1" x14ac:dyDescent="0.2">
      <c r="A164" s="150"/>
      <c r="B164" s="166" t="s">
        <v>350</v>
      </c>
      <c r="C164" s="161" t="s">
        <v>1714</v>
      </c>
      <c r="D164" s="83" t="s">
        <v>1700</v>
      </c>
      <c r="E164" s="163" t="s">
        <v>181</v>
      </c>
      <c r="F164" s="176">
        <v>6</v>
      </c>
      <c r="G164" s="120"/>
      <c r="H164" s="165">
        <f t="shared" ref="H164:H165" si="32">ROUND(G164*F164,2)</f>
        <v>0</v>
      </c>
      <c r="I164" s="24" t="str">
        <f t="shared" ca="1" si="23"/>
        <v/>
      </c>
      <c r="J164" s="15" t="str">
        <f t="shared" si="27"/>
        <v>Removal of Existing Signal Pole Base or Service BoxCW 3620each</v>
      </c>
      <c r="K164" s="16" t="e">
        <f>MATCH(J164,'Pay Items'!$K$1:$K$649,0)</f>
        <v>#N/A</v>
      </c>
      <c r="L164" s="17" t="str">
        <f t="shared" ca="1" si="24"/>
        <v>,0</v>
      </c>
      <c r="M164" s="17" t="str">
        <f t="shared" ca="1" si="25"/>
        <v>C2</v>
      </c>
      <c r="N164" s="17" t="str">
        <f t="shared" ca="1" si="26"/>
        <v>C2</v>
      </c>
    </row>
    <row r="165" spans="1:14" s="152" customFormat="1" ht="45" customHeight="1" x14ac:dyDescent="0.2">
      <c r="A165" s="150"/>
      <c r="B165" s="166" t="s">
        <v>351</v>
      </c>
      <c r="C165" s="161" t="s">
        <v>1715</v>
      </c>
      <c r="D165" s="83" t="s">
        <v>1700</v>
      </c>
      <c r="E165" s="163" t="s">
        <v>181</v>
      </c>
      <c r="F165" s="176">
        <v>2</v>
      </c>
      <c r="G165" s="120"/>
      <c r="H165" s="165">
        <f t="shared" si="32"/>
        <v>0</v>
      </c>
      <c r="I165" s="24" t="str">
        <f t="shared" ca="1" si="23"/>
        <v/>
      </c>
      <c r="J165" s="15" t="str">
        <f t="shared" si="27"/>
        <v>Removal of Existing Controller Base or Pedestal BaseCW 3620each</v>
      </c>
      <c r="K165" s="16" t="e">
        <f>MATCH(J165,'Pay Items'!$K$1:$K$649,0)</f>
        <v>#N/A</v>
      </c>
      <c r="L165" s="17" t="str">
        <f t="shared" ca="1" si="24"/>
        <v>,0</v>
      </c>
      <c r="M165" s="17" t="str">
        <f t="shared" ca="1" si="25"/>
        <v>C2</v>
      </c>
      <c r="N165" s="17" t="str">
        <f t="shared" ca="1" si="26"/>
        <v>C2</v>
      </c>
    </row>
    <row r="166" spans="1:14" s="152" customFormat="1" ht="30" customHeight="1" x14ac:dyDescent="0.2">
      <c r="A166" s="150"/>
      <c r="B166" s="207"/>
      <c r="C166" s="208" t="s">
        <v>186</v>
      </c>
      <c r="D166" s="208"/>
      <c r="E166" s="209"/>
      <c r="F166" s="157" t="s">
        <v>173</v>
      </c>
      <c r="G166" s="158"/>
      <c r="H166" s="158"/>
      <c r="I166" s="24" t="str">
        <f t="shared" ca="1" si="23"/>
        <v>LOCKED</v>
      </c>
      <c r="J166" s="15" t="str">
        <f t="shared" si="27"/>
        <v>MISCELLANEOUS</v>
      </c>
      <c r="K166" s="16">
        <f>MATCH(J166,'Pay Items'!$K$1:$K$649,0)</f>
        <v>625</v>
      </c>
      <c r="L166" s="17" t="str">
        <f t="shared" ca="1" si="24"/>
        <v>,0</v>
      </c>
      <c r="M166" s="17" t="str">
        <f t="shared" ca="1" si="25"/>
        <v>C2</v>
      </c>
      <c r="N166" s="17" t="str">
        <f t="shared" ca="1" si="26"/>
        <v>C2</v>
      </c>
    </row>
    <row r="167" spans="1:14" s="152" customFormat="1" ht="30" customHeight="1" x14ac:dyDescent="0.2">
      <c r="A167" s="150"/>
      <c r="B167" s="160" t="s">
        <v>154</v>
      </c>
      <c r="C167" s="161" t="s">
        <v>1716</v>
      </c>
      <c r="D167" s="83" t="s">
        <v>1700</v>
      </c>
      <c r="E167" s="163" t="s">
        <v>181</v>
      </c>
      <c r="F167" s="176">
        <v>5</v>
      </c>
      <c r="G167" s="120"/>
      <c r="H167" s="165">
        <f t="shared" si="29"/>
        <v>0</v>
      </c>
      <c r="I167" s="24" t="str">
        <f t="shared" ca="1" si="23"/>
        <v/>
      </c>
      <c r="J167" s="15" t="str">
        <f t="shared" si="27"/>
        <v>CutoversCW 3620each</v>
      </c>
      <c r="K167" s="16" t="e">
        <f>MATCH(J167,'Pay Items'!$K$1:$K$649,0)</f>
        <v>#N/A</v>
      </c>
      <c r="L167" s="17" t="str">
        <f t="shared" ca="1" si="24"/>
        <v>,0</v>
      </c>
      <c r="M167" s="17" t="str">
        <f t="shared" ca="1" si="25"/>
        <v>C2</v>
      </c>
      <c r="N167" s="17" t="str">
        <f t="shared" ca="1" si="26"/>
        <v>C2</v>
      </c>
    </row>
    <row r="168" spans="1:14" s="152" customFormat="1" ht="45" customHeight="1" x14ac:dyDescent="0.2">
      <c r="A168" s="150"/>
      <c r="B168" s="207"/>
      <c r="C168" s="299" t="s">
        <v>1717</v>
      </c>
      <c r="D168" s="300"/>
      <c r="E168" s="209"/>
      <c r="F168" s="157" t="s">
        <v>173</v>
      </c>
      <c r="G168" s="158"/>
      <c r="H168" s="158"/>
      <c r="I168" s="24" t="str">
        <f t="shared" ca="1" si="23"/>
        <v>LOCKED</v>
      </c>
      <c r="J168" s="15" t="str">
        <f t="shared" si="27"/>
        <v>UNIVERSITY CRESCENT 72m SOUTH OF MARKHAM ROAD</v>
      </c>
      <c r="K168" s="16" t="e">
        <f>MATCH(J168,'Pay Items'!$K$1:$K$649,0)</f>
        <v>#N/A</v>
      </c>
      <c r="L168" s="17" t="str">
        <f t="shared" ca="1" si="24"/>
        <v>,0</v>
      </c>
      <c r="M168" s="17" t="str">
        <f t="shared" ca="1" si="25"/>
        <v>C2</v>
      </c>
      <c r="N168" s="17" t="str">
        <f t="shared" ca="1" si="26"/>
        <v>C2</v>
      </c>
    </row>
    <row r="169" spans="1:14" s="152" customFormat="1" ht="30" customHeight="1" x14ac:dyDescent="0.2">
      <c r="A169" s="150"/>
      <c r="B169" s="207"/>
      <c r="C169" s="208" t="s">
        <v>1712</v>
      </c>
      <c r="D169" s="208"/>
      <c r="E169" s="209"/>
      <c r="F169" s="157" t="s">
        <v>173</v>
      </c>
      <c r="G169" s="158"/>
      <c r="H169" s="158"/>
      <c r="I169" s="24" t="str">
        <f t="shared" ca="1" si="23"/>
        <v>LOCKED</v>
      </c>
      <c r="J169" s="15" t="str">
        <f t="shared" si="27"/>
        <v>REMOVALS</v>
      </c>
      <c r="K169" s="16" t="e">
        <f>MATCH(J169,'Pay Items'!$K$1:$K$649,0)</f>
        <v>#N/A</v>
      </c>
      <c r="L169" s="17" t="str">
        <f t="shared" ca="1" si="24"/>
        <v>,0</v>
      </c>
      <c r="M169" s="17" t="str">
        <f t="shared" ca="1" si="25"/>
        <v>C2</v>
      </c>
      <c r="N169" s="17" t="str">
        <f t="shared" ca="1" si="26"/>
        <v>C2</v>
      </c>
    </row>
    <row r="170" spans="1:14" s="152" customFormat="1" ht="30" customHeight="1" x14ac:dyDescent="0.2">
      <c r="A170" s="150"/>
      <c r="B170" s="160" t="s">
        <v>159</v>
      </c>
      <c r="C170" s="161" t="s">
        <v>1713</v>
      </c>
      <c r="D170" s="208"/>
      <c r="E170" s="209"/>
      <c r="F170" s="157" t="s">
        <v>173</v>
      </c>
      <c r="G170" s="158"/>
      <c r="H170" s="158"/>
      <c r="I170" s="24" t="str">
        <f t="shared" ca="1" si="23"/>
        <v>LOCKED</v>
      </c>
      <c r="J170" s="15" t="str">
        <f t="shared" si="27"/>
        <v>Removal of Concrete Bases</v>
      </c>
      <c r="K170" s="16" t="e">
        <f>MATCH(J170,'Pay Items'!$K$1:$K$649,0)</f>
        <v>#N/A</v>
      </c>
      <c r="L170" s="17" t="str">
        <f t="shared" ca="1" si="24"/>
        <v>,0</v>
      </c>
      <c r="M170" s="17" t="str">
        <f t="shared" ca="1" si="25"/>
        <v>C2</v>
      </c>
      <c r="N170" s="17" t="str">
        <f t="shared" ca="1" si="26"/>
        <v>C2</v>
      </c>
    </row>
    <row r="171" spans="1:14" s="152" customFormat="1" ht="45" customHeight="1" x14ac:dyDescent="0.2">
      <c r="A171" s="150"/>
      <c r="B171" s="166" t="s">
        <v>350</v>
      </c>
      <c r="C171" s="161" t="s">
        <v>1714</v>
      </c>
      <c r="D171" s="83" t="s">
        <v>1700</v>
      </c>
      <c r="E171" s="163" t="s">
        <v>181</v>
      </c>
      <c r="F171" s="176">
        <v>3</v>
      </c>
      <c r="G171" s="120"/>
      <c r="H171" s="165">
        <f t="shared" ref="H171" si="33">ROUND(G171*F171,2)</f>
        <v>0</v>
      </c>
      <c r="I171" s="24" t="str">
        <f t="shared" ca="1" si="23"/>
        <v/>
      </c>
      <c r="J171" s="15" t="str">
        <f t="shared" si="27"/>
        <v>Removal of Existing Signal Pole Base or Service BoxCW 3620each</v>
      </c>
      <c r="K171" s="16" t="e">
        <f>MATCH(J171,'Pay Items'!$K$1:$K$649,0)</f>
        <v>#N/A</v>
      </c>
      <c r="L171" s="17" t="str">
        <f t="shared" ca="1" si="24"/>
        <v>,0</v>
      </c>
      <c r="M171" s="17" t="str">
        <f t="shared" ca="1" si="25"/>
        <v>C2</v>
      </c>
      <c r="N171" s="17" t="str">
        <f t="shared" ca="1" si="26"/>
        <v>C2</v>
      </c>
    </row>
    <row r="172" spans="1:14" s="152" customFormat="1" ht="30" customHeight="1" x14ac:dyDescent="0.2">
      <c r="A172" s="150"/>
      <c r="B172" s="207"/>
      <c r="C172" s="299" t="s">
        <v>1718</v>
      </c>
      <c r="D172" s="300"/>
      <c r="E172" s="209"/>
      <c r="F172" s="157" t="s">
        <v>173</v>
      </c>
      <c r="G172" s="158"/>
      <c r="H172" s="158"/>
      <c r="I172" s="24" t="str">
        <f t="shared" ca="1" si="23"/>
        <v>LOCKED</v>
      </c>
      <c r="J172" s="15" t="str">
        <f t="shared" si="27"/>
        <v>UNIVERSITY CRESCENT AND MARKHAM ROAD</v>
      </c>
      <c r="K172" s="16" t="e">
        <f>MATCH(J172,'Pay Items'!$K$1:$K$649,0)</f>
        <v>#N/A</v>
      </c>
      <c r="L172" s="17" t="str">
        <f t="shared" ca="1" si="24"/>
        <v>,0</v>
      </c>
      <c r="M172" s="17" t="str">
        <f t="shared" ca="1" si="25"/>
        <v>C2</v>
      </c>
      <c r="N172" s="17" t="str">
        <f t="shared" ca="1" si="26"/>
        <v>C2</v>
      </c>
    </row>
    <row r="173" spans="1:14" s="152" customFormat="1" ht="30" customHeight="1" x14ac:dyDescent="0.2">
      <c r="A173" s="150"/>
      <c r="B173" s="207"/>
      <c r="C173" s="208" t="s">
        <v>1697</v>
      </c>
      <c r="D173" s="208"/>
      <c r="E173" s="209"/>
      <c r="F173" s="157" t="s">
        <v>173</v>
      </c>
      <c r="G173" s="158"/>
      <c r="H173" s="158"/>
      <c r="I173" s="24" t="str">
        <f t="shared" ca="1" si="23"/>
        <v>LOCKED</v>
      </c>
      <c r="J173" s="15" t="str">
        <f t="shared" si="27"/>
        <v>INSTALLATIONS</v>
      </c>
      <c r="K173" s="16" t="e">
        <f>MATCH(J173,'Pay Items'!$K$1:$K$649,0)</f>
        <v>#N/A</v>
      </c>
      <c r="L173" s="17" t="str">
        <f t="shared" ca="1" si="24"/>
        <v>,0</v>
      </c>
      <c r="M173" s="17" t="str">
        <f t="shared" ca="1" si="25"/>
        <v>C2</v>
      </c>
      <c r="N173" s="17" t="str">
        <f t="shared" ca="1" si="26"/>
        <v>C2</v>
      </c>
    </row>
    <row r="174" spans="1:14" s="152" customFormat="1" ht="30" customHeight="1" x14ac:dyDescent="0.2">
      <c r="A174" s="150"/>
      <c r="B174" s="160" t="s">
        <v>369</v>
      </c>
      <c r="C174" s="161" t="s">
        <v>1698</v>
      </c>
      <c r="D174" s="208"/>
      <c r="E174" s="209"/>
      <c r="F174" s="157" t="s">
        <v>173</v>
      </c>
      <c r="G174" s="158"/>
      <c r="H174" s="158"/>
      <c r="I174" s="24" t="str">
        <f t="shared" ca="1" si="23"/>
        <v>LOCKED</v>
      </c>
      <c r="J174" s="15" t="str">
        <f t="shared" si="27"/>
        <v>Installation of Conduit</v>
      </c>
      <c r="K174" s="16" t="e">
        <f>MATCH(J174,'Pay Items'!$K$1:$K$649,0)</f>
        <v>#N/A</v>
      </c>
      <c r="L174" s="17" t="str">
        <f t="shared" ca="1" si="24"/>
        <v>,0</v>
      </c>
      <c r="M174" s="17" t="str">
        <f t="shared" ca="1" si="25"/>
        <v>C2</v>
      </c>
      <c r="N174" s="17" t="str">
        <f t="shared" ca="1" si="26"/>
        <v>C2</v>
      </c>
    </row>
    <row r="175" spans="1:14" s="152" customFormat="1" ht="30" customHeight="1" x14ac:dyDescent="0.2">
      <c r="A175" s="150"/>
      <c r="B175" s="166" t="s">
        <v>350</v>
      </c>
      <c r="C175" s="161" t="s">
        <v>1699</v>
      </c>
      <c r="D175" s="83" t="s">
        <v>1700</v>
      </c>
      <c r="E175" s="163" t="s">
        <v>182</v>
      </c>
      <c r="F175" s="176">
        <v>100</v>
      </c>
      <c r="G175" s="120"/>
      <c r="H175" s="165">
        <f t="shared" ref="H175:H176" si="34">ROUND(G175*F175,2)</f>
        <v>0</v>
      </c>
      <c r="I175" s="24" t="str">
        <f t="shared" ca="1" si="23"/>
        <v/>
      </c>
      <c r="J175" s="15" t="str">
        <f t="shared" si="27"/>
        <v>Installation of Conduit - SingleCW 3620m</v>
      </c>
      <c r="K175" s="16" t="e">
        <f>MATCH(J175,'Pay Items'!$K$1:$K$649,0)</f>
        <v>#N/A</v>
      </c>
      <c r="L175" s="17" t="str">
        <f t="shared" ca="1" si="24"/>
        <v>,0</v>
      </c>
      <c r="M175" s="17" t="str">
        <f t="shared" ca="1" si="25"/>
        <v>C2</v>
      </c>
      <c r="N175" s="17" t="str">
        <f t="shared" ca="1" si="26"/>
        <v>C2</v>
      </c>
    </row>
    <row r="176" spans="1:14" s="152" customFormat="1" ht="30" customHeight="1" x14ac:dyDescent="0.2">
      <c r="A176" s="150"/>
      <c r="B176" s="166" t="s">
        <v>351</v>
      </c>
      <c r="C176" s="161" t="s">
        <v>1701</v>
      </c>
      <c r="D176" s="83" t="s">
        <v>1700</v>
      </c>
      <c r="E176" s="163" t="s">
        <v>182</v>
      </c>
      <c r="F176" s="176">
        <v>375</v>
      </c>
      <c r="G176" s="120"/>
      <c r="H176" s="165">
        <f t="shared" si="34"/>
        <v>0</v>
      </c>
      <c r="I176" s="24" t="str">
        <f t="shared" ca="1" si="23"/>
        <v/>
      </c>
      <c r="J176" s="15" t="str">
        <f t="shared" si="27"/>
        <v>Installation of Conduit - DoubleCW 3620m</v>
      </c>
      <c r="K176" s="16" t="e">
        <f>MATCH(J176,'Pay Items'!$K$1:$K$649,0)</f>
        <v>#N/A</v>
      </c>
      <c r="L176" s="17" t="str">
        <f t="shared" ca="1" si="24"/>
        <v>,0</v>
      </c>
      <c r="M176" s="17" t="str">
        <f t="shared" ca="1" si="25"/>
        <v>C2</v>
      </c>
      <c r="N176" s="17" t="str">
        <f t="shared" ca="1" si="26"/>
        <v>C2</v>
      </c>
    </row>
    <row r="177" spans="1:14" s="152" customFormat="1" ht="30" customHeight="1" x14ac:dyDescent="0.2">
      <c r="A177" s="150"/>
      <c r="B177" s="160" t="s">
        <v>160</v>
      </c>
      <c r="C177" s="161" t="s">
        <v>1702</v>
      </c>
      <c r="D177" s="208"/>
      <c r="E177" s="209"/>
      <c r="F177" s="157" t="s">
        <v>173</v>
      </c>
      <c r="G177" s="158"/>
      <c r="H177" s="158"/>
      <c r="I177" s="24" t="str">
        <f t="shared" ca="1" si="23"/>
        <v>LOCKED</v>
      </c>
      <c r="J177" s="15" t="str">
        <f t="shared" si="27"/>
        <v>Installation of Concrete Bases</v>
      </c>
      <c r="K177" s="16" t="e">
        <f>MATCH(J177,'Pay Items'!$K$1:$K$649,0)</f>
        <v>#N/A</v>
      </c>
      <c r="L177" s="17" t="str">
        <f t="shared" ca="1" si="24"/>
        <v>,0</v>
      </c>
      <c r="M177" s="17" t="str">
        <f t="shared" ca="1" si="25"/>
        <v>C2</v>
      </c>
      <c r="N177" s="17" t="str">
        <f t="shared" ca="1" si="26"/>
        <v>C2</v>
      </c>
    </row>
    <row r="178" spans="1:14" s="152" customFormat="1" ht="61.15" customHeight="1" x14ac:dyDescent="0.2">
      <c r="A178" s="150"/>
      <c r="B178" s="166" t="s">
        <v>350</v>
      </c>
      <c r="C178" s="161" t="s">
        <v>1719</v>
      </c>
      <c r="D178" s="83" t="s">
        <v>1720</v>
      </c>
      <c r="E178" s="163" t="s">
        <v>181</v>
      </c>
      <c r="F178" s="176">
        <v>4</v>
      </c>
      <c r="G178" s="120"/>
      <c r="H178" s="165">
        <f t="shared" ref="H178:H180" si="35">ROUND(G178*F178,2)</f>
        <v>0</v>
      </c>
      <c r="I178" s="24" t="str">
        <f t="shared" ca="1" si="23"/>
        <v/>
      </c>
      <c r="J178" s="15" t="str">
        <f t="shared" si="27"/>
        <v>Signal Pole Base Early Open - Type GCW 3620, SD-313, SD-315.A, E31, E33each</v>
      </c>
      <c r="K178" s="16" t="e">
        <f>MATCH(J178,'Pay Items'!$K$1:$K$649,0)</f>
        <v>#N/A</v>
      </c>
      <c r="L178" s="17" t="str">
        <f t="shared" ca="1" si="24"/>
        <v>,0</v>
      </c>
      <c r="M178" s="17" t="str">
        <f t="shared" ca="1" si="25"/>
        <v>C2</v>
      </c>
      <c r="N178" s="17" t="str">
        <f t="shared" ca="1" si="26"/>
        <v>C2</v>
      </c>
    </row>
    <row r="179" spans="1:14" s="152" customFormat="1" ht="67.900000000000006" customHeight="1" x14ac:dyDescent="0.2">
      <c r="A179" s="150"/>
      <c r="B179" s="166" t="s">
        <v>351</v>
      </c>
      <c r="C179" s="161" t="s">
        <v>1703</v>
      </c>
      <c r="D179" s="83" t="s">
        <v>1704</v>
      </c>
      <c r="E179" s="163" t="s">
        <v>181</v>
      </c>
      <c r="F179" s="176">
        <v>6</v>
      </c>
      <c r="G179" s="120"/>
      <c r="H179" s="165">
        <f t="shared" si="35"/>
        <v>0</v>
      </c>
      <c r="I179" s="24" t="str">
        <f t="shared" ca="1" si="23"/>
        <v/>
      </c>
      <c r="J179" s="15" t="str">
        <f t="shared" si="27"/>
        <v>Signal Pole Base Early Open - Type ODCW 3620, SD-312A, SD-315.C, E31, E33each</v>
      </c>
      <c r="K179" s="16" t="e">
        <f>MATCH(J179,'Pay Items'!$K$1:$K$649,0)</f>
        <v>#N/A</v>
      </c>
      <c r="L179" s="17" t="str">
        <f t="shared" ca="1" si="24"/>
        <v>,0</v>
      </c>
      <c r="M179" s="17" t="str">
        <f t="shared" ca="1" si="25"/>
        <v>C2</v>
      </c>
      <c r="N179" s="17" t="str">
        <f t="shared" ca="1" si="26"/>
        <v>C2</v>
      </c>
    </row>
    <row r="180" spans="1:14" s="152" customFormat="1" ht="37.15" customHeight="1" x14ac:dyDescent="0.2">
      <c r="A180" s="150"/>
      <c r="B180" s="166" t="s">
        <v>352</v>
      </c>
      <c r="C180" s="161" t="s">
        <v>1705</v>
      </c>
      <c r="D180" s="83" t="s">
        <v>1706</v>
      </c>
      <c r="E180" s="163" t="s">
        <v>181</v>
      </c>
      <c r="F180" s="176">
        <v>1</v>
      </c>
      <c r="G180" s="120"/>
      <c r="H180" s="165">
        <f t="shared" si="35"/>
        <v>0</v>
      </c>
      <c r="I180" s="24" t="str">
        <f t="shared" ca="1" si="23"/>
        <v/>
      </c>
      <c r="J180" s="15" t="str">
        <f t="shared" si="27"/>
        <v>Controller BaseCW 3620, SD-300each</v>
      </c>
      <c r="K180" s="16" t="e">
        <f>MATCH(J180,'Pay Items'!$K$1:$K$649,0)</f>
        <v>#N/A</v>
      </c>
      <c r="L180" s="17" t="str">
        <f t="shared" ca="1" si="24"/>
        <v>,0</v>
      </c>
      <c r="M180" s="17" t="str">
        <f t="shared" ca="1" si="25"/>
        <v>C2</v>
      </c>
      <c r="N180" s="17" t="str">
        <f t="shared" ca="1" si="26"/>
        <v>C2</v>
      </c>
    </row>
    <row r="181" spans="1:14" s="152" customFormat="1" ht="30" customHeight="1" x14ac:dyDescent="0.2">
      <c r="A181" s="150"/>
      <c r="B181" s="160" t="s">
        <v>191</v>
      </c>
      <c r="C181" s="161" t="s">
        <v>1709</v>
      </c>
      <c r="D181" s="208"/>
      <c r="E181" s="209"/>
      <c r="F181" s="157" t="s">
        <v>173</v>
      </c>
      <c r="G181" s="158"/>
      <c r="H181" s="158"/>
      <c r="I181" s="24" t="str">
        <f t="shared" ca="1" si="23"/>
        <v>LOCKED</v>
      </c>
      <c r="J181" s="15" t="str">
        <f t="shared" si="27"/>
        <v>Installation of Service Boxes</v>
      </c>
      <c r="K181" s="16" t="e">
        <f>MATCH(J181,'Pay Items'!$K$1:$K$649,0)</f>
        <v>#N/A</v>
      </c>
      <c r="L181" s="17" t="str">
        <f t="shared" ca="1" si="24"/>
        <v>,0</v>
      </c>
      <c r="M181" s="17" t="str">
        <f t="shared" ca="1" si="25"/>
        <v>C2</v>
      </c>
      <c r="N181" s="17" t="str">
        <f t="shared" ca="1" si="26"/>
        <v>C2</v>
      </c>
    </row>
    <row r="182" spans="1:14" s="152" customFormat="1" ht="36.6" customHeight="1" x14ac:dyDescent="0.2">
      <c r="A182" s="150"/>
      <c r="B182" s="166" t="s">
        <v>350</v>
      </c>
      <c r="C182" s="161" t="s">
        <v>1710</v>
      </c>
      <c r="D182" s="83" t="s">
        <v>1711</v>
      </c>
      <c r="E182" s="163" t="s">
        <v>181</v>
      </c>
      <c r="F182" s="176">
        <v>9</v>
      </c>
      <c r="G182" s="120"/>
      <c r="H182" s="165">
        <f t="shared" ref="H182" si="36">ROUND(G182*F182,2)</f>
        <v>0</v>
      </c>
      <c r="I182" s="24" t="str">
        <f t="shared" ca="1" si="23"/>
        <v/>
      </c>
      <c r="J182" s="15" t="str">
        <f t="shared" si="27"/>
        <v>Service Box - Pre-Cast (17" x 30")CW 3620, SD-322, E31, E32each</v>
      </c>
      <c r="K182" s="16" t="e">
        <f>MATCH(J182,'Pay Items'!$K$1:$K$649,0)</f>
        <v>#N/A</v>
      </c>
      <c r="L182" s="17" t="str">
        <f t="shared" ca="1" si="24"/>
        <v>,0</v>
      </c>
      <c r="M182" s="17" t="str">
        <f t="shared" ca="1" si="25"/>
        <v>C2</v>
      </c>
      <c r="N182" s="17" t="str">
        <f t="shared" ca="1" si="26"/>
        <v>C2</v>
      </c>
    </row>
    <row r="183" spans="1:14" s="152" customFormat="1" ht="30" customHeight="1" x14ac:dyDescent="0.2">
      <c r="A183" s="150"/>
      <c r="B183" s="207"/>
      <c r="C183" s="208" t="s">
        <v>186</v>
      </c>
      <c r="D183" s="208"/>
      <c r="E183" s="209"/>
      <c r="F183" s="157" t="s">
        <v>173</v>
      </c>
      <c r="G183" s="158"/>
      <c r="H183" s="158"/>
      <c r="I183" s="24" t="str">
        <f t="shared" ca="1" si="23"/>
        <v>LOCKED</v>
      </c>
      <c r="J183" s="15" t="str">
        <f t="shared" si="27"/>
        <v>MISCELLANEOUS</v>
      </c>
      <c r="K183" s="16">
        <f>MATCH(J183,'Pay Items'!$K$1:$K$649,0)</f>
        <v>625</v>
      </c>
      <c r="L183" s="17" t="str">
        <f t="shared" ca="1" si="24"/>
        <v>,0</v>
      </c>
      <c r="M183" s="17" t="str">
        <f t="shared" ca="1" si="25"/>
        <v>C2</v>
      </c>
      <c r="N183" s="17" t="str">
        <f t="shared" ca="1" si="26"/>
        <v>C2</v>
      </c>
    </row>
    <row r="184" spans="1:14" s="152" customFormat="1" ht="30" customHeight="1" x14ac:dyDescent="0.2">
      <c r="A184" s="150"/>
      <c r="B184" s="160" t="s">
        <v>155</v>
      </c>
      <c r="C184" s="161" t="s">
        <v>1716</v>
      </c>
      <c r="D184" s="83" t="s">
        <v>1700</v>
      </c>
      <c r="E184" s="163" t="s">
        <v>181</v>
      </c>
      <c r="F184" s="176">
        <v>1</v>
      </c>
      <c r="G184" s="120"/>
      <c r="H184" s="165">
        <f t="shared" ref="H184" si="37">ROUND(G184*F184,2)</f>
        <v>0</v>
      </c>
      <c r="I184" s="24" t="str">
        <f t="shared" ca="1" si="23"/>
        <v/>
      </c>
      <c r="J184" s="15" t="str">
        <f t="shared" si="27"/>
        <v>CutoversCW 3620each</v>
      </c>
      <c r="K184" s="16" t="e">
        <f>MATCH(J184,'Pay Items'!$K$1:$K$649,0)</f>
        <v>#N/A</v>
      </c>
      <c r="L184" s="17" t="str">
        <f t="shared" ca="1" si="24"/>
        <v>,0</v>
      </c>
      <c r="M184" s="17" t="str">
        <f t="shared" ca="1" si="25"/>
        <v>C2</v>
      </c>
      <c r="N184" s="17" t="str">
        <f t="shared" ca="1" si="26"/>
        <v>C2</v>
      </c>
    </row>
    <row r="185" spans="1:14" s="210" customFormat="1" ht="45" customHeight="1" x14ac:dyDescent="0.2">
      <c r="A185" s="275"/>
      <c r="B185" s="271" t="s">
        <v>609</v>
      </c>
      <c r="C185" s="307" t="str">
        <f>C150</f>
        <v>TRAFFIC SIGNAL CONDUIT AND BASE INSTALLATION AND ASSOCIATED WORKS</v>
      </c>
      <c r="D185" s="308"/>
      <c r="E185" s="308"/>
      <c r="F185" s="309"/>
      <c r="G185" s="275" t="s">
        <v>1694</v>
      </c>
      <c r="H185" s="275">
        <f>SUM(H150:H184)</f>
        <v>0</v>
      </c>
      <c r="I185" s="24" t="str">
        <f t="shared" ca="1" si="23"/>
        <v>LOCKED</v>
      </c>
      <c r="J185" s="15" t="str">
        <f t="shared" si="27"/>
        <v>TRAFFIC SIGNAL CONDUIT AND BASE INSTALLATION AND ASSOCIATED WORKS</v>
      </c>
      <c r="K185" s="16" t="e">
        <f>MATCH(J185,'Pay Items'!$K$1:$K$649,0)</f>
        <v>#N/A</v>
      </c>
      <c r="L185" s="17" t="str">
        <f t="shared" ca="1" si="24"/>
        <v>G</v>
      </c>
      <c r="M185" s="17" t="str">
        <f t="shared" ca="1" si="25"/>
        <v>C2</v>
      </c>
      <c r="N185" s="17" t="str">
        <f t="shared" ca="1" si="26"/>
        <v>C2</v>
      </c>
    </row>
    <row r="186" spans="1:14" s="274" customFormat="1" ht="30" customHeight="1" x14ac:dyDescent="0.2">
      <c r="A186" s="272"/>
      <c r="B186" s="266" t="s">
        <v>368</v>
      </c>
      <c r="C186" s="316" t="s">
        <v>1721</v>
      </c>
      <c r="D186" s="317"/>
      <c r="E186" s="317"/>
      <c r="F186" s="318"/>
      <c r="G186" s="272"/>
      <c r="H186" s="273"/>
      <c r="I186" s="24" t="str">
        <f t="shared" ca="1" si="23"/>
        <v>LOCKED</v>
      </c>
      <c r="J186" s="15" t="str">
        <f t="shared" si="27"/>
        <v>WATER AND WASTE WORK</v>
      </c>
      <c r="K186" s="16" t="e">
        <f>MATCH(J186,'Pay Items'!$K$1:$K$649,0)</f>
        <v>#N/A</v>
      </c>
      <c r="L186" s="17" t="str">
        <f t="shared" ca="1" si="24"/>
        <v>G</v>
      </c>
      <c r="M186" s="17" t="str">
        <f t="shared" ca="1" si="25"/>
        <v>C2</v>
      </c>
      <c r="N186" s="17" t="str">
        <f t="shared" ca="1" si="26"/>
        <v>C2</v>
      </c>
    </row>
    <row r="187" spans="1:14" ht="30" customHeight="1" x14ac:dyDescent="0.2">
      <c r="A187" s="185" t="s">
        <v>997</v>
      </c>
      <c r="B187" s="160" t="s">
        <v>116</v>
      </c>
      <c r="C187" s="190" t="s">
        <v>999</v>
      </c>
      <c r="D187" s="175" t="s">
        <v>1532</v>
      </c>
      <c r="E187" s="163"/>
      <c r="F187" s="157" t="s">
        <v>173</v>
      </c>
      <c r="G187" s="158" t="s">
        <v>173</v>
      </c>
      <c r="H187" s="158"/>
      <c r="I187" s="24" t="str">
        <f t="shared" ca="1" si="23"/>
        <v>LOCKED</v>
      </c>
      <c r="J187" s="15" t="str">
        <f t="shared" si="27"/>
        <v>E072Watermain and Water Service Insulation</v>
      </c>
      <c r="K187" s="16">
        <f>MATCH(J187,'Pay Items'!$K$1:$K$649,0)</f>
        <v>586</v>
      </c>
      <c r="L187" s="17" t="str">
        <f t="shared" ca="1" si="24"/>
        <v>,0</v>
      </c>
      <c r="M187" s="17" t="str">
        <f t="shared" ca="1" si="25"/>
        <v>C2</v>
      </c>
      <c r="N187" s="17" t="str">
        <f t="shared" ca="1" si="26"/>
        <v>C2</v>
      </c>
    </row>
    <row r="188" spans="1:14" ht="30" customHeight="1" x14ac:dyDescent="0.2">
      <c r="A188" s="185" t="s">
        <v>1000</v>
      </c>
      <c r="B188" s="166" t="s">
        <v>350</v>
      </c>
      <c r="C188" s="211" t="s">
        <v>1533</v>
      </c>
      <c r="D188" s="175" t="s">
        <v>1534</v>
      </c>
      <c r="E188" s="163" t="s">
        <v>178</v>
      </c>
      <c r="F188" s="176">
        <v>90</v>
      </c>
      <c r="G188" s="120"/>
      <c r="H188" s="165">
        <f>ROUND(G188*F188,2)</f>
        <v>0</v>
      </c>
      <c r="I188" s="24" t="str">
        <f t="shared" ca="1" si="23"/>
        <v/>
      </c>
      <c r="J188" s="15" t="str">
        <f t="shared" si="27"/>
        <v>E073Pipe Under Roadway ExcavationSD-018m²</v>
      </c>
      <c r="K188" s="16">
        <f>MATCH(J188,'Pay Items'!$K$1:$K$649,0)</f>
        <v>587</v>
      </c>
      <c r="L188" s="17" t="str">
        <f t="shared" ca="1" si="24"/>
        <v>,0</v>
      </c>
      <c r="M188" s="17" t="str">
        <f t="shared" ca="1" si="25"/>
        <v>C2</v>
      </c>
      <c r="N188" s="17" t="str">
        <f t="shared" ca="1" si="26"/>
        <v>C2</v>
      </c>
    </row>
    <row r="189" spans="1:14" s="210" customFormat="1" ht="30" customHeight="1" x14ac:dyDescent="0.2">
      <c r="A189" s="275"/>
      <c r="B189" s="271" t="s">
        <v>368</v>
      </c>
      <c r="C189" s="307" t="str">
        <f>C186</f>
        <v>WATER AND WASTE WORK</v>
      </c>
      <c r="D189" s="308"/>
      <c r="E189" s="308"/>
      <c r="F189" s="309"/>
      <c r="G189" s="275" t="s">
        <v>1694</v>
      </c>
      <c r="H189" s="275">
        <f>SUM(H186:H188)</f>
        <v>0</v>
      </c>
      <c r="I189" s="24" t="str">
        <f t="shared" ca="1" si="23"/>
        <v>LOCKED</v>
      </c>
      <c r="J189" s="15" t="str">
        <f t="shared" si="27"/>
        <v>WATER AND WASTE WORK</v>
      </c>
      <c r="K189" s="16" t="e">
        <f>MATCH(J189,'Pay Items'!$K$1:$K$649,0)</f>
        <v>#N/A</v>
      </c>
      <c r="L189" s="17" t="str">
        <f t="shared" ca="1" si="24"/>
        <v>G</v>
      </c>
      <c r="M189" s="17" t="str">
        <f t="shared" ca="1" si="25"/>
        <v>C2</v>
      </c>
      <c r="N189" s="17" t="str">
        <f t="shared" ca="1" si="26"/>
        <v>C2</v>
      </c>
    </row>
    <row r="190" spans="1:14" s="274" customFormat="1" ht="51" customHeight="1" x14ac:dyDescent="0.2">
      <c r="A190" s="272"/>
      <c r="B190" s="319" t="s">
        <v>1733</v>
      </c>
      <c r="C190" s="320"/>
      <c r="D190" s="320"/>
      <c r="E190" s="320"/>
      <c r="F190" s="320"/>
      <c r="G190" s="276"/>
      <c r="H190" s="277"/>
      <c r="I190" s="24" t="str">
        <f t="shared" ca="1" si="23"/>
        <v>LOCKED</v>
      </c>
      <c r="J190" s="15" t="str">
        <f t="shared" si="27"/>
        <v/>
      </c>
      <c r="K190" s="16" t="e">
        <f>MATCH(J190,'Pay Items'!$K$1:$K$649,0)</f>
        <v>#N/A</v>
      </c>
      <c r="L190" s="17" t="str">
        <f t="shared" ca="1" si="24"/>
        <v>G</v>
      </c>
      <c r="M190" s="17" t="str">
        <f t="shared" ca="1" si="25"/>
        <v>G</v>
      </c>
      <c r="N190" s="17" t="str">
        <f t="shared" ca="1" si="26"/>
        <v>G</v>
      </c>
    </row>
    <row r="191" spans="1:14" s="152" customFormat="1" ht="30" customHeight="1" x14ac:dyDescent="0.2">
      <c r="A191" s="150"/>
      <c r="B191" s="278" t="s">
        <v>38</v>
      </c>
      <c r="C191" s="321" t="s">
        <v>1734</v>
      </c>
      <c r="D191" s="322"/>
      <c r="E191" s="322"/>
      <c r="F191" s="323"/>
      <c r="G191" s="236"/>
      <c r="H191" s="237"/>
      <c r="I191" s="24" t="str">
        <f t="shared" ca="1" si="23"/>
        <v>LOCKED</v>
      </c>
      <c r="J191" s="15" t="str">
        <f t="shared" si="27"/>
        <v>THIRD PARTY FUNDED WORK</v>
      </c>
      <c r="K191" s="16" t="e">
        <f>MATCH(J191,'Pay Items'!$K$1:$K$649,0)</f>
        <v>#N/A</v>
      </c>
      <c r="L191" s="17" t="str">
        <f t="shared" ca="1" si="24"/>
        <v>G</v>
      </c>
      <c r="M191" s="17" t="str">
        <f t="shared" ca="1" si="25"/>
        <v>C2</v>
      </c>
      <c r="N191" s="17" t="str">
        <f t="shared" ca="1" si="26"/>
        <v>C2</v>
      </c>
    </row>
    <row r="192" spans="1:14" s="152" customFormat="1" ht="30" customHeight="1" x14ac:dyDescent="0.2">
      <c r="A192" s="150"/>
      <c r="B192" s="153"/>
      <c r="C192" s="154" t="s">
        <v>196</v>
      </c>
      <c r="D192" s="155"/>
      <c r="E192" s="156" t="s">
        <v>173</v>
      </c>
      <c r="F192" s="157" t="s">
        <v>173</v>
      </c>
      <c r="G192" s="158" t="s">
        <v>173</v>
      </c>
      <c r="H192" s="158"/>
      <c r="I192" s="24" t="str">
        <f t="shared" ca="1" si="23"/>
        <v>LOCKED</v>
      </c>
      <c r="J192" s="15" t="str">
        <f t="shared" si="27"/>
        <v>EARTH AND BASE WORKS</v>
      </c>
      <c r="K192" s="16">
        <f>MATCH(J192,'Pay Items'!$K$1:$K$649,0)</f>
        <v>3</v>
      </c>
      <c r="L192" s="17" t="str">
        <f t="shared" ca="1" si="24"/>
        <v>,0</v>
      </c>
      <c r="M192" s="17" t="str">
        <f t="shared" ca="1" si="25"/>
        <v>C2</v>
      </c>
      <c r="N192" s="17" t="str">
        <f t="shared" ca="1" si="26"/>
        <v>C2</v>
      </c>
    </row>
    <row r="193" spans="1:14" s="152" customFormat="1" ht="30" customHeight="1" x14ac:dyDescent="0.2">
      <c r="A193" s="159" t="s">
        <v>247</v>
      </c>
      <c r="B193" s="160" t="s">
        <v>444</v>
      </c>
      <c r="C193" s="161" t="s">
        <v>93</v>
      </c>
      <c r="D193" s="162" t="s">
        <v>1297</v>
      </c>
      <c r="E193" s="163" t="s">
        <v>178</v>
      </c>
      <c r="F193" s="164">
        <v>250</v>
      </c>
      <c r="G193" s="120"/>
      <c r="H193" s="165">
        <f t="shared" ref="H193" si="38">ROUND(G193*F193,2)</f>
        <v>0</v>
      </c>
      <c r="I193" s="24" t="str">
        <f t="shared" ca="1" si="23"/>
        <v/>
      </c>
      <c r="J193" s="15" t="str">
        <f t="shared" si="27"/>
        <v>A004Sub-Grade CompactionCW 3110-R22m²</v>
      </c>
      <c r="K193" s="16">
        <f>MATCH(J193,'Pay Items'!$K$1:$K$649,0)</f>
        <v>7</v>
      </c>
      <c r="L193" s="17" t="str">
        <f t="shared" ca="1" si="24"/>
        <v>,0</v>
      </c>
      <c r="M193" s="17" t="str">
        <f t="shared" ca="1" si="25"/>
        <v>C2</v>
      </c>
      <c r="N193" s="17" t="str">
        <f t="shared" ca="1" si="26"/>
        <v>C2</v>
      </c>
    </row>
    <row r="194" spans="1:14" s="152" customFormat="1" ht="30" customHeight="1" x14ac:dyDescent="0.2">
      <c r="A194" s="159" t="s">
        <v>249</v>
      </c>
      <c r="B194" s="160" t="s">
        <v>122</v>
      </c>
      <c r="C194" s="161" t="s">
        <v>1079</v>
      </c>
      <c r="D194" s="162" t="s">
        <v>1297</v>
      </c>
      <c r="E194" s="163"/>
      <c r="F194" s="235" t="s">
        <v>173</v>
      </c>
      <c r="G194" s="158"/>
      <c r="H194" s="158"/>
      <c r="I194" s="24" t="str">
        <f t="shared" ca="1" si="23"/>
        <v>LOCKED</v>
      </c>
      <c r="J194" s="15" t="str">
        <f t="shared" si="27"/>
        <v>A007Supplying and Placing Sub-base MaterialCW 3110-R22</v>
      </c>
      <c r="K194" s="16">
        <f>MATCH(J194,'Pay Items'!$K$1:$K$649,0)</f>
        <v>10</v>
      </c>
      <c r="L194" s="17" t="str">
        <f t="shared" ca="1" si="24"/>
        <v>,0</v>
      </c>
      <c r="M194" s="17" t="str">
        <f t="shared" ca="1" si="25"/>
        <v>C2</v>
      </c>
      <c r="N194" s="17" t="str">
        <f t="shared" ca="1" si="26"/>
        <v>C2</v>
      </c>
    </row>
    <row r="195" spans="1:14" s="152" customFormat="1" ht="30" customHeight="1" x14ac:dyDescent="0.2">
      <c r="A195" s="159" t="s">
        <v>1098</v>
      </c>
      <c r="B195" s="166" t="s">
        <v>350</v>
      </c>
      <c r="C195" s="161" t="s">
        <v>1099</v>
      </c>
      <c r="D195" s="162" t="s">
        <v>173</v>
      </c>
      <c r="E195" s="163" t="s">
        <v>180</v>
      </c>
      <c r="F195" s="164">
        <v>160</v>
      </c>
      <c r="G195" s="120"/>
      <c r="H195" s="165">
        <f t="shared" ref="H195" si="39">ROUND(G195*F195,2)</f>
        <v>0</v>
      </c>
      <c r="I195" s="24" t="str">
        <f t="shared" ca="1" si="23"/>
        <v/>
      </c>
      <c r="J195" s="15" t="str">
        <f t="shared" si="27"/>
        <v>A008A1100 mm Granular A Limestonetonne</v>
      </c>
      <c r="K195" s="16">
        <f>MATCH(J195,'Pay Items'!$K$1:$K$649,0)</f>
        <v>19</v>
      </c>
      <c r="L195" s="17" t="str">
        <f t="shared" ca="1" si="24"/>
        <v>,0</v>
      </c>
      <c r="M195" s="17" t="str">
        <f t="shared" ca="1" si="25"/>
        <v>C2</v>
      </c>
      <c r="N195" s="17" t="str">
        <f t="shared" ca="1" si="26"/>
        <v>C2</v>
      </c>
    </row>
    <row r="196" spans="1:14" s="152" customFormat="1" ht="30" customHeight="1" x14ac:dyDescent="0.2">
      <c r="A196" s="159" t="s">
        <v>250</v>
      </c>
      <c r="B196" s="160" t="s">
        <v>124</v>
      </c>
      <c r="C196" s="161" t="s">
        <v>319</v>
      </c>
      <c r="D196" s="162" t="s">
        <v>1296</v>
      </c>
      <c r="E196" s="163"/>
      <c r="F196" s="235" t="s">
        <v>173</v>
      </c>
      <c r="G196" s="158"/>
      <c r="H196" s="158"/>
      <c r="I196" s="24" t="str">
        <f t="shared" ca="1" si="23"/>
        <v>LOCKED</v>
      </c>
      <c r="J196" s="15" t="str">
        <f t="shared" si="27"/>
        <v>A010Supplying and Placing Base Course MaterialCW 3110-R22</v>
      </c>
      <c r="K196" s="16">
        <f>MATCH(J196,'Pay Items'!$K$1:$K$649,0)</f>
        <v>27</v>
      </c>
      <c r="L196" s="17" t="str">
        <f t="shared" ca="1" si="24"/>
        <v>,0</v>
      </c>
      <c r="M196" s="17" t="str">
        <f t="shared" ca="1" si="25"/>
        <v>C2</v>
      </c>
      <c r="N196" s="17" t="str">
        <f t="shared" ca="1" si="26"/>
        <v>C2</v>
      </c>
    </row>
    <row r="197" spans="1:14" s="152" customFormat="1" ht="45" customHeight="1" x14ac:dyDescent="0.2">
      <c r="A197" s="159" t="s">
        <v>1112</v>
      </c>
      <c r="B197" s="166" t="s">
        <v>350</v>
      </c>
      <c r="C197" s="161" t="s">
        <v>1113</v>
      </c>
      <c r="D197" s="162" t="s">
        <v>173</v>
      </c>
      <c r="E197" s="163" t="s">
        <v>179</v>
      </c>
      <c r="F197" s="164">
        <v>30</v>
      </c>
      <c r="G197" s="120"/>
      <c r="H197" s="165">
        <f t="shared" ref="H197" si="40">ROUND(G197*F197,2)</f>
        <v>0</v>
      </c>
      <c r="I197" s="24" t="str">
        <f t="shared" ref="I197:I260" ca="1" si="41">IF(CELL("protect",$G197)=1, "LOCKED", "")</f>
        <v/>
      </c>
      <c r="J197" s="15" t="str">
        <f t="shared" si="27"/>
        <v>A010A1Base Course Material - Granular A Limestonem³</v>
      </c>
      <c r="K197" s="16">
        <f>MATCH(J197,'Pay Items'!$K$1:$K$649,0)</f>
        <v>28</v>
      </c>
      <c r="L197" s="17" t="str">
        <f t="shared" ref="L197:L260" ca="1" si="42">CELL("format",$F197)</f>
        <v>,0</v>
      </c>
      <c r="M197" s="17" t="str">
        <f t="shared" ref="M197:M260" ca="1" si="43">CELL("format",$G197)</f>
        <v>C2</v>
      </c>
      <c r="N197" s="17" t="str">
        <f t="shared" ref="N197:N260" ca="1" si="44">CELL("format",$H197)</f>
        <v>C2</v>
      </c>
    </row>
    <row r="198" spans="1:14" s="152" customFormat="1" ht="30" customHeight="1" x14ac:dyDescent="0.2">
      <c r="A198" s="159" t="s">
        <v>259</v>
      </c>
      <c r="B198" s="160" t="s">
        <v>125</v>
      </c>
      <c r="C198" s="161" t="s">
        <v>1125</v>
      </c>
      <c r="D198" s="162" t="s">
        <v>1126</v>
      </c>
      <c r="E198" s="163"/>
      <c r="F198" s="235" t="s">
        <v>173</v>
      </c>
      <c r="G198" s="158"/>
      <c r="H198" s="158"/>
      <c r="I198" s="24" t="str">
        <f t="shared" ca="1" si="41"/>
        <v>LOCKED</v>
      </c>
      <c r="J198" s="15" t="str">
        <f t="shared" ref="J198:J261" si="45">CLEAN(CONCATENATE(TRIM($A198),TRIM($C198),IF(LEFT($D198)&lt;&gt;"E",TRIM($D198),),TRIM($E198)))</f>
        <v>A022Geotextile FabricCW 3130-R5</v>
      </c>
      <c r="K198" s="16">
        <f>MATCH(J198,'Pay Items'!$K$1:$K$649,0)</f>
        <v>46</v>
      </c>
      <c r="L198" s="17" t="str">
        <f t="shared" ca="1" si="42"/>
        <v>,0</v>
      </c>
      <c r="M198" s="17" t="str">
        <f t="shared" ca="1" si="43"/>
        <v>C2</v>
      </c>
      <c r="N198" s="17" t="str">
        <f t="shared" ca="1" si="44"/>
        <v>C2</v>
      </c>
    </row>
    <row r="199" spans="1:14" s="152" customFormat="1" ht="30" customHeight="1" x14ac:dyDescent="0.2">
      <c r="A199" s="159" t="s">
        <v>1129</v>
      </c>
      <c r="B199" s="166" t="s">
        <v>350</v>
      </c>
      <c r="C199" s="161" t="s">
        <v>1130</v>
      </c>
      <c r="D199" s="162" t="s">
        <v>173</v>
      </c>
      <c r="E199" s="163" t="s">
        <v>178</v>
      </c>
      <c r="F199" s="164">
        <v>250</v>
      </c>
      <c r="G199" s="120"/>
      <c r="H199" s="165">
        <f t="shared" ref="H199" si="46">ROUND(G199*F199,2)</f>
        <v>0</v>
      </c>
      <c r="I199" s="24" t="str">
        <f t="shared" ca="1" si="41"/>
        <v/>
      </c>
      <c r="J199" s="15" t="str">
        <f t="shared" si="45"/>
        <v>A022A2Separation/Filtration Fabricm²</v>
      </c>
      <c r="K199" s="16">
        <f>MATCH(J199,'Pay Items'!$K$1:$K$649,0)</f>
        <v>48</v>
      </c>
      <c r="L199" s="17" t="str">
        <f t="shared" ca="1" si="42"/>
        <v>,0</v>
      </c>
      <c r="M199" s="17" t="str">
        <f t="shared" ca="1" si="43"/>
        <v>C2</v>
      </c>
      <c r="N199" s="17" t="str">
        <f t="shared" ca="1" si="44"/>
        <v>C2</v>
      </c>
    </row>
    <row r="200" spans="1:14" s="152" customFormat="1" ht="30" customHeight="1" x14ac:dyDescent="0.2">
      <c r="A200" s="159" t="s">
        <v>1133</v>
      </c>
      <c r="B200" s="160" t="s">
        <v>1735</v>
      </c>
      <c r="C200" s="161" t="s">
        <v>729</v>
      </c>
      <c r="D200" s="162" t="s">
        <v>1134</v>
      </c>
      <c r="E200" s="163"/>
      <c r="F200" s="235" t="s">
        <v>173</v>
      </c>
      <c r="G200" s="158"/>
      <c r="H200" s="158"/>
      <c r="I200" s="24" t="str">
        <f t="shared" ca="1" si="41"/>
        <v>LOCKED</v>
      </c>
      <c r="J200" s="15" t="str">
        <f t="shared" si="45"/>
        <v>A022A4Supply and Install GeogridCW 3135-R2</v>
      </c>
      <c r="K200" s="16">
        <f>MATCH(J200,'Pay Items'!$K$1:$K$649,0)</f>
        <v>50</v>
      </c>
      <c r="L200" s="17" t="str">
        <f t="shared" ca="1" si="42"/>
        <v>,0</v>
      </c>
      <c r="M200" s="17" t="str">
        <f t="shared" ca="1" si="43"/>
        <v>C2</v>
      </c>
      <c r="N200" s="17" t="str">
        <f t="shared" ca="1" si="44"/>
        <v>C2</v>
      </c>
    </row>
    <row r="201" spans="1:14" s="152" customFormat="1" ht="30" customHeight="1" x14ac:dyDescent="0.2">
      <c r="A201" s="159" t="s">
        <v>1135</v>
      </c>
      <c r="B201" s="166" t="s">
        <v>350</v>
      </c>
      <c r="C201" s="161" t="s">
        <v>1136</v>
      </c>
      <c r="D201" s="162" t="s">
        <v>173</v>
      </c>
      <c r="E201" s="163" t="s">
        <v>178</v>
      </c>
      <c r="F201" s="164">
        <v>250</v>
      </c>
      <c r="G201" s="120"/>
      <c r="H201" s="165">
        <f>ROUND(G201*F201,2)</f>
        <v>0</v>
      </c>
      <c r="I201" s="24" t="str">
        <f t="shared" ca="1" si="41"/>
        <v/>
      </c>
      <c r="J201" s="15" t="str">
        <f t="shared" si="45"/>
        <v>A022A5Class A Geogridm²</v>
      </c>
      <c r="K201" s="16">
        <f>MATCH(J201,'Pay Items'!$K$1:$K$649,0)</f>
        <v>51</v>
      </c>
      <c r="L201" s="17" t="str">
        <f t="shared" ca="1" si="42"/>
        <v>,0</v>
      </c>
      <c r="M201" s="17" t="str">
        <f t="shared" ca="1" si="43"/>
        <v>C2</v>
      </c>
      <c r="N201" s="17" t="str">
        <f t="shared" ca="1" si="44"/>
        <v>C2</v>
      </c>
    </row>
    <row r="202" spans="1:14" s="152" customFormat="1" ht="30" customHeight="1" x14ac:dyDescent="0.2">
      <c r="A202" s="174" t="s">
        <v>497</v>
      </c>
      <c r="B202" s="169" t="s">
        <v>1736</v>
      </c>
      <c r="C202" s="170" t="s">
        <v>493</v>
      </c>
      <c r="D202" s="171" t="s">
        <v>589</v>
      </c>
      <c r="E202" s="172" t="s">
        <v>179</v>
      </c>
      <c r="F202" s="164">
        <v>250</v>
      </c>
      <c r="G202" s="120"/>
      <c r="H202" s="173">
        <f>ROUND(G202*F202,2)</f>
        <v>0</v>
      </c>
      <c r="I202" s="24" t="str">
        <f t="shared" ca="1" si="41"/>
        <v/>
      </c>
      <c r="J202" s="15" t="str">
        <f t="shared" si="45"/>
        <v>A029Common Excavation- Unsuitable site materialCW 3170-R3m³</v>
      </c>
      <c r="K202" s="16">
        <f>MATCH(J202,'Pay Items'!$K$1:$K$649,0)</f>
        <v>61</v>
      </c>
      <c r="L202" s="17" t="str">
        <f t="shared" ca="1" si="42"/>
        <v>,0</v>
      </c>
      <c r="M202" s="17" t="str">
        <f t="shared" ca="1" si="43"/>
        <v>C2</v>
      </c>
      <c r="N202" s="17" t="str">
        <f t="shared" ca="1" si="44"/>
        <v>C2</v>
      </c>
    </row>
    <row r="203" spans="1:14" s="152" customFormat="1" ht="30" customHeight="1" x14ac:dyDescent="0.2">
      <c r="A203" s="144"/>
      <c r="B203" s="153"/>
      <c r="C203" s="177" t="s">
        <v>1601</v>
      </c>
      <c r="D203" s="155"/>
      <c r="E203" s="178"/>
      <c r="F203" s="235" t="s">
        <v>173</v>
      </c>
      <c r="G203" s="158"/>
      <c r="H203" s="158"/>
      <c r="I203" s="24" t="str">
        <f t="shared" ca="1" si="41"/>
        <v>LOCKED</v>
      </c>
      <c r="J203" s="15" t="str">
        <f t="shared" si="45"/>
        <v>ROADWORKS - REMOVALS/RENEWALS</v>
      </c>
      <c r="K203" s="16" t="e">
        <f>MATCH(J203,'Pay Items'!$K$1:$K$649,0)</f>
        <v>#N/A</v>
      </c>
      <c r="L203" s="17" t="str">
        <f t="shared" ca="1" si="42"/>
        <v>,0</v>
      </c>
      <c r="M203" s="17" t="str">
        <f t="shared" ca="1" si="43"/>
        <v>C2</v>
      </c>
      <c r="N203" s="17" t="str">
        <f t="shared" ca="1" si="44"/>
        <v>C2</v>
      </c>
    </row>
    <row r="204" spans="1:14" s="152" customFormat="1" ht="30" customHeight="1" x14ac:dyDescent="0.2">
      <c r="A204" s="179" t="s">
        <v>371</v>
      </c>
      <c r="B204" s="160" t="s">
        <v>1737</v>
      </c>
      <c r="C204" s="161" t="s">
        <v>316</v>
      </c>
      <c r="D204" s="162" t="s">
        <v>1296</v>
      </c>
      <c r="E204" s="163"/>
      <c r="F204" s="235" t="s">
        <v>173</v>
      </c>
      <c r="G204" s="158"/>
      <c r="H204" s="158"/>
      <c r="I204" s="24" t="str">
        <f t="shared" ca="1" si="41"/>
        <v>LOCKED</v>
      </c>
      <c r="J204" s="15" t="str">
        <f t="shared" si="45"/>
        <v>B001Pavement RemovalCW 3110-R22</v>
      </c>
      <c r="K204" s="16">
        <f>MATCH(J204,'Pay Items'!$K$1:$K$649,0)</f>
        <v>69</v>
      </c>
      <c r="L204" s="17" t="str">
        <f t="shared" ca="1" si="42"/>
        <v>,0</v>
      </c>
      <c r="M204" s="17" t="str">
        <f t="shared" ca="1" si="43"/>
        <v>C2</v>
      </c>
      <c r="N204" s="17" t="str">
        <f t="shared" ca="1" si="44"/>
        <v>C2</v>
      </c>
    </row>
    <row r="205" spans="1:14" s="152" customFormat="1" ht="30" customHeight="1" x14ac:dyDescent="0.2">
      <c r="A205" s="179" t="s">
        <v>442</v>
      </c>
      <c r="B205" s="166" t="s">
        <v>350</v>
      </c>
      <c r="C205" s="161" t="s">
        <v>317</v>
      </c>
      <c r="D205" s="162" t="s">
        <v>173</v>
      </c>
      <c r="E205" s="163" t="s">
        <v>178</v>
      </c>
      <c r="F205" s="164">
        <v>160</v>
      </c>
      <c r="G205" s="120"/>
      <c r="H205" s="165">
        <f>ROUND(G205*F205,2)</f>
        <v>0</v>
      </c>
      <c r="I205" s="24" t="str">
        <f t="shared" ca="1" si="41"/>
        <v/>
      </c>
      <c r="J205" s="15" t="str">
        <f t="shared" si="45"/>
        <v>B002Concrete Pavementm²</v>
      </c>
      <c r="K205" s="16">
        <f>MATCH(J205,'Pay Items'!$K$1:$K$649,0)</f>
        <v>70</v>
      </c>
      <c r="L205" s="17" t="str">
        <f t="shared" ca="1" si="42"/>
        <v>,0</v>
      </c>
      <c r="M205" s="17" t="str">
        <f t="shared" ca="1" si="43"/>
        <v>C2</v>
      </c>
      <c r="N205" s="17" t="str">
        <f t="shared" ca="1" si="44"/>
        <v>C2</v>
      </c>
    </row>
    <row r="206" spans="1:14" s="152" customFormat="1" ht="30" customHeight="1" x14ac:dyDescent="0.2">
      <c r="A206" s="144"/>
      <c r="B206" s="153"/>
      <c r="C206" s="177" t="s">
        <v>1608</v>
      </c>
      <c r="D206" s="155"/>
      <c r="E206" s="178"/>
      <c r="F206" s="235" t="s">
        <v>173</v>
      </c>
      <c r="G206" s="158"/>
      <c r="H206" s="158"/>
      <c r="I206" s="24" t="str">
        <f t="shared" ca="1" si="41"/>
        <v>LOCKED</v>
      </c>
      <c r="J206" s="15" t="str">
        <f t="shared" si="45"/>
        <v>ROADWORKS - NEW CONSTRUCTION</v>
      </c>
      <c r="K206" s="16" t="e">
        <f>MATCH(J206,'Pay Items'!$K$1:$K$649,0)</f>
        <v>#N/A</v>
      </c>
      <c r="L206" s="17" t="str">
        <f t="shared" ca="1" si="42"/>
        <v>,0</v>
      </c>
      <c r="M206" s="17" t="str">
        <f t="shared" ca="1" si="43"/>
        <v>C2</v>
      </c>
      <c r="N206" s="17" t="str">
        <f t="shared" ca="1" si="44"/>
        <v>C2</v>
      </c>
    </row>
    <row r="207" spans="1:14" s="152" customFormat="1" ht="46.5" customHeight="1" x14ac:dyDescent="0.2">
      <c r="A207" s="167" t="s">
        <v>209</v>
      </c>
      <c r="B207" s="160" t="s">
        <v>1738</v>
      </c>
      <c r="C207" s="161" t="s">
        <v>468</v>
      </c>
      <c r="D207" s="162" t="s">
        <v>1609</v>
      </c>
      <c r="E207" s="163"/>
      <c r="F207" s="235" t="s">
        <v>173</v>
      </c>
      <c r="G207" s="158"/>
      <c r="H207" s="158"/>
      <c r="I207" s="24" t="str">
        <f t="shared" ca="1" si="41"/>
        <v>LOCKED</v>
      </c>
      <c r="J207" s="15" t="str">
        <f t="shared" si="45"/>
        <v>C001Concrete Pavements, Median Slabs, Bull-noses, and Safety MediansCW 3310-R18,E21</v>
      </c>
      <c r="K207" s="16" t="e">
        <f>MATCH(J207,'Pay Items'!$K$1:$K$649,0)</f>
        <v>#N/A</v>
      </c>
      <c r="L207" s="17" t="str">
        <f t="shared" ca="1" si="42"/>
        <v>,0</v>
      </c>
      <c r="M207" s="17" t="str">
        <f t="shared" ca="1" si="43"/>
        <v>C2</v>
      </c>
      <c r="N207" s="17" t="str">
        <f t="shared" ca="1" si="44"/>
        <v>C2</v>
      </c>
    </row>
    <row r="208" spans="1:14" s="152" customFormat="1" ht="45" customHeight="1" x14ac:dyDescent="0.2">
      <c r="A208" s="185" t="s">
        <v>211</v>
      </c>
      <c r="B208" s="166" t="s">
        <v>350</v>
      </c>
      <c r="C208" s="161" t="s">
        <v>1612</v>
      </c>
      <c r="D208" s="162" t="s">
        <v>173</v>
      </c>
      <c r="E208" s="163" t="s">
        <v>178</v>
      </c>
      <c r="F208" s="164">
        <v>115</v>
      </c>
      <c r="G208" s="120"/>
      <c r="H208" s="165">
        <f t="shared" ref="H208:H211" si="47">ROUND(G208*F208,2)</f>
        <v>0</v>
      </c>
      <c r="I208" s="24" t="str">
        <f t="shared" ca="1" si="41"/>
        <v/>
      </c>
      <c r="J208" s="15" t="str">
        <f t="shared" si="45"/>
        <v>C004Construction of 250 mm Type 1 Concrete Pavement (Hand Formed, Plain-Dowelled)m²</v>
      </c>
      <c r="K208" s="16" t="e">
        <f>MATCH(J208,'Pay Items'!$K$1:$K$649,0)</f>
        <v>#N/A</v>
      </c>
      <c r="L208" s="17" t="str">
        <f t="shared" ca="1" si="42"/>
        <v>,0</v>
      </c>
      <c r="M208" s="17" t="str">
        <f t="shared" ca="1" si="43"/>
        <v>C2</v>
      </c>
      <c r="N208" s="17" t="str">
        <f t="shared" ca="1" si="44"/>
        <v>C2</v>
      </c>
    </row>
    <row r="209" spans="1:14" s="152" customFormat="1" ht="45" customHeight="1" x14ac:dyDescent="0.2">
      <c r="A209" s="167" t="s">
        <v>218</v>
      </c>
      <c r="B209" s="166" t="s">
        <v>351</v>
      </c>
      <c r="C209" s="161" t="s">
        <v>1614</v>
      </c>
      <c r="D209" s="162" t="s">
        <v>336</v>
      </c>
      <c r="E209" s="163" t="s">
        <v>178</v>
      </c>
      <c r="F209" s="164">
        <v>5</v>
      </c>
      <c r="G209" s="120"/>
      <c r="H209" s="165">
        <f t="shared" si="47"/>
        <v>0</v>
      </c>
      <c r="I209" s="24" t="str">
        <f t="shared" ca="1" si="41"/>
        <v/>
      </c>
      <c r="J209" s="15" t="str">
        <f t="shared" si="45"/>
        <v>C015Construction of Monolithic Type 1 Concrete Median SlabsSD-226Am²</v>
      </c>
      <c r="K209" s="16" t="e">
        <f>MATCH(J209,'Pay Items'!$K$1:$K$649,0)</f>
        <v>#N/A</v>
      </c>
      <c r="L209" s="17" t="str">
        <f t="shared" ca="1" si="42"/>
        <v>,0</v>
      </c>
      <c r="M209" s="17" t="str">
        <f t="shared" ca="1" si="43"/>
        <v>C2</v>
      </c>
      <c r="N209" s="17" t="str">
        <f t="shared" ca="1" si="44"/>
        <v>C2</v>
      </c>
    </row>
    <row r="210" spans="1:14" s="152" customFormat="1" ht="45" customHeight="1" x14ac:dyDescent="0.2">
      <c r="A210" s="167" t="s">
        <v>219</v>
      </c>
      <c r="B210" s="166" t="s">
        <v>352</v>
      </c>
      <c r="C210" s="161" t="s">
        <v>1615</v>
      </c>
      <c r="D210" s="162" t="s">
        <v>337</v>
      </c>
      <c r="E210" s="163" t="s">
        <v>178</v>
      </c>
      <c r="F210" s="164">
        <v>35</v>
      </c>
      <c r="G210" s="120"/>
      <c r="H210" s="165">
        <f t="shared" si="47"/>
        <v>0</v>
      </c>
      <c r="I210" s="24" t="str">
        <f t="shared" ca="1" si="41"/>
        <v/>
      </c>
      <c r="J210" s="15" t="str">
        <f t="shared" si="45"/>
        <v>C016Construction of Type 1 Concrete Safety MediansSD-226Bm²</v>
      </c>
      <c r="K210" s="16" t="e">
        <f>MATCH(J210,'Pay Items'!$K$1:$K$649,0)</f>
        <v>#N/A</v>
      </c>
      <c r="L210" s="17" t="str">
        <f t="shared" ca="1" si="42"/>
        <v>,0</v>
      </c>
      <c r="M210" s="17" t="str">
        <f t="shared" ca="1" si="43"/>
        <v>C2</v>
      </c>
      <c r="N210" s="17" t="str">
        <f t="shared" ca="1" si="44"/>
        <v>C2</v>
      </c>
    </row>
    <row r="211" spans="1:14" s="152" customFormat="1" ht="45" customHeight="1" x14ac:dyDescent="0.2">
      <c r="A211" s="167" t="s">
        <v>379</v>
      </c>
      <c r="B211" s="166" t="s">
        <v>353</v>
      </c>
      <c r="C211" s="161" t="s">
        <v>1616</v>
      </c>
      <c r="D211" s="162" t="s">
        <v>604</v>
      </c>
      <c r="E211" s="163" t="s">
        <v>178</v>
      </c>
      <c r="F211" s="164">
        <v>2</v>
      </c>
      <c r="G211" s="120"/>
      <c r="H211" s="165">
        <f t="shared" si="47"/>
        <v>0</v>
      </c>
      <c r="I211" s="24" t="str">
        <f t="shared" ca="1" si="41"/>
        <v/>
      </c>
      <c r="J211" s="15" t="str">
        <f t="shared" si="45"/>
        <v>C018Construction of Monolithic Type 1 Concrete Bull-nosesSD-227Cm²</v>
      </c>
      <c r="K211" s="16" t="e">
        <f>MATCH(J211,'Pay Items'!$K$1:$K$649,0)</f>
        <v>#N/A</v>
      </c>
      <c r="L211" s="17" t="str">
        <f t="shared" ca="1" si="42"/>
        <v>,0</v>
      </c>
      <c r="M211" s="17" t="str">
        <f t="shared" ca="1" si="43"/>
        <v>C2</v>
      </c>
      <c r="N211" s="17" t="str">
        <f t="shared" ca="1" si="44"/>
        <v>C2</v>
      </c>
    </row>
    <row r="212" spans="1:14" s="152" customFormat="1" ht="49.5" customHeight="1" x14ac:dyDescent="0.2">
      <c r="A212" s="167" t="s">
        <v>380</v>
      </c>
      <c r="B212" s="160" t="s">
        <v>1739</v>
      </c>
      <c r="C212" s="161" t="s">
        <v>123</v>
      </c>
      <c r="D212" s="162" t="s">
        <v>1609</v>
      </c>
      <c r="E212" s="163"/>
      <c r="F212" s="235" t="s">
        <v>173</v>
      </c>
      <c r="G212" s="158"/>
      <c r="H212" s="158"/>
      <c r="I212" s="24" t="str">
        <f t="shared" ca="1" si="41"/>
        <v>LOCKED</v>
      </c>
      <c r="J212" s="15" t="str">
        <f t="shared" si="45"/>
        <v>C019Concrete Pavements for Early OpeningCW 3310-R18,E21</v>
      </c>
      <c r="K212" s="16" t="e">
        <f>MATCH(J212,'Pay Items'!$K$1:$K$649,0)</f>
        <v>#N/A</v>
      </c>
      <c r="L212" s="17" t="str">
        <f t="shared" ca="1" si="42"/>
        <v>,0</v>
      </c>
      <c r="M212" s="17" t="str">
        <f t="shared" ca="1" si="43"/>
        <v>C2</v>
      </c>
      <c r="N212" s="17" t="str">
        <f t="shared" ca="1" si="44"/>
        <v>C2</v>
      </c>
    </row>
    <row r="213" spans="1:14" s="152" customFormat="1" ht="60" customHeight="1" x14ac:dyDescent="0.2">
      <c r="A213" s="167" t="s">
        <v>1185</v>
      </c>
      <c r="B213" s="166" t="s">
        <v>350</v>
      </c>
      <c r="C213" s="161" t="s">
        <v>1272</v>
      </c>
      <c r="D213" s="162"/>
      <c r="E213" s="163" t="s">
        <v>178</v>
      </c>
      <c r="F213" s="164">
        <v>115</v>
      </c>
      <c r="G213" s="120"/>
      <c r="H213" s="165">
        <f t="shared" ref="H213" si="48">ROUND(G213*F213,2)</f>
        <v>0</v>
      </c>
      <c r="I213" s="24" t="str">
        <f t="shared" ca="1" si="41"/>
        <v/>
      </c>
      <c r="J213" s="15" t="str">
        <f t="shared" si="45"/>
        <v>C022-72Construction of 250 mm Type 4 Concrete Pavement for Early Opening 72 Hour (Plain-Dowelled)m²</v>
      </c>
      <c r="K213" s="16">
        <f>MATCH(J213,'Pay Items'!$K$1:$K$649,0)</f>
        <v>365</v>
      </c>
      <c r="L213" s="17" t="str">
        <f t="shared" ca="1" si="42"/>
        <v>,0</v>
      </c>
      <c r="M213" s="17" t="str">
        <f t="shared" ca="1" si="43"/>
        <v>C2</v>
      </c>
      <c r="N213" s="17" t="str">
        <f t="shared" ca="1" si="44"/>
        <v>C2</v>
      </c>
    </row>
    <row r="214" spans="1:14" s="152" customFormat="1" ht="48" customHeight="1" x14ac:dyDescent="0.2">
      <c r="A214" s="167" t="s">
        <v>389</v>
      </c>
      <c r="B214" s="160" t="s">
        <v>1740</v>
      </c>
      <c r="C214" s="161" t="s">
        <v>366</v>
      </c>
      <c r="D214" s="162" t="s">
        <v>1609</v>
      </c>
      <c r="E214" s="163"/>
      <c r="F214" s="235" t="s">
        <v>173</v>
      </c>
      <c r="G214" s="158"/>
      <c r="H214" s="158"/>
      <c r="I214" s="24" t="str">
        <f t="shared" ca="1" si="41"/>
        <v>LOCKED</v>
      </c>
      <c r="J214" s="15" t="str">
        <f t="shared" si="45"/>
        <v>C032Concrete Curbs, Curb and Gutter, and Splash StripsCW 3310-R18,E21</v>
      </c>
      <c r="K214" s="16" t="e">
        <f>MATCH(J214,'Pay Items'!$K$1:$K$649,0)</f>
        <v>#N/A</v>
      </c>
      <c r="L214" s="17" t="str">
        <f t="shared" ca="1" si="42"/>
        <v>,0</v>
      </c>
      <c r="M214" s="17" t="str">
        <f t="shared" ca="1" si="43"/>
        <v>C2</v>
      </c>
      <c r="N214" s="17" t="str">
        <f t="shared" ca="1" si="44"/>
        <v>C2</v>
      </c>
    </row>
    <row r="215" spans="1:14" s="152" customFormat="1" ht="45" customHeight="1" x14ac:dyDescent="0.2">
      <c r="A215" s="167" t="s">
        <v>1203</v>
      </c>
      <c r="B215" s="166" t="s">
        <v>350</v>
      </c>
      <c r="C215" s="161" t="s">
        <v>1620</v>
      </c>
      <c r="D215" s="162" t="s">
        <v>348</v>
      </c>
      <c r="E215" s="163" t="s">
        <v>182</v>
      </c>
      <c r="F215" s="164">
        <v>15</v>
      </c>
      <c r="G215" s="120"/>
      <c r="H215" s="165">
        <f t="shared" ref="H215:H216" si="49">ROUND(G215*F215,2)</f>
        <v>0</v>
      </c>
      <c r="I215" s="24" t="str">
        <f t="shared" ca="1" si="41"/>
        <v/>
      </c>
      <c r="J215" s="15" t="str">
        <f t="shared" si="45"/>
        <v>C035BConstruction of Barrier (180 mm ht, Type 1, Integral, Hand Formed)SD-204m</v>
      </c>
      <c r="K215" s="16" t="e">
        <f>MATCH(J215,'Pay Items'!$K$1:$K$649,0)</f>
        <v>#N/A</v>
      </c>
      <c r="L215" s="17" t="str">
        <f t="shared" ca="1" si="42"/>
        <v>,0</v>
      </c>
      <c r="M215" s="17" t="str">
        <f t="shared" ca="1" si="43"/>
        <v>C2</v>
      </c>
      <c r="N215" s="17" t="str">
        <f t="shared" ca="1" si="44"/>
        <v>C2</v>
      </c>
    </row>
    <row r="216" spans="1:14" s="152" customFormat="1" ht="45" customHeight="1" x14ac:dyDescent="0.2">
      <c r="A216" s="167" t="s">
        <v>31</v>
      </c>
      <c r="B216" s="160" t="s">
        <v>1741</v>
      </c>
      <c r="C216" s="161" t="s">
        <v>1625</v>
      </c>
      <c r="D216" s="162" t="s">
        <v>1423</v>
      </c>
      <c r="E216" s="163" t="s">
        <v>182</v>
      </c>
      <c r="F216" s="164">
        <v>55</v>
      </c>
      <c r="G216" s="120"/>
      <c r="H216" s="165">
        <f t="shared" si="49"/>
        <v>0</v>
      </c>
      <c r="I216" s="24" t="str">
        <f t="shared" ca="1" si="41"/>
        <v/>
      </c>
      <c r="J216" s="15" t="str">
        <f t="shared" si="45"/>
        <v>C050Supply and Installation of Dowel Assemblies (31.8 mm)CW 3310-R18m</v>
      </c>
      <c r="K216" s="16" t="e">
        <f>MATCH(J216,'Pay Items'!$K$1:$K$649,0)</f>
        <v>#N/A</v>
      </c>
      <c r="L216" s="17" t="str">
        <f t="shared" ca="1" si="42"/>
        <v>,0</v>
      </c>
      <c r="M216" s="17" t="str">
        <f t="shared" ca="1" si="43"/>
        <v>C2</v>
      </c>
      <c r="N216" s="17" t="str">
        <f t="shared" ca="1" si="44"/>
        <v>C2</v>
      </c>
    </row>
    <row r="217" spans="1:14" s="152" customFormat="1" ht="45" customHeight="1" x14ac:dyDescent="0.2">
      <c r="A217" s="167"/>
      <c r="B217" s="160"/>
      <c r="C217" s="177" t="s">
        <v>1629</v>
      </c>
      <c r="D217" s="162"/>
      <c r="E217" s="163"/>
      <c r="F217" s="235" t="s">
        <v>173</v>
      </c>
      <c r="G217" s="158"/>
      <c r="H217" s="158"/>
      <c r="I217" s="24" t="str">
        <f t="shared" ca="1" si="41"/>
        <v>LOCKED</v>
      </c>
      <c r="J217" s="15" t="str">
        <f t="shared" si="45"/>
        <v>ASSOCIATED LAND DRAINAGE SEWER AND UNDERGROUND WORKS</v>
      </c>
      <c r="K217" s="16" t="e">
        <f>MATCH(J217,'Pay Items'!$K$1:$K$649,0)</f>
        <v>#N/A</v>
      </c>
      <c r="L217" s="17" t="str">
        <f t="shared" ca="1" si="42"/>
        <v>,0</v>
      </c>
      <c r="M217" s="17" t="str">
        <f t="shared" ca="1" si="43"/>
        <v>C2</v>
      </c>
      <c r="N217" s="17" t="str">
        <f t="shared" ca="1" si="44"/>
        <v>C2</v>
      </c>
    </row>
    <row r="218" spans="1:14" s="279" customFormat="1" ht="30" customHeight="1" x14ac:dyDescent="0.2">
      <c r="A218" s="167"/>
      <c r="B218" s="160" t="s">
        <v>1742</v>
      </c>
      <c r="C218" s="161" t="s">
        <v>1630</v>
      </c>
      <c r="D218" s="162" t="s">
        <v>1778</v>
      </c>
      <c r="E218" s="163"/>
      <c r="F218" s="235" t="s">
        <v>173</v>
      </c>
      <c r="G218" s="239"/>
      <c r="H218" s="239"/>
      <c r="I218" s="24" t="str">
        <f t="shared" ca="1" si="41"/>
        <v>LOCKED</v>
      </c>
      <c r="J218" s="15" t="str">
        <f t="shared" si="45"/>
        <v>Land Drainage SewersCW2130, E23,E24</v>
      </c>
      <c r="K218" s="16" t="e">
        <f>MATCH(J218,'Pay Items'!$K$1:$K$649,0)</f>
        <v>#N/A</v>
      </c>
      <c r="L218" s="17" t="str">
        <f t="shared" ca="1" si="42"/>
        <v>,0</v>
      </c>
      <c r="M218" s="17" t="str">
        <f t="shared" ca="1" si="43"/>
        <v>C2</v>
      </c>
      <c r="N218" s="17" t="str">
        <f t="shared" ca="1" si="44"/>
        <v>C2</v>
      </c>
    </row>
    <row r="219" spans="1:14" s="279" customFormat="1" ht="30" customHeight="1" x14ac:dyDescent="0.2">
      <c r="A219" s="167"/>
      <c r="B219" s="166" t="s">
        <v>350</v>
      </c>
      <c r="C219" s="161" t="s">
        <v>1638</v>
      </c>
      <c r="D219" s="162"/>
      <c r="E219" s="163"/>
      <c r="F219" s="235" t="s">
        <v>173</v>
      </c>
      <c r="G219" s="239"/>
      <c r="H219" s="239"/>
      <c r="I219" s="24" t="str">
        <f t="shared" ca="1" si="41"/>
        <v>LOCKED</v>
      </c>
      <c r="J219" s="15" t="str">
        <f t="shared" si="45"/>
        <v>1800 mm C76-III RCP</v>
      </c>
      <c r="K219" s="16" t="e">
        <f>MATCH(J219,'Pay Items'!$K$1:$K$649,0)</f>
        <v>#N/A</v>
      </c>
      <c r="L219" s="17" t="str">
        <f t="shared" ca="1" si="42"/>
        <v>,0</v>
      </c>
      <c r="M219" s="17" t="str">
        <f t="shared" ca="1" si="43"/>
        <v>C2</v>
      </c>
      <c r="N219" s="17" t="str">
        <f t="shared" ca="1" si="44"/>
        <v>C2</v>
      </c>
    </row>
    <row r="220" spans="1:14" s="279" customFormat="1" ht="45" customHeight="1" x14ac:dyDescent="0.2">
      <c r="A220" s="167"/>
      <c r="B220" s="188" t="s">
        <v>700</v>
      </c>
      <c r="C220" s="161" t="s">
        <v>1633</v>
      </c>
      <c r="D220" s="162"/>
      <c r="E220" s="163" t="s">
        <v>182</v>
      </c>
      <c r="F220" s="164">
        <v>45</v>
      </c>
      <c r="G220" s="120"/>
      <c r="H220" s="165">
        <f>ROUND(G220*F220,2)</f>
        <v>0</v>
      </c>
      <c r="I220" s="24" t="str">
        <f t="shared" ca="1" si="41"/>
        <v/>
      </c>
      <c r="J220" s="15" t="str">
        <f t="shared" si="45"/>
        <v>Trenchless Installation, Class B Type 3 Bedding, Class 3 Backfillm</v>
      </c>
      <c r="K220" s="16" t="e">
        <f>MATCH(J220,'Pay Items'!$K$1:$K$649,0)</f>
        <v>#N/A</v>
      </c>
      <c r="L220" s="17" t="str">
        <f t="shared" ca="1" si="42"/>
        <v>,0</v>
      </c>
      <c r="M220" s="17" t="str">
        <f t="shared" ca="1" si="43"/>
        <v>C2</v>
      </c>
      <c r="N220" s="17" t="str">
        <f t="shared" ca="1" si="44"/>
        <v>C2</v>
      </c>
    </row>
    <row r="221" spans="1:14" s="152" customFormat="1" ht="30" customHeight="1" x14ac:dyDescent="0.2">
      <c r="A221" s="185"/>
      <c r="B221" s="160" t="s">
        <v>1743</v>
      </c>
      <c r="C221" s="161" t="s">
        <v>1640</v>
      </c>
      <c r="D221" s="162"/>
      <c r="E221" s="163"/>
      <c r="F221" s="235" t="s">
        <v>173</v>
      </c>
      <c r="G221" s="158"/>
      <c r="H221" s="158"/>
      <c r="I221" s="24" t="str">
        <f t="shared" ca="1" si="41"/>
        <v>LOCKED</v>
      </c>
      <c r="J221" s="15" t="str">
        <f t="shared" si="45"/>
        <v>New Manholes</v>
      </c>
      <c r="K221" s="16" t="e">
        <f>MATCH(J221,'Pay Items'!$K$1:$K$649,0)</f>
        <v>#N/A</v>
      </c>
      <c r="L221" s="17" t="str">
        <f t="shared" ca="1" si="42"/>
        <v>,0</v>
      </c>
      <c r="M221" s="17" t="str">
        <f t="shared" ca="1" si="43"/>
        <v>C2</v>
      </c>
      <c r="N221" s="17" t="str">
        <f t="shared" ca="1" si="44"/>
        <v>C2</v>
      </c>
    </row>
    <row r="222" spans="1:14" s="152" customFormat="1" ht="30" customHeight="1" x14ac:dyDescent="0.2">
      <c r="A222" s="185"/>
      <c r="B222" s="166" t="s">
        <v>350</v>
      </c>
      <c r="C222" s="161" t="s">
        <v>1645</v>
      </c>
      <c r="D222" s="162" t="s">
        <v>1646</v>
      </c>
      <c r="E222" s="163" t="s">
        <v>181</v>
      </c>
      <c r="F222" s="164">
        <v>1</v>
      </c>
      <c r="G222" s="120"/>
      <c r="H222" s="165">
        <f t="shared" ref="H222" si="50">ROUND(G222*F222,2)</f>
        <v>0</v>
      </c>
      <c r="I222" s="24" t="str">
        <f t="shared" ca="1" si="41"/>
        <v/>
      </c>
      <c r="J222" s="15" t="str">
        <f t="shared" si="45"/>
        <v>Precast Box Manhole (MH9)CW 2130, E28each</v>
      </c>
      <c r="K222" s="16" t="e">
        <f>MATCH(J222,'Pay Items'!$K$1:$K$649,0)</f>
        <v>#N/A</v>
      </c>
      <c r="L222" s="17" t="str">
        <f t="shared" ca="1" si="42"/>
        <v>,0</v>
      </c>
      <c r="M222" s="17" t="str">
        <f t="shared" ca="1" si="43"/>
        <v>C2</v>
      </c>
      <c r="N222" s="17" t="str">
        <f t="shared" ca="1" si="44"/>
        <v>C2</v>
      </c>
    </row>
    <row r="223" spans="1:14" s="152" customFormat="1" ht="45" customHeight="1" x14ac:dyDescent="0.2">
      <c r="A223" s="185"/>
      <c r="B223" s="160" t="s">
        <v>1744</v>
      </c>
      <c r="C223" s="161" t="s">
        <v>1658</v>
      </c>
      <c r="D223" s="162" t="s">
        <v>11</v>
      </c>
      <c r="E223" s="163" t="s">
        <v>181</v>
      </c>
      <c r="F223" s="164">
        <v>1</v>
      </c>
      <c r="G223" s="120"/>
      <c r="H223" s="165">
        <f>ROUND(G223*F223,2)</f>
        <v>0</v>
      </c>
      <c r="I223" s="24" t="str">
        <f t="shared" ca="1" si="41"/>
        <v/>
      </c>
      <c r="J223" s="15" t="str">
        <f t="shared" si="45"/>
        <v>Plugging 1800 mm LDS for Future ConnectionCW 2130-R12each</v>
      </c>
      <c r="K223" s="16" t="e">
        <f>MATCH(J223,'Pay Items'!$K$1:$K$649,0)</f>
        <v>#N/A</v>
      </c>
      <c r="L223" s="17" t="str">
        <f t="shared" ca="1" si="42"/>
        <v>,0</v>
      </c>
      <c r="M223" s="17" t="str">
        <f t="shared" ca="1" si="43"/>
        <v>C2</v>
      </c>
      <c r="N223" s="17" t="str">
        <f t="shared" ca="1" si="44"/>
        <v>C2</v>
      </c>
    </row>
    <row r="224" spans="1:14" s="152" customFormat="1" ht="30" customHeight="1" x14ac:dyDescent="0.2">
      <c r="A224" s="185"/>
      <c r="B224" s="160" t="s">
        <v>1745</v>
      </c>
      <c r="C224" s="190" t="s">
        <v>1668</v>
      </c>
      <c r="D224" s="162" t="s">
        <v>1669</v>
      </c>
      <c r="E224" s="163"/>
      <c r="F224" s="235" t="s">
        <v>173</v>
      </c>
      <c r="G224" s="158"/>
      <c r="H224" s="158"/>
      <c r="I224" s="24" t="str">
        <f t="shared" ca="1" si="41"/>
        <v>LOCKED</v>
      </c>
      <c r="J224" s="15" t="str">
        <f t="shared" si="45"/>
        <v>Sewer Inspection (New Sewers)CW 2145</v>
      </c>
      <c r="K224" s="16" t="e">
        <f>MATCH(J224,'Pay Items'!$K$1:$K$649,0)</f>
        <v>#N/A</v>
      </c>
      <c r="L224" s="17" t="str">
        <f t="shared" ca="1" si="42"/>
        <v>,0</v>
      </c>
      <c r="M224" s="17" t="str">
        <f t="shared" ca="1" si="43"/>
        <v>C2</v>
      </c>
      <c r="N224" s="17" t="str">
        <f t="shared" ca="1" si="44"/>
        <v>C2</v>
      </c>
    </row>
    <row r="225" spans="1:14" s="152" customFormat="1" ht="30" customHeight="1" x14ac:dyDescent="0.2">
      <c r="A225" s="185"/>
      <c r="B225" s="166" t="s">
        <v>350</v>
      </c>
      <c r="C225" s="161" t="s">
        <v>1671</v>
      </c>
      <c r="D225" s="162"/>
      <c r="E225" s="163" t="s">
        <v>182</v>
      </c>
      <c r="F225" s="164">
        <v>50</v>
      </c>
      <c r="G225" s="120"/>
      <c r="H225" s="165">
        <f>ROUND(G225*F225,2)</f>
        <v>0</v>
      </c>
      <c r="I225" s="24" t="str">
        <f t="shared" ca="1" si="41"/>
        <v/>
      </c>
      <c r="J225" s="15" t="str">
        <f t="shared" si="45"/>
        <v>1800 mmm</v>
      </c>
      <c r="K225" s="16" t="e">
        <f>MATCH(J225,'Pay Items'!$K$1:$K$649,0)</f>
        <v>#N/A</v>
      </c>
      <c r="L225" s="17" t="str">
        <f t="shared" ca="1" si="42"/>
        <v>,0</v>
      </c>
      <c r="M225" s="17" t="str">
        <f t="shared" ca="1" si="43"/>
        <v>C2</v>
      </c>
      <c r="N225" s="17" t="str">
        <f t="shared" ca="1" si="44"/>
        <v>C2</v>
      </c>
    </row>
    <row r="226" spans="1:14" s="152" customFormat="1" ht="30" customHeight="1" x14ac:dyDescent="0.2">
      <c r="A226" s="185"/>
      <c r="B226" s="160" t="s">
        <v>1746</v>
      </c>
      <c r="C226" s="190" t="s">
        <v>1673</v>
      </c>
      <c r="D226" s="162" t="s">
        <v>1674</v>
      </c>
      <c r="E226" s="163"/>
      <c r="F226" s="235" t="s">
        <v>173</v>
      </c>
      <c r="G226" s="158"/>
      <c r="H226" s="158"/>
      <c r="I226" s="24" t="str">
        <f t="shared" ca="1" si="41"/>
        <v>LOCKED</v>
      </c>
      <c r="J226" s="15" t="str">
        <f t="shared" si="45"/>
        <v>RCP Three Edge Bearing TestCW2130</v>
      </c>
      <c r="K226" s="16" t="e">
        <f>MATCH(J226,'Pay Items'!$K$1:$K$649,0)</f>
        <v>#N/A</v>
      </c>
      <c r="L226" s="17" t="str">
        <f t="shared" ca="1" si="42"/>
        <v>,0</v>
      </c>
      <c r="M226" s="17" t="str">
        <f t="shared" ca="1" si="43"/>
        <v>C2</v>
      </c>
      <c r="N226" s="17" t="str">
        <f t="shared" ca="1" si="44"/>
        <v>C2</v>
      </c>
    </row>
    <row r="227" spans="1:14" s="152" customFormat="1" ht="30" customHeight="1" x14ac:dyDescent="0.2">
      <c r="A227" s="185"/>
      <c r="B227" s="166" t="s">
        <v>350</v>
      </c>
      <c r="C227" s="161" t="s">
        <v>1671</v>
      </c>
      <c r="D227" s="175"/>
      <c r="E227" s="163" t="s">
        <v>181</v>
      </c>
      <c r="F227" s="164">
        <v>1</v>
      </c>
      <c r="G227" s="120"/>
      <c r="H227" s="165">
        <f t="shared" ref="H227" si="51">ROUND(G227*F227,2)</f>
        <v>0</v>
      </c>
      <c r="I227" s="24" t="str">
        <f t="shared" ca="1" si="41"/>
        <v/>
      </c>
      <c r="J227" s="15" t="str">
        <f t="shared" si="45"/>
        <v>1800 mmeach</v>
      </c>
      <c r="K227" s="16" t="e">
        <f>MATCH(J227,'Pay Items'!$K$1:$K$649,0)</f>
        <v>#N/A</v>
      </c>
      <c r="L227" s="17" t="str">
        <f t="shared" ca="1" si="42"/>
        <v>,0</v>
      </c>
      <c r="M227" s="17" t="str">
        <f t="shared" ca="1" si="43"/>
        <v>C2</v>
      </c>
      <c r="N227" s="17" t="str">
        <f t="shared" ca="1" si="44"/>
        <v>C2</v>
      </c>
    </row>
    <row r="228" spans="1:14" s="152" customFormat="1" ht="30" customHeight="1" x14ac:dyDescent="0.2">
      <c r="A228" s="185"/>
      <c r="B228" s="160" t="s">
        <v>1747</v>
      </c>
      <c r="C228" s="161" t="s">
        <v>1748</v>
      </c>
      <c r="D228" s="162" t="s">
        <v>1749</v>
      </c>
      <c r="E228" s="163"/>
      <c r="F228" s="235" t="s">
        <v>173</v>
      </c>
      <c r="G228" s="239"/>
      <c r="H228" s="239"/>
      <c r="I228" s="24" t="str">
        <f t="shared" ca="1" si="41"/>
        <v>LOCKED</v>
      </c>
      <c r="J228" s="15" t="str">
        <f t="shared" si="45"/>
        <v>Watermain RenewalCW 2110</v>
      </c>
      <c r="K228" s="16" t="e">
        <f>MATCH(J228,'Pay Items'!$K$1:$K$649,0)</f>
        <v>#N/A</v>
      </c>
      <c r="L228" s="17" t="str">
        <f t="shared" ca="1" si="42"/>
        <v>,0</v>
      </c>
      <c r="M228" s="17" t="str">
        <f t="shared" ca="1" si="43"/>
        <v>C2</v>
      </c>
      <c r="N228" s="17" t="str">
        <f t="shared" ca="1" si="44"/>
        <v>C2</v>
      </c>
    </row>
    <row r="229" spans="1:14" s="152" customFormat="1" ht="30" customHeight="1" x14ac:dyDescent="0.2">
      <c r="A229" s="185"/>
      <c r="B229" s="166" t="s">
        <v>350</v>
      </c>
      <c r="C229" s="161" t="s">
        <v>1750</v>
      </c>
      <c r="D229" s="240" t="s">
        <v>173</v>
      </c>
      <c r="E229" s="163"/>
      <c r="F229" s="280" t="s">
        <v>173</v>
      </c>
      <c r="G229" s="165"/>
      <c r="H229" s="165"/>
      <c r="I229" s="24" t="str">
        <f t="shared" ca="1" si="41"/>
        <v>LOCKED</v>
      </c>
      <c r="J229" s="15" t="str">
        <f t="shared" si="45"/>
        <v>250mm</v>
      </c>
      <c r="K229" s="16" t="e">
        <f>MATCH(J229,'Pay Items'!$K$1:$K$649,0)</f>
        <v>#N/A</v>
      </c>
      <c r="L229" s="17" t="str">
        <f t="shared" ca="1" si="42"/>
        <v>,0</v>
      </c>
      <c r="M229" s="17" t="str">
        <f t="shared" ca="1" si="43"/>
        <v>C2</v>
      </c>
      <c r="N229" s="17" t="str">
        <f t="shared" ca="1" si="44"/>
        <v>C2</v>
      </c>
    </row>
    <row r="230" spans="1:14" s="152" customFormat="1" ht="45" customHeight="1" x14ac:dyDescent="0.2">
      <c r="A230" s="185"/>
      <c r="B230" s="188" t="s">
        <v>700</v>
      </c>
      <c r="C230" s="161" t="s">
        <v>1751</v>
      </c>
      <c r="D230" s="241"/>
      <c r="E230" s="163" t="s">
        <v>182</v>
      </c>
      <c r="F230" s="164">
        <v>10</v>
      </c>
      <c r="G230" s="120"/>
      <c r="H230" s="165">
        <f t="shared" ref="H230" si="52">ROUND(G230*F230,2)</f>
        <v>0</v>
      </c>
      <c r="I230" s="24" t="str">
        <f t="shared" ca="1" si="41"/>
        <v/>
      </c>
      <c r="J230" s="15" t="str">
        <f t="shared" si="45"/>
        <v>In a Trench Installation, Class B sand bedding, Class 3 backfillm</v>
      </c>
      <c r="K230" s="16" t="e">
        <f>MATCH(J230,'Pay Items'!$K$1:$K$649,0)</f>
        <v>#N/A</v>
      </c>
      <c r="L230" s="17" t="str">
        <f t="shared" ca="1" si="42"/>
        <v>,0</v>
      </c>
      <c r="M230" s="17" t="str">
        <f t="shared" ca="1" si="43"/>
        <v>C2</v>
      </c>
      <c r="N230" s="17" t="str">
        <f t="shared" ca="1" si="44"/>
        <v>C2</v>
      </c>
    </row>
    <row r="231" spans="1:14" s="152" customFormat="1" ht="30" customHeight="1" x14ac:dyDescent="0.2">
      <c r="A231" s="185"/>
      <c r="B231" s="160" t="s">
        <v>1752</v>
      </c>
      <c r="C231" s="161" t="s">
        <v>1753</v>
      </c>
      <c r="D231" s="162" t="s">
        <v>1749</v>
      </c>
      <c r="E231" s="163"/>
      <c r="F231" s="235"/>
      <c r="G231" s="239"/>
      <c r="H231" s="239"/>
      <c r="I231" s="24" t="str">
        <f t="shared" ca="1" si="41"/>
        <v>LOCKED</v>
      </c>
      <c r="J231" s="15" t="str">
        <f t="shared" si="45"/>
        <v>Watermain ValveCW 2110</v>
      </c>
      <c r="K231" s="16" t="e">
        <f>MATCH(J231,'Pay Items'!$K$1:$K$649,0)</f>
        <v>#N/A</v>
      </c>
      <c r="L231" s="17" t="str">
        <f t="shared" ca="1" si="42"/>
        <v>,0</v>
      </c>
      <c r="M231" s="17" t="str">
        <f t="shared" ca="1" si="43"/>
        <v>C2</v>
      </c>
      <c r="N231" s="17" t="str">
        <f t="shared" ca="1" si="44"/>
        <v>C2</v>
      </c>
    </row>
    <row r="232" spans="1:14" s="152" customFormat="1" ht="30" customHeight="1" x14ac:dyDescent="0.2">
      <c r="A232" s="185"/>
      <c r="B232" s="166" t="s">
        <v>350</v>
      </c>
      <c r="C232" s="161" t="s">
        <v>1750</v>
      </c>
      <c r="D232" s="240" t="s">
        <v>173</v>
      </c>
      <c r="E232" s="163" t="s">
        <v>181</v>
      </c>
      <c r="F232" s="164">
        <v>1</v>
      </c>
      <c r="G232" s="120"/>
      <c r="H232" s="165">
        <f t="shared" ref="H232" si="53">ROUND(G232*F232,2)</f>
        <v>0</v>
      </c>
      <c r="I232" s="24" t="str">
        <f t="shared" ca="1" si="41"/>
        <v/>
      </c>
      <c r="J232" s="15" t="str">
        <f t="shared" si="45"/>
        <v>250mmeach</v>
      </c>
      <c r="K232" s="16" t="e">
        <f>MATCH(J232,'Pay Items'!$K$1:$K$649,0)</f>
        <v>#N/A</v>
      </c>
      <c r="L232" s="17" t="str">
        <f t="shared" ca="1" si="42"/>
        <v>,0</v>
      </c>
      <c r="M232" s="17" t="str">
        <f t="shared" ca="1" si="43"/>
        <v>C2</v>
      </c>
      <c r="N232" s="17" t="str">
        <f t="shared" ca="1" si="44"/>
        <v>C2</v>
      </c>
    </row>
    <row r="233" spans="1:14" s="152" customFormat="1" ht="30" customHeight="1" x14ac:dyDescent="0.2">
      <c r="A233" s="185"/>
      <c r="B233" s="160" t="s">
        <v>1754</v>
      </c>
      <c r="C233" s="161" t="s">
        <v>1755</v>
      </c>
      <c r="D233" s="162" t="s">
        <v>1749</v>
      </c>
      <c r="E233" s="163"/>
      <c r="F233" s="235" t="s">
        <v>173</v>
      </c>
      <c r="G233" s="239"/>
      <c r="H233" s="239"/>
      <c r="I233" s="24" t="str">
        <f t="shared" ca="1" si="41"/>
        <v>LOCKED</v>
      </c>
      <c r="J233" s="15" t="str">
        <f t="shared" si="45"/>
        <v>FittingsCW 2110</v>
      </c>
      <c r="K233" s="16" t="e">
        <f>MATCH(J233,'Pay Items'!$K$1:$K$649,0)</f>
        <v>#N/A</v>
      </c>
      <c r="L233" s="17" t="str">
        <f t="shared" ca="1" si="42"/>
        <v>,0</v>
      </c>
      <c r="M233" s="17" t="str">
        <f t="shared" ca="1" si="43"/>
        <v>C2</v>
      </c>
      <c r="N233" s="17" t="str">
        <f t="shared" ca="1" si="44"/>
        <v>C2</v>
      </c>
    </row>
    <row r="234" spans="1:14" s="152" customFormat="1" ht="30" customHeight="1" x14ac:dyDescent="0.2">
      <c r="A234" s="185"/>
      <c r="B234" s="166" t="s">
        <v>350</v>
      </c>
      <c r="C234" s="161" t="s">
        <v>1756</v>
      </c>
      <c r="D234" s="240" t="s">
        <v>173</v>
      </c>
      <c r="E234" s="163"/>
      <c r="F234" s="258" t="s">
        <v>173</v>
      </c>
      <c r="G234" s="239"/>
      <c r="H234" s="239"/>
      <c r="I234" s="24" t="str">
        <f t="shared" ca="1" si="41"/>
        <v>LOCKED</v>
      </c>
      <c r="J234" s="15" t="str">
        <f t="shared" si="45"/>
        <v>Bends (SD-005)</v>
      </c>
      <c r="K234" s="16" t="e">
        <f>MATCH(J234,'Pay Items'!$K$1:$K$649,0)</f>
        <v>#N/A</v>
      </c>
      <c r="L234" s="17" t="str">
        <f t="shared" ca="1" si="42"/>
        <v>,0</v>
      </c>
      <c r="M234" s="17" t="str">
        <f t="shared" ca="1" si="43"/>
        <v>C2</v>
      </c>
      <c r="N234" s="17" t="str">
        <f t="shared" ca="1" si="44"/>
        <v>C2</v>
      </c>
    </row>
    <row r="235" spans="1:14" s="152" customFormat="1" ht="30" customHeight="1" x14ac:dyDescent="0.2">
      <c r="A235" s="185"/>
      <c r="B235" s="188" t="s">
        <v>700</v>
      </c>
      <c r="C235" s="161" t="s">
        <v>1757</v>
      </c>
      <c r="D235" s="240" t="s">
        <v>173</v>
      </c>
      <c r="E235" s="163" t="s">
        <v>181</v>
      </c>
      <c r="F235" s="164">
        <v>4</v>
      </c>
      <c r="G235" s="120"/>
      <c r="H235" s="165">
        <f t="shared" ref="H235" si="54">ROUND(G235*F235,2)</f>
        <v>0</v>
      </c>
      <c r="I235" s="24" t="str">
        <f t="shared" ca="1" si="41"/>
        <v/>
      </c>
      <c r="J235" s="15" t="str">
        <f t="shared" si="45"/>
        <v>250mm - 45oeach</v>
      </c>
      <c r="K235" s="16" t="e">
        <f>MATCH(J235,'Pay Items'!$K$1:$K$649,0)</f>
        <v>#N/A</v>
      </c>
      <c r="L235" s="17" t="str">
        <f t="shared" ca="1" si="42"/>
        <v>,0</v>
      </c>
      <c r="M235" s="17" t="str">
        <f t="shared" ca="1" si="43"/>
        <v>C2</v>
      </c>
      <c r="N235" s="17" t="str">
        <f t="shared" ca="1" si="44"/>
        <v>C2</v>
      </c>
    </row>
    <row r="236" spans="1:14" s="152" customFormat="1" ht="30" customHeight="1" x14ac:dyDescent="0.2">
      <c r="A236" s="185"/>
      <c r="B236" s="160" t="s">
        <v>1758</v>
      </c>
      <c r="C236" s="161" t="s">
        <v>999</v>
      </c>
      <c r="D236" s="162" t="s">
        <v>1532</v>
      </c>
      <c r="E236" s="163"/>
      <c r="F236" s="235" t="s">
        <v>173</v>
      </c>
      <c r="G236" s="239"/>
      <c r="H236" s="239"/>
      <c r="I236" s="24" t="str">
        <f t="shared" ca="1" si="41"/>
        <v>LOCKED</v>
      </c>
      <c r="J236" s="15" t="str">
        <f t="shared" si="45"/>
        <v>Watermain and Water Service Insulation</v>
      </c>
      <c r="K236" s="16" t="e">
        <f>MATCH(J236,'Pay Items'!$K$1:$K$649,0)</f>
        <v>#N/A</v>
      </c>
      <c r="L236" s="17" t="str">
        <f t="shared" ca="1" si="42"/>
        <v>,0</v>
      </c>
      <c r="M236" s="17" t="str">
        <f t="shared" ca="1" si="43"/>
        <v>C2</v>
      </c>
      <c r="N236" s="17" t="str">
        <f t="shared" ca="1" si="44"/>
        <v>C2</v>
      </c>
    </row>
    <row r="237" spans="1:14" s="152" customFormat="1" ht="30" customHeight="1" x14ac:dyDescent="0.2">
      <c r="A237" s="185"/>
      <c r="B237" s="166" t="s">
        <v>350</v>
      </c>
      <c r="C237" s="161" t="s">
        <v>1759</v>
      </c>
      <c r="D237" s="240" t="s">
        <v>173</v>
      </c>
      <c r="E237" s="163"/>
      <c r="F237" s="258" t="s">
        <v>173</v>
      </c>
      <c r="G237" s="239"/>
      <c r="H237" s="239"/>
      <c r="I237" s="24" t="str">
        <f t="shared" ca="1" si="41"/>
        <v>LOCKED</v>
      </c>
      <c r="J237" s="15" t="str">
        <f t="shared" si="45"/>
        <v>In a Trench (SD - 018)</v>
      </c>
      <c r="K237" s="16" t="e">
        <f>MATCH(J237,'Pay Items'!$K$1:$K$649,0)</f>
        <v>#N/A</v>
      </c>
      <c r="L237" s="17" t="str">
        <f t="shared" ca="1" si="42"/>
        <v>,0</v>
      </c>
      <c r="M237" s="17" t="str">
        <f t="shared" ca="1" si="43"/>
        <v>C2</v>
      </c>
      <c r="N237" s="17" t="str">
        <f t="shared" ca="1" si="44"/>
        <v>C2</v>
      </c>
    </row>
    <row r="238" spans="1:14" s="152" customFormat="1" ht="30" customHeight="1" x14ac:dyDescent="0.2">
      <c r="A238" s="185"/>
      <c r="B238" s="188" t="s">
        <v>700</v>
      </c>
      <c r="C238" s="161" t="s">
        <v>1760</v>
      </c>
      <c r="D238" s="240" t="s">
        <v>173</v>
      </c>
      <c r="E238" s="163" t="s">
        <v>178</v>
      </c>
      <c r="F238" s="164">
        <v>20</v>
      </c>
      <c r="G238" s="120"/>
      <c r="H238" s="165">
        <f t="shared" ref="H238" si="55">ROUND(G238*F238,2)</f>
        <v>0</v>
      </c>
      <c r="I238" s="24" t="str">
        <f t="shared" ca="1" si="41"/>
        <v/>
      </c>
      <c r="J238" s="15" t="str">
        <f t="shared" si="45"/>
        <v>100mm thickm²</v>
      </c>
      <c r="K238" s="16" t="e">
        <f>MATCH(J238,'Pay Items'!$K$1:$K$649,0)</f>
        <v>#N/A</v>
      </c>
      <c r="L238" s="17" t="str">
        <f t="shared" ca="1" si="42"/>
        <v>,0</v>
      </c>
      <c r="M238" s="17" t="str">
        <f t="shared" ca="1" si="43"/>
        <v>C2</v>
      </c>
      <c r="N238" s="17" t="str">
        <f t="shared" ca="1" si="44"/>
        <v>C2</v>
      </c>
    </row>
    <row r="239" spans="1:14" s="152" customFormat="1" ht="45" customHeight="1" x14ac:dyDescent="0.2">
      <c r="A239" s="185"/>
      <c r="B239" s="160" t="s">
        <v>1761</v>
      </c>
      <c r="C239" s="161" t="s">
        <v>1762</v>
      </c>
      <c r="D239" s="162" t="s">
        <v>1763</v>
      </c>
      <c r="E239" s="163"/>
      <c r="F239" s="235" t="s">
        <v>173</v>
      </c>
      <c r="G239" s="239"/>
      <c r="H239" s="239"/>
      <c r="I239" s="24" t="str">
        <f t="shared" ca="1" si="41"/>
        <v>LOCKED</v>
      </c>
      <c r="J239" s="15" t="str">
        <f t="shared" si="45"/>
        <v>Connection to Existing Cast Iron Pipe with CIPP Liner</v>
      </c>
      <c r="K239" s="16" t="e">
        <f>MATCH(J239,'Pay Items'!$K$1:$K$649,0)</f>
        <v>#N/A</v>
      </c>
      <c r="L239" s="17" t="str">
        <f t="shared" ca="1" si="42"/>
        <v>,0</v>
      </c>
      <c r="M239" s="17" t="str">
        <f t="shared" ca="1" si="43"/>
        <v>C2</v>
      </c>
      <c r="N239" s="17" t="str">
        <f t="shared" ca="1" si="44"/>
        <v>C2</v>
      </c>
    </row>
    <row r="240" spans="1:14" s="152" customFormat="1" ht="30" customHeight="1" x14ac:dyDescent="0.2">
      <c r="A240" s="185"/>
      <c r="B240" s="166" t="s">
        <v>350</v>
      </c>
      <c r="C240" s="161" t="s">
        <v>1764</v>
      </c>
      <c r="D240" s="240" t="s">
        <v>173</v>
      </c>
      <c r="E240" s="163"/>
      <c r="F240" s="258" t="s">
        <v>173</v>
      </c>
      <c r="G240" s="239"/>
      <c r="H240" s="239"/>
      <c r="I240" s="24" t="str">
        <f t="shared" ca="1" si="41"/>
        <v>LOCKED</v>
      </c>
      <c r="J240" s="15" t="str">
        <f t="shared" si="45"/>
        <v>In-Line Connection - No Plug Existing</v>
      </c>
      <c r="K240" s="16" t="e">
        <f>MATCH(J240,'Pay Items'!$K$1:$K$649,0)</f>
        <v>#N/A</v>
      </c>
      <c r="L240" s="17" t="str">
        <f t="shared" ca="1" si="42"/>
        <v>,0</v>
      </c>
      <c r="M240" s="17" t="str">
        <f t="shared" ca="1" si="43"/>
        <v>C2</v>
      </c>
      <c r="N240" s="17" t="str">
        <f t="shared" ca="1" si="44"/>
        <v>C2</v>
      </c>
    </row>
    <row r="241" spans="1:14" s="152" customFormat="1" ht="30" customHeight="1" x14ac:dyDescent="0.2">
      <c r="A241" s="185"/>
      <c r="B241" s="188" t="s">
        <v>700</v>
      </c>
      <c r="C241" s="161" t="s">
        <v>1750</v>
      </c>
      <c r="D241" s="240" t="s">
        <v>173</v>
      </c>
      <c r="E241" s="163" t="s">
        <v>181</v>
      </c>
      <c r="F241" s="164">
        <v>2</v>
      </c>
      <c r="G241" s="120"/>
      <c r="H241" s="165">
        <f t="shared" ref="H241" si="56">ROUND(G241*F241,2)</f>
        <v>0</v>
      </c>
      <c r="I241" s="24" t="str">
        <f t="shared" ca="1" si="41"/>
        <v/>
      </c>
      <c r="J241" s="15" t="str">
        <f t="shared" si="45"/>
        <v>250mmeach</v>
      </c>
      <c r="K241" s="16" t="e">
        <f>MATCH(J241,'Pay Items'!$K$1:$K$649,0)</f>
        <v>#N/A</v>
      </c>
      <c r="L241" s="17" t="str">
        <f t="shared" ca="1" si="42"/>
        <v>,0</v>
      </c>
      <c r="M241" s="17" t="str">
        <f t="shared" ca="1" si="43"/>
        <v>C2</v>
      </c>
      <c r="N241" s="17" t="str">
        <f t="shared" ca="1" si="44"/>
        <v>C2</v>
      </c>
    </row>
    <row r="242" spans="1:14" s="152" customFormat="1" ht="30" customHeight="1" x14ac:dyDescent="0.2">
      <c r="A242" s="167"/>
      <c r="B242" s="160"/>
      <c r="C242" s="177" t="s">
        <v>201</v>
      </c>
      <c r="D242" s="162"/>
      <c r="E242" s="163"/>
      <c r="F242" s="258" t="s">
        <v>173</v>
      </c>
      <c r="G242" s="239"/>
      <c r="H242" s="239"/>
      <c r="I242" s="24" t="str">
        <f t="shared" ca="1" si="41"/>
        <v>LOCKED</v>
      </c>
      <c r="J242" s="15" t="str">
        <f t="shared" si="45"/>
        <v>ADJUSTMENTS</v>
      </c>
      <c r="K242" s="16">
        <f>MATCH(J242,'Pay Items'!$K$1:$K$649,0)</f>
        <v>589</v>
      </c>
      <c r="L242" s="17" t="str">
        <f t="shared" ca="1" si="42"/>
        <v>,0</v>
      </c>
      <c r="M242" s="17" t="str">
        <f t="shared" ca="1" si="43"/>
        <v>C2</v>
      </c>
      <c r="N242" s="17" t="str">
        <f t="shared" ca="1" si="44"/>
        <v>C2</v>
      </c>
    </row>
    <row r="243" spans="1:14" s="152" customFormat="1" ht="45" customHeight="1" x14ac:dyDescent="0.2">
      <c r="A243" s="185" t="s">
        <v>230</v>
      </c>
      <c r="B243" s="160" t="s">
        <v>1765</v>
      </c>
      <c r="C243" s="81" t="s">
        <v>1062</v>
      </c>
      <c r="D243" s="83" t="s">
        <v>1061</v>
      </c>
      <c r="E243" s="163" t="s">
        <v>181</v>
      </c>
      <c r="F243" s="164">
        <v>1</v>
      </c>
      <c r="G243" s="120"/>
      <c r="H243" s="165">
        <f>ROUND(G243*F243,2)</f>
        <v>0</v>
      </c>
      <c r="I243" s="24" t="str">
        <f t="shared" ca="1" si="41"/>
        <v/>
      </c>
      <c r="J243" s="15" t="str">
        <f t="shared" si="45"/>
        <v>F001Adjustment of Manholes/Catch Basins FramesCW 3210-R8each</v>
      </c>
      <c r="K243" s="16">
        <f>MATCH(J243,'Pay Items'!$K$1:$K$649,0)</f>
        <v>590</v>
      </c>
      <c r="L243" s="17" t="str">
        <f t="shared" ca="1" si="42"/>
        <v>,0</v>
      </c>
      <c r="M243" s="17" t="str">
        <f t="shared" ca="1" si="43"/>
        <v>C2</v>
      </c>
      <c r="N243" s="17" t="str">
        <f t="shared" ca="1" si="44"/>
        <v>C2</v>
      </c>
    </row>
    <row r="244" spans="1:14" s="152" customFormat="1" ht="30" customHeight="1" x14ac:dyDescent="0.2">
      <c r="A244" s="185" t="s">
        <v>232</v>
      </c>
      <c r="B244" s="160" t="s">
        <v>1766</v>
      </c>
      <c r="C244" s="81" t="s">
        <v>1220</v>
      </c>
      <c r="D244" s="83" t="s">
        <v>1061</v>
      </c>
      <c r="E244" s="163"/>
      <c r="F244" s="235" t="s">
        <v>173</v>
      </c>
      <c r="G244" s="158"/>
      <c r="H244" s="158"/>
      <c r="I244" s="24" t="str">
        <f t="shared" ca="1" si="41"/>
        <v>LOCKED</v>
      </c>
      <c r="J244" s="15" t="str">
        <f t="shared" si="45"/>
        <v>F003Lifter Rings (AP-010)CW 3210-R8</v>
      </c>
      <c r="K244" s="16">
        <f>MATCH(J244,'Pay Items'!$K$1:$K$649,0)</f>
        <v>595</v>
      </c>
      <c r="L244" s="17" t="str">
        <f t="shared" ca="1" si="42"/>
        <v>,0</v>
      </c>
      <c r="M244" s="17" t="str">
        <f t="shared" ca="1" si="43"/>
        <v>C2</v>
      </c>
      <c r="N244" s="17" t="str">
        <f t="shared" ca="1" si="44"/>
        <v>C2</v>
      </c>
    </row>
    <row r="245" spans="1:14" s="152" customFormat="1" ht="30" customHeight="1" x14ac:dyDescent="0.2">
      <c r="A245" s="185" t="s">
        <v>234</v>
      </c>
      <c r="B245" s="166" t="s">
        <v>350</v>
      </c>
      <c r="C245" s="161" t="s">
        <v>882</v>
      </c>
      <c r="D245" s="162"/>
      <c r="E245" s="163" t="s">
        <v>181</v>
      </c>
      <c r="F245" s="164">
        <v>1</v>
      </c>
      <c r="G245" s="120"/>
      <c r="H245" s="165">
        <f t="shared" ref="H245" si="57">ROUND(G245*F245,2)</f>
        <v>0</v>
      </c>
      <c r="I245" s="24" t="str">
        <f t="shared" ca="1" si="41"/>
        <v/>
      </c>
      <c r="J245" s="15" t="str">
        <f t="shared" si="45"/>
        <v>F00551 mmeach</v>
      </c>
      <c r="K245" s="16">
        <f>MATCH(J245,'Pay Items'!$K$1:$K$649,0)</f>
        <v>597</v>
      </c>
      <c r="L245" s="17" t="str">
        <f t="shared" ca="1" si="42"/>
        <v>,0</v>
      </c>
      <c r="M245" s="17" t="str">
        <f t="shared" ca="1" si="43"/>
        <v>C2</v>
      </c>
      <c r="N245" s="17" t="str">
        <f t="shared" ca="1" si="44"/>
        <v>C2</v>
      </c>
    </row>
    <row r="246" spans="1:14" s="238" customFormat="1" ht="36.6" customHeight="1" x14ac:dyDescent="0.2">
      <c r="A246" s="242"/>
      <c r="B246" s="243" t="str">
        <f>B191</f>
        <v>D</v>
      </c>
      <c r="C246" s="310" t="str">
        <f>C191</f>
        <v>THIRD PARTY FUNDED WORK</v>
      </c>
      <c r="D246" s="311"/>
      <c r="E246" s="311"/>
      <c r="F246" s="312"/>
      <c r="G246" s="244" t="s">
        <v>1694</v>
      </c>
      <c r="H246" s="245">
        <f>SUM(H191:H245)</f>
        <v>0</v>
      </c>
      <c r="I246" s="24" t="str">
        <f t="shared" ca="1" si="41"/>
        <v>LOCKED</v>
      </c>
      <c r="J246" s="15" t="str">
        <f t="shared" si="45"/>
        <v>THIRD PARTY FUNDED WORK</v>
      </c>
      <c r="K246" s="16" t="e">
        <f>MATCH(J246,'Pay Items'!$K$1:$K$649,0)</f>
        <v>#N/A</v>
      </c>
      <c r="L246" s="17" t="str">
        <f t="shared" ca="1" si="42"/>
        <v>G</v>
      </c>
      <c r="M246" s="17" t="str">
        <f t="shared" ca="1" si="43"/>
        <v>C2</v>
      </c>
      <c r="N246" s="17" t="str">
        <f t="shared" ca="1" si="44"/>
        <v>C2</v>
      </c>
    </row>
    <row r="247" spans="1:14" s="284" customFormat="1" ht="30" customHeight="1" x14ac:dyDescent="0.2">
      <c r="A247" s="281"/>
      <c r="B247" s="282" t="s">
        <v>610</v>
      </c>
      <c r="C247" s="324" t="s">
        <v>1767</v>
      </c>
      <c r="D247" s="325"/>
      <c r="E247" s="325"/>
      <c r="F247" s="326"/>
      <c r="G247" s="281"/>
      <c r="H247" s="283"/>
      <c r="I247" s="24" t="str">
        <f t="shared" ca="1" si="41"/>
        <v>LOCKED</v>
      </c>
      <c r="J247" s="15" t="str">
        <f t="shared" si="45"/>
        <v>MOBILIZATION/DEMOBILIZATION</v>
      </c>
      <c r="K247" s="16">
        <f>MATCH(J247,'Pay Items'!$K$1:$K$649,0)</f>
        <v>648</v>
      </c>
      <c r="L247" s="17" t="str">
        <f t="shared" ca="1" si="42"/>
        <v>G</v>
      </c>
      <c r="M247" s="17" t="str">
        <f t="shared" ca="1" si="43"/>
        <v>C2</v>
      </c>
      <c r="N247" s="17" t="str">
        <f t="shared" ca="1" si="44"/>
        <v>C2</v>
      </c>
    </row>
    <row r="248" spans="1:14" ht="30" customHeight="1" x14ac:dyDescent="0.2">
      <c r="A248" s="212" t="s">
        <v>1236</v>
      </c>
      <c r="B248" s="160" t="s">
        <v>129</v>
      </c>
      <c r="C248" s="161" t="s">
        <v>1722</v>
      </c>
      <c r="D248" s="83" t="s">
        <v>1723</v>
      </c>
      <c r="E248" s="163" t="s">
        <v>1724</v>
      </c>
      <c r="F248" s="176">
        <v>1</v>
      </c>
      <c r="G248" s="213"/>
      <c r="H248" s="214">
        <f t="shared" ref="H248" si="58">ROUND(G248*F248,2)</f>
        <v>0</v>
      </c>
      <c r="I248" s="24" t="str">
        <f t="shared" ca="1" si="41"/>
        <v/>
      </c>
      <c r="J248" s="15" t="str">
        <f t="shared" si="45"/>
        <v>I001Mobilization/DemobilizationL. sum</v>
      </c>
      <c r="K248" s="16" t="e">
        <f>MATCH(J248,'Pay Items'!$K$1:$K$649,0)</f>
        <v>#N/A</v>
      </c>
      <c r="L248" s="17" t="str">
        <f t="shared" ca="1" si="42"/>
        <v>,0</v>
      </c>
      <c r="M248" s="17" t="str">
        <f t="shared" ca="1" si="43"/>
        <v>C2</v>
      </c>
      <c r="N248" s="17" t="str">
        <f t="shared" ca="1" si="44"/>
        <v>C2</v>
      </c>
    </row>
    <row r="249" spans="1:14" s="210" customFormat="1" ht="30" customHeight="1" x14ac:dyDescent="0.2">
      <c r="A249" s="285"/>
      <c r="B249" s="286" t="str">
        <f>B247</f>
        <v>E</v>
      </c>
      <c r="C249" s="307" t="str">
        <f>C247</f>
        <v>MOBILIZATION/DEMOBILIZATION</v>
      </c>
      <c r="D249" s="308"/>
      <c r="E249" s="308"/>
      <c r="F249" s="309"/>
      <c r="G249" s="275" t="s">
        <v>1694</v>
      </c>
      <c r="H249" s="287">
        <f>H248</f>
        <v>0</v>
      </c>
      <c r="I249" s="24" t="str">
        <f t="shared" ca="1" si="41"/>
        <v>LOCKED</v>
      </c>
      <c r="J249" s="15" t="str">
        <f t="shared" si="45"/>
        <v>MOBILIZATION/DEMOBILIZATION</v>
      </c>
      <c r="K249" s="16">
        <f>MATCH(J249,'Pay Items'!$K$1:$K$649,0)</f>
        <v>648</v>
      </c>
      <c r="L249" s="17" t="str">
        <f t="shared" ca="1" si="42"/>
        <v>G</v>
      </c>
      <c r="M249" s="17" t="str">
        <f t="shared" ca="1" si="43"/>
        <v>C2</v>
      </c>
      <c r="N249" s="17" t="str">
        <f t="shared" ca="1" si="44"/>
        <v>C2</v>
      </c>
    </row>
    <row r="250" spans="1:14" s="294" customFormat="1" ht="45" customHeight="1" x14ac:dyDescent="0.3">
      <c r="A250" s="288"/>
      <c r="B250" s="289"/>
      <c r="C250" s="290" t="s">
        <v>1725</v>
      </c>
      <c r="D250" s="291"/>
      <c r="E250" s="291"/>
      <c r="F250" s="292"/>
      <c r="G250" s="291"/>
      <c r="H250" s="293"/>
      <c r="I250" s="24" t="str">
        <f t="shared" ca="1" si="41"/>
        <v>LOCKED</v>
      </c>
      <c r="J250" s="15" t="str">
        <f t="shared" si="45"/>
        <v>SUMMARY</v>
      </c>
      <c r="K250" s="16" t="e">
        <f>MATCH(J250,'Pay Items'!$K$1:$K$649,0)</f>
        <v>#N/A</v>
      </c>
      <c r="L250" s="17" t="str">
        <f t="shared" ca="1" si="42"/>
        <v>,0</v>
      </c>
      <c r="M250" s="17" t="str">
        <f t="shared" ca="1" si="43"/>
        <v>G</v>
      </c>
      <c r="N250" s="17" t="str">
        <f t="shared" ca="1" si="44"/>
        <v>G</v>
      </c>
    </row>
    <row r="251" spans="1:14" ht="45" customHeight="1" thickBot="1" x14ac:dyDescent="0.25">
      <c r="A251" s="288"/>
      <c r="B251" s="327" t="str">
        <f>B7</f>
        <v>PART 1      CITY FUNDED WORK</v>
      </c>
      <c r="C251" s="328"/>
      <c r="D251" s="328"/>
      <c r="E251" s="328"/>
      <c r="F251" s="328"/>
      <c r="G251" s="246"/>
      <c r="H251" s="295"/>
      <c r="I251" s="24" t="str">
        <f t="shared" ca="1" si="41"/>
        <v>LOCKED</v>
      </c>
      <c r="J251" s="15" t="str">
        <f t="shared" si="45"/>
        <v/>
      </c>
      <c r="K251" s="16" t="e">
        <f>MATCH(J251,'Pay Items'!$K$1:$K$649,0)</f>
        <v>#N/A</v>
      </c>
      <c r="L251" s="17" t="str">
        <f t="shared" ca="1" si="42"/>
        <v>G</v>
      </c>
      <c r="M251" s="17" t="str">
        <f t="shared" ca="1" si="43"/>
        <v>G</v>
      </c>
      <c r="N251" s="17" t="str">
        <f t="shared" ca="1" si="44"/>
        <v>G</v>
      </c>
    </row>
    <row r="252" spans="1:14" ht="45" customHeight="1" thickTop="1" thickBot="1" x14ac:dyDescent="0.25">
      <c r="A252" s="247"/>
      <c r="B252" s="224" t="str">
        <f>B8</f>
        <v>A</v>
      </c>
      <c r="C252" s="313" t="str">
        <f>C8</f>
        <v>CONCRETE PAVEMENT RECONSTRUCTION:  UNIVERSITY CRESCENT FROM DYSART ROAD TO THATCHER DRIVE</v>
      </c>
      <c r="D252" s="314"/>
      <c r="E252" s="314"/>
      <c r="F252" s="315"/>
      <c r="G252" s="217" t="s">
        <v>1694</v>
      </c>
      <c r="H252" s="217">
        <f>H149</f>
        <v>0</v>
      </c>
      <c r="I252" s="24" t="str">
        <f t="shared" ca="1" si="41"/>
        <v>LOCKED</v>
      </c>
      <c r="J252" s="15" t="str">
        <f t="shared" si="45"/>
        <v>CONCRETE PAVEMENT RECONSTRUCTION: UNIVERSITY CRESCENT FROM DYSART ROAD TO THATCHER DRIVE</v>
      </c>
      <c r="K252" s="16" t="e">
        <f>MATCH(J252,'Pay Items'!$K$1:$K$649,0)</f>
        <v>#N/A</v>
      </c>
      <c r="L252" s="17" t="str">
        <f t="shared" ca="1" si="42"/>
        <v>G</v>
      </c>
      <c r="M252" s="17" t="str">
        <f t="shared" ca="1" si="43"/>
        <v>C2</v>
      </c>
      <c r="N252" s="17" t="str">
        <f t="shared" ca="1" si="44"/>
        <v>C2</v>
      </c>
    </row>
    <row r="253" spans="1:14" ht="45" customHeight="1" thickTop="1" thickBot="1" x14ac:dyDescent="0.25">
      <c r="A253" s="296"/>
      <c r="B253" s="256" t="str">
        <f>B150</f>
        <v>B</v>
      </c>
      <c r="C253" s="313" t="str">
        <f>C150</f>
        <v>TRAFFIC SIGNAL CONDUIT AND BASE INSTALLATION AND ASSOCIATED WORKS</v>
      </c>
      <c r="D253" s="314"/>
      <c r="E253" s="314"/>
      <c r="F253" s="315"/>
      <c r="G253" s="297" t="s">
        <v>1694</v>
      </c>
      <c r="H253" s="297">
        <f>H185</f>
        <v>0</v>
      </c>
      <c r="I253" s="24" t="str">
        <f t="shared" ca="1" si="41"/>
        <v>LOCKED</v>
      </c>
      <c r="J253" s="15" t="str">
        <f t="shared" si="45"/>
        <v>TRAFFIC SIGNAL CONDUIT AND BASE INSTALLATION AND ASSOCIATED WORKS</v>
      </c>
      <c r="K253" s="16" t="e">
        <f>MATCH(J253,'Pay Items'!$K$1:$K$649,0)</f>
        <v>#N/A</v>
      </c>
      <c r="L253" s="17" t="str">
        <f t="shared" ca="1" si="42"/>
        <v>G</v>
      </c>
      <c r="M253" s="17" t="str">
        <f t="shared" ca="1" si="43"/>
        <v>C2</v>
      </c>
      <c r="N253" s="17" t="str">
        <f t="shared" ca="1" si="44"/>
        <v>C2</v>
      </c>
    </row>
    <row r="254" spans="1:14" ht="45" customHeight="1" thickTop="1" thickBot="1" x14ac:dyDescent="0.25">
      <c r="A254" s="296"/>
      <c r="B254" s="256" t="str">
        <f>B186</f>
        <v>C</v>
      </c>
      <c r="C254" s="313" t="str">
        <f>C186</f>
        <v>WATER AND WASTE WORK</v>
      </c>
      <c r="D254" s="314"/>
      <c r="E254" s="314"/>
      <c r="F254" s="315"/>
      <c r="G254" s="297" t="s">
        <v>1694</v>
      </c>
      <c r="H254" s="297">
        <f>H189</f>
        <v>0</v>
      </c>
      <c r="I254" s="24" t="str">
        <f t="shared" ca="1" si="41"/>
        <v>LOCKED</v>
      </c>
      <c r="J254" s="15" t="str">
        <f t="shared" si="45"/>
        <v>WATER AND WASTE WORK</v>
      </c>
      <c r="K254" s="16" t="e">
        <f>MATCH(J254,'Pay Items'!$K$1:$K$649,0)</f>
        <v>#N/A</v>
      </c>
      <c r="L254" s="17" t="str">
        <f t="shared" ca="1" si="42"/>
        <v>G</v>
      </c>
      <c r="M254" s="17" t="str">
        <f t="shared" ca="1" si="43"/>
        <v>C2</v>
      </c>
      <c r="N254" s="17" t="str">
        <f t="shared" ca="1" si="44"/>
        <v>C2</v>
      </c>
    </row>
    <row r="255" spans="1:14" ht="45" customHeight="1" thickTop="1" thickBot="1" x14ac:dyDescent="0.3">
      <c r="A255" s="296"/>
      <c r="B255" s="248"/>
      <c r="C255" s="249"/>
      <c r="D255" s="215"/>
      <c r="E255" s="215"/>
      <c r="F255" s="215"/>
      <c r="G255" s="250" t="s">
        <v>1768</v>
      </c>
      <c r="H255" s="217">
        <f>H252+H253+H254</f>
        <v>0</v>
      </c>
      <c r="I255" s="24" t="str">
        <f t="shared" ca="1" si="41"/>
        <v>LOCKED</v>
      </c>
      <c r="J255" s="15" t="str">
        <f t="shared" si="45"/>
        <v/>
      </c>
      <c r="K255" s="16" t="e">
        <f>MATCH(J255,'Pay Items'!$K$1:$K$649,0)</f>
        <v>#N/A</v>
      </c>
      <c r="L255" s="17" t="str">
        <f t="shared" ca="1" si="42"/>
        <v>G</v>
      </c>
      <c r="M255" s="17" t="str">
        <f t="shared" ca="1" si="43"/>
        <v>C2</v>
      </c>
      <c r="N255" s="17" t="str">
        <f t="shared" ca="1" si="44"/>
        <v>C2</v>
      </c>
    </row>
    <row r="256" spans="1:14" ht="45" customHeight="1" thickTop="1" thickBot="1" x14ac:dyDescent="0.25">
      <c r="A256" s="296"/>
      <c r="B256" s="329" t="s">
        <v>1733</v>
      </c>
      <c r="C256" s="330"/>
      <c r="D256" s="330"/>
      <c r="E256" s="330"/>
      <c r="F256" s="330"/>
      <c r="G256" s="331"/>
      <c r="H256" s="253"/>
      <c r="I256" s="24" t="str">
        <f t="shared" ca="1" si="41"/>
        <v>LOCKED</v>
      </c>
      <c r="J256" s="15" t="str">
        <f t="shared" si="45"/>
        <v/>
      </c>
      <c r="K256" s="16" t="e">
        <f>MATCH(J256,'Pay Items'!$K$1:$K$649,0)</f>
        <v>#N/A</v>
      </c>
      <c r="L256" s="17" t="str">
        <f t="shared" ca="1" si="42"/>
        <v>G</v>
      </c>
      <c r="M256" s="17" t="str">
        <f t="shared" ca="1" si="43"/>
        <v>G</v>
      </c>
      <c r="N256" s="17" t="str">
        <f t="shared" ca="1" si="44"/>
        <v>G</v>
      </c>
    </row>
    <row r="257" spans="1:14" ht="45" customHeight="1" thickTop="1" thickBot="1" x14ac:dyDescent="0.25">
      <c r="A257" s="296"/>
      <c r="B257" s="254" t="str">
        <f>B191</f>
        <v>D</v>
      </c>
      <c r="C257" s="332" t="str">
        <f>C191</f>
        <v>THIRD PARTY FUNDED WORK</v>
      </c>
      <c r="D257" s="333"/>
      <c r="E257" s="333"/>
      <c r="F257" s="334"/>
      <c r="G257" s="217" t="s">
        <v>1694</v>
      </c>
      <c r="H257" s="217">
        <f>H246</f>
        <v>0</v>
      </c>
      <c r="I257" s="24" t="str">
        <f t="shared" ca="1" si="41"/>
        <v>LOCKED</v>
      </c>
      <c r="J257" s="15" t="str">
        <f t="shared" si="45"/>
        <v>THIRD PARTY FUNDED WORK</v>
      </c>
      <c r="K257" s="16" t="e">
        <f>MATCH(J257,'Pay Items'!$K$1:$K$649,0)</f>
        <v>#N/A</v>
      </c>
      <c r="L257" s="17" t="str">
        <f t="shared" ca="1" si="42"/>
        <v>G</v>
      </c>
      <c r="M257" s="17" t="str">
        <f t="shared" ca="1" si="43"/>
        <v>C2</v>
      </c>
      <c r="N257" s="17" t="str">
        <f t="shared" ca="1" si="44"/>
        <v>C2</v>
      </c>
    </row>
    <row r="258" spans="1:14" ht="45" customHeight="1" thickTop="1" thickBot="1" x14ac:dyDescent="0.3">
      <c r="A258" s="296"/>
      <c r="B258" s="251"/>
      <c r="C258" s="252"/>
      <c r="D258" s="252"/>
      <c r="E258" s="252"/>
      <c r="F258" s="252"/>
      <c r="G258" s="250" t="s">
        <v>1769</v>
      </c>
      <c r="H258" s="217">
        <f>H257</f>
        <v>0</v>
      </c>
      <c r="I258" s="24" t="str">
        <f t="shared" ca="1" si="41"/>
        <v>LOCKED</v>
      </c>
      <c r="J258" s="15" t="str">
        <f t="shared" si="45"/>
        <v/>
      </c>
      <c r="K258" s="16" t="e">
        <f>MATCH(J258,'Pay Items'!$K$1:$K$649,0)</f>
        <v>#N/A</v>
      </c>
      <c r="L258" s="17" t="str">
        <f t="shared" ca="1" si="42"/>
        <v>G</v>
      </c>
      <c r="M258" s="17" t="str">
        <f t="shared" ca="1" si="43"/>
        <v>C2</v>
      </c>
      <c r="N258" s="17" t="str">
        <f t="shared" ca="1" si="44"/>
        <v>C2</v>
      </c>
    </row>
    <row r="259" spans="1:14" ht="45" customHeight="1" thickTop="1" thickBot="1" x14ac:dyDescent="0.25">
      <c r="A259" s="296"/>
      <c r="B259" s="216" t="str">
        <f>B247</f>
        <v>E</v>
      </c>
      <c r="C259" s="313" t="str">
        <f>C247</f>
        <v>MOBILIZATION/DEMOBILIZATION</v>
      </c>
      <c r="D259" s="314"/>
      <c r="E259" s="314"/>
      <c r="F259" s="315"/>
      <c r="G259" s="255" t="s">
        <v>1694</v>
      </c>
      <c r="H259" s="217">
        <f>H249</f>
        <v>0</v>
      </c>
      <c r="I259" s="24" t="str">
        <f t="shared" ca="1" si="41"/>
        <v>LOCKED</v>
      </c>
      <c r="J259" s="15" t="str">
        <f t="shared" si="45"/>
        <v>MOBILIZATION/DEMOBILIZATION</v>
      </c>
      <c r="K259" s="16">
        <f>MATCH(J259,'Pay Items'!$K$1:$K$649,0)</f>
        <v>648</v>
      </c>
      <c r="L259" s="17" t="str">
        <f t="shared" ca="1" si="42"/>
        <v>G</v>
      </c>
      <c r="M259" s="17" t="str">
        <f t="shared" ca="1" si="43"/>
        <v>C2</v>
      </c>
      <c r="N259" s="17" t="str">
        <f t="shared" ca="1" si="44"/>
        <v>C2</v>
      </c>
    </row>
    <row r="260" spans="1:14" ht="45" customHeight="1" thickTop="1" thickBot="1" x14ac:dyDescent="0.25">
      <c r="A260" s="144"/>
      <c r="B260" s="218" t="s">
        <v>611</v>
      </c>
      <c r="C260" s="335" t="s">
        <v>1770</v>
      </c>
      <c r="D260" s="336"/>
      <c r="E260" s="336"/>
      <c r="F260" s="337"/>
      <c r="G260" s="338">
        <f>H252+H253+H254+H258+H259</f>
        <v>0</v>
      </c>
      <c r="H260" s="339"/>
      <c r="I260" s="24" t="str">
        <f t="shared" ca="1" si="41"/>
        <v>LOCKED</v>
      </c>
      <c r="J260" s="15" t="str">
        <f t="shared" si="45"/>
        <v>TOTAL BID PRICE (Items A + B + C + D + E) (GST extra) (in figures)</v>
      </c>
      <c r="K260" s="16" t="e">
        <f>MATCH(J260,'Pay Items'!$K$1:$K$649,0)</f>
        <v>#N/A</v>
      </c>
      <c r="L260" s="17" t="str">
        <f t="shared" ca="1" si="42"/>
        <v>G</v>
      </c>
      <c r="M260" s="17" t="str">
        <f t="shared" ca="1" si="43"/>
        <v>C2</v>
      </c>
      <c r="N260" s="17" t="str">
        <f t="shared" ca="1" si="44"/>
        <v>G</v>
      </c>
    </row>
    <row r="261" spans="1:14" ht="25.15" customHeight="1" thickTop="1" x14ac:dyDescent="0.2">
      <c r="B261" s="340" t="s">
        <v>1726</v>
      </c>
      <c r="C261" s="341"/>
      <c r="D261" s="341"/>
      <c r="E261" s="341"/>
      <c r="F261" s="341"/>
      <c r="G261" s="341"/>
      <c r="H261" s="342"/>
      <c r="I261" s="24" t="str">
        <f t="shared" ref="I261:I266" ca="1" si="59">IF(CELL("protect",$G261)=1, "LOCKED", "")</f>
        <v>LOCKED</v>
      </c>
      <c r="J261" s="15" t="str">
        <f t="shared" si="45"/>
        <v/>
      </c>
      <c r="K261" s="16" t="e">
        <f>MATCH(J261,'Pay Items'!$K$1:$K$649,0)</f>
        <v>#N/A</v>
      </c>
      <c r="L261" s="17" t="str">
        <f t="shared" ref="L261:L266" ca="1" si="60">CELL("format",$F261)</f>
        <v>G</v>
      </c>
      <c r="M261" s="17" t="str">
        <f t="shared" ref="M261:M266" ca="1" si="61">CELL("format",$G261)</f>
        <v>G</v>
      </c>
      <c r="N261" s="17" t="str">
        <f t="shared" ref="N261:N266" ca="1" si="62">CELL("format",$H261)</f>
        <v>G</v>
      </c>
    </row>
    <row r="262" spans="1:14" ht="25.15" customHeight="1" thickBot="1" x14ac:dyDescent="0.25">
      <c r="B262" s="343" t="s">
        <v>1727</v>
      </c>
      <c r="C262" s="344"/>
      <c r="D262" s="344"/>
      <c r="E262" s="344"/>
      <c r="F262" s="344"/>
      <c r="G262" s="344"/>
      <c r="H262" s="345"/>
      <c r="I262" s="24" t="str">
        <f t="shared" ca="1" si="59"/>
        <v>LOCKED</v>
      </c>
      <c r="J262" s="15" t="str">
        <f t="shared" ref="J262:J266" si="63">CLEAN(CONCATENATE(TRIM($A262),TRIM($C262),IF(LEFT($D262)&lt;&gt;"E",TRIM($D262),),TRIM($E262)))</f>
        <v/>
      </c>
      <c r="K262" s="16" t="e">
        <f>MATCH(J262,'Pay Items'!$K$1:$K$649,0)</f>
        <v>#N/A</v>
      </c>
      <c r="L262" s="17" t="str">
        <f t="shared" ca="1" si="60"/>
        <v>G</v>
      </c>
      <c r="M262" s="17" t="str">
        <f t="shared" ca="1" si="61"/>
        <v>G</v>
      </c>
      <c r="N262" s="17" t="str">
        <f t="shared" ca="1" si="62"/>
        <v>G</v>
      </c>
    </row>
    <row r="263" spans="1:14" ht="45" customHeight="1" thickTop="1" x14ac:dyDescent="0.2">
      <c r="A263" s="150"/>
      <c r="B263" s="220" t="s">
        <v>612</v>
      </c>
      <c r="C263" s="346" t="s">
        <v>1728</v>
      </c>
      <c r="D263" s="347"/>
      <c r="E263" s="347"/>
      <c r="F263" s="348"/>
      <c r="G263" s="230"/>
      <c r="H263" s="221"/>
      <c r="I263" s="24" t="str">
        <f t="shared" ca="1" si="59"/>
        <v>LOCKED</v>
      </c>
      <c r="J263" s="15" t="str">
        <f t="shared" si="63"/>
        <v>SITE OCCUPANCY</v>
      </c>
      <c r="K263" s="16" t="e">
        <f>MATCH(J263,'Pay Items'!$K$1:$K$649,0)</f>
        <v>#N/A</v>
      </c>
      <c r="L263" s="17" t="str">
        <f t="shared" ca="1" si="60"/>
        <v>G</v>
      </c>
      <c r="M263" s="17" t="str">
        <f t="shared" ca="1" si="61"/>
        <v>C2</v>
      </c>
      <c r="N263" s="17" t="str">
        <f t="shared" ca="1" si="62"/>
        <v>C2</v>
      </c>
    </row>
    <row r="264" spans="1:14" ht="45" customHeight="1" x14ac:dyDescent="0.2">
      <c r="A264" s="212"/>
      <c r="B264" s="222" t="s">
        <v>145</v>
      </c>
      <c r="C264" s="161" t="s">
        <v>1729</v>
      </c>
      <c r="D264" s="83" t="s">
        <v>1730</v>
      </c>
      <c r="E264" s="163" t="s">
        <v>1731</v>
      </c>
      <c r="F264" s="232"/>
      <c r="G264" s="231">
        <v>3000</v>
      </c>
      <c r="H264" s="223">
        <f t="shared" ref="H264" si="64">ROUND(G264*F264,2)</f>
        <v>0</v>
      </c>
      <c r="I264" s="24" t="str">
        <f t="shared" ca="1" si="59"/>
        <v>LOCKED</v>
      </c>
      <c r="J264" s="15" t="str">
        <f t="shared" si="63"/>
        <v>Initial SpanD25Charged Day</v>
      </c>
      <c r="K264" s="16" t="e">
        <f>MATCH(J264,'Pay Items'!$K$1:$K$649,0)</f>
        <v>#N/A</v>
      </c>
      <c r="L264" s="17" t="str">
        <f t="shared" ca="1" si="60"/>
        <v>,0</v>
      </c>
      <c r="M264" s="17" t="str">
        <f t="shared" ca="1" si="61"/>
        <v>C2</v>
      </c>
      <c r="N264" s="17" t="str">
        <f t="shared" ca="1" si="62"/>
        <v>C2</v>
      </c>
    </row>
    <row r="265" spans="1:14" ht="45" customHeight="1" thickBot="1" x14ac:dyDescent="0.25">
      <c r="A265" s="298"/>
      <c r="B265" s="256" t="str">
        <f>B263</f>
        <v>G</v>
      </c>
      <c r="C265" s="349" t="str">
        <f>C263</f>
        <v>SITE OCCUPANCY</v>
      </c>
      <c r="D265" s="350"/>
      <c r="E265" s="350"/>
      <c r="F265" s="351"/>
      <c r="G265" s="257" t="s">
        <v>1694</v>
      </c>
      <c r="H265" s="257">
        <f>H264</f>
        <v>0</v>
      </c>
      <c r="I265" s="24" t="str">
        <f t="shared" ca="1" si="59"/>
        <v>LOCKED</v>
      </c>
      <c r="J265" s="15" t="str">
        <f t="shared" si="63"/>
        <v>SITE OCCUPANCY</v>
      </c>
      <c r="K265" s="16" t="e">
        <f>MATCH(J265,'Pay Items'!$K$1:$K$649,0)</f>
        <v>#N/A</v>
      </c>
      <c r="L265" s="17" t="str">
        <f t="shared" ca="1" si="60"/>
        <v>G</v>
      </c>
      <c r="M265" s="17" t="str">
        <f t="shared" ca="1" si="61"/>
        <v>C2</v>
      </c>
      <c r="N265" s="17" t="str">
        <f t="shared" ca="1" si="62"/>
        <v>C2</v>
      </c>
    </row>
    <row r="266" spans="1:14" ht="45" customHeight="1" thickTop="1" thickBot="1" x14ac:dyDescent="0.25">
      <c r="B266" s="224" t="s">
        <v>613</v>
      </c>
      <c r="C266" s="352" t="s">
        <v>1771</v>
      </c>
      <c r="D266" s="314"/>
      <c r="E266" s="314"/>
      <c r="F266" s="315"/>
      <c r="G266" s="353">
        <f>G260+H265</f>
        <v>0</v>
      </c>
      <c r="H266" s="354"/>
      <c r="I266" s="24" t="str">
        <f t="shared" ca="1" si="59"/>
        <v>LOCKED</v>
      </c>
      <c r="J266" s="15" t="str">
        <f t="shared" si="63"/>
        <v>EVALUATED TOTAL BID PRICE (Items F + G) (GST extra) (in figures)</v>
      </c>
      <c r="K266" s="16" t="e">
        <f>MATCH(J266,'Pay Items'!$K$1:$K$649,0)</f>
        <v>#N/A</v>
      </c>
      <c r="L266" s="17" t="str">
        <f t="shared" ca="1" si="60"/>
        <v>G</v>
      </c>
      <c r="M266" s="17" t="str">
        <f t="shared" ca="1" si="61"/>
        <v>C2</v>
      </c>
      <c r="N266" s="17" t="str">
        <f t="shared" ca="1" si="62"/>
        <v>G</v>
      </c>
    </row>
    <row r="267" spans="1:14" ht="15.75" thickTop="1" x14ac:dyDescent="0.2">
      <c r="B267" s="225"/>
      <c r="C267" s="226"/>
      <c r="D267" s="227"/>
      <c r="E267" s="226"/>
      <c r="F267" s="228"/>
      <c r="G267" s="229"/>
      <c r="H267" s="229"/>
    </row>
  </sheetData>
  <sheetProtection algorithmName="SHA-512" hashValue="CKxhMKaO9RfnIeV390wNw9xbskLa87/fn4rote7BYZWVJeO3WG+DVk4syyITjw5IW7SGHP5OlL8B1sVmRFsEyw==" saltValue="WXD8MAiFElPR/IPc4QY+Uw==" spinCount="100000" sheet="1" objects="1" scenarios="1" selectLockedCells="1"/>
  <mergeCells count="30">
    <mergeCell ref="B261:H261"/>
    <mergeCell ref="B262:H262"/>
    <mergeCell ref="C263:F263"/>
    <mergeCell ref="C265:F265"/>
    <mergeCell ref="C266:F266"/>
    <mergeCell ref="G266:H266"/>
    <mergeCell ref="C254:F254"/>
    <mergeCell ref="B256:G256"/>
    <mergeCell ref="C257:F257"/>
    <mergeCell ref="C259:F259"/>
    <mergeCell ref="C260:F260"/>
    <mergeCell ref="G260:H260"/>
    <mergeCell ref="C253:F253"/>
    <mergeCell ref="C172:D172"/>
    <mergeCell ref="C185:F185"/>
    <mergeCell ref="C186:F186"/>
    <mergeCell ref="C189:F189"/>
    <mergeCell ref="B190:F190"/>
    <mergeCell ref="C191:F191"/>
    <mergeCell ref="C246:F246"/>
    <mergeCell ref="C247:F247"/>
    <mergeCell ref="C249:F249"/>
    <mergeCell ref="B251:F251"/>
    <mergeCell ref="C252:F252"/>
    <mergeCell ref="C168:D168"/>
    <mergeCell ref="B7:F7"/>
    <mergeCell ref="C8:F8"/>
    <mergeCell ref="C149:F149"/>
    <mergeCell ref="C150:F150"/>
    <mergeCell ref="C151:D151"/>
  </mergeCells>
  <conditionalFormatting sqref="D10:D25 D51:D78 D80 D129:D139 D157:D159">
    <cfRule type="cellIs" dxfId="73" priority="63" stopIfTrue="1" operator="equal">
      <formula>"CW 3120-R2"</formula>
    </cfRule>
    <cfRule type="cellIs" dxfId="72" priority="62" stopIfTrue="1" operator="equal">
      <formula>"CW 2130-R11"</formula>
    </cfRule>
    <cfRule type="cellIs" dxfId="71" priority="64" stopIfTrue="1" operator="equal">
      <formula>"CW 3240-R7"</formula>
    </cfRule>
  </conditionalFormatting>
  <conditionalFormatting sqref="D27:D49">
    <cfRule type="cellIs" dxfId="70" priority="1" stopIfTrue="1" operator="equal">
      <formula>"CW 2130-R11"</formula>
    </cfRule>
    <cfRule type="cellIs" dxfId="69" priority="2" stopIfTrue="1" operator="equal">
      <formula>"CW 3120-R2"</formula>
    </cfRule>
    <cfRule type="cellIs" dxfId="68" priority="3" stopIfTrue="1" operator="equal">
      <formula>"CW 3240-R7"</formula>
    </cfRule>
  </conditionalFormatting>
  <conditionalFormatting sqref="D82:D96 D114:D127">
    <cfRule type="cellIs" dxfId="67" priority="67" stopIfTrue="1" operator="equal">
      <formula>"CW 3240-R7"</formula>
    </cfRule>
  </conditionalFormatting>
  <conditionalFormatting sqref="D82:D96">
    <cfRule type="cellIs" dxfId="66" priority="66" stopIfTrue="1" operator="equal">
      <formula>"CW 3120-R2"</formula>
    </cfRule>
  </conditionalFormatting>
  <conditionalFormatting sqref="D97:D100">
    <cfRule type="cellIs" dxfId="65" priority="70" stopIfTrue="1" operator="equal">
      <formula>"CW 3240-R7"</formula>
    </cfRule>
    <cfRule type="cellIs" dxfId="64" priority="69" stopIfTrue="1" operator="equal">
      <formula>"CW 3120-R2"</formula>
    </cfRule>
  </conditionalFormatting>
  <conditionalFormatting sqref="D98:D100">
    <cfRule type="cellIs" dxfId="63" priority="68" stopIfTrue="1" operator="equal">
      <formula>"CW 2130-R11"</formula>
    </cfRule>
  </conditionalFormatting>
  <conditionalFormatting sqref="D101:D107 D114:D127">
    <cfRule type="cellIs" dxfId="62" priority="22" stopIfTrue="1" operator="equal">
      <formula>"CW 3120-R2"</formula>
    </cfRule>
  </conditionalFormatting>
  <conditionalFormatting sqref="D101:D113">
    <cfRule type="cellIs" dxfId="61" priority="23" stopIfTrue="1" operator="equal">
      <formula>"CW 3240-R7"</formula>
    </cfRule>
  </conditionalFormatting>
  <conditionalFormatting sqref="D108:D117">
    <cfRule type="cellIs" dxfId="60" priority="57" stopIfTrue="1" operator="equal">
      <formula>"CW 2130-R11"</formula>
    </cfRule>
  </conditionalFormatting>
  <conditionalFormatting sqref="D109:D113">
    <cfRule type="cellIs" dxfId="59" priority="58" stopIfTrue="1" operator="equal">
      <formula>"CW 3120-R2"</formula>
    </cfRule>
  </conditionalFormatting>
  <conditionalFormatting sqref="D122">
    <cfRule type="cellIs" dxfId="58" priority="65" stopIfTrue="1" operator="equal">
      <formula>"CW 2130-R11"</formula>
    </cfRule>
  </conditionalFormatting>
  <conditionalFormatting sqref="D141:D148">
    <cfRule type="cellIs" dxfId="57" priority="26" stopIfTrue="1" operator="equal">
      <formula>"CW 3240-R7"</formula>
    </cfRule>
    <cfRule type="cellIs" dxfId="56" priority="25" stopIfTrue="1" operator="equal">
      <formula>"CW 3120-R2"</formula>
    </cfRule>
    <cfRule type="cellIs" dxfId="55" priority="24" stopIfTrue="1" operator="equal">
      <formula>"CW 2130-R11"</formula>
    </cfRule>
  </conditionalFormatting>
  <conditionalFormatting sqref="D154:D155">
    <cfRule type="cellIs" dxfId="54" priority="52" stopIfTrue="1" operator="equal">
      <formula>"CW 3120-R2"</formula>
    </cfRule>
    <cfRule type="cellIs" dxfId="53" priority="51" stopIfTrue="1" operator="equal">
      <formula>"CW 2130-R11"</formula>
    </cfRule>
    <cfRule type="cellIs" dxfId="52" priority="53" stopIfTrue="1" operator="equal">
      <formula>"CW 3240-R7"</formula>
    </cfRule>
  </conditionalFormatting>
  <conditionalFormatting sqref="D161">
    <cfRule type="cellIs" dxfId="51" priority="42" stopIfTrue="1" operator="equal">
      <formula>"CW 2130-R11"</formula>
    </cfRule>
    <cfRule type="cellIs" dxfId="50" priority="43" stopIfTrue="1" operator="equal">
      <formula>"CW 3120-R2"</formula>
    </cfRule>
    <cfRule type="cellIs" dxfId="49" priority="44" stopIfTrue="1" operator="equal">
      <formula>"CW 3240-R7"</formula>
    </cfRule>
  </conditionalFormatting>
  <conditionalFormatting sqref="D164:D165">
    <cfRule type="cellIs" dxfId="48" priority="39" stopIfTrue="1" operator="equal">
      <formula>"CW 2130-R11"</formula>
    </cfRule>
    <cfRule type="cellIs" dxfId="47" priority="40" stopIfTrue="1" operator="equal">
      <formula>"CW 3120-R2"</formula>
    </cfRule>
    <cfRule type="cellIs" dxfId="46" priority="41" stopIfTrue="1" operator="equal">
      <formula>"CW 3240-R7"</formula>
    </cfRule>
  </conditionalFormatting>
  <conditionalFormatting sqref="D167">
    <cfRule type="cellIs" dxfId="45" priority="50" stopIfTrue="1" operator="equal">
      <formula>"CW 3240-R7"</formula>
    </cfRule>
    <cfRule type="cellIs" dxfId="44" priority="48" stopIfTrue="1" operator="equal">
      <formula>"CW 2130-R11"</formula>
    </cfRule>
    <cfRule type="cellIs" dxfId="43" priority="49" stopIfTrue="1" operator="equal">
      <formula>"CW 3120-R2"</formula>
    </cfRule>
  </conditionalFormatting>
  <conditionalFormatting sqref="D171">
    <cfRule type="cellIs" dxfId="42" priority="47" stopIfTrue="1" operator="equal">
      <formula>"CW 3240-R7"</formula>
    </cfRule>
    <cfRule type="cellIs" dxfId="41" priority="45" stopIfTrue="1" operator="equal">
      <formula>"CW 2130-R11"</formula>
    </cfRule>
    <cfRule type="cellIs" dxfId="40" priority="46" stopIfTrue="1" operator="equal">
      <formula>"CW 3120-R2"</formula>
    </cfRule>
  </conditionalFormatting>
  <conditionalFormatting sqref="D175:D176">
    <cfRule type="cellIs" dxfId="39" priority="38" stopIfTrue="1" operator="equal">
      <formula>"CW 3240-R7"</formula>
    </cfRule>
    <cfRule type="cellIs" dxfId="38" priority="37" stopIfTrue="1" operator="equal">
      <formula>"CW 3120-R2"</formula>
    </cfRule>
    <cfRule type="cellIs" dxfId="37" priority="36" stopIfTrue="1" operator="equal">
      <formula>"CW 2130-R11"</formula>
    </cfRule>
  </conditionalFormatting>
  <conditionalFormatting sqref="D178:D180">
    <cfRule type="cellIs" dxfId="36" priority="27" stopIfTrue="1" operator="equal">
      <formula>"CW 2130-R11"</formula>
    </cfRule>
    <cfRule type="cellIs" dxfId="35" priority="28" stopIfTrue="1" operator="equal">
      <formula>"CW 3120-R2"</formula>
    </cfRule>
    <cfRule type="cellIs" dxfId="34" priority="29" stopIfTrue="1" operator="equal">
      <formula>"CW 3240-R7"</formula>
    </cfRule>
  </conditionalFormatting>
  <conditionalFormatting sqref="D182">
    <cfRule type="cellIs" dxfId="33" priority="30" stopIfTrue="1" operator="equal">
      <formula>"CW 2130-R11"</formula>
    </cfRule>
    <cfRule type="cellIs" dxfId="32" priority="31" stopIfTrue="1" operator="equal">
      <formula>"CW 3120-R2"</formula>
    </cfRule>
    <cfRule type="cellIs" dxfId="31" priority="32" stopIfTrue="1" operator="equal">
      <formula>"CW 3240-R7"</formula>
    </cfRule>
  </conditionalFormatting>
  <conditionalFormatting sqref="D184">
    <cfRule type="cellIs" dxfId="30" priority="33" stopIfTrue="1" operator="equal">
      <formula>"CW 2130-R11"</formula>
    </cfRule>
    <cfRule type="cellIs" dxfId="29" priority="34" stopIfTrue="1" operator="equal">
      <formula>"CW 3120-R2"</formula>
    </cfRule>
    <cfRule type="cellIs" dxfId="28" priority="35" stopIfTrue="1" operator="equal">
      <formula>"CW 3240-R7"</formula>
    </cfRule>
  </conditionalFormatting>
  <conditionalFormatting sqref="D187:D188">
    <cfRule type="cellIs" dxfId="27" priority="56" stopIfTrue="1" operator="equal">
      <formula>"CW 3240-R7"</formula>
    </cfRule>
    <cfRule type="cellIs" dxfId="26" priority="54" stopIfTrue="1" operator="equal">
      <formula>"CW 2130-R11"</formula>
    </cfRule>
    <cfRule type="cellIs" dxfId="25" priority="55" stopIfTrue="1" operator="equal">
      <formula>"CW 3120-R2"</formula>
    </cfRule>
  </conditionalFormatting>
  <conditionalFormatting sqref="D193:D202">
    <cfRule type="cellIs" dxfId="24" priority="21" stopIfTrue="1" operator="equal">
      <formula>"CW 3240-R7"</formula>
    </cfRule>
    <cfRule type="cellIs" dxfId="23" priority="20" stopIfTrue="1" operator="equal">
      <formula>"CW 3120-R2"</formula>
    </cfRule>
    <cfRule type="cellIs" dxfId="22" priority="19" stopIfTrue="1" operator="equal">
      <formula>"CW 2130-R11"</formula>
    </cfRule>
  </conditionalFormatting>
  <conditionalFormatting sqref="D204:D205">
    <cfRule type="cellIs" dxfId="21" priority="18" stopIfTrue="1" operator="equal">
      <formula>"CW 3240-R7"</formula>
    </cfRule>
    <cfRule type="cellIs" dxfId="20" priority="17" stopIfTrue="1" operator="equal">
      <formula>"CW 3120-R2"</formula>
    </cfRule>
    <cfRule type="cellIs" dxfId="19" priority="16" stopIfTrue="1" operator="equal">
      <formula>"CW 2130-R11"</formula>
    </cfRule>
  </conditionalFormatting>
  <conditionalFormatting sqref="D207:D217">
    <cfRule type="cellIs" dxfId="18" priority="15" stopIfTrue="1" operator="equal">
      <formula>"CW 3240-R7"</formula>
    </cfRule>
    <cfRule type="cellIs" dxfId="17" priority="14" stopIfTrue="1" operator="equal">
      <formula>"CW 3120-R2"</formula>
    </cfRule>
    <cfRule type="cellIs" dxfId="16" priority="13" stopIfTrue="1" operator="equal">
      <formula>"CW 2130-R11"</formula>
    </cfRule>
  </conditionalFormatting>
  <conditionalFormatting sqref="D218:D224">
    <cfRule type="cellIs" dxfId="15" priority="12" stopIfTrue="1" operator="equal">
      <formula>"CW 3240-R7"</formula>
    </cfRule>
    <cfRule type="cellIs" dxfId="14" priority="11" stopIfTrue="1" operator="equal">
      <formula>"CW 3120-R2"</formula>
    </cfRule>
  </conditionalFormatting>
  <conditionalFormatting sqref="D224">
    <cfRule type="cellIs" dxfId="13" priority="10" stopIfTrue="1" operator="equal">
      <formula>"CW 2130-R11"</formula>
    </cfRule>
  </conditionalFormatting>
  <conditionalFormatting sqref="D225:D226">
    <cfRule type="cellIs" dxfId="12" priority="9" stopIfTrue="1" operator="equal">
      <formula>"CW 3240-R7"</formula>
    </cfRule>
    <cfRule type="cellIs" dxfId="11" priority="8" stopIfTrue="1" operator="equal">
      <formula>"CW 3120-R2"</formula>
    </cfRule>
  </conditionalFormatting>
  <conditionalFormatting sqref="D226">
    <cfRule type="cellIs" dxfId="10" priority="7" stopIfTrue="1" operator="equal">
      <formula>"CW 2130-R11"</formula>
    </cfRule>
  </conditionalFormatting>
  <conditionalFormatting sqref="D227:D245">
    <cfRule type="cellIs" dxfId="9" priority="6" stopIfTrue="1" operator="equal">
      <formula>"CW 3240-R7"</formula>
    </cfRule>
    <cfRule type="cellIs" dxfId="8" priority="5" stopIfTrue="1" operator="equal">
      <formula>"CW 3120-R2"</formula>
    </cfRule>
  </conditionalFormatting>
  <conditionalFormatting sqref="D228:D245">
    <cfRule type="cellIs" dxfId="7" priority="4" stopIfTrue="1" operator="equal">
      <formula>"CW 2130-R11"</formula>
    </cfRule>
  </conditionalFormatting>
  <conditionalFormatting sqref="D248">
    <cfRule type="cellIs" dxfId="6" priority="72" stopIfTrue="1" operator="equal">
      <formula>"CW 2130-R11"</formula>
    </cfRule>
    <cfRule type="cellIs" dxfId="5" priority="73" stopIfTrue="1" operator="equal">
      <formula>"CW 3120-R2"</formula>
    </cfRule>
    <cfRule type="cellIs" dxfId="4" priority="74" stopIfTrue="1" operator="equal">
      <formula>"CW 3240-R7"</formula>
    </cfRule>
  </conditionalFormatting>
  <conditionalFormatting sqref="D264">
    <cfRule type="cellIs" dxfId="3" priority="59" stopIfTrue="1" operator="equal">
      <formula>"CW 2130-R11"</formula>
    </cfRule>
    <cfRule type="cellIs" dxfId="2" priority="60" stopIfTrue="1" operator="equal">
      <formula>"CW 3120-R2"</formula>
    </cfRule>
    <cfRule type="cellIs" dxfId="1" priority="61" stopIfTrue="1" operator="equal">
      <formula>"CW 3240-R7"</formula>
    </cfRule>
  </conditionalFormatting>
  <conditionalFormatting sqref="G248">
    <cfRule type="expression" dxfId="0" priority="71">
      <formula>G248&gt;G260*0.05</formula>
    </cfRule>
  </conditionalFormatting>
  <dataValidations count="3">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2:G13 G95:G96 G15:G17 G19 G25 G139 G33:G34 G36:G37 G39:G42 G175:G176 G60:G63 G78 G76 G129 G245 G49 G105 G102 G86 G84 G88 G90 G92 G21:G23 G10 G80 G110 G65:G73 G188 G171 G157:G159 G167 G184 G161 G164:G165 G154:G155 G178:G180 G182 G44:G47 G98:G100 G112:G116 G118:G121 G123:G125 G142:G143 G145:G148 G193 G195 G197 G199 G201:G202 G205 G208:G211 G213 G52:G58 G215:G216 G220 G107:G108 G222:G223 G225 G227 G230 G232 G235 G238 G241 G243 G127 G131:G137 G28:G29 G31" xr:uid="{6A2873EC-8098-43BC-9B9D-70D28EC1FB44}">
      <formula1>IF(G10&gt;=0.01,ROUND(G10,2),0.01)</formula1>
    </dataValidation>
    <dataValidation type="decimal" operator="equal" allowBlank="1" showInputMessage="1" showErrorMessage="1" errorTitle="ENTRY ERROR!" error="Lump Sum Price cannot be more than 5% of the Total Bid Price._x000a_Must be greater than 0 and cannot include fractions of a cent. " promptTitle="CAUTION" prompt="Enter your LUMP SUM BID PRICE_x000a_only after all other bid prices have_x000a_been entered as you are restricted_x000a_to a maximum of 5% of the Total Bid Price in accordance with Contract Conditions._x000a_You do not need to type in the &quot;$&quot;" sqref="G248" xr:uid="{1F1B0429-2289-467D-A552-62028AA9D1A0}">
      <formula1>IF(AND(G248&gt;=0.01,G248&lt;=G260*0.05),ROUND(G248,2),0.01)</formula1>
    </dataValidation>
    <dataValidation allowBlank="1" showInputMessage="1" showErrorMessage="1" promptTitle="CAUTION" prompt="Enter the estimated number of Charged Days_x000a_it will take to achieve Substantial Performance_x000a_for the Contract." sqref="F264" xr:uid="{18BE6C7E-99CA-4970-9593-0B84EC85FE81}"/>
  </dataValidations>
  <pageMargins left="0.5" right="0.5" top="0.75" bottom="0.75" header="0.25" footer="0.25"/>
  <pageSetup scale="70" fitToHeight="0" orientation="portrait" r:id="rId1"/>
  <headerFooter alignWithMargins="0">
    <oddHeader>&amp;LThe City of Winnipeg
Tender No. 252-2024 Addendum 1
&amp;RBid Submission
&amp;P of &amp;N</oddHeader>
    <oddFooter xml:space="preserve">&amp;R                   </oddFooter>
  </headerFooter>
  <rowBreaks count="5" manualBreakCount="5">
    <brk id="149" min="1" max="14" man="1"/>
    <brk id="185" min="1" max="14" man="1"/>
    <brk id="189" min="1" max="14" man="1"/>
    <brk id="246" min="1" max="14" man="1"/>
    <brk id="2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Number Formats</vt:lpstr>
      <vt:lpstr>252-2024-Add 1</vt:lpstr>
      <vt:lpstr>'252-2024-Add 1'!Print_Area</vt:lpstr>
      <vt:lpstr>'Checking Process'!Print_Area</vt:lpstr>
      <vt:lpstr>'Pay Items'!Print_Area</vt:lpstr>
      <vt:lpstr>'252-2024-Add 1'!Print_Titles</vt:lpstr>
      <vt:lpstr>'Pay Items'!Print_Titles</vt:lpstr>
      <vt:lpstr>'252-2024-Add 1'!XEVERYTHING</vt:lpstr>
      <vt:lpstr>'252-2024-Add 1'!XITEMS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by C. Humbert
27-Jun-2024
File Size 176 KB</dc:description>
  <cp:lastModifiedBy>Humbert, Cory</cp:lastModifiedBy>
  <cp:lastPrinted>2024-06-27T20:37:58Z</cp:lastPrinted>
  <dcterms:created xsi:type="dcterms:W3CDTF">2000-01-26T18:56:05Z</dcterms:created>
  <dcterms:modified xsi:type="dcterms:W3CDTF">2024-06-27T20:38:41Z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