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20-2024\WORK IN PROGRESS\220-2024_ADDENDUM_2\"/>
    </mc:Choice>
  </mc:AlternateContent>
  <xr:revisionPtr revIDLastSave="0" documentId="13_ncr:1_{1094EEF6-9417-4C6C-B199-CEB0E39DA957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7" state="hidden" r:id="rId1"/>
    <sheet name="Form B" sheetId="15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numbers">#REF!</definedName>
    <definedName name="_xlnm.Print_Area" localSheetId="1">'Form B'!$B$1:$H$165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B'!$B$1:$IK$95</definedName>
    <definedName name="XEverything">#REF!</definedName>
    <definedName name="XITEMS" localSheetId="1">'Form B'!$B$6:$IK$95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121" i="15" l="1"/>
  <c r="H122" i="15"/>
  <c r="H28" i="15"/>
  <c r="H72" i="15"/>
  <c r="H51" i="15"/>
  <c r="H12" i="15"/>
  <c r="H11" i="15"/>
  <c r="H14" i="15"/>
  <c r="H13" i="15"/>
  <c r="H74" i="15"/>
  <c r="H75" i="15"/>
  <c r="H73" i="15"/>
  <c r="H32" i="15"/>
  <c r="H31" i="15"/>
  <c r="H30" i="15"/>
  <c r="H29" i="15"/>
  <c r="H52" i="15" l="1"/>
  <c r="H93" i="15"/>
  <c r="H150" i="15"/>
  <c r="H39" i="15" l="1"/>
  <c r="H38" i="15"/>
  <c r="H37" i="15"/>
  <c r="H10" i="15"/>
  <c r="H27" i="15"/>
  <c r="H26" i="15"/>
  <c r="F119" i="15"/>
  <c r="H117" i="15"/>
  <c r="F116" i="15"/>
  <c r="H116" i="15" s="1"/>
  <c r="H128" i="15"/>
  <c r="H90" i="15"/>
  <c r="F118" i="15" l="1"/>
  <c r="H118" i="15" s="1"/>
  <c r="H113" i="15"/>
  <c r="H156" i="15" l="1"/>
  <c r="H110" i="15"/>
  <c r="H97" i="15"/>
  <c r="H109" i="15"/>
  <c r="H157" i="15"/>
  <c r="H65" i="15" l="1"/>
  <c r="H100" i="15" l="1"/>
  <c r="H131" i="15" l="1"/>
  <c r="H154" i="15"/>
  <c r="H126" i="15" l="1"/>
  <c r="H140" i="15"/>
  <c r="H114" i="15" l="1"/>
  <c r="H135" i="15"/>
  <c r="H21" i="15"/>
  <c r="H80" i="15" l="1"/>
  <c r="H68" i="15"/>
  <c r="H71" i="15" l="1"/>
  <c r="B162" i="15" l="1"/>
  <c r="B163" i="15"/>
  <c r="B161" i="15"/>
  <c r="B160" i="15"/>
  <c r="C158" i="15"/>
  <c r="C132" i="15"/>
  <c r="C162" i="15" s="1"/>
  <c r="C123" i="15"/>
  <c r="C161" i="15" s="1"/>
  <c r="C101" i="15"/>
  <c r="C160" i="15" s="1"/>
  <c r="H130" i="15" l="1"/>
  <c r="H79" i="15"/>
  <c r="H63" i="15" l="1"/>
  <c r="H62" i="15" l="1"/>
  <c r="H53" i="15" l="1"/>
  <c r="H50" i="15"/>
  <c r="H70" i="15"/>
  <c r="H66" i="15"/>
  <c r="H148" i="15"/>
  <c r="H47" i="15" l="1"/>
  <c r="H76" i="15"/>
  <c r="H48" i="15" l="1"/>
  <c r="H44" i="15"/>
  <c r="H115" i="15"/>
  <c r="H138" i="15"/>
  <c r="H137" i="15"/>
  <c r="H84" i="15"/>
  <c r="H134" i="15" l="1"/>
  <c r="H23" i="15"/>
  <c r="H20" i="15" l="1"/>
  <c r="H77" i="15"/>
  <c r="H119" i="15"/>
  <c r="F143" i="15" l="1"/>
  <c r="H143" i="15" s="1"/>
  <c r="F144" i="15"/>
  <c r="F145" i="15"/>
  <c r="F146" i="15"/>
  <c r="F147" i="15"/>
  <c r="H147" i="15" s="1"/>
  <c r="F142" i="15"/>
  <c r="H146" i="15" l="1"/>
  <c r="H145" i="15"/>
  <c r="H144" i="15"/>
  <c r="H82" i="15" l="1"/>
  <c r="H85" i="15"/>
  <c r="H59" i="15" l="1"/>
  <c r="H45" i="15"/>
  <c r="H41" i="15"/>
  <c r="H56" i="15" l="1"/>
  <c r="H57" i="15"/>
  <c r="H98" i="15" l="1"/>
  <c r="H99" i="15"/>
  <c r="H96" i="15"/>
  <c r="H92" i="15"/>
  <c r="H91" i="15"/>
  <c r="H86" i="15" l="1"/>
  <c r="H141" i="15"/>
  <c r="H142" i="15"/>
  <c r="H61" i="15"/>
  <c r="H60" i="15"/>
  <c r="H58" i="15"/>
  <c r="H55" i="15"/>
  <c r="H54" i="15"/>
  <c r="H42" i="15" l="1"/>
  <c r="H25" i="15"/>
  <c r="H49" i="15"/>
  <c r="H46" i="15"/>
  <c r="H43" i="15"/>
  <c r="H40" i="15"/>
  <c r="H36" i="15"/>
  <c r="H88" i="15"/>
  <c r="H35" i="15"/>
  <c r="H34" i="15"/>
  <c r="H16" i="15"/>
  <c r="H15" i="15"/>
  <c r="H153" i="15" l="1"/>
  <c r="H152" i="15"/>
  <c r="H125" i="15"/>
  <c r="H132" i="15" s="1"/>
  <c r="H7" i="15"/>
  <c r="H108" i="15"/>
  <c r="H107" i="15"/>
  <c r="H106" i="15"/>
  <c r="H105" i="15"/>
  <c r="H104" i="15"/>
  <c r="H95" i="15"/>
  <c r="H94" i="15"/>
  <c r="H87" i="15"/>
  <c r="H83" i="15"/>
  <c r="H81" i="15"/>
  <c r="H33" i="15"/>
  <c r="H19" i="15"/>
  <c r="H18" i="15"/>
  <c r="H17" i="15"/>
  <c r="H8" i="15"/>
  <c r="H101" i="15" l="1"/>
  <c r="G160" i="15" s="1"/>
  <c r="H123" i="15"/>
  <c r="G161" i="15" s="1"/>
  <c r="G162" i="15"/>
  <c r="H158" i="15"/>
  <c r="G163" i="15" s="1"/>
  <c r="G164" i="15" l="1"/>
</calcChain>
</file>

<file path=xl/sharedStrings.xml><?xml version="1.0" encoding="utf-8"?>
<sst xmlns="http://schemas.openxmlformats.org/spreadsheetml/2006/main" count="388" uniqueCount="256">
  <si>
    <t>UNIT PRICES</t>
  </si>
  <si>
    <t>each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</si>
  <si>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</si>
  <si>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</si>
  <si>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</si>
  <si>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</si>
  <si>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</si>
  <si>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</si>
  <si>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</si>
  <si>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</si>
  <si>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</si>
  <si>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</si>
  <si>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CODE</t>
  </si>
  <si>
    <t>A003</t>
  </si>
  <si>
    <t>A004</t>
  </si>
  <si>
    <t>B199</t>
  </si>
  <si>
    <t>A1</t>
  </si>
  <si>
    <t>A3</t>
  </si>
  <si>
    <t>A4</t>
  </si>
  <si>
    <t>A5</t>
  </si>
  <si>
    <t>A7</t>
  </si>
  <si>
    <r>
      <t>m</t>
    </r>
    <r>
      <rPr>
        <sz val="12"/>
        <color theme="1"/>
        <rFont val="Calibri"/>
        <family val="2"/>
      </rPr>
      <t>³</t>
    </r>
  </si>
  <si>
    <t>A8</t>
  </si>
  <si>
    <t>Allow.</t>
  </si>
  <si>
    <t>Site Development and Restoration</t>
  </si>
  <si>
    <t>l. sum</t>
  </si>
  <si>
    <t>B1</t>
  </si>
  <si>
    <t>B2</t>
  </si>
  <si>
    <t>B3</t>
  </si>
  <si>
    <t>B4</t>
  </si>
  <si>
    <t>Tree Removal</t>
  </si>
  <si>
    <t>B</t>
  </si>
  <si>
    <t>Provisional Items</t>
  </si>
  <si>
    <t>Subtotal:</t>
  </si>
  <si>
    <t>Summary</t>
  </si>
  <si>
    <r>
      <t>m</t>
    </r>
    <r>
      <rPr>
        <vertAlign val="superscript"/>
        <sz val="12"/>
        <color theme="1"/>
        <rFont val="Arial"/>
        <family val="2"/>
      </rPr>
      <t>2</t>
    </r>
  </si>
  <si>
    <t>i) Trenchless Installation, Class B sand bedding, Class 3 backfill</t>
  </si>
  <si>
    <t>a) 50 mm to 249 mm Diameter</t>
  </si>
  <si>
    <t>A6</t>
  </si>
  <si>
    <t>Heritage Resource Mitigation Measures</t>
  </si>
  <si>
    <t>CW 3110</t>
  </si>
  <si>
    <t>CW 3130</t>
  </si>
  <si>
    <t>b) 250 mm to 499 mm Diameter</t>
  </si>
  <si>
    <t>a) 600 mm PCCP</t>
  </si>
  <si>
    <t>Supply and Installation of Fittings</t>
  </si>
  <si>
    <t>a) Bends (SD-004)</t>
  </si>
  <si>
    <t>Supply of Fittings</t>
  </si>
  <si>
    <t>Installation of Fittings</t>
  </si>
  <si>
    <t>I. m</t>
  </si>
  <si>
    <t>Cast-in-Place Concrete Structures</t>
  </si>
  <si>
    <t>a) Offtake Structure 2</t>
  </si>
  <si>
    <t>a) Hydro-Guard 1203 Smart Flushing Unit</t>
  </si>
  <si>
    <t>A9</t>
  </si>
  <si>
    <t>i) Open Cut Installation, Class B sand bedding, Class 4 backfill</t>
  </si>
  <si>
    <t>ii) Open Cut Installation, Class B sand bedding, Class 4 backfill</t>
  </si>
  <si>
    <t>Solid Rock and Concrete Excavation</t>
  </si>
  <si>
    <t>A10</t>
  </si>
  <si>
    <t>Automatic Flushing Unit</t>
  </si>
  <si>
    <t>Construction of Asphaltic Concrete Patches Type 1A</t>
  </si>
  <si>
    <t>Surfacing Material</t>
  </si>
  <si>
    <t>tonne</t>
  </si>
  <si>
    <t>b) Offtake Structure 3</t>
  </si>
  <si>
    <t>AC Watermain Relocation</t>
  </si>
  <si>
    <r>
      <t>iii) 600 mm PVC C900 DR 18 - 45</t>
    </r>
    <r>
      <rPr>
        <sz val="12"/>
        <rFont val="Symbol"/>
        <family val="1"/>
        <charset val="2"/>
      </rPr>
      <t>°</t>
    </r>
  </si>
  <si>
    <t>i) 600 mm PVC C900 DR 18 - 11.25°</t>
  </si>
  <si>
    <t>ii) 600 mm PVC C900 DR 18 - 22.5°</t>
  </si>
  <si>
    <r>
      <t>iv) 750 mm PVC C900 DR 18 - 11.25</t>
    </r>
    <r>
      <rPr>
        <sz val="12"/>
        <rFont val="Symbol"/>
        <family val="1"/>
        <charset val="2"/>
      </rPr>
      <t>°</t>
    </r>
  </si>
  <si>
    <r>
      <t>v) 750 mm PVC C900 DR 18 - 22.5</t>
    </r>
    <r>
      <rPr>
        <sz val="12"/>
        <rFont val="Symbol"/>
        <family val="1"/>
        <charset val="2"/>
      </rPr>
      <t>°</t>
    </r>
  </si>
  <si>
    <r>
      <t>vi) 750 mm PVC C900 DR 18 - 45</t>
    </r>
    <r>
      <rPr>
        <sz val="12"/>
        <rFont val="Symbol"/>
        <family val="1"/>
        <charset val="2"/>
      </rPr>
      <t>°</t>
    </r>
  </si>
  <si>
    <t>l. m.</t>
  </si>
  <si>
    <t>Sodding</t>
  </si>
  <si>
    <t>Instrumentation and Monitoring</t>
  </si>
  <si>
    <t>CPKC Right-Of-Way Crossing Requirements</t>
  </si>
  <si>
    <t>Surface Works</t>
  </si>
  <si>
    <t>Sturgeon Road South Reconstruction</t>
  </si>
  <si>
    <t>C</t>
  </si>
  <si>
    <t>C1</t>
  </si>
  <si>
    <t>C2</t>
  </si>
  <si>
    <t>C3</t>
  </si>
  <si>
    <t>C4</t>
  </si>
  <si>
    <t>C5</t>
  </si>
  <si>
    <t>D</t>
  </si>
  <si>
    <t>D1</t>
  </si>
  <si>
    <t>D2</t>
  </si>
  <si>
    <t>D3</t>
  </si>
  <si>
    <t>D5</t>
  </si>
  <si>
    <t>D6</t>
  </si>
  <si>
    <t>D7</t>
  </si>
  <si>
    <t>D8</t>
  </si>
  <si>
    <t>D9</t>
  </si>
  <si>
    <t>A11</t>
  </si>
  <si>
    <t>Water Services</t>
  </si>
  <si>
    <t>a) 50 mm Pre-Insulated Copper c/w Heat Trace, Class B sand bedding, Class 2 backfill</t>
  </si>
  <si>
    <t>Corrugated Steel Pipe (CSP) Culvert</t>
  </si>
  <si>
    <t>a) In a Trench - 100 mm Thick, SD-018</t>
  </si>
  <si>
    <t>b) Supply and Installation of Fittings</t>
  </si>
  <si>
    <t>c) Connect to Existing Watermain</t>
  </si>
  <si>
    <t>i) Open Cut Installation, Class B sand bedding, Class 3 backfill</t>
  </si>
  <si>
    <t>Abandoning Existing Feeder Mains with Cement Stabilized Fill</t>
  </si>
  <si>
    <t>b) Subsurface Monitoring Points</t>
  </si>
  <si>
    <t>a) Surface Monitoring Points</t>
  </si>
  <si>
    <t>a) Install End Cap</t>
  </si>
  <si>
    <t>i) 750 mm PVC C900 DR 18 c/w Mechanical Restraints within 1200 mm Steel Casing Pipe</t>
  </si>
  <si>
    <t xml:space="preserve">Boulder Excavation </t>
  </si>
  <si>
    <t>Backfill Material</t>
  </si>
  <si>
    <t>a) Type 1 Material</t>
  </si>
  <si>
    <t>CW 3410</t>
  </si>
  <si>
    <t>E8</t>
  </si>
  <si>
    <t>E4</t>
  </si>
  <si>
    <t>E13</t>
  </si>
  <si>
    <t>CW 2110</t>
  </si>
  <si>
    <t xml:space="preserve">CW 3150 </t>
  </si>
  <si>
    <t>E29</t>
  </si>
  <si>
    <t>Material Sampling and Testing</t>
  </si>
  <si>
    <t>E12</t>
  </si>
  <si>
    <t>Tree Planting</t>
  </si>
  <si>
    <t>Extra Work Allowance</t>
  </si>
  <si>
    <t>A12</t>
  </si>
  <si>
    <t>Testing and Commissioning</t>
  </si>
  <si>
    <t>a) 600 mm PVC C900 DR 18 - 11.25°</t>
  </si>
  <si>
    <t>b) 600 mm PVC C900 DR 18 - 22.5°</t>
  </si>
  <si>
    <r>
      <t>c) 600 mm PVC C900 DR 18 - 45</t>
    </r>
    <r>
      <rPr>
        <sz val="12"/>
        <rFont val="Symbol"/>
        <family val="1"/>
        <charset val="2"/>
      </rPr>
      <t>°</t>
    </r>
  </si>
  <si>
    <r>
      <t>d) 750 mm PVC C900 DR 18 - 11.25</t>
    </r>
    <r>
      <rPr>
        <sz val="12"/>
        <rFont val="Symbol"/>
        <family val="1"/>
        <charset val="2"/>
      </rPr>
      <t>°</t>
    </r>
  </si>
  <si>
    <r>
      <t>e) 750 mm PVC C900 DR 18 - 22.5</t>
    </r>
    <r>
      <rPr>
        <sz val="12"/>
        <rFont val="Symbol"/>
        <family val="1"/>
        <charset val="2"/>
      </rPr>
      <t>°</t>
    </r>
  </si>
  <si>
    <r>
      <t>f) 750 mm PVC C900 DR 18 - 45</t>
    </r>
    <r>
      <rPr>
        <sz val="12"/>
        <rFont val="Symbol"/>
        <family val="1"/>
        <charset val="2"/>
      </rPr>
      <t>°</t>
    </r>
  </si>
  <si>
    <t>a) Water Mains - 300 mm PVC C900 DR 18 c/w Mechanical Restraints</t>
  </si>
  <si>
    <t>CW 3450</t>
  </si>
  <si>
    <t>A13</t>
  </si>
  <si>
    <t>CW 2030</t>
  </si>
  <si>
    <t xml:space="preserve">b) 110 mm Type III Asphalt </t>
  </si>
  <si>
    <t xml:space="preserve">c) 50 mm Type IA Asphalt </t>
  </si>
  <si>
    <t>Foundation, Bedding and Backfill</t>
  </si>
  <si>
    <t>Supply of Wooden Bollards</t>
  </si>
  <si>
    <t>day</t>
  </si>
  <si>
    <t>iii) Open Cut Installation, Class B sand bedding, Class 1 backfill, 1200 Steel Casing</t>
  </si>
  <si>
    <t>A14</t>
  </si>
  <si>
    <t>b) Supply and Install 600 mm, Galvanized, 2.0 mm Wall Thickness</t>
  </si>
  <si>
    <t>c) Supply and Install 900 mm, Galvanized, 2.0 mm Wall Thickness</t>
  </si>
  <si>
    <t>Offtake Structure &amp; Valve Chamber Site Works</t>
  </si>
  <si>
    <t>a) Limestone</t>
  </si>
  <si>
    <t>(See B9)</t>
  </si>
  <si>
    <t xml:space="preserve">TOTAL Bid Price (GST extra)                                                                            </t>
  </si>
  <si>
    <t>A15</t>
  </si>
  <si>
    <t>a) Concrete Curb Installation</t>
  </si>
  <si>
    <t>i) Curb and Gutter, SD-200</t>
  </si>
  <si>
    <t>A16</t>
  </si>
  <si>
    <t xml:space="preserve">Stripping and Stockpiling Topsoil </t>
  </si>
  <si>
    <t>a) Imported Fill Material</t>
  </si>
  <si>
    <t>b) Sub-Grade Compaction</t>
  </si>
  <si>
    <t>c) Geotextile Fabric</t>
  </si>
  <si>
    <t>d) Supply and Place Sub-base Material - 50 mm Granular B</t>
  </si>
  <si>
    <t>e) Supply and Place Base Course Material - Granular B</t>
  </si>
  <si>
    <t>Disposal of Unsuitable Topsoil</t>
  </si>
  <si>
    <t>B5</t>
  </si>
  <si>
    <t>f) Ditch Excavation</t>
  </si>
  <si>
    <t>i) 600 mm - Perpendicular Connection</t>
  </si>
  <si>
    <t>Sacrificial Zinc Anodes</t>
  </si>
  <si>
    <t>a) On Metallic Water Mains</t>
  </si>
  <si>
    <t>Allowances</t>
  </si>
  <si>
    <t>Change in Contract Conditions</t>
  </si>
  <si>
    <t>a) Change in Contract Conditions Allowance</t>
  </si>
  <si>
    <t>b) Daily Equipment Rate</t>
  </si>
  <si>
    <t>A2</t>
  </si>
  <si>
    <t>A17</t>
  </si>
  <si>
    <t>A18</t>
  </si>
  <si>
    <t>D4</t>
  </si>
  <si>
    <t>CW 2110, E23</t>
  </si>
  <si>
    <t>CW 2110, E23, E40</t>
  </si>
  <si>
    <t>CW 2110, E23, E26</t>
  </si>
  <si>
    <t>CW 2110, E27</t>
  </si>
  <si>
    <t>E33</t>
  </si>
  <si>
    <t>CW 2030, E21</t>
  </si>
  <si>
    <t>CW 2130, E34</t>
  </si>
  <si>
    <t>CW 2160, E35</t>
  </si>
  <si>
    <t>E38</t>
  </si>
  <si>
    <t>CW2125, E41, E43</t>
  </si>
  <si>
    <t>CW3510, E46</t>
  </si>
  <si>
    <t>E14</t>
  </si>
  <si>
    <t>E16</t>
  </si>
  <si>
    <t>E17</t>
  </si>
  <si>
    <t>E39</t>
  </si>
  <si>
    <t>E49</t>
  </si>
  <si>
    <t>E50</t>
  </si>
  <si>
    <t>g) Chain Fencing</t>
  </si>
  <si>
    <t>E45</t>
  </si>
  <si>
    <t>Placement of Imported Topsoil for Seeding</t>
  </si>
  <si>
    <t>Placement of Stockpiled Topsoil for Seeding</t>
  </si>
  <si>
    <t>Underground Works</t>
  </si>
  <si>
    <t>B7</t>
  </si>
  <si>
    <t>Water Main Valve</t>
  </si>
  <si>
    <t>Water Mains</t>
  </si>
  <si>
    <t>d) 750 mm PVC C900 DR 18</t>
  </si>
  <si>
    <t>e) Trenchless CPKC Railway Crossing</t>
  </si>
  <si>
    <t>f) Connecting to Existing Feeder Mains</t>
  </si>
  <si>
    <t>b) Horizontal Bends (SD-004)</t>
  </si>
  <si>
    <t>c) Vertical Bends (SD-005)</t>
  </si>
  <si>
    <t>a) Tees</t>
  </si>
  <si>
    <t>A19</t>
  </si>
  <si>
    <t>A20</t>
  </si>
  <si>
    <t>a) Cement Stabilized Flowable Fill</t>
  </si>
  <si>
    <t>Partial Slab Patches</t>
  </si>
  <si>
    <t>CW 3230</t>
  </si>
  <si>
    <t>a) 200 mm Reinforced Concrete Pavement</t>
  </si>
  <si>
    <t>D10</t>
  </si>
  <si>
    <t>Electrical Servicing</t>
  </si>
  <si>
    <t>Pre-Cast Concrete Chambers</t>
  </si>
  <si>
    <t>d) 1800 mm Dia Air Gap Chamber</t>
  </si>
  <si>
    <t>Wastewater Sewers</t>
  </si>
  <si>
    <t>CW 2130, E26</t>
  </si>
  <si>
    <t>Sewer Main Connection to MH-04</t>
  </si>
  <si>
    <r>
      <t>i) 300 mm PVC C900 DR 18 Bend - Vertical 45</t>
    </r>
    <r>
      <rPr>
        <sz val="12"/>
        <rFont val="Symbol"/>
        <family val="1"/>
        <charset val="2"/>
      </rPr>
      <t>°</t>
    </r>
    <r>
      <rPr>
        <sz val="12"/>
        <rFont val="Arial"/>
        <family val="2"/>
      </rPr>
      <t xml:space="preserve"> (SD-005)</t>
    </r>
  </si>
  <si>
    <t>A21</t>
  </si>
  <si>
    <t>iv) Open Cut Installation, Class B sand bedding, Class 3 backfill, Mechanical Restraints</t>
  </si>
  <si>
    <t>B6</t>
  </si>
  <si>
    <t>CW 2110, E36</t>
  </si>
  <si>
    <t>CW 2130, E44</t>
  </si>
  <si>
    <t>E48</t>
  </si>
  <si>
    <t>CW 3170, E45</t>
  </si>
  <si>
    <t>CW3540, E45</t>
  </si>
  <si>
    <t>a) 150 mm Gate Valve</t>
  </si>
  <si>
    <t>a) 750 mm Butterfly Valve</t>
  </si>
  <si>
    <t>b) 2400 mm Dia x 2.44 m high base
Valve Chamber 1</t>
  </si>
  <si>
    <t>c) 2400 mm Dia x 2.44 m high base
Valve Chamber 2</t>
  </si>
  <si>
    <t>CW 2110, E37</t>
  </si>
  <si>
    <t>a) Zone 1</t>
  </si>
  <si>
    <t>b) Zone 2</t>
  </si>
  <si>
    <t>a) Supply and Install 450 mm, Galvanized, 1.6 mm Wall Thickness</t>
  </si>
  <si>
    <r>
      <t>ii) 750 mm PVC C900 DR 18 - 45</t>
    </r>
    <r>
      <rPr>
        <sz val="12"/>
        <rFont val="Symbol"/>
        <family val="1"/>
        <charset val="2"/>
      </rPr>
      <t>°</t>
    </r>
  </si>
  <si>
    <t>Force Mains</t>
  </si>
  <si>
    <t>CW 2110, E26</t>
  </si>
  <si>
    <t>a) 150 mm PVC C900 DR 18</t>
  </si>
  <si>
    <t>A22</t>
  </si>
  <si>
    <t>Water Main Insulation</t>
  </si>
  <si>
    <t>i) 150 mm Diameter</t>
  </si>
  <si>
    <t>ii) 750 mm Diameter</t>
  </si>
  <si>
    <t>b) 350 mm Gate Valve</t>
  </si>
  <si>
    <t>a) 350 mm Ductile Iron Class 54</t>
  </si>
  <si>
    <t>c) 400 mm PVC C900 DR 18</t>
  </si>
  <si>
    <t>d) 600 mm PVC C900 DR 18</t>
  </si>
  <si>
    <t>b) 350 mm PVC C900 DR 18</t>
  </si>
  <si>
    <t>a) 375 mm PVC DR 35</t>
  </si>
  <si>
    <t>ii) 400x350x400 mm PVC C900</t>
  </si>
  <si>
    <r>
      <t>i) 150 mm PVC C900 DR 18 - 22.5</t>
    </r>
    <r>
      <rPr>
        <sz val="12"/>
        <rFont val="Symbol"/>
        <family val="1"/>
        <charset val="2"/>
      </rPr>
      <t>°</t>
    </r>
  </si>
  <si>
    <r>
      <t>ii) 150 mm PVC C900 DR 18 - 45</t>
    </r>
    <r>
      <rPr>
        <sz val="12"/>
        <rFont val="Symbol"/>
        <family val="1"/>
        <charset val="2"/>
      </rPr>
      <t>°</t>
    </r>
  </si>
  <si>
    <t>iv) 750 mm PVC C900 DR 18 - Custom 8.5°</t>
  </si>
  <si>
    <r>
      <t>v) 750 mm PVC C900 DR 18 - 11.25</t>
    </r>
    <r>
      <rPr>
        <sz val="12"/>
        <rFont val="Symbol"/>
        <family val="1"/>
        <charset val="2"/>
      </rPr>
      <t>°</t>
    </r>
  </si>
  <si>
    <r>
      <t>vi) 750 mm PVC C900 Dr 18 - 22.5</t>
    </r>
    <r>
      <rPr>
        <sz val="12"/>
        <rFont val="Symbol"/>
        <family val="1"/>
        <charset val="2"/>
      </rPr>
      <t>°</t>
    </r>
  </si>
  <si>
    <t>vii) 750 mm PVC C900 DR 18 - Custom 33°</t>
  </si>
  <si>
    <t>viii) 750 mm PVC C900 DR 18 - Custom 36°</t>
  </si>
  <si>
    <r>
      <t>ix) 750 mm PVC C900 DR 18 - 45</t>
    </r>
    <r>
      <rPr>
        <sz val="12"/>
        <rFont val="Symbol"/>
        <family val="1"/>
        <charset val="2"/>
      </rPr>
      <t>°</t>
    </r>
  </si>
  <si>
    <r>
      <t>i) 150 mm PVC C900 DR 18 - 45</t>
    </r>
    <r>
      <rPr>
        <sz val="12"/>
        <rFont val="Symbol"/>
        <family val="1"/>
        <charset val="2"/>
      </rPr>
      <t>°</t>
    </r>
  </si>
  <si>
    <r>
      <t>i) 350 mm Ductile Iron Class 54 - 90</t>
    </r>
    <r>
      <rPr>
        <sz val="12"/>
        <rFont val="Symbol"/>
        <family val="1"/>
        <charset val="2"/>
      </rPr>
      <t>°</t>
    </r>
  </si>
  <si>
    <t>b) Connect to MH-04 c/w Flap Gate and Drop Piping</t>
  </si>
  <si>
    <t>i) 400x150x400 mm PVC C900</t>
  </si>
  <si>
    <t>a) 2400 mm Dia x 1.83 m high base
Check Valve Chamber</t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</si>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</sst>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i/>
      <u/>
      <sz val="12"/>
      <name val="Arial"/>
      <family val="2"/>
    </font>
    <font>
      <b/>
      <i/>
      <u/>
      <sz val="12"/>
      <color theme="1"/>
      <name val="Arial"/>
      <family val="2"/>
    </font>
    <font>
      <b/>
      <i/>
      <sz val="12"/>
      <name val="Arial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name val="Symbol"/>
      <family val="1"/>
      <charset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</borders>
  <cellStyleXfs count="121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6" fontId="26" fillId="0" borderId="11" applyFill="0">
      <alignment horizontal="right" vertical="top"/>
    </xf>
    <xf numFmtId="166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4" fontId="29" fillId="0" borderId="13" applyFill="0">
      <alignment horizontal="centerContinuous" wrapText="1"/>
    </xf>
    <xf numFmtId="164" fontId="29" fillId="0" borderId="13" applyFill="0">
      <alignment horizontal="centerContinuous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164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1" fontId="26" fillId="0" borderId="10" applyFill="0"/>
    <xf numFmtId="171" fontId="26" fillId="0" borderId="10" applyFill="0"/>
    <xf numFmtId="171" fontId="26" fillId="0" borderId="10" applyFill="0"/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>
      <alignment horizontal="right"/>
      <protection locked="0"/>
    </xf>
    <xf numFmtId="165" fontId="26" fillId="0" borderId="10" applyFill="0"/>
    <xf numFmtId="165" fontId="26" fillId="0" borderId="10" applyFill="0"/>
    <xf numFmtId="165" fontId="26" fillId="0" borderId="10" applyFill="0"/>
    <xf numFmtId="165" fontId="26" fillId="0" borderId="12" applyFill="0">
      <alignment horizontal="right"/>
    </xf>
    <xf numFmtId="165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3" fontId="27" fillId="0" borderId="12" applyNumberFormat="0" applyFont="0" applyFill="0" applyBorder="0" applyAlignment="0" applyProtection="0">
      <alignment horizontal="center" vertical="top" wrapText="1"/>
    </xf>
    <xf numFmtId="173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0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8" fontId="34" fillId="0" borderId="0" applyFill="0">
      <alignment horizontal="left"/>
    </xf>
    <xf numFmtId="168" fontId="34" fillId="0" borderId="0" applyFill="0">
      <alignment horizontal="left"/>
    </xf>
    <xf numFmtId="169" fontId="35" fillId="0" borderId="0" applyFill="0">
      <alignment horizontal="right"/>
    </xf>
    <xf numFmtId="169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1" fillId="24" borderId="0"/>
    <xf numFmtId="0" fontId="3" fillId="0" borderId="0"/>
    <xf numFmtId="0" fontId="3" fillId="0" borderId="0"/>
    <xf numFmtId="0" fontId="2" fillId="0" borderId="0"/>
    <xf numFmtId="0" fontId="22" fillId="24" borderId="0"/>
    <xf numFmtId="0" fontId="1" fillId="0" borderId="0"/>
    <xf numFmtId="0" fontId="1" fillId="0" borderId="0"/>
  </cellStyleXfs>
  <cellXfs count="102">
    <xf numFmtId="0" fontId="0" fillId="0" borderId="0" xfId="0"/>
    <xf numFmtId="7" fontId="22" fillId="0" borderId="23" xfId="0" applyNumberFormat="1" applyFont="1" applyBorder="1" applyAlignment="1" applyProtection="1">
      <alignment horizontal="right" vertical="center"/>
      <protection locked="0"/>
    </xf>
    <xf numFmtId="175" fontId="40" fillId="0" borderId="10" xfId="113" applyNumberFormat="1" applyFont="1" applyFill="1" applyBorder="1" applyAlignment="1" applyProtection="1">
      <alignment horizontal="right" vertical="center"/>
      <protection locked="0"/>
    </xf>
    <xf numFmtId="7" fontId="22" fillId="0" borderId="10" xfId="0" applyNumberFormat="1" applyFont="1" applyBorder="1" applyAlignment="1" applyProtection="1">
      <alignment horizontal="right" vertical="center"/>
      <protection locked="0"/>
    </xf>
    <xf numFmtId="7" fontId="22" fillId="0" borderId="0" xfId="0" applyNumberFormat="1" applyFont="1" applyAlignment="1" applyProtection="1">
      <alignment horizontal="right" vertical="center"/>
      <protection locked="0"/>
    </xf>
    <xf numFmtId="0" fontId="37" fillId="0" borderId="0" xfId="110" applyFill="1"/>
    <xf numFmtId="7" fontId="38" fillId="0" borderId="0" xfId="110" applyNumberFormat="1" applyFont="1" applyFill="1" applyAlignment="1">
      <alignment horizontal="centerContinuous" vertical="center"/>
    </xf>
    <xf numFmtId="1" fontId="22" fillId="0" borderId="0" xfId="110" applyNumberFormat="1" applyFont="1" applyFill="1" applyAlignment="1">
      <alignment horizontal="center" vertical="top"/>
    </xf>
    <xf numFmtId="1" fontId="37" fillId="0" borderId="0" xfId="110" applyNumberFormat="1" applyFill="1" applyAlignment="1">
      <alignment horizontal="center" vertical="top"/>
    </xf>
    <xf numFmtId="7" fontId="37" fillId="0" borderId="0" xfId="110" applyNumberFormat="1" applyFill="1" applyAlignment="1">
      <alignment horizontal="right"/>
    </xf>
    <xf numFmtId="0" fontId="37" fillId="0" borderId="0" xfId="110" applyFill="1" applyAlignment="1">
      <alignment vertical="top"/>
    </xf>
    <xf numFmtId="3" fontId="37" fillId="0" borderId="0" xfId="110" applyNumberFormat="1" applyFill="1"/>
    <xf numFmtId="7" fontId="37" fillId="0" borderId="0" xfId="110" applyNumberFormat="1" applyFill="1" applyAlignment="1">
      <alignment horizontal="centerContinuous" vertical="center"/>
    </xf>
    <xf numFmtId="2" fontId="37" fillId="0" borderId="0" xfId="110" applyNumberFormat="1" applyFill="1" applyAlignment="1">
      <alignment horizontal="right" vertical="center"/>
    </xf>
    <xf numFmtId="7" fontId="37" fillId="0" borderId="16" xfId="110" applyNumberFormat="1" applyFill="1" applyBorder="1" applyAlignment="1">
      <alignment horizontal="center"/>
    </xf>
    <xf numFmtId="0" fontId="37" fillId="0" borderId="16" xfId="110" applyFill="1" applyBorder="1" applyAlignment="1">
      <alignment horizontal="center" vertical="top"/>
    </xf>
    <xf numFmtId="0" fontId="37" fillId="0" borderId="17" xfId="110" applyFill="1" applyBorder="1" applyAlignment="1">
      <alignment horizontal="center"/>
    </xf>
    <xf numFmtId="0" fontId="37" fillId="0" borderId="16" xfId="110" applyFill="1" applyBorder="1" applyAlignment="1">
      <alignment horizontal="center"/>
    </xf>
    <xf numFmtId="0" fontId="37" fillId="0" borderId="18" xfId="110" applyFill="1" applyBorder="1" applyAlignment="1">
      <alignment horizontal="center"/>
    </xf>
    <xf numFmtId="3" fontId="37" fillId="0" borderId="18" xfId="110" applyNumberFormat="1" applyFill="1" applyBorder="1" applyAlignment="1">
      <alignment horizontal="center"/>
    </xf>
    <xf numFmtId="7" fontId="37" fillId="0" borderId="18" xfId="110" applyNumberFormat="1" applyFill="1" applyBorder="1" applyAlignment="1">
      <alignment horizontal="right"/>
    </xf>
    <xf numFmtId="0" fontId="37" fillId="0" borderId="18" xfId="110" applyFill="1" applyBorder="1" applyAlignment="1">
      <alignment horizontal="right" vertical="center"/>
    </xf>
    <xf numFmtId="7" fontId="37" fillId="0" borderId="19" xfId="110" applyNumberFormat="1" applyFill="1" applyBorder="1" applyAlignment="1">
      <alignment horizontal="right"/>
    </xf>
    <xf numFmtId="0" fontId="37" fillId="0" borderId="20" xfId="110" applyFill="1" applyBorder="1" applyAlignment="1">
      <alignment vertical="top"/>
    </xf>
    <xf numFmtId="0" fontId="37" fillId="0" borderId="21" xfId="110" applyFill="1" applyBorder="1"/>
    <xf numFmtId="0" fontId="37" fillId="0" borderId="20" xfId="110" applyFill="1" applyBorder="1" applyAlignment="1">
      <alignment horizontal="center"/>
    </xf>
    <xf numFmtId="0" fontId="37" fillId="0" borderId="22" xfId="110" applyFill="1" applyBorder="1"/>
    <xf numFmtId="3" fontId="37" fillId="0" borderId="22" xfId="110" applyNumberFormat="1" applyFill="1" applyBorder="1" applyAlignment="1">
      <alignment horizontal="center"/>
    </xf>
    <xf numFmtId="7" fontId="37" fillId="0" borderId="22" xfId="110" applyNumberFormat="1" applyFill="1" applyBorder="1" applyAlignment="1">
      <alignment horizontal="right"/>
    </xf>
    <xf numFmtId="0" fontId="37" fillId="0" borderId="22" xfId="110" applyFill="1" applyBorder="1" applyAlignment="1">
      <alignment horizontal="right" vertical="center"/>
    </xf>
    <xf numFmtId="4" fontId="39" fillId="0" borderId="15" xfId="113" applyNumberFormat="1" applyFont="1" applyFill="1" applyBorder="1" applyAlignment="1">
      <alignment horizontal="center" vertical="top" wrapText="1"/>
    </xf>
    <xf numFmtId="0" fontId="42" fillId="0" borderId="45" xfId="0" applyFont="1" applyBorder="1" applyAlignment="1">
      <alignment horizontal="center" vertical="center"/>
    </xf>
    <xf numFmtId="0" fontId="22" fillId="0" borderId="0" xfId="113" applyFill="1"/>
    <xf numFmtId="4" fontId="39" fillId="0" borderId="15" xfId="113" applyNumberFormat="1" applyFont="1" applyFill="1" applyBorder="1" applyAlignment="1">
      <alignment horizontal="center" vertical="top"/>
    </xf>
    <xf numFmtId="0" fontId="36" fillId="0" borderId="27" xfId="0" applyFont="1" applyBorder="1" applyAlignment="1">
      <alignment horizontal="center" vertical="center" wrapText="1"/>
    </xf>
    <xf numFmtId="0" fontId="36" fillId="0" borderId="15" xfId="0" applyFont="1" applyBorder="1" applyAlignment="1">
      <alignment vertical="center" wrapText="1"/>
    </xf>
    <xf numFmtId="164" fontId="40" fillId="0" borderId="10" xfId="113" applyNumberFormat="1" applyFont="1" applyFill="1" applyBorder="1" applyAlignment="1">
      <alignment horizontal="center" vertical="center" wrapText="1"/>
    </xf>
    <xf numFmtId="0" fontId="40" fillId="0" borderId="10" xfId="113" applyFont="1" applyFill="1" applyBorder="1" applyAlignment="1">
      <alignment horizontal="center" vertical="center" wrapText="1"/>
    </xf>
    <xf numFmtId="3" fontId="40" fillId="0" borderId="10" xfId="113" applyNumberFormat="1" applyFont="1" applyFill="1" applyBorder="1" applyAlignment="1">
      <alignment horizontal="center" vertical="center"/>
    </xf>
    <xf numFmtId="175" fontId="40" fillId="0" borderId="29" xfId="113" applyNumberFormat="1" applyFont="1" applyFill="1" applyBorder="1" applyAlignment="1">
      <alignment horizontal="right" vertical="center"/>
    </xf>
    <xf numFmtId="176" fontId="39" fillId="0" borderId="15" xfId="113" applyNumberFormat="1" applyFont="1" applyFill="1" applyBorder="1" applyAlignment="1">
      <alignment horizontal="center" vertical="top"/>
    </xf>
    <xf numFmtId="0" fontId="36" fillId="0" borderId="15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7" fontId="22" fillId="0" borderId="23" xfId="0" applyNumberFormat="1" applyFont="1" applyBorder="1" applyAlignment="1">
      <alignment horizontal="center" vertical="center"/>
    </xf>
    <xf numFmtId="7" fontId="22" fillId="0" borderId="28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left" vertical="center" wrapText="1" indent="1"/>
    </xf>
    <xf numFmtId="0" fontId="22" fillId="0" borderId="15" xfId="0" applyFont="1" applyBorder="1" applyAlignment="1">
      <alignment horizontal="left" vertical="center" wrapText="1" indent="2"/>
    </xf>
    <xf numFmtId="7" fontId="22" fillId="0" borderId="23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 indent="3"/>
    </xf>
    <xf numFmtId="3" fontId="40" fillId="0" borderId="10" xfId="113" applyNumberFormat="1" applyFont="1" applyFill="1" applyBorder="1" applyAlignment="1">
      <alignment horizontal="center" vertical="center" wrapText="1"/>
    </xf>
    <xf numFmtId="176" fontId="39" fillId="0" borderId="0" xfId="113" applyNumberFormat="1" applyFont="1" applyFill="1" applyAlignment="1">
      <alignment horizontal="center" vertical="top"/>
    </xf>
    <xf numFmtId="174" fontId="45" fillId="0" borderId="27" xfId="113" applyNumberFormat="1" applyFont="1" applyFill="1" applyBorder="1" applyAlignment="1">
      <alignment horizontal="center" vertical="center" wrapText="1"/>
    </xf>
    <xf numFmtId="7" fontId="22" fillId="0" borderId="10" xfId="0" applyNumberFormat="1" applyFont="1" applyBorder="1" applyAlignment="1">
      <alignment horizontal="right" vertical="center"/>
    </xf>
    <xf numFmtId="164" fontId="40" fillId="0" borderId="15" xfId="113" applyNumberFormat="1" applyFont="1" applyFill="1" applyBorder="1" applyAlignment="1">
      <alignment horizontal="center" vertical="center" wrapText="1"/>
    </xf>
    <xf numFmtId="164" fontId="40" fillId="0" borderId="10" xfId="113" applyNumberFormat="1" applyFont="1" applyFill="1" applyBorder="1" applyAlignment="1">
      <alignment horizontal="left" vertical="center" wrapText="1" indent="1"/>
    </xf>
    <xf numFmtId="164" fontId="40" fillId="0" borderId="15" xfId="113" applyNumberFormat="1" applyFont="1" applyFill="1" applyBorder="1" applyAlignment="1">
      <alignment horizontal="left" vertical="center" wrapText="1" indent="1"/>
    </xf>
    <xf numFmtId="0" fontId="36" fillId="0" borderId="39" xfId="0" applyFont="1" applyBorder="1" applyAlignment="1">
      <alignment horizontal="center" vertical="center" wrapText="1"/>
    </xf>
    <xf numFmtId="3" fontId="47" fillId="0" borderId="37" xfId="113" applyNumberFormat="1" applyFont="1" applyFill="1" applyBorder="1" applyAlignment="1">
      <alignment horizontal="center" vertical="center" wrapText="1"/>
    </xf>
    <xf numFmtId="7" fontId="46" fillId="0" borderId="37" xfId="0" applyNumberFormat="1" applyFont="1" applyBorder="1" applyAlignment="1">
      <alignment horizontal="right" vertical="center"/>
    </xf>
    <xf numFmtId="175" fontId="47" fillId="0" borderId="38" xfId="113" applyNumberFormat="1" applyFont="1" applyFill="1" applyBorder="1" applyAlignment="1">
      <alignment horizontal="right" vertical="center"/>
    </xf>
    <xf numFmtId="7" fontId="22" fillId="0" borderId="0" xfId="0" applyNumberFormat="1" applyFont="1" applyAlignment="1">
      <alignment horizontal="right" vertical="center"/>
    </xf>
    <xf numFmtId="0" fontId="36" fillId="0" borderId="40" xfId="0" applyFont="1" applyBorder="1" applyAlignment="1">
      <alignment horizontal="center" vertical="center" wrapText="1"/>
    </xf>
    <xf numFmtId="4" fontId="39" fillId="0" borderId="0" xfId="113" applyNumberFormat="1" applyFont="1" applyFill="1" applyAlignment="1">
      <alignment horizontal="center" vertical="top"/>
    </xf>
    <xf numFmtId="175" fontId="40" fillId="0" borderId="33" xfId="113" applyNumberFormat="1" applyFont="1" applyFill="1" applyBorder="1" applyAlignment="1">
      <alignment horizontal="right" vertical="center"/>
    </xf>
    <xf numFmtId="0" fontId="36" fillId="0" borderId="36" xfId="0" applyFont="1" applyBorder="1" applyAlignment="1">
      <alignment horizontal="center" vertical="center" wrapText="1"/>
    </xf>
    <xf numFmtId="174" fontId="46" fillId="0" borderId="37" xfId="0" applyNumberFormat="1" applyFont="1" applyBorder="1" applyAlignment="1">
      <alignment vertical="center" wrapText="1"/>
    </xf>
    <xf numFmtId="0" fontId="46" fillId="0" borderId="37" xfId="0" applyFont="1" applyBorder="1" applyAlignment="1">
      <alignment horizontal="center" vertical="center" wrapText="1"/>
    </xf>
    <xf numFmtId="0" fontId="47" fillId="0" borderId="37" xfId="113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113" applyFont="1" applyFill="1" applyAlignment="1">
      <alignment horizontal="center" vertical="center" wrapText="1"/>
    </xf>
    <xf numFmtId="7" fontId="46" fillId="0" borderId="0" xfId="0" applyNumberFormat="1" applyFont="1" applyAlignment="1">
      <alignment horizontal="right" vertical="center"/>
    </xf>
    <xf numFmtId="175" fontId="47" fillId="0" borderId="33" xfId="113" applyNumberFormat="1" applyFont="1" applyFill="1" applyBorder="1" applyAlignment="1">
      <alignment horizontal="right" vertical="center"/>
    </xf>
    <xf numFmtId="1" fontId="48" fillId="0" borderId="0" xfId="0" applyNumberFormat="1" applyFont="1" applyAlignment="1">
      <alignment vertical="center" wrapText="1"/>
    </xf>
    <xf numFmtId="0" fontId="48" fillId="0" borderId="0" xfId="0" applyFont="1" applyAlignment="1">
      <alignment vertical="center" wrapText="1"/>
    </xf>
    <xf numFmtId="0" fontId="37" fillId="0" borderId="0" xfId="110" applyFill="1" applyAlignment="1">
      <alignment horizontal="right"/>
    </xf>
    <xf numFmtId="0" fontId="36" fillId="0" borderId="0" xfId="113" applyFont="1" applyFill="1"/>
    <xf numFmtId="7" fontId="36" fillId="0" borderId="0" xfId="113" applyNumberFormat="1" applyFont="1" applyFill="1" applyAlignment="1">
      <alignment horizontal="center"/>
    </xf>
    <xf numFmtId="0" fontId="37" fillId="0" borderId="0" xfId="110" applyFill="1" applyAlignment="1">
      <alignment horizontal="center"/>
    </xf>
    <xf numFmtId="0" fontId="37" fillId="0" borderId="0" xfId="110" applyFill="1" applyAlignment="1">
      <alignment horizontal="right" vertical="center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center" wrapText="1" indent="1"/>
    </xf>
    <xf numFmtId="7" fontId="22" fillId="0" borderId="10" xfId="0" applyNumberFormat="1" applyFont="1" applyBorder="1" applyAlignment="1" applyProtection="1">
      <alignment horizontal="right" vertical="center"/>
    </xf>
    <xf numFmtId="7" fontId="22" fillId="0" borderId="0" xfId="0" applyNumberFormat="1" applyFont="1" applyAlignment="1" applyProtection="1">
      <alignment horizontal="right" vertical="center"/>
    </xf>
    <xf numFmtId="1" fontId="36" fillId="0" borderId="0" xfId="110" applyNumberFormat="1" applyFont="1" applyFill="1" applyAlignment="1">
      <alignment horizontal="center" vertical="top"/>
    </xf>
    <xf numFmtId="0" fontId="36" fillId="0" borderId="30" xfId="113" applyFont="1" applyFill="1" applyBorder="1"/>
    <xf numFmtId="0" fontId="36" fillId="0" borderId="31" xfId="113" applyFont="1" applyFill="1" applyBorder="1"/>
    <xf numFmtId="7" fontId="36" fillId="0" borderId="31" xfId="113" applyNumberFormat="1" applyFont="1" applyFill="1" applyBorder="1" applyAlignment="1">
      <alignment horizontal="center"/>
    </xf>
    <xf numFmtId="7" fontId="36" fillId="0" borderId="32" xfId="113" applyNumberFormat="1" applyFont="1" applyFill="1" applyBorder="1" applyAlignment="1">
      <alignment horizontal="center"/>
    </xf>
    <xf numFmtId="1" fontId="43" fillId="0" borderId="25" xfId="0" applyNumberFormat="1" applyFont="1" applyBorder="1" applyAlignment="1">
      <alignment horizontal="left" vertical="center" wrapText="1"/>
    </xf>
    <xf numFmtId="1" fontId="43" fillId="0" borderId="24" xfId="0" applyNumberFormat="1" applyFont="1" applyBorder="1" applyAlignment="1">
      <alignment horizontal="left" vertical="center" wrapText="1"/>
    </xf>
    <xf numFmtId="1" fontId="43" fillId="0" borderId="26" xfId="0" applyNumberFormat="1" applyFont="1" applyBorder="1" applyAlignment="1">
      <alignment horizontal="left" vertical="center" wrapText="1"/>
    </xf>
    <xf numFmtId="174" fontId="49" fillId="0" borderId="44" xfId="113" applyNumberFormat="1" applyFont="1" applyFill="1" applyBorder="1" applyAlignment="1">
      <alignment horizontal="left" vertical="center" wrapText="1"/>
    </xf>
    <xf numFmtId="174" fontId="49" fillId="0" borderId="41" xfId="113" applyNumberFormat="1" applyFont="1" applyFill="1" applyBorder="1" applyAlignment="1">
      <alignment horizontal="left" vertical="center" wrapText="1"/>
    </xf>
    <xf numFmtId="174" fontId="49" fillId="0" borderId="42" xfId="113" applyNumberFormat="1" applyFont="1" applyFill="1" applyBorder="1" applyAlignment="1">
      <alignment horizontal="left" vertical="center" wrapText="1"/>
    </xf>
    <xf numFmtId="7" fontId="36" fillId="0" borderId="0" xfId="0" applyNumberFormat="1" applyFont="1" applyAlignment="1">
      <alignment horizontal="center" vertical="center"/>
    </xf>
    <xf numFmtId="7" fontId="36" fillId="0" borderId="33" xfId="0" applyNumberFormat="1" applyFont="1" applyBorder="1" applyAlignment="1">
      <alignment horizontal="center" vertical="center"/>
    </xf>
    <xf numFmtId="7" fontId="36" fillId="0" borderId="34" xfId="0" applyNumberFormat="1" applyFont="1" applyBorder="1" applyAlignment="1">
      <alignment horizontal="center" vertical="center"/>
    </xf>
    <xf numFmtId="7" fontId="36" fillId="0" borderId="35" xfId="0" applyNumberFormat="1" applyFont="1" applyBorder="1" applyAlignment="1">
      <alignment horizontal="center" vertical="center"/>
    </xf>
    <xf numFmtId="1" fontId="46" fillId="0" borderId="43" xfId="0" applyNumberFormat="1" applyFont="1" applyBorder="1" applyAlignment="1">
      <alignment horizontal="left" vertical="center" wrapText="1"/>
    </xf>
    <xf numFmtId="1" fontId="46" fillId="0" borderId="37" xfId="0" applyNumberFormat="1" applyFont="1" applyBorder="1" applyAlignment="1">
      <alignment horizontal="left" vertical="center" wrapText="1"/>
    </xf>
  </cellXfs>
  <cellStyles count="12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5 2" xfId="117" xr:uid="{C47A5C28-CF86-4245-92DB-9C5E6C38E3D6}"/>
    <cellStyle name="Normal 5 2 2" xfId="120" xr:uid="{417F8EE9-99D6-4392-A244-1B8A815D56C4}"/>
    <cellStyle name="Normal 5 3" xfId="119" xr:uid="{24608F4C-C64E-4BCF-8D34-C5DDDBA42542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8 3" xfId="118" xr:uid="{4F4827F2-1367-4175-9A9C-1E74B60FD2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-my.sharepoint.com/Users/tschirli/AppData/Local/Microsoft/Windows/INetCache/Content.Outlook/AT66FQJT/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gsgroup-my.sharepoint.com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1DF2-2EC3-4A6D-BBFF-F179C6D4B78D}">
  <dimension ref="A1:H165"/>
  <sheetViews>
    <sheetView showZeros="0" tabSelected="1" showOutlineSymbols="0" view="pageLayout" topLeftCell="C1" zoomScaleNormal="85" zoomScaleSheetLayoutView="100" workbookViewId="0">
      <selection activeCell="G7" sqref="G7"/>
    </sheetView>
  </sheetViews>
  <sheetFormatPr defaultColWidth="13.5703125" defaultRowHeight="15" x14ac:dyDescent="0.2"/>
  <cols>
    <col min="1" max="1" width="14.42578125" style="76" hidden="1" customWidth="1"/>
    <col min="2" max="2" width="11.42578125" style="10" customWidth="1"/>
    <col min="3" max="3" width="47.42578125" style="5" customWidth="1"/>
    <col min="4" max="4" width="16.42578125" style="79" customWidth="1"/>
    <col min="5" max="5" width="8.5703125" style="5" customWidth="1"/>
    <col min="6" max="6" width="15.42578125" style="11" customWidth="1"/>
    <col min="7" max="7" width="15.42578125" style="76" customWidth="1"/>
    <col min="8" max="8" width="21.5703125" style="80" customWidth="1"/>
    <col min="9" max="16384" width="13.5703125" style="5"/>
  </cols>
  <sheetData>
    <row r="1" spans="1:8" ht="15.75" x14ac:dyDescent="0.2">
      <c r="A1" s="85" t="s">
        <v>255</v>
      </c>
      <c r="B1" s="85"/>
      <c r="C1" s="85"/>
      <c r="D1" s="85"/>
      <c r="E1" s="85"/>
      <c r="F1" s="85"/>
      <c r="G1" s="85"/>
      <c r="H1" s="85"/>
    </row>
    <row r="2" spans="1:8" x14ac:dyDescent="0.2">
      <c r="A2" s="6"/>
      <c r="B2" s="7"/>
      <c r="C2" s="8"/>
      <c r="D2" s="7" t="s">
        <v>140</v>
      </c>
      <c r="E2" s="8"/>
      <c r="F2" s="8"/>
      <c r="G2" s="8"/>
      <c r="H2" s="8"/>
    </row>
    <row r="3" spans="1:8" x14ac:dyDescent="0.2">
      <c r="A3" s="9"/>
      <c r="B3" s="10" t="s">
        <v>0</v>
      </c>
      <c r="D3" s="5"/>
      <c r="G3" s="12"/>
      <c r="H3" s="13"/>
    </row>
    <row r="4" spans="1:8" x14ac:dyDescent="0.2">
      <c r="A4" s="14" t="s">
        <v>12</v>
      </c>
      <c r="B4" s="15" t="s">
        <v>2</v>
      </c>
      <c r="C4" s="16" t="s">
        <v>3</v>
      </c>
      <c r="D4" s="17" t="s">
        <v>4</v>
      </c>
      <c r="E4" s="18" t="s">
        <v>5</v>
      </c>
      <c r="F4" s="19" t="s">
        <v>6</v>
      </c>
      <c r="G4" s="20" t="s">
        <v>7</v>
      </c>
      <c r="H4" s="21" t="s">
        <v>8</v>
      </c>
    </row>
    <row r="5" spans="1:8" ht="15.75" thickBot="1" x14ac:dyDescent="0.25">
      <c r="A5" s="22"/>
      <c r="B5" s="23"/>
      <c r="C5" s="24"/>
      <c r="D5" s="25" t="s">
        <v>9</v>
      </c>
      <c r="E5" s="26"/>
      <c r="F5" s="27" t="s">
        <v>10</v>
      </c>
      <c r="G5" s="28"/>
      <c r="H5" s="29"/>
    </row>
    <row r="6" spans="1:8" s="32" customFormat="1" ht="36" customHeight="1" thickTop="1" thickBot="1" x14ac:dyDescent="0.25">
      <c r="A6" s="30" t="s">
        <v>13</v>
      </c>
      <c r="B6" s="31" t="s">
        <v>11</v>
      </c>
      <c r="C6" s="90" t="s">
        <v>187</v>
      </c>
      <c r="D6" s="91"/>
      <c r="E6" s="91"/>
      <c r="F6" s="91"/>
      <c r="G6" s="91"/>
      <c r="H6" s="92"/>
    </row>
    <row r="7" spans="1:8" s="32" customFormat="1" ht="36" customHeight="1" thickTop="1" x14ac:dyDescent="0.2">
      <c r="A7" s="33"/>
      <c r="B7" s="34" t="s">
        <v>16</v>
      </c>
      <c r="C7" s="35" t="s">
        <v>24</v>
      </c>
      <c r="D7" s="36" t="s">
        <v>107</v>
      </c>
      <c r="E7" s="37" t="s">
        <v>25</v>
      </c>
      <c r="F7" s="38">
        <v>1</v>
      </c>
      <c r="G7" s="2"/>
      <c r="H7" s="39">
        <f>ROUND(G7*F7,2)</f>
        <v>0</v>
      </c>
    </row>
    <row r="8" spans="1:8" s="32" customFormat="1" ht="36" customHeight="1" x14ac:dyDescent="0.2">
      <c r="A8" s="40" t="s">
        <v>14</v>
      </c>
      <c r="B8" s="34" t="s">
        <v>162</v>
      </c>
      <c r="C8" s="41" t="s">
        <v>190</v>
      </c>
      <c r="D8" s="42" t="s">
        <v>166</v>
      </c>
      <c r="E8" s="42"/>
      <c r="F8" s="42"/>
      <c r="G8" s="43"/>
      <c r="H8" s="44">
        <f>F8*G8</f>
        <v>0</v>
      </c>
    </row>
    <row r="9" spans="1:8" s="32" customFormat="1" ht="36" customHeight="1" x14ac:dyDescent="0.2">
      <c r="A9" s="40"/>
      <c r="B9" s="34"/>
      <c r="C9" s="45" t="s">
        <v>236</v>
      </c>
      <c r="D9" s="42"/>
      <c r="E9" s="42"/>
      <c r="F9" s="42"/>
      <c r="G9" s="43"/>
      <c r="H9" s="44"/>
    </row>
    <row r="10" spans="1:8" s="32" customFormat="1" ht="36" customHeight="1" x14ac:dyDescent="0.2">
      <c r="A10" s="40"/>
      <c r="B10" s="34"/>
      <c r="C10" s="46" t="s">
        <v>53</v>
      </c>
      <c r="D10" s="42"/>
      <c r="E10" s="42" t="s">
        <v>48</v>
      </c>
      <c r="F10" s="81">
        <v>6</v>
      </c>
      <c r="G10" s="1"/>
      <c r="H10" s="44">
        <f t="shared" ref="H10:H14" si="0">F10*G10</f>
        <v>0</v>
      </c>
    </row>
    <row r="11" spans="1:8" s="32" customFormat="1" ht="36" customHeight="1" x14ac:dyDescent="0.2">
      <c r="A11" s="40"/>
      <c r="B11" s="34"/>
      <c r="C11" s="45" t="s">
        <v>239</v>
      </c>
      <c r="D11" s="42"/>
      <c r="E11" s="42"/>
      <c r="F11" s="42"/>
      <c r="G11" s="43"/>
      <c r="H11" s="44">
        <f t="shared" ref="H11:H12" si="1">F11*G11</f>
        <v>0</v>
      </c>
    </row>
    <row r="12" spans="1:8" s="32" customFormat="1" ht="36" customHeight="1" x14ac:dyDescent="0.2">
      <c r="A12" s="40"/>
      <c r="B12" s="34"/>
      <c r="C12" s="46" t="s">
        <v>53</v>
      </c>
      <c r="D12" s="42"/>
      <c r="E12" s="42" t="s">
        <v>48</v>
      </c>
      <c r="F12" s="81">
        <v>2</v>
      </c>
      <c r="G12" s="1"/>
      <c r="H12" s="44">
        <f t="shared" si="1"/>
        <v>0</v>
      </c>
    </row>
    <row r="13" spans="1:8" s="32" customFormat="1" ht="36" customHeight="1" x14ac:dyDescent="0.2">
      <c r="A13" s="40"/>
      <c r="B13" s="34"/>
      <c r="C13" s="45" t="s">
        <v>237</v>
      </c>
      <c r="D13" s="42"/>
      <c r="E13" s="42"/>
      <c r="F13" s="81"/>
      <c r="G13" s="43"/>
      <c r="H13" s="44">
        <f t="shared" si="0"/>
        <v>0</v>
      </c>
    </row>
    <row r="14" spans="1:8" s="32" customFormat="1" ht="36" customHeight="1" x14ac:dyDescent="0.2">
      <c r="A14" s="40"/>
      <c r="B14" s="34"/>
      <c r="C14" s="46" t="s">
        <v>53</v>
      </c>
      <c r="D14" s="42"/>
      <c r="E14" s="42" t="s">
        <v>48</v>
      </c>
      <c r="F14" s="81">
        <v>2</v>
      </c>
      <c r="G14" s="1"/>
      <c r="H14" s="44">
        <f t="shared" si="0"/>
        <v>0</v>
      </c>
    </row>
    <row r="15" spans="1:8" s="32" customFormat="1" ht="36" customHeight="1" x14ac:dyDescent="0.2">
      <c r="A15" s="40"/>
      <c r="B15" s="34"/>
      <c r="C15" s="45" t="s">
        <v>238</v>
      </c>
      <c r="D15" s="42"/>
      <c r="E15" s="42"/>
      <c r="F15" s="42"/>
      <c r="G15" s="43"/>
      <c r="H15" s="44">
        <f t="shared" ref="H15:H16" si="2">F15*G15</f>
        <v>0</v>
      </c>
    </row>
    <row r="16" spans="1:8" s="32" customFormat="1" ht="36" customHeight="1" x14ac:dyDescent="0.2">
      <c r="A16" s="40"/>
      <c r="B16" s="34"/>
      <c r="C16" s="46" t="s">
        <v>53</v>
      </c>
      <c r="D16" s="42"/>
      <c r="E16" s="42" t="s">
        <v>48</v>
      </c>
      <c r="F16" s="42">
        <v>30</v>
      </c>
      <c r="G16" s="1"/>
      <c r="H16" s="44">
        <f t="shared" si="2"/>
        <v>0</v>
      </c>
    </row>
    <row r="17" spans="1:8" s="32" customFormat="1" ht="36" customHeight="1" x14ac:dyDescent="0.2">
      <c r="A17" s="40"/>
      <c r="B17" s="48"/>
      <c r="C17" s="45" t="s">
        <v>191</v>
      </c>
      <c r="D17" s="42"/>
      <c r="E17" s="42"/>
      <c r="F17" s="42"/>
      <c r="G17" s="47"/>
      <c r="H17" s="44">
        <f t="shared" ref="H17:H35" si="3">F17*G17</f>
        <v>0</v>
      </c>
    </row>
    <row r="18" spans="1:8" s="32" customFormat="1" ht="36" customHeight="1" x14ac:dyDescent="0.2">
      <c r="A18" s="40"/>
      <c r="B18" s="48"/>
      <c r="C18" s="46" t="s">
        <v>36</v>
      </c>
      <c r="D18" s="42"/>
      <c r="E18" s="42" t="s">
        <v>48</v>
      </c>
      <c r="F18" s="42">
        <v>50</v>
      </c>
      <c r="G18" s="1"/>
      <c r="H18" s="44">
        <f t="shared" si="3"/>
        <v>0</v>
      </c>
    </row>
    <row r="19" spans="1:8" s="32" customFormat="1" ht="36" customHeight="1" x14ac:dyDescent="0.2">
      <c r="A19" s="40"/>
      <c r="B19" s="48"/>
      <c r="C19" s="46" t="s">
        <v>54</v>
      </c>
      <c r="D19" s="42"/>
      <c r="E19" s="42" t="s">
        <v>48</v>
      </c>
      <c r="F19" s="42">
        <v>2200</v>
      </c>
      <c r="G19" s="1"/>
      <c r="H19" s="44">
        <f t="shared" si="3"/>
        <v>0</v>
      </c>
    </row>
    <row r="20" spans="1:8" s="32" customFormat="1" ht="45" x14ac:dyDescent="0.2">
      <c r="A20" s="40"/>
      <c r="B20" s="48"/>
      <c r="C20" s="46" t="s">
        <v>134</v>
      </c>
      <c r="D20" s="42"/>
      <c r="E20" s="42" t="s">
        <v>48</v>
      </c>
      <c r="F20" s="42">
        <v>38</v>
      </c>
      <c r="G20" s="1"/>
      <c r="H20" s="44">
        <f t="shared" ref="H20" si="4">F20*G20</f>
        <v>0</v>
      </c>
    </row>
    <row r="21" spans="1:8" s="32" customFormat="1" ht="45" x14ac:dyDescent="0.2">
      <c r="A21" s="40"/>
      <c r="B21" s="48"/>
      <c r="C21" s="46" t="s">
        <v>212</v>
      </c>
      <c r="D21" s="42"/>
      <c r="E21" s="42" t="s">
        <v>48</v>
      </c>
      <c r="F21" s="42">
        <v>13</v>
      </c>
      <c r="G21" s="1"/>
      <c r="H21" s="44">
        <f t="shared" ref="H21" si="5">F21*G21</f>
        <v>0</v>
      </c>
    </row>
    <row r="22" spans="1:8" s="32" customFormat="1" ht="36" customHeight="1" x14ac:dyDescent="0.2">
      <c r="A22" s="40"/>
      <c r="B22" s="48"/>
      <c r="C22" s="45" t="s">
        <v>192</v>
      </c>
      <c r="D22" s="42"/>
      <c r="E22" s="42"/>
      <c r="F22" s="42"/>
      <c r="G22" s="47"/>
      <c r="H22" s="44"/>
    </row>
    <row r="23" spans="1:8" s="32" customFormat="1" ht="45" x14ac:dyDescent="0.2">
      <c r="A23" s="40"/>
      <c r="B23" s="48"/>
      <c r="C23" s="49" t="s">
        <v>102</v>
      </c>
      <c r="D23" s="42"/>
      <c r="E23" s="42" t="s">
        <v>48</v>
      </c>
      <c r="F23" s="42">
        <v>76</v>
      </c>
      <c r="G23" s="1"/>
      <c r="H23" s="44">
        <f t="shared" ref="H23" si="6">F23*G23</f>
        <v>0</v>
      </c>
    </row>
    <row r="24" spans="1:8" s="32" customFormat="1" ht="36" customHeight="1" x14ac:dyDescent="0.2">
      <c r="A24" s="40"/>
      <c r="B24" s="34"/>
      <c r="C24" s="45" t="s">
        <v>193</v>
      </c>
      <c r="D24" s="42" t="s">
        <v>167</v>
      </c>
      <c r="E24" s="42"/>
      <c r="F24" s="42"/>
      <c r="G24" s="47"/>
      <c r="H24" s="44"/>
    </row>
    <row r="25" spans="1:8" s="32" customFormat="1" ht="36" customHeight="1" x14ac:dyDescent="0.2">
      <c r="A25" s="40"/>
      <c r="B25" s="34"/>
      <c r="C25" s="46" t="s">
        <v>155</v>
      </c>
      <c r="D25" s="42"/>
      <c r="E25" s="42" t="s">
        <v>1</v>
      </c>
      <c r="F25" s="42">
        <v>2</v>
      </c>
      <c r="G25" s="1"/>
      <c r="H25" s="44">
        <f t="shared" ref="H25:H28" si="7">F25*G25</f>
        <v>0</v>
      </c>
    </row>
    <row r="26" spans="1:8" s="32" customFormat="1" ht="36" customHeight="1" x14ac:dyDescent="0.2">
      <c r="A26" s="40"/>
      <c r="B26" s="34" t="s">
        <v>17</v>
      </c>
      <c r="C26" s="41" t="s">
        <v>189</v>
      </c>
      <c r="D26" s="42" t="s">
        <v>110</v>
      </c>
      <c r="E26" s="42"/>
      <c r="F26" s="42"/>
      <c r="G26" s="47"/>
      <c r="H26" s="44">
        <f t="shared" si="7"/>
        <v>0</v>
      </c>
    </row>
    <row r="27" spans="1:8" s="32" customFormat="1" ht="36" customHeight="1" x14ac:dyDescent="0.2">
      <c r="A27" s="40"/>
      <c r="B27" s="34"/>
      <c r="C27" s="45" t="s">
        <v>219</v>
      </c>
      <c r="D27" s="42"/>
      <c r="E27" s="42" t="s">
        <v>1</v>
      </c>
      <c r="F27" s="42">
        <v>1</v>
      </c>
      <c r="G27" s="1"/>
      <c r="H27" s="44">
        <f t="shared" si="7"/>
        <v>0</v>
      </c>
    </row>
    <row r="28" spans="1:8" s="32" customFormat="1" ht="36" customHeight="1" x14ac:dyDescent="0.2">
      <c r="A28" s="40"/>
      <c r="B28" s="34"/>
      <c r="C28" s="45" t="s">
        <v>235</v>
      </c>
      <c r="D28" s="42"/>
      <c r="E28" s="42" t="s">
        <v>1</v>
      </c>
      <c r="F28" s="42">
        <v>1</v>
      </c>
      <c r="G28" s="1"/>
      <c r="H28" s="44">
        <f t="shared" si="7"/>
        <v>0</v>
      </c>
    </row>
    <row r="29" spans="1:8" s="32" customFormat="1" ht="36" customHeight="1" x14ac:dyDescent="0.2">
      <c r="A29" s="40"/>
      <c r="B29" s="34" t="s">
        <v>18</v>
      </c>
      <c r="C29" s="41" t="s">
        <v>228</v>
      </c>
      <c r="D29" s="42" t="s">
        <v>229</v>
      </c>
      <c r="E29" s="42"/>
      <c r="F29" s="42"/>
      <c r="G29" s="47"/>
      <c r="H29" s="44">
        <f t="shared" ref="H29:H32" si="8">F29*G29</f>
        <v>0</v>
      </c>
    </row>
    <row r="30" spans="1:8" s="32" customFormat="1" ht="36" customHeight="1" x14ac:dyDescent="0.2">
      <c r="A30" s="40"/>
      <c r="B30" s="34"/>
      <c r="C30" s="45" t="s">
        <v>230</v>
      </c>
      <c r="D30" s="42"/>
      <c r="E30" s="42"/>
      <c r="F30" s="42"/>
      <c r="G30" s="47"/>
      <c r="H30" s="44">
        <f t="shared" si="8"/>
        <v>0</v>
      </c>
    </row>
    <row r="31" spans="1:8" s="32" customFormat="1" ht="36" customHeight="1" x14ac:dyDescent="0.2">
      <c r="A31" s="40"/>
      <c r="B31" s="48"/>
      <c r="C31" s="46" t="s">
        <v>36</v>
      </c>
      <c r="D31" s="42"/>
      <c r="E31" s="42" t="s">
        <v>48</v>
      </c>
      <c r="F31" s="81">
        <v>25</v>
      </c>
      <c r="G31" s="1"/>
      <c r="H31" s="44">
        <f t="shared" si="8"/>
        <v>0</v>
      </c>
    </row>
    <row r="32" spans="1:8" s="32" customFormat="1" ht="36" customHeight="1" x14ac:dyDescent="0.2">
      <c r="A32" s="40"/>
      <c r="B32" s="34"/>
      <c r="C32" s="46" t="s">
        <v>54</v>
      </c>
      <c r="D32" s="42"/>
      <c r="E32" s="42" t="s">
        <v>48</v>
      </c>
      <c r="F32" s="81">
        <v>567</v>
      </c>
      <c r="G32" s="1"/>
      <c r="H32" s="44">
        <f t="shared" si="8"/>
        <v>0</v>
      </c>
    </row>
    <row r="33" spans="1:8" s="32" customFormat="1" ht="36" customHeight="1" x14ac:dyDescent="0.2">
      <c r="A33" s="40"/>
      <c r="B33" s="34" t="s">
        <v>19</v>
      </c>
      <c r="C33" s="41" t="s">
        <v>207</v>
      </c>
      <c r="D33" s="42" t="s">
        <v>208</v>
      </c>
      <c r="E33" s="42"/>
      <c r="F33" s="42"/>
      <c r="G33" s="47"/>
      <c r="H33" s="44">
        <f t="shared" si="3"/>
        <v>0</v>
      </c>
    </row>
    <row r="34" spans="1:8" s="32" customFormat="1" ht="36" customHeight="1" x14ac:dyDescent="0.2">
      <c r="A34" s="40"/>
      <c r="B34" s="34"/>
      <c r="C34" s="45" t="s">
        <v>240</v>
      </c>
      <c r="D34" s="42"/>
      <c r="E34" s="42"/>
      <c r="F34" s="42"/>
      <c r="G34" s="47"/>
      <c r="H34" s="44">
        <f t="shared" si="3"/>
        <v>0</v>
      </c>
    </row>
    <row r="35" spans="1:8" s="32" customFormat="1" ht="36" customHeight="1" x14ac:dyDescent="0.2">
      <c r="A35" s="40"/>
      <c r="B35" s="34"/>
      <c r="C35" s="46" t="s">
        <v>53</v>
      </c>
      <c r="D35" s="42"/>
      <c r="E35" s="42" t="s">
        <v>48</v>
      </c>
      <c r="F35" s="42">
        <v>16</v>
      </c>
      <c r="G35" s="1"/>
      <c r="H35" s="44">
        <f t="shared" si="3"/>
        <v>0</v>
      </c>
    </row>
    <row r="36" spans="1:8" s="32" customFormat="1" ht="36" customHeight="1" x14ac:dyDescent="0.2">
      <c r="A36" s="40"/>
      <c r="B36" s="34" t="s">
        <v>38</v>
      </c>
      <c r="C36" s="41" t="s">
        <v>44</v>
      </c>
      <c r="D36" s="42" t="s">
        <v>168</v>
      </c>
      <c r="E36" s="42"/>
      <c r="F36" s="42"/>
      <c r="G36" s="47"/>
      <c r="H36" s="44">
        <f t="shared" ref="H36:H45" si="9">F36*G36</f>
        <v>0</v>
      </c>
    </row>
    <row r="37" spans="1:8" s="32" customFormat="1" ht="36" customHeight="1" x14ac:dyDescent="0.2">
      <c r="A37" s="40"/>
      <c r="B37" s="34"/>
      <c r="C37" s="45" t="s">
        <v>196</v>
      </c>
      <c r="D37" s="42"/>
      <c r="E37" s="42"/>
      <c r="F37" s="42"/>
      <c r="G37" s="47"/>
      <c r="H37" s="44">
        <f t="shared" ref="H37:H38" si="10">F37*G37</f>
        <v>0</v>
      </c>
    </row>
    <row r="38" spans="1:8" s="32" customFormat="1" ht="36" customHeight="1" x14ac:dyDescent="0.2">
      <c r="A38" s="40"/>
      <c r="B38" s="48"/>
      <c r="C38" s="46" t="s">
        <v>253</v>
      </c>
      <c r="D38" s="42"/>
      <c r="E38" s="42" t="s">
        <v>1</v>
      </c>
      <c r="F38" s="42">
        <v>1</v>
      </c>
      <c r="G38" s="1"/>
      <c r="H38" s="44">
        <f t="shared" si="10"/>
        <v>0</v>
      </c>
    </row>
    <row r="39" spans="1:8" s="32" customFormat="1" ht="36" customHeight="1" x14ac:dyDescent="0.2">
      <c r="A39" s="40"/>
      <c r="B39" s="48"/>
      <c r="C39" s="46" t="s">
        <v>241</v>
      </c>
      <c r="D39" s="42"/>
      <c r="E39" s="42" t="s">
        <v>1</v>
      </c>
      <c r="F39" s="42">
        <v>1</v>
      </c>
      <c r="G39" s="1"/>
      <c r="H39" s="44">
        <f t="shared" ref="H39" si="11">F39*G39</f>
        <v>0</v>
      </c>
    </row>
    <row r="40" spans="1:8" s="32" customFormat="1" ht="36" customHeight="1" x14ac:dyDescent="0.2">
      <c r="A40" s="40"/>
      <c r="B40" s="34"/>
      <c r="C40" s="45" t="s">
        <v>194</v>
      </c>
      <c r="D40" s="42"/>
      <c r="E40" s="42"/>
      <c r="F40" s="42"/>
      <c r="G40" s="47"/>
      <c r="H40" s="44">
        <f t="shared" si="9"/>
        <v>0</v>
      </c>
    </row>
    <row r="41" spans="1:8" s="32" customFormat="1" ht="36" customHeight="1" x14ac:dyDescent="0.2">
      <c r="A41" s="40"/>
      <c r="B41" s="48"/>
      <c r="C41" s="46" t="s">
        <v>242</v>
      </c>
      <c r="D41" s="42"/>
      <c r="E41" s="42" t="s">
        <v>1</v>
      </c>
      <c r="F41" s="42">
        <v>1</v>
      </c>
      <c r="G41" s="1"/>
      <c r="H41" s="44">
        <f t="shared" ref="H41" si="12">F41*G41</f>
        <v>0</v>
      </c>
    </row>
    <row r="42" spans="1:8" s="32" customFormat="1" ht="36" customHeight="1" x14ac:dyDescent="0.2">
      <c r="A42" s="40"/>
      <c r="B42" s="48"/>
      <c r="C42" s="46" t="s">
        <v>243</v>
      </c>
      <c r="D42" s="42"/>
      <c r="E42" s="42" t="s">
        <v>1</v>
      </c>
      <c r="F42" s="42">
        <v>3</v>
      </c>
      <c r="G42" s="1"/>
      <c r="H42" s="44">
        <f t="shared" si="9"/>
        <v>0</v>
      </c>
    </row>
    <row r="43" spans="1:8" s="32" customFormat="1" ht="36" customHeight="1" x14ac:dyDescent="0.2">
      <c r="A43" s="40"/>
      <c r="B43" s="48"/>
      <c r="C43" s="46" t="s">
        <v>63</v>
      </c>
      <c r="D43" s="42"/>
      <c r="E43" s="42" t="s">
        <v>1</v>
      </c>
      <c r="F43" s="42">
        <v>2</v>
      </c>
      <c r="G43" s="1"/>
      <c r="H43" s="44">
        <f t="shared" si="9"/>
        <v>0</v>
      </c>
    </row>
    <row r="44" spans="1:8" s="32" customFormat="1" ht="36" customHeight="1" x14ac:dyDescent="0.2">
      <c r="A44" s="40"/>
      <c r="B44" s="48"/>
      <c r="C44" s="46" t="s">
        <v>244</v>
      </c>
      <c r="D44" s="42"/>
      <c r="E44" s="42" t="s">
        <v>1</v>
      </c>
      <c r="F44" s="42">
        <v>1</v>
      </c>
      <c r="G44" s="1"/>
      <c r="H44" s="44">
        <f t="shared" ref="H44" si="13">F44*G44</f>
        <v>0</v>
      </c>
    </row>
    <row r="45" spans="1:8" s="32" customFormat="1" ht="36" customHeight="1" x14ac:dyDescent="0.2">
      <c r="A45" s="40"/>
      <c r="B45" s="48"/>
      <c r="C45" s="46" t="s">
        <v>245</v>
      </c>
      <c r="D45" s="42"/>
      <c r="E45" s="42" t="s">
        <v>1</v>
      </c>
      <c r="F45" s="42">
        <v>4</v>
      </c>
      <c r="G45" s="1"/>
      <c r="H45" s="44">
        <f t="shared" si="9"/>
        <v>0</v>
      </c>
    </row>
    <row r="46" spans="1:8" s="32" customFormat="1" ht="36" customHeight="1" x14ac:dyDescent="0.2">
      <c r="A46" s="40"/>
      <c r="B46" s="48"/>
      <c r="C46" s="46" t="s">
        <v>246</v>
      </c>
      <c r="D46" s="42"/>
      <c r="E46" s="42" t="s">
        <v>1</v>
      </c>
      <c r="F46" s="42">
        <v>2</v>
      </c>
      <c r="G46" s="1"/>
      <c r="H46" s="44">
        <f t="shared" ref="H46:H48" si="14">F46*G46</f>
        <v>0</v>
      </c>
    </row>
    <row r="47" spans="1:8" s="32" customFormat="1" ht="36" customHeight="1" x14ac:dyDescent="0.2">
      <c r="A47" s="40"/>
      <c r="B47" s="48"/>
      <c r="C47" s="46" t="s">
        <v>247</v>
      </c>
      <c r="D47" s="42"/>
      <c r="E47" s="42" t="s">
        <v>1</v>
      </c>
      <c r="F47" s="42">
        <v>2</v>
      </c>
      <c r="G47" s="1"/>
      <c r="H47" s="44">
        <f t="shared" ref="H47" si="15">F47*G47</f>
        <v>0</v>
      </c>
    </row>
    <row r="48" spans="1:8" s="32" customFormat="1" ht="36" customHeight="1" x14ac:dyDescent="0.2">
      <c r="A48" s="40"/>
      <c r="B48" s="48"/>
      <c r="C48" s="46" t="s">
        <v>248</v>
      </c>
      <c r="D48" s="42"/>
      <c r="E48" s="42" t="s">
        <v>1</v>
      </c>
      <c r="F48" s="42">
        <v>1</v>
      </c>
      <c r="G48" s="1"/>
      <c r="H48" s="44">
        <f t="shared" si="14"/>
        <v>0</v>
      </c>
    </row>
    <row r="49" spans="1:8" s="32" customFormat="1" ht="36" customHeight="1" x14ac:dyDescent="0.2">
      <c r="A49" s="40"/>
      <c r="B49" s="48"/>
      <c r="C49" s="46" t="s">
        <v>249</v>
      </c>
      <c r="D49" s="42"/>
      <c r="E49" s="42" t="s">
        <v>1</v>
      </c>
      <c r="F49" s="42">
        <v>4</v>
      </c>
      <c r="G49" s="1"/>
      <c r="H49" s="44">
        <f t="shared" ref="H49:H60" si="16">F49*G49</f>
        <v>0</v>
      </c>
    </row>
    <row r="50" spans="1:8" s="32" customFormat="1" ht="36" customHeight="1" x14ac:dyDescent="0.2">
      <c r="A50" s="40"/>
      <c r="B50" s="34"/>
      <c r="C50" s="45" t="s">
        <v>195</v>
      </c>
      <c r="D50" s="42"/>
      <c r="E50" s="42"/>
      <c r="F50" s="42"/>
      <c r="G50" s="47"/>
      <c r="H50" s="44">
        <f t="shared" si="16"/>
        <v>0</v>
      </c>
    </row>
    <row r="51" spans="1:8" s="32" customFormat="1" ht="36" customHeight="1" x14ac:dyDescent="0.2">
      <c r="A51" s="40"/>
      <c r="B51" s="48"/>
      <c r="C51" s="46" t="s">
        <v>250</v>
      </c>
      <c r="D51" s="42"/>
      <c r="E51" s="42" t="s">
        <v>1</v>
      </c>
      <c r="F51" s="42">
        <v>2</v>
      </c>
      <c r="G51" s="1"/>
      <c r="H51" s="44">
        <f t="shared" si="16"/>
        <v>0</v>
      </c>
    </row>
    <row r="52" spans="1:8" s="32" customFormat="1" ht="36" customHeight="1" x14ac:dyDescent="0.2">
      <c r="A52" s="40"/>
      <c r="B52" s="48"/>
      <c r="C52" s="46" t="s">
        <v>251</v>
      </c>
      <c r="D52" s="42"/>
      <c r="E52" s="42" t="s">
        <v>1</v>
      </c>
      <c r="F52" s="42">
        <v>2</v>
      </c>
      <c r="G52" s="1"/>
      <c r="H52" s="44">
        <f t="shared" si="16"/>
        <v>0</v>
      </c>
    </row>
    <row r="53" spans="1:8" s="32" customFormat="1" ht="36" customHeight="1" x14ac:dyDescent="0.2">
      <c r="A53" s="40"/>
      <c r="B53" s="48"/>
      <c r="C53" s="46" t="s">
        <v>227</v>
      </c>
      <c r="D53" s="42"/>
      <c r="E53" s="42" t="s">
        <v>1</v>
      </c>
      <c r="F53" s="42">
        <v>4</v>
      </c>
      <c r="G53" s="1"/>
      <c r="H53" s="44">
        <f t="shared" ref="H53" si="17">F53*G53</f>
        <v>0</v>
      </c>
    </row>
    <row r="54" spans="1:8" s="32" customFormat="1" ht="36" customHeight="1" x14ac:dyDescent="0.2">
      <c r="A54" s="40"/>
      <c r="B54" s="34" t="s">
        <v>20</v>
      </c>
      <c r="C54" s="41" t="s">
        <v>46</v>
      </c>
      <c r="D54" s="42" t="s">
        <v>168</v>
      </c>
      <c r="E54" s="42"/>
      <c r="F54" s="42"/>
      <c r="G54" s="47"/>
      <c r="H54" s="44">
        <f t="shared" si="16"/>
        <v>0</v>
      </c>
    </row>
    <row r="55" spans="1:8" s="32" customFormat="1" ht="36" customHeight="1" x14ac:dyDescent="0.2">
      <c r="A55" s="40"/>
      <c r="B55" s="34"/>
      <c r="C55" s="45" t="s">
        <v>45</v>
      </c>
      <c r="D55" s="42"/>
      <c r="E55" s="42"/>
      <c r="F55" s="42"/>
      <c r="G55" s="47"/>
      <c r="H55" s="44">
        <f t="shared" si="16"/>
        <v>0</v>
      </c>
    </row>
    <row r="56" spans="1:8" s="32" customFormat="1" ht="36" customHeight="1" x14ac:dyDescent="0.2">
      <c r="A56" s="40"/>
      <c r="B56" s="48"/>
      <c r="C56" s="46" t="s">
        <v>64</v>
      </c>
      <c r="D56" s="42"/>
      <c r="E56" s="42" t="s">
        <v>1</v>
      </c>
      <c r="F56" s="42">
        <v>2</v>
      </c>
      <c r="G56" s="1"/>
      <c r="H56" s="44">
        <f t="shared" ref="H56:H57" si="18">F56*G56</f>
        <v>0</v>
      </c>
    </row>
    <row r="57" spans="1:8" s="32" customFormat="1" ht="36" customHeight="1" x14ac:dyDescent="0.2">
      <c r="A57" s="40"/>
      <c r="B57" s="48"/>
      <c r="C57" s="46" t="s">
        <v>65</v>
      </c>
      <c r="D57" s="42"/>
      <c r="E57" s="42" t="s">
        <v>1</v>
      </c>
      <c r="F57" s="42">
        <v>2</v>
      </c>
      <c r="G57" s="1"/>
      <c r="H57" s="44">
        <f t="shared" si="18"/>
        <v>0</v>
      </c>
    </row>
    <row r="58" spans="1:8" s="32" customFormat="1" ht="36" customHeight="1" x14ac:dyDescent="0.2">
      <c r="A58" s="40"/>
      <c r="B58" s="48"/>
      <c r="C58" s="46" t="s">
        <v>63</v>
      </c>
      <c r="D58" s="42"/>
      <c r="E58" s="42" t="s">
        <v>1</v>
      </c>
      <c r="F58" s="42">
        <v>1</v>
      </c>
      <c r="G58" s="1"/>
      <c r="H58" s="44">
        <f t="shared" si="16"/>
        <v>0</v>
      </c>
    </row>
    <row r="59" spans="1:8" s="32" customFormat="1" ht="36" customHeight="1" x14ac:dyDescent="0.2">
      <c r="A59" s="40"/>
      <c r="B59" s="48"/>
      <c r="C59" s="46" t="s">
        <v>66</v>
      </c>
      <c r="D59" s="42"/>
      <c r="E59" s="42" t="s">
        <v>1</v>
      </c>
      <c r="F59" s="42">
        <v>2</v>
      </c>
      <c r="G59" s="1"/>
      <c r="H59" s="44">
        <f t="shared" ref="H59" si="19">F59*G59</f>
        <v>0</v>
      </c>
    </row>
    <row r="60" spans="1:8" s="32" customFormat="1" ht="36" customHeight="1" x14ac:dyDescent="0.2">
      <c r="A60" s="40"/>
      <c r="B60" s="48"/>
      <c r="C60" s="46" t="s">
        <v>67</v>
      </c>
      <c r="D60" s="42"/>
      <c r="E60" s="42" t="s">
        <v>1</v>
      </c>
      <c r="F60" s="42">
        <v>2</v>
      </c>
      <c r="G60" s="1"/>
      <c r="H60" s="44">
        <f t="shared" si="16"/>
        <v>0</v>
      </c>
    </row>
    <row r="61" spans="1:8" s="32" customFormat="1" ht="36" customHeight="1" x14ac:dyDescent="0.2">
      <c r="A61" s="40"/>
      <c r="B61" s="48"/>
      <c r="C61" s="46" t="s">
        <v>68</v>
      </c>
      <c r="D61" s="42"/>
      <c r="E61" s="42" t="s">
        <v>1</v>
      </c>
      <c r="F61" s="42">
        <v>1</v>
      </c>
      <c r="G61" s="1"/>
      <c r="H61" s="44">
        <f t="shared" ref="H61" si="20">F61*G61</f>
        <v>0</v>
      </c>
    </row>
    <row r="62" spans="1:8" s="32" customFormat="1" ht="36" customHeight="1" x14ac:dyDescent="0.2">
      <c r="A62" s="40" t="s">
        <v>14</v>
      </c>
      <c r="B62" s="34" t="s">
        <v>22</v>
      </c>
      <c r="C62" s="41" t="s">
        <v>91</v>
      </c>
      <c r="D62" s="42" t="s">
        <v>169</v>
      </c>
      <c r="E62" s="42"/>
      <c r="F62" s="42"/>
      <c r="G62" s="47"/>
      <c r="H62" s="44">
        <f>F62*G62</f>
        <v>0</v>
      </c>
    </row>
    <row r="63" spans="1:8" s="32" customFormat="1" ht="45" x14ac:dyDescent="0.2">
      <c r="A63" s="40"/>
      <c r="B63" s="48"/>
      <c r="C63" s="45" t="s">
        <v>92</v>
      </c>
      <c r="D63" s="42"/>
      <c r="E63" s="42" t="s">
        <v>69</v>
      </c>
      <c r="F63" s="42">
        <v>10</v>
      </c>
      <c r="G63" s="1"/>
      <c r="H63" s="44">
        <f t="shared" ref="H63" si="21">F63*G63</f>
        <v>0</v>
      </c>
    </row>
    <row r="64" spans="1:8" s="32" customFormat="1" ht="36" customHeight="1" x14ac:dyDescent="0.2">
      <c r="A64" s="40"/>
      <c r="B64" s="34" t="s">
        <v>52</v>
      </c>
      <c r="C64" s="35" t="s">
        <v>131</v>
      </c>
      <c r="D64" s="42" t="s">
        <v>128</v>
      </c>
      <c r="E64" s="37"/>
      <c r="F64" s="50"/>
      <c r="G64" s="47"/>
      <c r="H64" s="39"/>
    </row>
    <row r="65" spans="1:8" s="32" customFormat="1" ht="36" customHeight="1" x14ac:dyDescent="0.2">
      <c r="A65" s="40"/>
      <c r="B65" s="34"/>
      <c r="C65" s="45" t="s">
        <v>199</v>
      </c>
      <c r="D65" s="42"/>
      <c r="E65" s="37" t="s">
        <v>21</v>
      </c>
      <c r="F65" s="50">
        <v>95</v>
      </c>
      <c r="G65" s="1"/>
      <c r="H65" s="39">
        <f>ROUND(G65*F65,2)</f>
        <v>0</v>
      </c>
    </row>
    <row r="66" spans="1:8" s="32" customFormat="1" ht="36" customHeight="1" x14ac:dyDescent="0.2">
      <c r="A66" s="51"/>
      <c r="B66" s="34" t="s">
        <v>56</v>
      </c>
      <c r="C66" s="35" t="s">
        <v>62</v>
      </c>
      <c r="D66" s="42" t="s">
        <v>110</v>
      </c>
      <c r="E66" s="42"/>
      <c r="F66" s="37"/>
      <c r="G66" s="47"/>
      <c r="H66" s="44">
        <f t="shared" ref="H66:H71" si="22">F66*G66</f>
        <v>0</v>
      </c>
    </row>
    <row r="67" spans="1:8" s="32" customFormat="1" ht="36" customHeight="1" x14ac:dyDescent="0.2">
      <c r="A67" s="51"/>
      <c r="B67" s="34"/>
      <c r="C67" s="45" t="s">
        <v>125</v>
      </c>
      <c r="D67" s="42"/>
      <c r="E67" s="42"/>
      <c r="F67" s="37"/>
      <c r="G67" s="47"/>
      <c r="H67" s="44"/>
    </row>
    <row r="68" spans="1:8" s="32" customFormat="1" ht="36" customHeight="1" x14ac:dyDescent="0.2">
      <c r="A68" s="33"/>
      <c r="B68" s="52"/>
      <c r="C68" s="46" t="s">
        <v>97</v>
      </c>
      <c r="D68" s="42"/>
      <c r="E68" s="42" t="s">
        <v>69</v>
      </c>
      <c r="F68" s="37">
        <v>10</v>
      </c>
      <c r="G68" s="1"/>
      <c r="H68" s="44">
        <f t="shared" ref="H68" si="23">F68*G68</f>
        <v>0</v>
      </c>
    </row>
    <row r="69" spans="1:8" s="32" customFormat="1" ht="36" customHeight="1" x14ac:dyDescent="0.2">
      <c r="A69" s="51"/>
      <c r="B69" s="34"/>
      <c r="C69" s="45" t="s">
        <v>95</v>
      </c>
      <c r="D69" s="42"/>
      <c r="E69" s="42"/>
      <c r="F69" s="37"/>
      <c r="G69" s="47"/>
      <c r="H69" s="44"/>
    </row>
    <row r="70" spans="1:8" s="32" customFormat="1" ht="36" customHeight="1" x14ac:dyDescent="0.2">
      <c r="A70" s="33"/>
      <c r="B70" s="52"/>
      <c r="C70" s="46" t="s">
        <v>210</v>
      </c>
      <c r="D70" s="42"/>
      <c r="E70" s="42" t="s">
        <v>1</v>
      </c>
      <c r="F70" s="37">
        <v>4</v>
      </c>
      <c r="G70" s="1"/>
      <c r="H70" s="44">
        <f t="shared" si="22"/>
        <v>0</v>
      </c>
    </row>
    <row r="71" spans="1:8" s="32" customFormat="1" ht="36" customHeight="1" x14ac:dyDescent="0.2">
      <c r="A71" s="51"/>
      <c r="B71" s="34"/>
      <c r="C71" s="45" t="s">
        <v>96</v>
      </c>
      <c r="D71" s="42"/>
      <c r="E71" s="42" t="s">
        <v>1</v>
      </c>
      <c r="F71" s="37">
        <v>2</v>
      </c>
      <c r="G71" s="1"/>
      <c r="H71" s="44">
        <f t="shared" si="22"/>
        <v>0</v>
      </c>
    </row>
    <row r="72" spans="1:8" s="32" customFormat="1" ht="36" customHeight="1" x14ac:dyDescent="0.2">
      <c r="A72" s="33"/>
      <c r="B72" s="34" t="s">
        <v>90</v>
      </c>
      <c r="C72" s="35" t="s">
        <v>232</v>
      </c>
      <c r="D72" s="42" t="s">
        <v>110</v>
      </c>
      <c r="E72" s="37"/>
      <c r="F72" s="37"/>
      <c r="G72" s="53"/>
      <c r="H72" s="44">
        <f>F72*G72</f>
        <v>0</v>
      </c>
    </row>
    <row r="73" spans="1:8" s="32" customFormat="1" ht="36" customHeight="1" x14ac:dyDescent="0.2">
      <c r="A73" s="33"/>
      <c r="B73" s="52"/>
      <c r="C73" s="45" t="s">
        <v>94</v>
      </c>
      <c r="D73" s="42"/>
      <c r="E73" s="42"/>
      <c r="F73" s="37"/>
      <c r="G73" s="83"/>
      <c r="H73" s="44">
        <f>F73*G73</f>
        <v>0</v>
      </c>
    </row>
    <row r="74" spans="1:8" s="32" customFormat="1" ht="36" customHeight="1" x14ac:dyDescent="0.2">
      <c r="A74" s="40"/>
      <c r="B74" s="48"/>
      <c r="C74" s="46" t="s">
        <v>233</v>
      </c>
      <c r="D74" s="42"/>
      <c r="E74" s="42" t="s">
        <v>48</v>
      </c>
      <c r="F74" s="37">
        <v>10</v>
      </c>
      <c r="G74" s="1"/>
      <c r="H74" s="44">
        <f t="shared" ref="H74" si="24">F74*G74</f>
        <v>0</v>
      </c>
    </row>
    <row r="75" spans="1:8" s="32" customFormat="1" ht="36" customHeight="1" x14ac:dyDescent="0.2">
      <c r="A75" s="40"/>
      <c r="B75" s="48"/>
      <c r="C75" s="46" t="s">
        <v>234</v>
      </c>
      <c r="D75" s="42"/>
      <c r="E75" s="42" t="s">
        <v>48</v>
      </c>
      <c r="F75" s="37">
        <v>25</v>
      </c>
      <c r="G75" s="1"/>
      <c r="H75" s="44">
        <f t="shared" ref="H75" si="25">F75*G75</f>
        <v>0</v>
      </c>
    </row>
    <row r="76" spans="1:8" s="32" customFormat="1" ht="36" customHeight="1" x14ac:dyDescent="0.2">
      <c r="A76" s="33"/>
      <c r="B76" s="34" t="s">
        <v>117</v>
      </c>
      <c r="C76" s="35" t="s">
        <v>103</v>
      </c>
      <c r="D76" s="54" t="s">
        <v>171</v>
      </c>
      <c r="E76" s="37" t="s">
        <v>21</v>
      </c>
      <c r="F76" s="37">
        <v>50</v>
      </c>
      <c r="G76" s="3"/>
      <c r="H76" s="44">
        <f t="shared" ref="H76" si="26">F76*G76</f>
        <v>0</v>
      </c>
    </row>
    <row r="77" spans="1:8" s="32" customFormat="1" ht="36" customHeight="1" x14ac:dyDescent="0.2">
      <c r="A77" s="33"/>
      <c r="B77" s="34" t="s">
        <v>127</v>
      </c>
      <c r="C77" s="35" t="s">
        <v>55</v>
      </c>
      <c r="D77" s="54" t="s">
        <v>171</v>
      </c>
      <c r="E77" s="37" t="s">
        <v>21</v>
      </c>
      <c r="F77" s="37">
        <v>200</v>
      </c>
      <c r="G77" s="3"/>
      <c r="H77" s="44">
        <f>F77*G77</f>
        <v>0</v>
      </c>
    </row>
    <row r="78" spans="1:8" s="32" customFormat="1" ht="36" customHeight="1" x14ac:dyDescent="0.2">
      <c r="A78" s="33" t="s">
        <v>15</v>
      </c>
      <c r="B78" s="34" t="s">
        <v>135</v>
      </c>
      <c r="C78" s="35" t="s">
        <v>71</v>
      </c>
      <c r="D78" s="36" t="s">
        <v>170</v>
      </c>
      <c r="E78" s="37"/>
      <c r="F78" s="50"/>
      <c r="G78" s="47"/>
      <c r="H78" s="39"/>
    </row>
    <row r="79" spans="1:8" s="32" customFormat="1" ht="36" customHeight="1" x14ac:dyDescent="0.2">
      <c r="A79" s="40"/>
      <c r="B79" s="34"/>
      <c r="C79" s="55" t="s">
        <v>100</v>
      </c>
      <c r="D79" s="42"/>
      <c r="E79" s="42" t="s">
        <v>1</v>
      </c>
      <c r="F79" s="50">
        <v>22</v>
      </c>
      <c r="G79" s="1"/>
      <c r="H79" s="39">
        <f t="shared" ref="H79" si="27">ROUND(G79*F79,2)</f>
        <v>0</v>
      </c>
    </row>
    <row r="80" spans="1:8" s="32" customFormat="1" ht="36" customHeight="1" x14ac:dyDescent="0.2">
      <c r="A80" s="40"/>
      <c r="B80" s="34"/>
      <c r="C80" s="56" t="s">
        <v>99</v>
      </c>
      <c r="D80" s="42"/>
      <c r="E80" s="42" t="s">
        <v>1</v>
      </c>
      <c r="F80" s="50">
        <v>2</v>
      </c>
      <c r="G80" s="1"/>
      <c r="H80" s="39">
        <f t="shared" ref="H80" si="28">ROUND(G80*F80,2)</f>
        <v>0</v>
      </c>
    </row>
    <row r="81" spans="1:8" s="32" customFormat="1" ht="36" customHeight="1" x14ac:dyDescent="0.2">
      <c r="A81" s="40" t="s">
        <v>14</v>
      </c>
      <c r="B81" s="34" t="s">
        <v>142</v>
      </c>
      <c r="C81" s="41" t="s">
        <v>205</v>
      </c>
      <c r="D81" s="42" t="s">
        <v>172</v>
      </c>
      <c r="E81" s="42"/>
      <c r="F81" s="42"/>
      <c r="G81" s="47"/>
      <c r="H81" s="44">
        <f>F81*G81</f>
        <v>0</v>
      </c>
    </row>
    <row r="82" spans="1:8" s="32" customFormat="1" ht="36" customHeight="1" x14ac:dyDescent="0.2">
      <c r="A82" s="40"/>
      <c r="B82" s="48"/>
      <c r="C82" s="82" t="s">
        <v>254</v>
      </c>
      <c r="D82" s="42"/>
      <c r="E82" s="42" t="s">
        <v>25</v>
      </c>
      <c r="F82" s="42">
        <v>1</v>
      </c>
      <c r="G82" s="1"/>
      <c r="H82" s="44">
        <f t="shared" ref="H82" si="29">F82*G82</f>
        <v>0</v>
      </c>
    </row>
    <row r="83" spans="1:8" s="32" customFormat="1" ht="36" customHeight="1" x14ac:dyDescent="0.2">
      <c r="A83" s="40"/>
      <c r="B83" s="48"/>
      <c r="C83" s="45" t="s">
        <v>221</v>
      </c>
      <c r="D83" s="42"/>
      <c r="E83" s="42" t="s">
        <v>25</v>
      </c>
      <c r="F83" s="42">
        <v>1</v>
      </c>
      <c r="G83" s="1"/>
      <c r="H83" s="44">
        <f t="shared" ref="H83:H87" si="30">F83*G83</f>
        <v>0</v>
      </c>
    </row>
    <row r="84" spans="1:8" s="32" customFormat="1" ht="36" customHeight="1" x14ac:dyDescent="0.2">
      <c r="A84" s="40"/>
      <c r="B84" s="48"/>
      <c r="C84" s="45" t="s">
        <v>222</v>
      </c>
      <c r="D84" s="42"/>
      <c r="E84" s="42" t="s">
        <v>25</v>
      </c>
      <c r="F84" s="42">
        <v>1</v>
      </c>
      <c r="G84" s="1"/>
      <c r="H84" s="44">
        <f t="shared" ref="H84" si="31">F84*G84</f>
        <v>0</v>
      </c>
    </row>
    <row r="85" spans="1:8" s="32" customFormat="1" ht="36" customHeight="1" x14ac:dyDescent="0.2">
      <c r="A85" s="40"/>
      <c r="B85" s="48"/>
      <c r="C85" s="45" t="s">
        <v>206</v>
      </c>
      <c r="D85" s="42"/>
      <c r="E85" s="42" t="s">
        <v>25</v>
      </c>
      <c r="F85" s="42">
        <v>1</v>
      </c>
      <c r="G85" s="1"/>
      <c r="H85" s="44">
        <f t="shared" ref="H85" si="32">F85*G85</f>
        <v>0</v>
      </c>
    </row>
    <row r="86" spans="1:8" s="32" customFormat="1" ht="36" customHeight="1" x14ac:dyDescent="0.2">
      <c r="A86" s="40" t="s">
        <v>14</v>
      </c>
      <c r="B86" s="34" t="s">
        <v>145</v>
      </c>
      <c r="C86" s="41" t="s">
        <v>49</v>
      </c>
      <c r="D86" s="42" t="s">
        <v>173</v>
      </c>
      <c r="E86" s="42"/>
      <c r="F86" s="42"/>
      <c r="G86" s="47"/>
      <c r="H86" s="44">
        <f>F86*G86</f>
        <v>0</v>
      </c>
    </row>
    <row r="87" spans="1:8" s="32" customFormat="1" ht="36" customHeight="1" x14ac:dyDescent="0.2">
      <c r="A87" s="40"/>
      <c r="B87" s="48"/>
      <c r="C87" s="45" t="s">
        <v>50</v>
      </c>
      <c r="D87" s="42"/>
      <c r="E87" s="42" t="s">
        <v>25</v>
      </c>
      <c r="F87" s="42">
        <v>1</v>
      </c>
      <c r="G87" s="1"/>
      <c r="H87" s="44">
        <f t="shared" si="30"/>
        <v>0</v>
      </c>
    </row>
    <row r="88" spans="1:8" s="32" customFormat="1" ht="36" customHeight="1" x14ac:dyDescent="0.2">
      <c r="A88" s="40"/>
      <c r="B88" s="48"/>
      <c r="C88" s="45" t="s">
        <v>61</v>
      </c>
      <c r="D88" s="42"/>
      <c r="E88" s="42" t="s">
        <v>25</v>
      </c>
      <c r="F88" s="42">
        <v>1</v>
      </c>
      <c r="G88" s="1"/>
      <c r="H88" s="44">
        <f t="shared" ref="H88" si="33">F88*G88</f>
        <v>0</v>
      </c>
    </row>
    <row r="89" spans="1:8" s="32" customFormat="1" ht="36" customHeight="1" x14ac:dyDescent="0.2">
      <c r="A89" s="40"/>
      <c r="B89" s="34" t="s">
        <v>163</v>
      </c>
      <c r="C89" s="35" t="s">
        <v>156</v>
      </c>
      <c r="D89" s="42" t="s">
        <v>214</v>
      </c>
      <c r="E89" s="37"/>
      <c r="F89" s="50"/>
      <c r="G89" s="47"/>
      <c r="H89" s="39"/>
    </row>
    <row r="90" spans="1:8" s="32" customFormat="1" ht="36" customHeight="1" x14ac:dyDescent="0.2">
      <c r="A90" s="40"/>
      <c r="B90" s="34"/>
      <c r="C90" s="45" t="s">
        <v>157</v>
      </c>
      <c r="D90" s="42"/>
      <c r="E90" s="37" t="s">
        <v>1</v>
      </c>
      <c r="F90" s="50">
        <v>16</v>
      </c>
      <c r="G90" s="1"/>
      <c r="H90" s="39">
        <f>ROUND(G90*F90,2)</f>
        <v>0</v>
      </c>
    </row>
    <row r="91" spans="1:8" s="32" customFormat="1" ht="36" customHeight="1" x14ac:dyDescent="0.2">
      <c r="A91" s="40" t="s">
        <v>14</v>
      </c>
      <c r="B91" s="34" t="s">
        <v>164</v>
      </c>
      <c r="C91" s="41" t="s">
        <v>57</v>
      </c>
      <c r="D91" s="42" t="s">
        <v>174</v>
      </c>
      <c r="E91" s="42"/>
      <c r="F91" s="42"/>
      <c r="G91" s="47"/>
      <c r="H91" s="44">
        <f>F91*G91</f>
        <v>0</v>
      </c>
    </row>
    <row r="92" spans="1:8" s="32" customFormat="1" ht="36" customHeight="1" x14ac:dyDescent="0.2">
      <c r="A92" s="40"/>
      <c r="B92" s="48"/>
      <c r="C92" s="45" t="s">
        <v>51</v>
      </c>
      <c r="D92" s="42"/>
      <c r="E92" s="42" t="s">
        <v>25</v>
      </c>
      <c r="F92" s="42">
        <v>1</v>
      </c>
      <c r="G92" s="1"/>
      <c r="H92" s="44">
        <f t="shared" ref="H92:H93" si="34">F92*G92</f>
        <v>0</v>
      </c>
    </row>
    <row r="93" spans="1:8" s="32" customFormat="1" ht="36" customHeight="1" x14ac:dyDescent="0.2">
      <c r="A93" s="40"/>
      <c r="B93" s="34" t="s">
        <v>197</v>
      </c>
      <c r="C93" s="41" t="s">
        <v>204</v>
      </c>
      <c r="D93" s="42" t="s">
        <v>182</v>
      </c>
      <c r="E93" s="42" t="s">
        <v>25</v>
      </c>
      <c r="F93" s="42">
        <v>1</v>
      </c>
      <c r="G93" s="1"/>
      <c r="H93" s="44">
        <f t="shared" si="34"/>
        <v>0</v>
      </c>
    </row>
    <row r="94" spans="1:8" s="32" customFormat="1" ht="36" customHeight="1" x14ac:dyDescent="0.2">
      <c r="A94" s="40"/>
      <c r="B94" s="34" t="s">
        <v>198</v>
      </c>
      <c r="C94" s="35" t="s">
        <v>98</v>
      </c>
      <c r="D94" s="42" t="s">
        <v>110</v>
      </c>
      <c r="E94" s="37"/>
      <c r="F94" s="50"/>
      <c r="G94" s="47"/>
      <c r="H94" s="39">
        <f t="shared" ref="H94:H95" si="35">ROUND(G94*F94,2)</f>
        <v>0</v>
      </c>
    </row>
    <row r="95" spans="1:8" s="32" customFormat="1" ht="36" customHeight="1" x14ac:dyDescent="0.2">
      <c r="A95" s="40"/>
      <c r="B95" s="34"/>
      <c r="C95" s="55" t="s">
        <v>43</v>
      </c>
      <c r="D95" s="42"/>
      <c r="E95" s="37" t="s">
        <v>21</v>
      </c>
      <c r="F95" s="50">
        <v>5</v>
      </c>
      <c r="G95" s="1"/>
      <c r="H95" s="39">
        <f t="shared" si="35"/>
        <v>0</v>
      </c>
    </row>
    <row r="96" spans="1:8" s="32" customFormat="1" ht="36" customHeight="1" x14ac:dyDescent="0.2">
      <c r="A96" s="40"/>
      <c r="B96" s="34" t="s">
        <v>211</v>
      </c>
      <c r="C96" s="35" t="s">
        <v>93</v>
      </c>
      <c r="D96" s="42" t="s">
        <v>215</v>
      </c>
      <c r="E96" s="37"/>
      <c r="F96" s="50"/>
      <c r="G96" s="47"/>
      <c r="H96" s="39">
        <f t="shared" ref="H96:H100" si="36">ROUND(G96*F96,2)</f>
        <v>0</v>
      </c>
    </row>
    <row r="97" spans="1:8" s="32" customFormat="1" ht="36" customHeight="1" x14ac:dyDescent="0.2">
      <c r="A97" s="40"/>
      <c r="B97" s="34"/>
      <c r="C97" s="55" t="s">
        <v>226</v>
      </c>
      <c r="D97" s="42"/>
      <c r="E97" s="42" t="s">
        <v>48</v>
      </c>
      <c r="F97" s="50">
        <v>14</v>
      </c>
      <c r="G97" s="1"/>
      <c r="H97" s="39">
        <f t="shared" si="36"/>
        <v>0</v>
      </c>
    </row>
    <row r="98" spans="1:8" s="32" customFormat="1" ht="36" customHeight="1" x14ac:dyDescent="0.2">
      <c r="A98" s="40"/>
      <c r="B98" s="34"/>
      <c r="C98" s="55" t="s">
        <v>136</v>
      </c>
      <c r="D98" s="42"/>
      <c r="E98" s="42" t="s">
        <v>48</v>
      </c>
      <c r="F98" s="50">
        <v>9</v>
      </c>
      <c r="G98" s="1"/>
      <c r="H98" s="39">
        <f t="shared" ref="H98" si="37">ROUND(G98*F98,2)</f>
        <v>0</v>
      </c>
    </row>
    <row r="99" spans="1:8" s="32" customFormat="1" ht="36" customHeight="1" x14ac:dyDescent="0.2">
      <c r="A99" s="40"/>
      <c r="B99" s="34"/>
      <c r="C99" s="55" t="s">
        <v>137</v>
      </c>
      <c r="D99" s="42"/>
      <c r="E99" s="42" t="s">
        <v>48</v>
      </c>
      <c r="F99" s="50">
        <v>13</v>
      </c>
      <c r="G99" s="1"/>
      <c r="H99" s="39">
        <f t="shared" si="36"/>
        <v>0</v>
      </c>
    </row>
    <row r="100" spans="1:8" s="32" customFormat="1" ht="36" customHeight="1" x14ac:dyDescent="0.2">
      <c r="A100" s="40"/>
      <c r="B100" s="34" t="s">
        <v>231</v>
      </c>
      <c r="C100" s="35" t="s">
        <v>118</v>
      </c>
      <c r="D100" s="42" t="s">
        <v>175</v>
      </c>
      <c r="E100" s="42" t="s">
        <v>25</v>
      </c>
      <c r="F100" s="50">
        <v>1</v>
      </c>
      <c r="G100" s="1"/>
      <c r="H100" s="39">
        <f t="shared" si="36"/>
        <v>0</v>
      </c>
    </row>
    <row r="101" spans="1:8" s="32" customFormat="1" ht="36" customHeight="1" thickBot="1" x14ac:dyDescent="0.25">
      <c r="A101" s="33"/>
      <c r="B101" s="57" t="s">
        <v>11</v>
      </c>
      <c r="C101" s="100" t="str">
        <f>C6</f>
        <v>Underground Works</v>
      </c>
      <c r="D101" s="101"/>
      <c r="E101" s="101"/>
      <c r="F101" s="58"/>
      <c r="G101" s="59" t="s">
        <v>33</v>
      </c>
      <c r="H101" s="60">
        <f>SUM(H7:H100)</f>
        <v>0</v>
      </c>
    </row>
    <row r="102" spans="1:8" s="32" customFormat="1" ht="36" customHeight="1" thickTop="1" thickBot="1" x14ac:dyDescent="0.25">
      <c r="A102" s="30" t="s">
        <v>13</v>
      </c>
      <c r="B102" s="31" t="s">
        <v>31</v>
      </c>
      <c r="C102" s="90" t="s">
        <v>73</v>
      </c>
      <c r="D102" s="91"/>
      <c r="E102" s="91"/>
      <c r="F102" s="91"/>
      <c r="G102" s="91"/>
      <c r="H102" s="92"/>
    </row>
    <row r="103" spans="1:8" s="32" customFormat="1" ht="36" customHeight="1" thickTop="1" x14ac:dyDescent="0.2">
      <c r="A103" s="33"/>
      <c r="B103" s="34" t="s">
        <v>26</v>
      </c>
      <c r="C103" s="35" t="s">
        <v>138</v>
      </c>
      <c r="D103" s="54" t="s">
        <v>216</v>
      </c>
      <c r="E103" s="37"/>
      <c r="F103" s="50"/>
      <c r="G103" s="61"/>
      <c r="H103" s="39"/>
    </row>
    <row r="104" spans="1:8" s="32" customFormat="1" ht="36" customHeight="1" x14ac:dyDescent="0.2">
      <c r="A104" s="33"/>
      <c r="B104" s="34"/>
      <c r="C104" s="45" t="s">
        <v>147</v>
      </c>
      <c r="D104" s="54" t="s">
        <v>40</v>
      </c>
      <c r="E104" s="37" t="s">
        <v>21</v>
      </c>
      <c r="F104" s="50">
        <v>310</v>
      </c>
      <c r="G104" s="4"/>
      <c r="H104" s="39">
        <f t="shared" ref="H104:H115" si="38">ROUND(G104*F104,2)</f>
        <v>0</v>
      </c>
    </row>
    <row r="105" spans="1:8" s="32" customFormat="1" ht="36" customHeight="1" x14ac:dyDescent="0.2">
      <c r="A105" s="33"/>
      <c r="B105" s="34"/>
      <c r="C105" s="45" t="s">
        <v>148</v>
      </c>
      <c r="D105" s="54" t="s">
        <v>40</v>
      </c>
      <c r="E105" s="37" t="s">
        <v>35</v>
      </c>
      <c r="F105" s="50">
        <v>470</v>
      </c>
      <c r="G105" s="4"/>
      <c r="H105" s="39">
        <f t="shared" si="38"/>
        <v>0</v>
      </c>
    </row>
    <row r="106" spans="1:8" s="32" customFormat="1" ht="36" customHeight="1" x14ac:dyDescent="0.2">
      <c r="A106" s="33"/>
      <c r="B106" s="34"/>
      <c r="C106" s="45" t="s">
        <v>149</v>
      </c>
      <c r="D106" s="54" t="s">
        <v>41</v>
      </c>
      <c r="E106" s="37" t="s">
        <v>35</v>
      </c>
      <c r="F106" s="50">
        <v>437</v>
      </c>
      <c r="G106" s="4"/>
      <c r="H106" s="39">
        <f t="shared" si="38"/>
        <v>0</v>
      </c>
    </row>
    <row r="107" spans="1:8" s="32" customFormat="1" ht="36" customHeight="1" x14ac:dyDescent="0.2">
      <c r="A107" s="33"/>
      <c r="B107" s="34"/>
      <c r="C107" s="45" t="s">
        <v>150</v>
      </c>
      <c r="D107" s="54" t="s">
        <v>40</v>
      </c>
      <c r="E107" s="37" t="s">
        <v>60</v>
      </c>
      <c r="F107" s="50">
        <v>290</v>
      </c>
      <c r="G107" s="4"/>
      <c r="H107" s="39">
        <f t="shared" si="38"/>
        <v>0</v>
      </c>
    </row>
    <row r="108" spans="1:8" s="32" customFormat="1" ht="36" customHeight="1" x14ac:dyDescent="0.2">
      <c r="A108" s="33"/>
      <c r="B108" s="34"/>
      <c r="C108" s="45" t="s">
        <v>151</v>
      </c>
      <c r="D108" s="54" t="s">
        <v>40</v>
      </c>
      <c r="E108" s="37" t="s">
        <v>21</v>
      </c>
      <c r="F108" s="50">
        <v>45</v>
      </c>
      <c r="G108" s="4"/>
      <c r="H108" s="39">
        <f t="shared" si="38"/>
        <v>0</v>
      </c>
    </row>
    <row r="109" spans="1:8" s="32" customFormat="1" ht="36" customHeight="1" x14ac:dyDescent="0.2">
      <c r="A109" s="33"/>
      <c r="B109" s="34"/>
      <c r="C109" s="45" t="s">
        <v>154</v>
      </c>
      <c r="D109" s="54" t="s">
        <v>40</v>
      </c>
      <c r="E109" s="37" t="s">
        <v>21</v>
      </c>
      <c r="F109" s="50">
        <v>26</v>
      </c>
      <c r="G109" s="4"/>
      <c r="H109" s="39">
        <f t="shared" ref="H109:H110" si="39">ROUND(G109*F109,2)</f>
        <v>0</v>
      </c>
    </row>
    <row r="110" spans="1:8" s="32" customFormat="1" ht="36" customHeight="1" x14ac:dyDescent="0.2">
      <c r="A110" s="33"/>
      <c r="B110" s="34"/>
      <c r="C110" s="45" t="s">
        <v>183</v>
      </c>
      <c r="D110" s="54" t="s">
        <v>181</v>
      </c>
      <c r="E110" s="37" t="s">
        <v>25</v>
      </c>
      <c r="F110" s="50">
        <v>1</v>
      </c>
      <c r="G110" s="4"/>
      <c r="H110" s="39">
        <f t="shared" si="39"/>
        <v>0</v>
      </c>
    </row>
    <row r="111" spans="1:8" s="32" customFormat="1" ht="36" customHeight="1" x14ac:dyDescent="0.2">
      <c r="A111" s="33"/>
      <c r="B111" s="34" t="s">
        <v>27</v>
      </c>
      <c r="C111" s="35" t="s">
        <v>74</v>
      </c>
      <c r="D111" s="54"/>
      <c r="E111" s="37"/>
      <c r="F111" s="50"/>
      <c r="G111" s="61"/>
      <c r="H111" s="39"/>
    </row>
    <row r="112" spans="1:8" s="32" customFormat="1" ht="36" customHeight="1" x14ac:dyDescent="0.2">
      <c r="A112" s="33"/>
      <c r="B112" s="34"/>
      <c r="C112" s="45" t="s">
        <v>143</v>
      </c>
      <c r="D112" s="54"/>
      <c r="E112" s="37"/>
      <c r="F112" s="50"/>
      <c r="G112" s="61"/>
      <c r="H112" s="39"/>
    </row>
    <row r="113" spans="1:8" s="32" customFormat="1" ht="36" customHeight="1" x14ac:dyDescent="0.2">
      <c r="A113" s="33"/>
      <c r="B113" s="34"/>
      <c r="C113" s="46" t="s">
        <v>144</v>
      </c>
      <c r="D113" s="54" t="s">
        <v>126</v>
      </c>
      <c r="E113" s="37" t="s">
        <v>69</v>
      </c>
      <c r="F113" s="50">
        <v>10</v>
      </c>
      <c r="G113" s="4"/>
      <c r="H113" s="39">
        <f t="shared" ref="H113" si="40">ROUND(G113*F113,2)</f>
        <v>0</v>
      </c>
    </row>
    <row r="114" spans="1:8" s="32" customFormat="1" ht="36" customHeight="1" x14ac:dyDescent="0.2">
      <c r="A114" s="33"/>
      <c r="B114" s="34"/>
      <c r="C114" s="45" t="s">
        <v>129</v>
      </c>
      <c r="D114" s="54" t="s">
        <v>106</v>
      </c>
      <c r="E114" s="37" t="s">
        <v>35</v>
      </c>
      <c r="F114" s="50">
        <v>95</v>
      </c>
      <c r="G114" s="4"/>
      <c r="H114" s="39">
        <f t="shared" ref="H114" si="41">ROUND(G114*F114,2)</f>
        <v>0</v>
      </c>
    </row>
    <row r="115" spans="1:8" s="32" customFormat="1" ht="36" customHeight="1" x14ac:dyDescent="0.2">
      <c r="A115" s="33"/>
      <c r="B115" s="34"/>
      <c r="C115" s="45" t="s">
        <v>130</v>
      </c>
      <c r="D115" s="54" t="s">
        <v>106</v>
      </c>
      <c r="E115" s="37" t="s">
        <v>35</v>
      </c>
      <c r="F115" s="50">
        <v>95</v>
      </c>
      <c r="G115" s="4"/>
      <c r="H115" s="39">
        <f t="shared" si="38"/>
        <v>0</v>
      </c>
    </row>
    <row r="116" spans="1:8" s="32" customFormat="1" ht="36" customHeight="1" x14ac:dyDescent="0.2">
      <c r="A116" s="33"/>
      <c r="B116" s="34" t="s">
        <v>28</v>
      </c>
      <c r="C116" s="35" t="s">
        <v>146</v>
      </c>
      <c r="D116" s="54" t="s">
        <v>217</v>
      </c>
      <c r="E116" s="37" t="s">
        <v>21</v>
      </c>
      <c r="F116" s="50">
        <f>17000*0.1</f>
        <v>1700</v>
      </c>
      <c r="G116" s="4"/>
      <c r="H116" s="39">
        <f t="shared" ref="H116:H117" si="42">ROUND(G116*F116,2)</f>
        <v>0</v>
      </c>
    </row>
    <row r="117" spans="1:8" s="32" customFormat="1" ht="36" customHeight="1" x14ac:dyDescent="0.2">
      <c r="A117" s="33"/>
      <c r="B117" s="34" t="s">
        <v>29</v>
      </c>
      <c r="C117" s="35" t="s">
        <v>152</v>
      </c>
      <c r="D117" s="54" t="s">
        <v>184</v>
      </c>
      <c r="E117" s="37" t="s">
        <v>21</v>
      </c>
      <c r="F117" s="50">
        <v>200</v>
      </c>
      <c r="G117" s="4"/>
      <c r="H117" s="39">
        <f t="shared" si="42"/>
        <v>0</v>
      </c>
    </row>
    <row r="118" spans="1:8" s="32" customFormat="1" ht="36" customHeight="1" x14ac:dyDescent="0.2">
      <c r="A118" s="33"/>
      <c r="B118" s="34" t="s">
        <v>153</v>
      </c>
      <c r="C118" s="35" t="s">
        <v>186</v>
      </c>
      <c r="D118" s="54" t="s">
        <v>218</v>
      </c>
      <c r="E118" s="37" t="s">
        <v>21</v>
      </c>
      <c r="F118" s="50">
        <f>F116-F117</f>
        <v>1500</v>
      </c>
      <c r="G118" s="4"/>
      <c r="H118" s="39">
        <f>ROUND(G118*F118,2)</f>
        <v>0</v>
      </c>
    </row>
    <row r="119" spans="1:8" s="32" customFormat="1" ht="36" customHeight="1" x14ac:dyDescent="0.2">
      <c r="A119" s="33"/>
      <c r="B119" s="34" t="s">
        <v>213</v>
      </c>
      <c r="C119" s="35" t="s">
        <v>185</v>
      </c>
      <c r="D119" s="54" t="s">
        <v>218</v>
      </c>
      <c r="E119" s="37" t="s">
        <v>21</v>
      </c>
      <c r="F119" s="50">
        <f>F117</f>
        <v>200</v>
      </c>
      <c r="G119" s="4"/>
      <c r="H119" s="39">
        <f>ROUND(G119*F119,2)</f>
        <v>0</v>
      </c>
    </row>
    <row r="120" spans="1:8" s="32" customFormat="1" ht="36" customHeight="1" x14ac:dyDescent="0.2">
      <c r="A120" s="33"/>
      <c r="B120" s="34" t="s">
        <v>188</v>
      </c>
      <c r="C120" s="35" t="s">
        <v>70</v>
      </c>
      <c r="D120" s="54" t="s">
        <v>176</v>
      </c>
      <c r="E120" s="37"/>
      <c r="F120" s="50"/>
      <c r="G120" s="84"/>
      <c r="H120" s="39"/>
    </row>
    <row r="121" spans="1:8" s="32" customFormat="1" ht="36" customHeight="1" x14ac:dyDescent="0.2">
      <c r="A121" s="33"/>
      <c r="B121" s="34"/>
      <c r="C121" s="45" t="s">
        <v>224</v>
      </c>
      <c r="D121" s="54"/>
      <c r="E121" s="37" t="s">
        <v>35</v>
      </c>
      <c r="F121" s="50">
        <v>6400</v>
      </c>
      <c r="G121" s="4"/>
      <c r="H121" s="39">
        <f t="shared" ref="H121:H122" si="43">ROUND(G121*F121,2)</f>
        <v>0</v>
      </c>
    </row>
    <row r="122" spans="1:8" s="32" customFormat="1" ht="36" customHeight="1" x14ac:dyDescent="0.2">
      <c r="A122" s="33"/>
      <c r="B122" s="34"/>
      <c r="C122" s="45" t="s">
        <v>225</v>
      </c>
      <c r="D122" s="54"/>
      <c r="E122" s="37" t="s">
        <v>35</v>
      </c>
      <c r="F122" s="50">
        <v>1050</v>
      </c>
      <c r="G122" s="4"/>
      <c r="H122" s="39">
        <f t="shared" si="43"/>
        <v>0</v>
      </c>
    </row>
    <row r="123" spans="1:8" s="32" customFormat="1" ht="36" customHeight="1" thickBot="1" x14ac:dyDescent="0.25">
      <c r="A123" s="33"/>
      <c r="B123" s="57" t="s">
        <v>31</v>
      </c>
      <c r="C123" s="100" t="str">
        <f>C102</f>
        <v>Surface Works</v>
      </c>
      <c r="D123" s="101"/>
      <c r="E123" s="101"/>
      <c r="F123" s="58"/>
      <c r="G123" s="59" t="s">
        <v>33</v>
      </c>
      <c r="H123" s="60">
        <f>SUM(H103:H120)</f>
        <v>0</v>
      </c>
    </row>
    <row r="124" spans="1:8" s="32" customFormat="1" ht="36" customHeight="1" thickTop="1" thickBot="1" x14ac:dyDescent="0.25">
      <c r="A124" s="30" t="s">
        <v>13</v>
      </c>
      <c r="B124" s="31" t="s">
        <v>75</v>
      </c>
      <c r="C124" s="90" t="s">
        <v>158</v>
      </c>
      <c r="D124" s="91"/>
      <c r="E124" s="91"/>
      <c r="F124" s="91"/>
      <c r="G124" s="91"/>
      <c r="H124" s="92"/>
    </row>
    <row r="125" spans="1:8" s="32" customFormat="1" ht="36" customHeight="1" thickTop="1" x14ac:dyDescent="0.2">
      <c r="A125" s="33" t="s">
        <v>15</v>
      </c>
      <c r="B125" s="34" t="s">
        <v>76</v>
      </c>
      <c r="C125" s="35" t="s">
        <v>39</v>
      </c>
      <c r="D125" s="36" t="s">
        <v>108</v>
      </c>
      <c r="E125" s="37" t="s">
        <v>23</v>
      </c>
      <c r="F125" s="50">
        <v>1</v>
      </c>
      <c r="G125" s="47">
        <v>40000</v>
      </c>
      <c r="H125" s="39">
        <f>ROUND(G125*F125,2)</f>
        <v>40000</v>
      </c>
    </row>
    <row r="126" spans="1:8" s="32" customFormat="1" ht="36" customHeight="1" x14ac:dyDescent="0.2">
      <c r="A126" s="33"/>
      <c r="B126" s="34" t="s">
        <v>77</v>
      </c>
      <c r="C126" s="35" t="s">
        <v>113</v>
      </c>
      <c r="D126" s="36" t="s">
        <v>177</v>
      </c>
      <c r="E126" s="37" t="s">
        <v>23</v>
      </c>
      <c r="F126" s="50">
        <v>1</v>
      </c>
      <c r="G126" s="47">
        <v>15000</v>
      </c>
      <c r="H126" s="39">
        <f>ROUND(G126*F126,2)</f>
        <v>15000</v>
      </c>
    </row>
    <row r="127" spans="1:8" s="32" customFormat="1" ht="36" customHeight="1" x14ac:dyDescent="0.2">
      <c r="A127" s="33" t="s">
        <v>15</v>
      </c>
      <c r="B127" s="34" t="s">
        <v>78</v>
      </c>
      <c r="C127" s="35" t="s">
        <v>159</v>
      </c>
      <c r="D127" s="36" t="s">
        <v>178</v>
      </c>
      <c r="E127" s="37"/>
      <c r="F127" s="50"/>
      <c r="G127" s="47"/>
      <c r="H127" s="39"/>
    </row>
    <row r="128" spans="1:8" s="32" customFormat="1" ht="36" customHeight="1" x14ac:dyDescent="0.2">
      <c r="A128" s="33"/>
      <c r="B128" s="34"/>
      <c r="C128" s="55" t="s">
        <v>160</v>
      </c>
      <c r="D128" s="36"/>
      <c r="E128" s="37" t="s">
        <v>23</v>
      </c>
      <c r="F128" s="50">
        <v>1</v>
      </c>
      <c r="G128" s="47">
        <v>100000</v>
      </c>
      <c r="H128" s="39">
        <f>ROUND(G128*F128,2)</f>
        <v>100000</v>
      </c>
    </row>
    <row r="129" spans="1:8" s="32" customFormat="1" ht="36" customHeight="1" x14ac:dyDescent="0.2">
      <c r="A129" s="33"/>
      <c r="B129" s="34"/>
      <c r="C129" s="55" t="s">
        <v>161</v>
      </c>
      <c r="D129" s="36"/>
      <c r="E129" s="42" t="s">
        <v>133</v>
      </c>
      <c r="F129" s="50">
        <v>4</v>
      </c>
      <c r="G129" s="1">
        <v>1</v>
      </c>
      <c r="H129" s="39"/>
    </row>
    <row r="130" spans="1:8" s="32" customFormat="1" ht="36" customHeight="1" x14ac:dyDescent="0.2">
      <c r="A130" s="33" t="s">
        <v>15</v>
      </c>
      <c r="B130" s="34" t="s">
        <v>79</v>
      </c>
      <c r="C130" s="35" t="s">
        <v>72</v>
      </c>
      <c r="D130" s="36" t="s">
        <v>112</v>
      </c>
      <c r="E130" s="37" t="s">
        <v>23</v>
      </c>
      <c r="F130" s="50">
        <v>1</v>
      </c>
      <c r="G130" s="47">
        <v>20000</v>
      </c>
      <c r="H130" s="39">
        <f>ROUND(G130*F130,2)</f>
        <v>20000</v>
      </c>
    </row>
    <row r="131" spans="1:8" s="32" customFormat="1" ht="36" customHeight="1" x14ac:dyDescent="0.2">
      <c r="A131" s="33"/>
      <c r="B131" s="34" t="s">
        <v>80</v>
      </c>
      <c r="C131" s="35" t="s">
        <v>116</v>
      </c>
      <c r="D131" s="36" t="s">
        <v>179</v>
      </c>
      <c r="E131" s="37" t="s">
        <v>23</v>
      </c>
      <c r="F131" s="50">
        <v>1</v>
      </c>
      <c r="G131" s="47">
        <v>250000</v>
      </c>
      <c r="H131" s="39">
        <f>ROUND(G131*F131,2)</f>
        <v>250000</v>
      </c>
    </row>
    <row r="132" spans="1:8" s="32" customFormat="1" ht="36" customHeight="1" thickBot="1" x14ac:dyDescent="0.25">
      <c r="A132" s="33"/>
      <c r="B132" s="57" t="s">
        <v>75</v>
      </c>
      <c r="C132" s="100" t="str">
        <f>C124</f>
        <v>Allowances</v>
      </c>
      <c r="D132" s="101"/>
      <c r="E132" s="101"/>
      <c r="F132" s="58"/>
      <c r="G132" s="59" t="s">
        <v>33</v>
      </c>
      <c r="H132" s="60">
        <f>SUM(H125:H131)</f>
        <v>425000</v>
      </c>
    </row>
    <row r="133" spans="1:8" s="32" customFormat="1" ht="36" customHeight="1" thickTop="1" x14ac:dyDescent="0.2">
      <c r="A133" s="33"/>
      <c r="B133" s="62" t="s">
        <v>81</v>
      </c>
      <c r="C133" s="93" t="s">
        <v>32</v>
      </c>
      <c r="D133" s="94"/>
      <c r="E133" s="94"/>
      <c r="F133" s="94"/>
      <c r="G133" s="94"/>
      <c r="H133" s="95"/>
    </row>
    <row r="134" spans="1:8" s="32" customFormat="1" ht="36" customHeight="1" x14ac:dyDescent="0.2">
      <c r="A134" s="40" t="s">
        <v>14</v>
      </c>
      <c r="B134" s="34" t="s">
        <v>82</v>
      </c>
      <c r="C134" s="41" t="s">
        <v>189</v>
      </c>
      <c r="D134" s="42" t="s">
        <v>223</v>
      </c>
      <c r="E134" s="42"/>
      <c r="F134" s="42"/>
      <c r="G134" s="43"/>
      <c r="H134" s="44">
        <f>F134*G134</f>
        <v>0</v>
      </c>
    </row>
    <row r="135" spans="1:8" s="32" customFormat="1" ht="36" customHeight="1" x14ac:dyDescent="0.2">
      <c r="A135" s="40"/>
      <c r="B135" s="48"/>
      <c r="C135" s="45" t="s">
        <v>220</v>
      </c>
      <c r="D135" s="42"/>
      <c r="E135" s="42" t="s">
        <v>1</v>
      </c>
      <c r="F135" s="42">
        <v>2</v>
      </c>
      <c r="G135" s="1"/>
      <c r="H135" s="44">
        <f>F135*G135</f>
        <v>0</v>
      </c>
    </row>
    <row r="136" spans="1:8" s="32" customFormat="1" ht="36" customHeight="1" x14ac:dyDescent="0.2">
      <c r="A136" s="33"/>
      <c r="B136" s="34" t="s">
        <v>83</v>
      </c>
      <c r="C136" s="35" t="s">
        <v>209</v>
      </c>
      <c r="D136" s="54" t="s">
        <v>180</v>
      </c>
      <c r="E136" s="42"/>
      <c r="F136" s="37"/>
      <c r="G136" s="53"/>
      <c r="H136" s="44"/>
    </row>
    <row r="137" spans="1:8" s="32" customFormat="1" ht="36" customHeight="1" x14ac:dyDescent="0.2">
      <c r="A137" s="40"/>
      <c r="B137" s="48"/>
      <c r="C137" s="45" t="s">
        <v>101</v>
      </c>
      <c r="D137" s="42"/>
      <c r="E137" s="42" t="s">
        <v>25</v>
      </c>
      <c r="F137" s="42">
        <v>1</v>
      </c>
      <c r="G137" s="1"/>
      <c r="H137" s="44">
        <f t="shared" ref="H137:H147" si="44">F137*G137</f>
        <v>0</v>
      </c>
    </row>
    <row r="138" spans="1:8" s="32" customFormat="1" ht="36" customHeight="1" x14ac:dyDescent="0.2">
      <c r="A138" s="40"/>
      <c r="B138" s="48"/>
      <c r="C138" s="45" t="s">
        <v>252</v>
      </c>
      <c r="D138" s="42"/>
      <c r="E138" s="42" t="s">
        <v>25</v>
      </c>
      <c r="F138" s="42">
        <v>1</v>
      </c>
      <c r="G138" s="1"/>
      <c r="H138" s="44">
        <f t="shared" si="44"/>
        <v>0</v>
      </c>
    </row>
    <row r="139" spans="1:8" s="32" customFormat="1" ht="36" customHeight="1" x14ac:dyDescent="0.2">
      <c r="A139" s="33"/>
      <c r="B139" s="34" t="s">
        <v>84</v>
      </c>
      <c r="C139" s="35" t="s">
        <v>104</v>
      </c>
      <c r="D139" s="54" t="s">
        <v>171</v>
      </c>
      <c r="E139" s="42"/>
      <c r="F139" s="37"/>
      <c r="G139" s="53"/>
      <c r="H139" s="44"/>
    </row>
    <row r="140" spans="1:8" s="32" customFormat="1" ht="36" customHeight="1" x14ac:dyDescent="0.2">
      <c r="A140" s="40"/>
      <c r="B140" s="48"/>
      <c r="C140" s="45" t="s">
        <v>105</v>
      </c>
      <c r="D140" s="54"/>
      <c r="E140" s="37" t="s">
        <v>21</v>
      </c>
      <c r="F140" s="37">
        <v>50</v>
      </c>
      <c r="G140" s="3"/>
      <c r="H140" s="44">
        <f t="shared" ref="H140" si="45">F140*G140</f>
        <v>0</v>
      </c>
    </row>
    <row r="141" spans="1:8" s="32" customFormat="1" ht="36" customHeight="1" x14ac:dyDescent="0.2">
      <c r="A141" s="33"/>
      <c r="B141" s="34" t="s">
        <v>165</v>
      </c>
      <c r="C141" s="35" t="s">
        <v>47</v>
      </c>
      <c r="D141" s="42" t="s">
        <v>168</v>
      </c>
      <c r="E141" s="37"/>
      <c r="F141" s="37"/>
      <c r="G141" s="53"/>
      <c r="H141" s="44">
        <f t="shared" si="44"/>
        <v>0</v>
      </c>
    </row>
    <row r="142" spans="1:8" s="32" customFormat="1" ht="36" customHeight="1" x14ac:dyDescent="0.2">
      <c r="A142" s="33"/>
      <c r="B142" s="52"/>
      <c r="C142" s="45" t="s">
        <v>119</v>
      </c>
      <c r="D142" s="42"/>
      <c r="E142" s="42" t="s">
        <v>1</v>
      </c>
      <c r="F142" s="37">
        <f t="shared" ref="F142:F147" si="46">F56</f>
        <v>2</v>
      </c>
      <c r="G142" s="1"/>
      <c r="H142" s="44">
        <f t="shared" si="44"/>
        <v>0</v>
      </c>
    </row>
    <row r="143" spans="1:8" s="32" customFormat="1" ht="36" customHeight="1" x14ac:dyDescent="0.2">
      <c r="A143" s="33"/>
      <c r="B143" s="52"/>
      <c r="C143" s="45" t="s">
        <v>120</v>
      </c>
      <c r="D143" s="42"/>
      <c r="E143" s="42" t="s">
        <v>1</v>
      </c>
      <c r="F143" s="37">
        <f t="shared" si="46"/>
        <v>2</v>
      </c>
      <c r="G143" s="1"/>
      <c r="H143" s="44">
        <f t="shared" si="44"/>
        <v>0</v>
      </c>
    </row>
    <row r="144" spans="1:8" s="32" customFormat="1" ht="36" customHeight="1" x14ac:dyDescent="0.2">
      <c r="A144" s="33"/>
      <c r="B144" s="52"/>
      <c r="C144" s="45" t="s">
        <v>121</v>
      </c>
      <c r="D144" s="42"/>
      <c r="E144" s="42" t="s">
        <v>1</v>
      </c>
      <c r="F144" s="37">
        <f t="shared" si="46"/>
        <v>1</v>
      </c>
      <c r="G144" s="1"/>
      <c r="H144" s="44">
        <f t="shared" si="44"/>
        <v>0</v>
      </c>
    </row>
    <row r="145" spans="1:8" s="32" customFormat="1" ht="36" customHeight="1" x14ac:dyDescent="0.2">
      <c r="A145" s="40"/>
      <c r="B145" s="48"/>
      <c r="C145" s="45" t="s">
        <v>122</v>
      </c>
      <c r="D145" s="42"/>
      <c r="E145" s="42" t="s">
        <v>1</v>
      </c>
      <c r="F145" s="37">
        <f t="shared" si="46"/>
        <v>2</v>
      </c>
      <c r="G145" s="1"/>
      <c r="H145" s="44">
        <f t="shared" si="44"/>
        <v>0</v>
      </c>
    </row>
    <row r="146" spans="1:8" s="32" customFormat="1" ht="36" customHeight="1" x14ac:dyDescent="0.2">
      <c r="A146" s="40"/>
      <c r="B146" s="48"/>
      <c r="C146" s="45" t="s">
        <v>123</v>
      </c>
      <c r="D146" s="42"/>
      <c r="E146" s="42" t="s">
        <v>1</v>
      </c>
      <c r="F146" s="37">
        <f t="shared" si="46"/>
        <v>2</v>
      </c>
      <c r="G146" s="1"/>
      <c r="H146" s="44">
        <f t="shared" si="44"/>
        <v>0</v>
      </c>
    </row>
    <row r="147" spans="1:8" s="32" customFormat="1" ht="36" customHeight="1" x14ac:dyDescent="0.2">
      <c r="A147" s="40"/>
      <c r="B147" s="48"/>
      <c r="C147" s="45" t="s">
        <v>124</v>
      </c>
      <c r="D147" s="42"/>
      <c r="E147" s="42" t="s">
        <v>1</v>
      </c>
      <c r="F147" s="37">
        <f t="shared" si="46"/>
        <v>1</v>
      </c>
      <c r="G147" s="1"/>
      <c r="H147" s="44">
        <f t="shared" si="44"/>
        <v>0</v>
      </c>
    </row>
    <row r="148" spans="1:8" s="32" customFormat="1" ht="36" customHeight="1" x14ac:dyDescent="0.2">
      <c r="A148" s="63"/>
      <c r="B148" s="52" t="s">
        <v>85</v>
      </c>
      <c r="C148" s="35" t="s">
        <v>58</v>
      </c>
      <c r="D148" s="42" t="s">
        <v>106</v>
      </c>
      <c r="E148" s="37" t="s">
        <v>35</v>
      </c>
      <c r="F148" s="37">
        <v>30</v>
      </c>
      <c r="G148" s="3"/>
      <c r="H148" s="64">
        <f>ROUND(G148*F148,2)</f>
        <v>0</v>
      </c>
    </row>
    <row r="149" spans="1:8" s="32" customFormat="1" ht="36" customHeight="1" x14ac:dyDescent="0.2">
      <c r="A149" s="63"/>
      <c r="B149" s="52" t="s">
        <v>86</v>
      </c>
      <c r="C149" s="35" t="s">
        <v>200</v>
      </c>
      <c r="D149" s="42" t="s">
        <v>201</v>
      </c>
      <c r="E149" s="37"/>
      <c r="F149" s="37"/>
      <c r="G149" s="53"/>
      <c r="H149" s="64"/>
    </row>
    <row r="150" spans="1:8" s="32" customFormat="1" ht="36" customHeight="1" x14ac:dyDescent="0.2">
      <c r="A150" s="33"/>
      <c r="B150" s="52"/>
      <c r="C150" s="45" t="s">
        <v>202</v>
      </c>
      <c r="D150" s="42"/>
      <c r="E150" s="37" t="s">
        <v>35</v>
      </c>
      <c r="F150" s="37">
        <v>50</v>
      </c>
      <c r="G150" s="1"/>
      <c r="H150" s="44">
        <f t="shared" ref="H150" si="47">F150*G150</f>
        <v>0</v>
      </c>
    </row>
    <row r="151" spans="1:8" s="32" customFormat="1" ht="36" customHeight="1" x14ac:dyDescent="0.2">
      <c r="A151" s="63"/>
      <c r="B151" s="52" t="s">
        <v>87</v>
      </c>
      <c r="C151" s="35" t="s">
        <v>30</v>
      </c>
      <c r="D151" s="54" t="s">
        <v>114</v>
      </c>
      <c r="E151" s="37"/>
      <c r="F151" s="37"/>
      <c r="G151" s="53"/>
      <c r="H151" s="64"/>
    </row>
    <row r="152" spans="1:8" s="32" customFormat="1" ht="36" customHeight="1" x14ac:dyDescent="0.2">
      <c r="A152" s="33"/>
      <c r="B152" s="52"/>
      <c r="C152" s="45" t="s">
        <v>37</v>
      </c>
      <c r="D152" s="54"/>
      <c r="E152" s="37" t="s">
        <v>1</v>
      </c>
      <c r="F152" s="37">
        <v>5</v>
      </c>
      <c r="G152" s="3"/>
      <c r="H152" s="64">
        <f>ROUND(G152*F152,2)</f>
        <v>0</v>
      </c>
    </row>
    <row r="153" spans="1:8" s="32" customFormat="1" ht="36" customHeight="1" x14ac:dyDescent="0.2">
      <c r="A153" s="33"/>
      <c r="B153" s="52"/>
      <c r="C153" s="45" t="s">
        <v>42</v>
      </c>
      <c r="D153" s="54"/>
      <c r="E153" s="37" t="s">
        <v>1</v>
      </c>
      <c r="F153" s="37">
        <v>10</v>
      </c>
      <c r="G153" s="3"/>
      <c r="H153" s="64">
        <f>ROUND(G153*F153,2)</f>
        <v>0</v>
      </c>
    </row>
    <row r="154" spans="1:8" s="32" customFormat="1" ht="36" customHeight="1" x14ac:dyDescent="0.2">
      <c r="A154" s="63"/>
      <c r="B154" s="52" t="s">
        <v>88</v>
      </c>
      <c r="C154" s="35" t="s">
        <v>115</v>
      </c>
      <c r="D154" s="54" t="s">
        <v>109</v>
      </c>
      <c r="E154" s="37" t="s">
        <v>1</v>
      </c>
      <c r="F154" s="37">
        <v>15</v>
      </c>
      <c r="G154" s="3"/>
      <c r="H154" s="64">
        <f>ROUND(G154*F154,2)</f>
        <v>0</v>
      </c>
    </row>
    <row r="155" spans="1:8" s="32" customFormat="1" ht="36" customHeight="1" x14ac:dyDescent="0.2">
      <c r="A155" s="63"/>
      <c r="B155" s="34" t="s">
        <v>89</v>
      </c>
      <c r="C155" s="35" t="s">
        <v>59</v>
      </c>
      <c r="D155" s="42" t="s">
        <v>111</v>
      </c>
      <c r="E155" s="37"/>
      <c r="F155" s="37"/>
      <c r="G155" s="53"/>
      <c r="H155" s="64"/>
    </row>
    <row r="156" spans="1:8" s="32" customFormat="1" ht="36" customHeight="1" x14ac:dyDescent="0.2">
      <c r="A156" s="63"/>
      <c r="B156" s="34"/>
      <c r="C156" s="45" t="s">
        <v>139</v>
      </c>
      <c r="D156" s="54"/>
      <c r="E156" s="37" t="s">
        <v>60</v>
      </c>
      <c r="F156" s="37">
        <v>150</v>
      </c>
      <c r="G156" s="3"/>
      <c r="H156" s="64">
        <f>ROUND(G156*F156,2)</f>
        <v>0</v>
      </c>
    </row>
    <row r="157" spans="1:8" s="32" customFormat="1" ht="36" customHeight="1" x14ac:dyDescent="0.2">
      <c r="A157" s="63"/>
      <c r="B157" s="52" t="s">
        <v>203</v>
      </c>
      <c r="C157" s="35" t="s">
        <v>132</v>
      </c>
      <c r="D157" s="54" t="s">
        <v>182</v>
      </c>
      <c r="E157" s="37" t="s">
        <v>1</v>
      </c>
      <c r="F157" s="37">
        <v>5</v>
      </c>
      <c r="G157" s="3"/>
      <c r="H157" s="64">
        <f>ROUND(G157*F157,2)</f>
        <v>0</v>
      </c>
    </row>
    <row r="158" spans="1:8" s="32" customFormat="1" ht="36" customHeight="1" thickBot="1" x14ac:dyDescent="0.25">
      <c r="A158" s="63"/>
      <c r="B158" s="65" t="s">
        <v>81</v>
      </c>
      <c r="C158" s="66" t="str">
        <f>C133</f>
        <v>Provisional Items</v>
      </c>
      <c r="D158" s="67"/>
      <c r="E158" s="68"/>
      <c r="F158" s="68"/>
      <c r="G158" s="59" t="s">
        <v>33</v>
      </c>
      <c r="H158" s="60">
        <f>SUM(H135:H157)</f>
        <v>0</v>
      </c>
    </row>
    <row r="159" spans="1:8" s="32" customFormat="1" ht="36" customHeight="1" thickTop="1" x14ac:dyDescent="0.2">
      <c r="A159" s="63"/>
      <c r="B159" s="34"/>
      <c r="C159" s="69" t="s">
        <v>34</v>
      </c>
      <c r="D159" s="70"/>
      <c r="E159" s="71"/>
      <c r="F159" s="71"/>
      <c r="G159" s="72"/>
      <c r="H159" s="73"/>
    </row>
    <row r="160" spans="1:8" s="32" customFormat="1" ht="36" customHeight="1" x14ac:dyDescent="0.2">
      <c r="A160" s="63"/>
      <c r="B160" s="34" t="str">
        <f>B101</f>
        <v>A</v>
      </c>
      <c r="C160" s="74" t="str">
        <f>C101</f>
        <v>Underground Works</v>
      </c>
      <c r="D160" s="74"/>
      <c r="E160" s="71"/>
      <c r="F160" s="71"/>
      <c r="G160" s="96">
        <f>H101</f>
        <v>0</v>
      </c>
      <c r="H160" s="97"/>
    </row>
    <row r="161" spans="1:8" s="32" customFormat="1" ht="36" customHeight="1" x14ac:dyDescent="0.2">
      <c r="A161" s="63"/>
      <c r="B161" s="34" t="str">
        <f>B123</f>
        <v>B</v>
      </c>
      <c r="C161" s="74" t="str">
        <f>C123</f>
        <v>Surface Works</v>
      </c>
      <c r="D161" s="74"/>
      <c r="E161" s="71"/>
      <c r="F161" s="71"/>
      <c r="G161" s="96">
        <f>H123</f>
        <v>0</v>
      </c>
      <c r="H161" s="97"/>
    </row>
    <row r="162" spans="1:8" s="32" customFormat="1" ht="36" customHeight="1" x14ac:dyDescent="0.2">
      <c r="A162" s="63"/>
      <c r="B162" s="34" t="str">
        <f>B132</f>
        <v>C</v>
      </c>
      <c r="C162" s="74" t="str">
        <f>C132</f>
        <v>Allowances</v>
      </c>
      <c r="D162" s="74"/>
      <c r="E162" s="71"/>
      <c r="F162" s="71"/>
      <c r="G162" s="96">
        <f>H132</f>
        <v>425000</v>
      </c>
      <c r="H162" s="97"/>
    </row>
    <row r="163" spans="1:8" s="32" customFormat="1" ht="36" customHeight="1" thickBot="1" x14ac:dyDescent="0.25">
      <c r="A163" s="63"/>
      <c r="B163" s="34" t="str">
        <f>B158</f>
        <v>D</v>
      </c>
      <c r="C163" s="75" t="s">
        <v>32</v>
      </c>
      <c r="D163" s="70"/>
      <c r="E163" s="71"/>
      <c r="F163" s="71"/>
      <c r="G163" s="98">
        <f>H158</f>
        <v>0</v>
      </c>
      <c r="H163" s="99"/>
    </row>
    <row r="164" spans="1:8" ht="17.25" thickTop="1" thickBot="1" x14ac:dyDescent="0.3">
      <c r="B164" s="86" t="s">
        <v>141</v>
      </c>
      <c r="C164" s="87"/>
      <c r="D164" s="87"/>
      <c r="E164" s="87"/>
      <c r="F164" s="87"/>
      <c r="G164" s="88">
        <f>G160+G161+G162+G163</f>
        <v>425000</v>
      </c>
      <c r="H164" s="89"/>
    </row>
    <row r="165" spans="1:8" ht="15.75" x14ac:dyDescent="0.25">
      <c r="B165" s="77"/>
      <c r="C165" s="77"/>
      <c r="D165" s="77"/>
      <c r="E165" s="77"/>
      <c r="F165" s="77"/>
      <c r="G165" s="78"/>
      <c r="H165" s="78"/>
    </row>
  </sheetData>
  <sheetProtection algorithmName="SHA-512" hashValue="S6t+lHZW9qouBZhDlR3Dk86TkgCzrj2Tj6OpEtbKtWUESlQdXf40zwuM8OkkpXb/jc6VEXtW5ozC2nWUxJZISQ==" saltValue="KEICifOFDNZbVMyNO6ti+A==" spinCount="100000" sheet="1" selectLockedCells="1"/>
  <protectedRanges>
    <protectedRange algorithmName="SHA-512" hashValue="i6QxKt6k526TOgb4kbx3s8kLQ8fov3Hs7SoTFyZZFjBFkvOYytWSHsZOsa1dvvsfL1NswSdm8IoI5ga/QaP+4A==" saltValue="rIIk08Vs4iHqKFesIEw3GQ==" spinCount="100000" sqref="G79:G80 G82:G85 G87:G88 G90 G92:G93 G95 G97:G100 G104:G110 G113:G122" name="A12 to B7"/>
    <protectedRange algorithmName="SHA-512" hashValue="bzZ27cutKg0iQgF4UWaiiiixnqPugwZtN6iDWkaX1wzIggFyDz0JovYXoLaU6eqaye+dzjozYcn1h+LGFiNb5g==" saltValue="HGBnM9FstT7G6rYXXRNXiw==" spinCount="100000" sqref="G7 G73:G77 G10 G16 G18:G21 G23 G25 G27:G28 G35 G38:G39 G56:G61 G63 G65 G68 G70:G71 G31:G32 G14 G12 G41:G49 G51:G53" name="A1 to A11"/>
  </protectedRanges>
  <mergeCells count="14">
    <mergeCell ref="A1:H1"/>
    <mergeCell ref="B164:F164"/>
    <mergeCell ref="G164:H164"/>
    <mergeCell ref="C6:H6"/>
    <mergeCell ref="C133:H133"/>
    <mergeCell ref="G160:H160"/>
    <mergeCell ref="G163:H163"/>
    <mergeCell ref="C132:E132"/>
    <mergeCell ref="C102:H102"/>
    <mergeCell ref="C101:E101"/>
    <mergeCell ref="C123:E123"/>
    <mergeCell ref="C124:H124"/>
    <mergeCell ref="G161:H161"/>
    <mergeCell ref="G162:H162"/>
  </mergeCells>
  <phoneticPr fontId="52" type="noConversion"/>
  <conditionalFormatting sqref="D6:D7 D76:D80 D102:D122 D124:D131 D136 D139:D140">
    <cfRule type="cellIs" dxfId="11" priority="29" stopIfTrue="1" operator="equal">
      <formula>"CW 3120-R2"</formula>
    </cfRule>
    <cfRule type="cellIs" dxfId="10" priority="30" stopIfTrue="1" operator="equal">
      <formula>"CW 3240-R7"</formula>
    </cfRule>
  </conditionalFormatting>
  <conditionalFormatting sqref="D76:D80 D139:D140 D6:D7 D102:D122 D124:D131 D136">
    <cfRule type="cellIs" dxfId="9" priority="28" stopIfTrue="1" operator="equal">
      <formula>"CW 2130-R11"</formula>
    </cfRule>
  </conditionalFormatting>
  <conditionalFormatting sqref="D76:D80 D139:D140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51:D154">
    <cfRule type="cellIs" dxfId="5" priority="22" stopIfTrue="1" operator="equal">
      <formula>"CW 2130-R11"</formula>
    </cfRule>
    <cfRule type="cellIs" dxfId="4" priority="23" stopIfTrue="1" operator="equal">
      <formula>"CW 3120-R2"</formula>
    </cfRule>
    <cfRule type="cellIs" dxfId="3" priority="24" stopIfTrue="1" operator="equal">
      <formula>"CW 3240-R7"</formula>
    </cfRule>
  </conditionalFormatting>
  <conditionalFormatting sqref="D156:D157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1 G102 G86 G134 G62 G81 G124 G6:G9" xr:uid="{F06BD409-FC78-432E-94E7-65430948A186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Bid Opportunity No. 220-2024 Addendum 2
&amp;XTemplate Version: C420181015-RW&amp;RBid Submission
Page &amp;P+3 of 14</oddHeader>
    <oddFooter>&amp;R__________________
Name of Bidder</oddFooter>
  </headerFooter>
  <rowBreaks count="6" manualBreakCount="6">
    <brk id="28" min="1" max="7" man="1"/>
    <brk id="53" min="1" max="7" man="1"/>
    <brk id="77" min="1" max="7" man="1"/>
    <brk id="101" min="1" max="7" man="1"/>
    <brk id="123" min="1" max="7" man="1"/>
    <brk id="147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3032F91C7CC438D9CD4C2BCE83687" ma:contentTypeVersion="16" ma:contentTypeDescription="Create a new document." ma:contentTypeScope="" ma:versionID="363092152899de31ef3073220ce8b842">
  <xsd:schema xmlns:xsd="http://www.w3.org/2001/XMLSchema" xmlns:xs="http://www.w3.org/2001/XMLSchema" xmlns:p="http://schemas.microsoft.com/office/2006/metadata/properties" xmlns:ns2="0e73b73d-3cd9-4c1d-8132-70ee89a3a39f" xmlns:ns3="fb376191-5205-4ac3-af57-b4c86df38735" targetNamespace="http://schemas.microsoft.com/office/2006/metadata/properties" ma:root="true" ma:fieldsID="b6c5f9c36ad6502611afe90e608488c0" ns2:_="" ns3:_="">
    <xsd:import namespace="0e73b73d-3cd9-4c1d-8132-70ee89a3a39f"/>
    <xsd:import namespace="fb376191-5205-4ac3-af57-b4c86df38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3d-3cd9-4c1d-8132-70ee89a3a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92388a6-bb1b-4f94-aed5-eb60942d61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76191-5205-4ac3-af57-b4c86df3873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4595509-64cf-46fb-8e8a-48fe40cb3b11}" ma:internalName="TaxCatchAll" ma:showField="CatchAllData" ma:web="fb376191-5205-4ac3-af57-b4c86df38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73b73d-3cd9-4c1d-8132-70ee89a3a39f">
      <Terms xmlns="http://schemas.microsoft.com/office/infopath/2007/PartnerControls"/>
    </lcf76f155ced4ddcb4097134ff3c332f>
    <TaxCatchAll xmlns="fb376191-5205-4ac3-af57-b4c86df38735" xsi:nil="true"/>
  </documentManagement>
</p:properties>
</file>

<file path=customXml/itemProps1.xml><?xml version="1.0" encoding="utf-8"?>
<ds:datastoreItem xmlns:ds="http://schemas.openxmlformats.org/officeDocument/2006/customXml" ds:itemID="{5DEF8AA2-B20B-4D3C-A95D-C9741ACD16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78159-64EC-4DD6-AD3F-93D1C52428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73b73d-3cd9-4c1d-8132-70ee89a3a39f"/>
    <ds:schemaRef ds:uri="fb376191-5205-4ac3-af57-b4c86df38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F06588-88CD-446F-B81C-C47EA4BD6F3F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0e73b73d-3cd9-4c1d-8132-70ee89a3a39f"/>
    <ds:schemaRef ds:uri="http://schemas.microsoft.com/office/2006/metadata/properties"/>
    <ds:schemaRef ds:uri="http://schemas.microsoft.com/office/infopath/2007/PartnerControls"/>
    <ds:schemaRef ds:uri="fb376191-5205-4ac3-af57-b4c86df3873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2024-05-13T20:43:33Z</cp:lastPrinted>
  <dcterms:created xsi:type="dcterms:W3CDTF">1999-10-18T14:40:40Z</dcterms:created>
  <dcterms:modified xsi:type="dcterms:W3CDTF">2024-05-14T14:46:39Z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0x01010006C3032F91C7CC438D9CD4C2BCE83687</vt:lpwstr>
  </property>
  <property fmtid="{D5CDD505-2E9C-101B-9397-08002B2CF9AE}" pid="3" name="MediaServiceImageTags">
    <vt:lpwstr/>
  </property>
</Properties>
</file>