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221-2023 AECOM - Locals\"/>
    </mc:Choice>
  </mc:AlternateContent>
  <xr:revisionPtr revIDLastSave="0" documentId="13_ncr:1_{AA0F02C0-AF12-428C-9C70-B243AF155E1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221-2023" sheetId="35" r:id="rId1"/>
  </sheets>
  <externalReferences>
    <externalReference r:id="rId2"/>
    <externalReference r:id="rId3"/>
    <externalReference r:id="rId4"/>
    <externalReference r:id="rId5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'221-2023'!#REF!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'221-2023'!#REF!</definedName>
    <definedName name="_8TENDER_NO._181" localSheetId="0">'[2]FORM B - PRICES'!#REF!</definedName>
    <definedName name="_8TENDER_NO._181">'[3]FORM B; PRICES'!#REF!</definedName>
    <definedName name="_9TENDER_SUBMISSI" localSheetId="0">'221-2023'!#REF!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'221-2023'!#REF!</definedName>
    <definedName name="HEADER">'[1]FORM B; PRICES'!#REF!</definedName>
    <definedName name="_xlnm.Print_Area" localSheetId="0">'221-2023'!$B$7:$H$963</definedName>
    <definedName name="_xlnm.Print_Titles" localSheetId="0">'221-2023'!$1:$5</definedName>
    <definedName name="_xlnm.Print_Titles">#REF!</definedName>
    <definedName name="TEMP" localSheetId="0">'221-2023'!#REF!</definedName>
    <definedName name="TEMP">'[1]FORM B; PRICES'!#REF!</definedName>
    <definedName name="TESTHEAD" localSheetId="0">'221-2023'!#REF!</definedName>
    <definedName name="TESTHEAD">'[1]FORM B; PRICES'!#REF!</definedName>
    <definedName name="XEVERYTHING" localSheetId="0">'221-2023'!$B$1:$IV$939</definedName>
    <definedName name="XEverything">#REF!</definedName>
    <definedName name="XITEMS" localSheetId="0">'221-2023'!$B$8:$IV$939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951" i="35" l="1"/>
  <c r="J140" i="35" l="1"/>
  <c r="K140" i="35" s="1"/>
  <c r="I140" i="35"/>
  <c r="J139" i="35"/>
  <c r="K139" i="35" s="1"/>
  <c r="I139" i="35"/>
  <c r="H139" i="35"/>
  <c r="H140" i="35"/>
  <c r="J925" i="35"/>
  <c r="K925" i="35" s="1"/>
  <c r="I925" i="35"/>
  <c r="J924" i="35"/>
  <c r="K924" i="35" s="1"/>
  <c r="I924" i="35"/>
  <c r="J923" i="35"/>
  <c r="K923" i="35" s="1"/>
  <c r="I923" i="35"/>
  <c r="J922" i="35"/>
  <c r="K922" i="35" s="1"/>
  <c r="I922" i="35"/>
  <c r="J921" i="35"/>
  <c r="K921" i="35" s="1"/>
  <c r="I921" i="35"/>
  <c r="J920" i="35"/>
  <c r="K920" i="35" s="1"/>
  <c r="I920" i="35"/>
  <c r="J919" i="35"/>
  <c r="K919" i="35" s="1"/>
  <c r="I919" i="35"/>
  <c r="J918" i="35"/>
  <c r="K918" i="35" s="1"/>
  <c r="I918" i="35"/>
  <c r="J917" i="35"/>
  <c r="K917" i="35" s="1"/>
  <c r="I917" i="35"/>
  <c r="J916" i="35"/>
  <c r="K916" i="35" s="1"/>
  <c r="I916" i="35"/>
  <c r="K915" i="35"/>
  <c r="J915" i="35"/>
  <c r="I915" i="35"/>
  <c r="J914" i="35"/>
  <c r="K914" i="35" s="1"/>
  <c r="I914" i="35"/>
  <c r="J913" i="35"/>
  <c r="K913" i="35" s="1"/>
  <c r="I913" i="35"/>
  <c r="J912" i="35"/>
  <c r="K912" i="35" s="1"/>
  <c r="I912" i="35"/>
  <c r="J911" i="35"/>
  <c r="K911" i="35" s="1"/>
  <c r="I911" i="35"/>
  <c r="J910" i="35"/>
  <c r="K910" i="35" s="1"/>
  <c r="I910" i="35"/>
  <c r="J909" i="35"/>
  <c r="K909" i="35" s="1"/>
  <c r="I909" i="35"/>
  <c r="J908" i="35"/>
  <c r="K908" i="35" s="1"/>
  <c r="I908" i="35"/>
  <c r="K907" i="35"/>
  <c r="J907" i="35"/>
  <c r="I907" i="35"/>
  <c r="H925" i="35"/>
  <c r="H923" i="35"/>
  <c r="H921" i="35"/>
  <c r="H919" i="35"/>
  <c r="H917" i="35"/>
  <c r="H915" i="35"/>
  <c r="H913" i="35"/>
  <c r="H911" i="35"/>
  <c r="H909" i="35"/>
  <c r="H908" i="35"/>
  <c r="H924" i="35"/>
  <c r="H922" i="35"/>
  <c r="H920" i="35"/>
  <c r="H918" i="35"/>
  <c r="H916" i="35"/>
  <c r="H914" i="35"/>
  <c r="H912" i="35"/>
  <c r="H910" i="35"/>
  <c r="H907" i="35"/>
  <c r="J963" i="35"/>
  <c r="K963" i="35" s="1"/>
  <c r="I963" i="35"/>
  <c r="J962" i="35"/>
  <c r="K962" i="35" s="1"/>
  <c r="I962" i="35"/>
  <c r="I961" i="35"/>
  <c r="J960" i="35"/>
  <c r="K960" i="35" s="1"/>
  <c r="I960" i="35"/>
  <c r="I959" i="35"/>
  <c r="J958" i="35"/>
  <c r="K958" i="35" s="1"/>
  <c r="I958" i="35"/>
  <c r="J957" i="35"/>
  <c r="K957" i="35" s="1"/>
  <c r="I957" i="35"/>
  <c r="I956" i="35"/>
  <c r="I955" i="35"/>
  <c r="I954" i="35"/>
  <c r="I953" i="35"/>
  <c r="I952" i="35"/>
  <c r="I951" i="35"/>
  <c r="I950" i="35"/>
  <c r="I949" i="35"/>
  <c r="I948" i="35"/>
  <c r="I947" i="35"/>
  <c r="I946" i="35"/>
  <c r="J945" i="35"/>
  <c r="K945" i="35" s="1"/>
  <c r="I945" i="35"/>
  <c r="J944" i="35"/>
  <c r="K944" i="35" s="1"/>
  <c r="I944" i="35"/>
  <c r="I943" i="35"/>
  <c r="J942" i="35"/>
  <c r="K942" i="35" s="1"/>
  <c r="I942" i="35"/>
  <c r="J941" i="35"/>
  <c r="K941" i="35" s="1"/>
  <c r="I941" i="35"/>
  <c r="I940" i="35"/>
  <c r="J939" i="35"/>
  <c r="K939" i="35" s="1"/>
  <c r="I939" i="35"/>
  <c r="J938" i="35"/>
  <c r="K938" i="35" s="1"/>
  <c r="I938" i="35"/>
  <c r="J937" i="35"/>
  <c r="K937" i="35" s="1"/>
  <c r="I937" i="35"/>
  <c r="J936" i="35"/>
  <c r="K936" i="35" s="1"/>
  <c r="I936" i="35"/>
  <c r="J935" i="35"/>
  <c r="K935" i="35" s="1"/>
  <c r="I935" i="35"/>
  <c r="J934" i="35"/>
  <c r="K934" i="35" s="1"/>
  <c r="I934" i="35"/>
  <c r="J933" i="35"/>
  <c r="K933" i="35" s="1"/>
  <c r="I933" i="35"/>
  <c r="J932" i="35"/>
  <c r="K932" i="35" s="1"/>
  <c r="I932" i="35"/>
  <c r="J931" i="35"/>
  <c r="K931" i="35" s="1"/>
  <c r="I931" i="35"/>
  <c r="J930" i="35"/>
  <c r="K930" i="35" s="1"/>
  <c r="I930" i="35"/>
  <c r="K929" i="35"/>
  <c r="J929" i="35"/>
  <c r="I929" i="35"/>
  <c r="J928" i="35"/>
  <c r="K928" i="35" s="1"/>
  <c r="I928" i="35"/>
  <c r="J927" i="35"/>
  <c r="K927" i="35" s="1"/>
  <c r="I927" i="35"/>
  <c r="I926" i="35"/>
  <c r="J906" i="35"/>
  <c r="K906" i="35" s="1"/>
  <c r="I906" i="35"/>
  <c r="J905" i="35"/>
  <c r="K905" i="35" s="1"/>
  <c r="I905" i="35"/>
  <c r="J904" i="35"/>
  <c r="K904" i="35" s="1"/>
  <c r="I904" i="35"/>
  <c r="J903" i="35"/>
  <c r="K903" i="35" s="1"/>
  <c r="I903" i="35"/>
  <c r="J902" i="35"/>
  <c r="K902" i="35" s="1"/>
  <c r="I902" i="35"/>
  <c r="J901" i="35"/>
  <c r="K901" i="35" s="1"/>
  <c r="I901" i="35"/>
  <c r="J900" i="35"/>
  <c r="K900" i="35" s="1"/>
  <c r="I900" i="35"/>
  <c r="J899" i="35"/>
  <c r="K899" i="35" s="1"/>
  <c r="I899" i="35"/>
  <c r="J898" i="35"/>
  <c r="K898" i="35" s="1"/>
  <c r="I898" i="35"/>
  <c r="J897" i="35"/>
  <c r="K897" i="35" s="1"/>
  <c r="I897" i="35"/>
  <c r="J896" i="35"/>
  <c r="K896" i="35" s="1"/>
  <c r="I896" i="35"/>
  <c r="J895" i="35"/>
  <c r="K895" i="35" s="1"/>
  <c r="I895" i="35"/>
  <c r="J894" i="35"/>
  <c r="K894" i="35" s="1"/>
  <c r="I894" i="35"/>
  <c r="J893" i="35"/>
  <c r="K893" i="35" s="1"/>
  <c r="I893" i="35"/>
  <c r="J892" i="35"/>
  <c r="K892" i="35" s="1"/>
  <c r="I892" i="35"/>
  <c r="J891" i="35"/>
  <c r="K891" i="35" s="1"/>
  <c r="I891" i="35"/>
  <c r="J890" i="35"/>
  <c r="K890" i="35" s="1"/>
  <c r="I890" i="35"/>
  <c r="J889" i="35"/>
  <c r="K889" i="35" s="1"/>
  <c r="I889" i="35"/>
  <c r="J888" i="35"/>
  <c r="K888" i="35" s="1"/>
  <c r="I888" i="35"/>
  <c r="J887" i="35"/>
  <c r="K887" i="35" s="1"/>
  <c r="I887" i="35"/>
  <c r="J886" i="35"/>
  <c r="K886" i="35" s="1"/>
  <c r="I886" i="35"/>
  <c r="J885" i="35"/>
  <c r="K885" i="35" s="1"/>
  <c r="I885" i="35"/>
  <c r="J884" i="35"/>
  <c r="K884" i="35" s="1"/>
  <c r="I884" i="35"/>
  <c r="J883" i="35"/>
  <c r="K883" i="35" s="1"/>
  <c r="I883" i="35"/>
  <c r="J882" i="35"/>
  <c r="K882" i="35" s="1"/>
  <c r="I882" i="35"/>
  <c r="J881" i="35"/>
  <c r="K881" i="35" s="1"/>
  <c r="I881" i="35"/>
  <c r="J880" i="35"/>
  <c r="K880" i="35" s="1"/>
  <c r="I880" i="35"/>
  <c r="J879" i="35"/>
  <c r="K879" i="35" s="1"/>
  <c r="I879" i="35"/>
  <c r="J878" i="35"/>
  <c r="K878" i="35" s="1"/>
  <c r="I878" i="35"/>
  <c r="J877" i="35"/>
  <c r="K877" i="35" s="1"/>
  <c r="I877" i="35"/>
  <c r="J876" i="35"/>
  <c r="K876" i="35" s="1"/>
  <c r="I876" i="35"/>
  <c r="J875" i="35"/>
  <c r="K875" i="35" s="1"/>
  <c r="I875" i="35"/>
  <c r="J874" i="35"/>
  <c r="K874" i="35" s="1"/>
  <c r="I874" i="35"/>
  <c r="J873" i="35"/>
  <c r="K873" i="35" s="1"/>
  <c r="I873" i="35"/>
  <c r="J872" i="35"/>
  <c r="K872" i="35" s="1"/>
  <c r="I872" i="35"/>
  <c r="J871" i="35"/>
  <c r="K871" i="35" s="1"/>
  <c r="I871" i="35"/>
  <c r="J870" i="35"/>
  <c r="K870" i="35" s="1"/>
  <c r="I870" i="35"/>
  <c r="J869" i="35"/>
  <c r="K869" i="35" s="1"/>
  <c r="I869" i="35"/>
  <c r="J868" i="35"/>
  <c r="K868" i="35" s="1"/>
  <c r="I868" i="35"/>
  <c r="J867" i="35"/>
  <c r="K867" i="35" s="1"/>
  <c r="I867" i="35"/>
  <c r="J866" i="35"/>
  <c r="K866" i="35" s="1"/>
  <c r="I866" i="35"/>
  <c r="J865" i="35"/>
  <c r="K865" i="35" s="1"/>
  <c r="I865" i="35"/>
  <c r="J864" i="35"/>
  <c r="K864" i="35" s="1"/>
  <c r="I864" i="35"/>
  <c r="J863" i="35"/>
  <c r="K863" i="35" s="1"/>
  <c r="I863" i="35"/>
  <c r="J862" i="35"/>
  <c r="K862" i="35" s="1"/>
  <c r="I862" i="35"/>
  <c r="J861" i="35"/>
  <c r="K861" i="35" s="1"/>
  <c r="I861" i="35"/>
  <c r="J860" i="35"/>
  <c r="K860" i="35" s="1"/>
  <c r="I860" i="35"/>
  <c r="J859" i="35"/>
  <c r="K859" i="35" s="1"/>
  <c r="I859" i="35"/>
  <c r="J858" i="35"/>
  <c r="K858" i="35" s="1"/>
  <c r="I858" i="35"/>
  <c r="J857" i="35"/>
  <c r="K857" i="35" s="1"/>
  <c r="I857" i="35"/>
  <c r="J856" i="35"/>
  <c r="K856" i="35" s="1"/>
  <c r="I856" i="35"/>
  <c r="J855" i="35"/>
  <c r="K855" i="35" s="1"/>
  <c r="I855" i="35"/>
  <c r="J854" i="35"/>
  <c r="K854" i="35" s="1"/>
  <c r="I854" i="35"/>
  <c r="J853" i="35"/>
  <c r="K853" i="35" s="1"/>
  <c r="I853" i="35"/>
  <c r="J852" i="35"/>
  <c r="K852" i="35" s="1"/>
  <c r="I852" i="35"/>
  <c r="J851" i="35"/>
  <c r="K851" i="35" s="1"/>
  <c r="I851" i="35"/>
  <c r="J850" i="35"/>
  <c r="K850" i="35" s="1"/>
  <c r="I850" i="35"/>
  <c r="J849" i="35"/>
  <c r="K849" i="35" s="1"/>
  <c r="I849" i="35"/>
  <c r="J848" i="35"/>
  <c r="K848" i="35" s="1"/>
  <c r="I848" i="35"/>
  <c r="J847" i="35"/>
  <c r="K847" i="35" s="1"/>
  <c r="I847" i="35"/>
  <c r="J846" i="35"/>
  <c r="K846" i="35" s="1"/>
  <c r="I846" i="35"/>
  <c r="J845" i="35"/>
  <c r="K845" i="35" s="1"/>
  <c r="I845" i="35"/>
  <c r="J844" i="35"/>
  <c r="K844" i="35" s="1"/>
  <c r="I844" i="35"/>
  <c r="K843" i="35"/>
  <c r="J843" i="35"/>
  <c r="I843" i="35"/>
  <c r="J842" i="35"/>
  <c r="K842" i="35" s="1"/>
  <c r="I842" i="35"/>
  <c r="J841" i="35"/>
  <c r="K841" i="35" s="1"/>
  <c r="I841" i="35"/>
  <c r="J840" i="35"/>
  <c r="K840" i="35" s="1"/>
  <c r="I840" i="35"/>
  <c r="J839" i="35"/>
  <c r="K839" i="35" s="1"/>
  <c r="I839" i="35"/>
  <c r="J838" i="35"/>
  <c r="K838" i="35" s="1"/>
  <c r="I838" i="35"/>
  <c r="J837" i="35"/>
  <c r="K837" i="35" s="1"/>
  <c r="I837" i="35"/>
  <c r="J836" i="35"/>
  <c r="K836" i="35" s="1"/>
  <c r="I836" i="35"/>
  <c r="J835" i="35"/>
  <c r="K835" i="35" s="1"/>
  <c r="I835" i="35"/>
  <c r="J834" i="35"/>
  <c r="K834" i="35" s="1"/>
  <c r="I834" i="35"/>
  <c r="J833" i="35"/>
  <c r="K833" i="35" s="1"/>
  <c r="I833" i="35"/>
  <c r="J832" i="35"/>
  <c r="K832" i="35" s="1"/>
  <c r="I832" i="35"/>
  <c r="J831" i="35"/>
  <c r="K831" i="35" s="1"/>
  <c r="I831" i="35"/>
  <c r="J830" i="35"/>
  <c r="K830" i="35" s="1"/>
  <c r="I830" i="35"/>
  <c r="J829" i="35"/>
  <c r="K829" i="35" s="1"/>
  <c r="I829" i="35"/>
  <c r="J828" i="35"/>
  <c r="K828" i="35" s="1"/>
  <c r="I828" i="35"/>
  <c r="J827" i="35"/>
  <c r="K827" i="35" s="1"/>
  <c r="I827" i="35"/>
  <c r="J826" i="35"/>
  <c r="K826" i="35" s="1"/>
  <c r="I826" i="35"/>
  <c r="J825" i="35"/>
  <c r="K825" i="35" s="1"/>
  <c r="I825" i="35"/>
  <c r="J824" i="35"/>
  <c r="K824" i="35" s="1"/>
  <c r="I824" i="35"/>
  <c r="J823" i="35"/>
  <c r="K823" i="35" s="1"/>
  <c r="I823" i="35"/>
  <c r="J822" i="35"/>
  <c r="K822" i="35" s="1"/>
  <c r="I822" i="35"/>
  <c r="J821" i="35"/>
  <c r="K821" i="35" s="1"/>
  <c r="I821" i="35"/>
  <c r="J820" i="35"/>
  <c r="K820" i="35" s="1"/>
  <c r="I820" i="35"/>
  <c r="J819" i="35"/>
  <c r="K819" i="35" s="1"/>
  <c r="I819" i="35"/>
  <c r="J818" i="35"/>
  <c r="K818" i="35" s="1"/>
  <c r="I818" i="35"/>
  <c r="J817" i="35"/>
  <c r="K817" i="35" s="1"/>
  <c r="I817" i="35"/>
  <c r="J816" i="35"/>
  <c r="K816" i="35" s="1"/>
  <c r="I816" i="35"/>
  <c r="J815" i="35"/>
  <c r="K815" i="35" s="1"/>
  <c r="I815" i="35"/>
  <c r="J814" i="35"/>
  <c r="K814" i="35" s="1"/>
  <c r="I814" i="35"/>
  <c r="J813" i="35"/>
  <c r="K813" i="35" s="1"/>
  <c r="I813" i="35"/>
  <c r="J812" i="35"/>
  <c r="K812" i="35" s="1"/>
  <c r="I812" i="35"/>
  <c r="J811" i="35"/>
  <c r="K811" i="35" s="1"/>
  <c r="I811" i="35"/>
  <c r="J810" i="35"/>
  <c r="K810" i="35" s="1"/>
  <c r="I810" i="35"/>
  <c r="J809" i="35"/>
  <c r="K809" i="35" s="1"/>
  <c r="I809" i="35"/>
  <c r="J808" i="35"/>
  <c r="K808" i="35" s="1"/>
  <c r="I808" i="35"/>
  <c r="J807" i="35"/>
  <c r="K807" i="35" s="1"/>
  <c r="I807" i="35"/>
  <c r="J806" i="35"/>
  <c r="K806" i="35" s="1"/>
  <c r="I806" i="35"/>
  <c r="J805" i="35"/>
  <c r="K805" i="35" s="1"/>
  <c r="I805" i="35"/>
  <c r="I804" i="35"/>
  <c r="J803" i="35"/>
  <c r="K803" i="35" s="1"/>
  <c r="I803" i="35"/>
  <c r="J802" i="35"/>
  <c r="K802" i="35" s="1"/>
  <c r="I802" i="35"/>
  <c r="J801" i="35"/>
  <c r="K801" i="35" s="1"/>
  <c r="I801" i="35"/>
  <c r="J800" i="35"/>
  <c r="K800" i="35" s="1"/>
  <c r="I800" i="35"/>
  <c r="J799" i="35"/>
  <c r="K799" i="35" s="1"/>
  <c r="I799" i="35"/>
  <c r="J798" i="35"/>
  <c r="K798" i="35" s="1"/>
  <c r="I798" i="35"/>
  <c r="J797" i="35"/>
  <c r="K797" i="35" s="1"/>
  <c r="I797" i="35"/>
  <c r="J796" i="35"/>
  <c r="K796" i="35" s="1"/>
  <c r="I796" i="35"/>
  <c r="J795" i="35"/>
  <c r="K795" i="35" s="1"/>
  <c r="I795" i="35"/>
  <c r="J794" i="35"/>
  <c r="K794" i="35" s="1"/>
  <c r="I794" i="35"/>
  <c r="J793" i="35"/>
  <c r="K793" i="35" s="1"/>
  <c r="I793" i="35"/>
  <c r="J792" i="35"/>
  <c r="K792" i="35" s="1"/>
  <c r="I792" i="35"/>
  <c r="J791" i="35"/>
  <c r="K791" i="35" s="1"/>
  <c r="I791" i="35"/>
  <c r="J790" i="35"/>
  <c r="K790" i="35" s="1"/>
  <c r="I790" i="35"/>
  <c r="J789" i="35"/>
  <c r="K789" i="35" s="1"/>
  <c r="I789" i="35"/>
  <c r="J788" i="35"/>
  <c r="K788" i="35" s="1"/>
  <c r="I788" i="35"/>
  <c r="J787" i="35"/>
  <c r="K787" i="35" s="1"/>
  <c r="I787" i="35"/>
  <c r="J786" i="35"/>
  <c r="K786" i="35" s="1"/>
  <c r="I786" i="35"/>
  <c r="J785" i="35"/>
  <c r="K785" i="35" s="1"/>
  <c r="I785" i="35"/>
  <c r="J784" i="35"/>
  <c r="K784" i="35" s="1"/>
  <c r="I784" i="35"/>
  <c r="J783" i="35"/>
  <c r="K783" i="35" s="1"/>
  <c r="I783" i="35"/>
  <c r="J782" i="35"/>
  <c r="K782" i="35" s="1"/>
  <c r="I782" i="35"/>
  <c r="J781" i="35"/>
  <c r="K781" i="35" s="1"/>
  <c r="I781" i="35"/>
  <c r="J780" i="35"/>
  <c r="K780" i="35" s="1"/>
  <c r="I780" i="35"/>
  <c r="J779" i="35"/>
  <c r="K779" i="35" s="1"/>
  <c r="I779" i="35"/>
  <c r="J778" i="35"/>
  <c r="K778" i="35" s="1"/>
  <c r="I778" i="35"/>
  <c r="J777" i="35"/>
  <c r="K777" i="35" s="1"/>
  <c r="I777" i="35"/>
  <c r="J776" i="35"/>
  <c r="K776" i="35" s="1"/>
  <c r="I776" i="35"/>
  <c r="J775" i="35"/>
  <c r="K775" i="35" s="1"/>
  <c r="I775" i="35"/>
  <c r="J774" i="35"/>
  <c r="K774" i="35" s="1"/>
  <c r="I774" i="35"/>
  <c r="J773" i="35"/>
  <c r="K773" i="35" s="1"/>
  <c r="I773" i="35"/>
  <c r="J772" i="35"/>
  <c r="K772" i="35" s="1"/>
  <c r="I772" i="35"/>
  <c r="J771" i="35"/>
  <c r="K771" i="35" s="1"/>
  <c r="I771" i="35"/>
  <c r="J770" i="35"/>
  <c r="K770" i="35" s="1"/>
  <c r="I770" i="35"/>
  <c r="J769" i="35"/>
  <c r="K769" i="35" s="1"/>
  <c r="I769" i="35"/>
  <c r="J768" i="35"/>
  <c r="K768" i="35" s="1"/>
  <c r="I768" i="35"/>
  <c r="J767" i="35"/>
  <c r="K767" i="35" s="1"/>
  <c r="I767" i="35"/>
  <c r="J766" i="35"/>
  <c r="K766" i="35" s="1"/>
  <c r="I766" i="35"/>
  <c r="J765" i="35"/>
  <c r="K765" i="35" s="1"/>
  <c r="I765" i="35"/>
  <c r="J764" i="35"/>
  <c r="K764" i="35" s="1"/>
  <c r="I764" i="35"/>
  <c r="J763" i="35"/>
  <c r="K763" i="35" s="1"/>
  <c r="I763" i="35"/>
  <c r="J762" i="35"/>
  <c r="K762" i="35" s="1"/>
  <c r="I762" i="35"/>
  <c r="J761" i="35"/>
  <c r="K761" i="35" s="1"/>
  <c r="I761" i="35"/>
  <c r="J760" i="35"/>
  <c r="K760" i="35" s="1"/>
  <c r="I760" i="35"/>
  <c r="J759" i="35"/>
  <c r="K759" i="35" s="1"/>
  <c r="I759" i="35"/>
  <c r="J758" i="35"/>
  <c r="K758" i="35" s="1"/>
  <c r="I758" i="35"/>
  <c r="J757" i="35"/>
  <c r="K757" i="35" s="1"/>
  <c r="I757" i="35"/>
  <c r="J756" i="35"/>
  <c r="K756" i="35" s="1"/>
  <c r="I756" i="35"/>
  <c r="J755" i="35"/>
  <c r="K755" i="35" s="1"/>
  <c r="I755" i="35"/>
  <c r="J754" i="35"/>
  <c r="K754" i="35" s="1"/>
  <c r="I754" i="35"/>
  <c r="J753" i="35"/>
  <c r="K753" i="35" s="1"/>
  <c r="I753" i="35"/>
  <c r="J752" i="35"/>
  <c r="K752" i="35" s="1"/>
  <c r="I752" i="35"/>
  <c r="J751" i="35"/>
  <c r="K751" i="35" s="1"/>
  <c r="I751" i="35"/>
  <c r="J750" i="35"/>
  <c r="K750" i="35" s="1"/>
  <c r="I750" i="35"/>
  <c r="J749" i="35"/>
  <c r="K749" i="35" s="1"/>
  <c r="I749" i="35"/>
  <c r="J748" i="35"/>
  <c r="K748" i="35" s="1"/>
  <c r="I748" i="35"/>
  <c r="J747" i="35"/>
  <c r="K747" i="35" s="1"/>
  <c r="I747" i="35"/>
  <c r="J746" i="35"/>
  <c r="K746" i="35" s="1"/>
  <c r="I746" i="35"/>
  <c r="J745" i="35"/>
  <c r="K745" i="35" s="1"/>
  <c r="I745" i="35"/>
  <c r="J744" i="35"/>
  <c r="K744" i="35" s="1"/>
  <c r="I744" i="35"/>
  <c r="J743" i="35"/>
  <c r="K743" i="35" s="1"/>
  <c r="I743" i="35"/>
  <c r="J742" i="35"/>
  <c r="K742" i="35" s="1"/>
  <c r="I742" i="35"/>
  <c r="J741" i="35"/>
  <c r="K741" i="35" s="1"/>
  <c r="I741" i="35"/>
  <c r="J740" i="35"/>
  <c r="K740" i="35" s="1"/>
  <c r="I740" i="35"/>
  <c r="J739" i="35"/>
  <c r="K739" i="35" s="1"/>
  <c r="I739" i="35"/>
  <c r="J738" i="35"/>
  <c r="K738" i="35" s="1"/>
  <c r="I738" i="35"/>
  <c r="J737" i="35"/>
  <c r="K737" i="35" s="1"/>
  <c r="I737" i="35"/>
  <c r="J736" i="35"/>
  <c r="K736" i="35" s="1"/>
  <c r="I736" i="35"/>
  <c r="J735" i="35"/>
  <c r="K735" i="35" s="1"/>
  <c r="I735" i="35"/>
  <c r="J734" i="35"/>
  <c r="K734" i="35" s="1"/>
  <c r="I734" i="35"/>
  <c r="J733" i="35"/>
  <c r="K733" i="35" s="1"/>
  <c r="I733" i="35"/>
  <c r="J732" i="35"/>
  <c r="K732" i="35" s="1"/>
  <c r="I732" i="35"/>
  <c r="J731" i="35"/>
  <c r="K731" i="35" s="1"/>
  <c r="I731" i="35"/>
  <c r="J730" i="35"/>
  <c r="K730" i="35" s="1"/>
  <c r="I730" i="35"/>
  <c r="J729" i="35"/>
  <c r="K729" i="35" s="1"/>
  <c r="I729" i="35"/>
  <c r="J728" i="35"/>
  <c r="K728" i="35" s="1"/>
  <c r="I728" i="35"/>
  <c r="J727" i="35"/>
  <c r="K727" i="35" s="1"/>
  <c r="I727" i="35"/>
  <c r="J726" i="35"/>
  <c r="K726" i="35" s="1"/>
  <c r="I726" i="35"/>
  <c r="J725" i="35"/>
  <c r="K725" i="35" s="1"/>
  <c r="I725" i="35"/>
  <c r="J724" i="35"/>
  <c r="K724" i="35" s="1"/>
  <c r="I724" i="35"/>
  <c r="I723" i="35"/>
  <c r="J722" i="35"/>
  <c r="K722" i="35" s="1"/>
  <c r="I722" i="35"/>
  <c r="J721" i="35"/>
  <c r="K721" i="35" s="1"/>
  <c r="I721" i="35"/>
  <c r="J720" i="35"/>
  <c r="K720" i="35" s="1"/>
  <c r="I720" i="35"/>
  <c r="J719" i="35"/>
  <c r="K719" i="35" s="1"/>
  <c r="I719" i="35"/>
  <c r="J718" i="35"/>
  <c r="K718" i="35" s="1"/>
  <c r="I718" i="35"/>
  <c r="J717" i="35"/>
  <c r="K717" i="35" s="1"/>
  <c r="I717" i="35"/>
  <c r="J716" i="35"/>
  <c r="K716" i="35" s="1"/>
  <c r="I716" i="35"/>
  <c r="J715" i="35"/>
  <c r="K715" i="35" s="1"/>
  <c r="I715" i="35"/>
  <c r="J714" i="35"/>
  <c r="K714" i="35" s="1"/>
  <c r="I714" i="35"/>
  <c r="J713" i="35"/>
  <c r="K713" i="35" s="1"/>
  <c r="I713" i="35"/>
  <c r="J712" i="35"/>
  <c r="K712" i="35" s="1"/>
  <c r="I712" i="35"/>
  <c r="J711" i="35"/>
  <c r="K711" i="35" s="1"/>
  <c r="I711" i="35"/>
  <c r="J710" i="35"/>
  <c r="K710" i="35" s="1"/>
  <c r="I710" i="35"/>
  <c r="J709" i="35"/>
  <c r="K709" i="35" s="1"/>
  <c r="I709" i="35"/>
  <c r="J708" i="35"/>
  <c r="K708" i="35" s="1"/>
  <c r="I708" i="35"/>
  <c r="J707" i="35"/>
  <c r="K707" i="35" s="1"/>
  <c r="I707" i="35"/>
  <c r="J706" i="35"/>
  <c r="K706" i="35" s="1"/>
  <c r="I706" i="35"/>
  <c r="J705" i="35"/>
  <c r="K705" i="35" s="1"/>
  <c r="I705" i="35"/>
  <c r="J704" i="35"/>
  <c r="K704" i="35" s="1"/>
  <c r="I704" i="35"/>
  <c r="J703" i="35"/>
  <c r="K703" i="35" s="1"/>
  <c r="I703" i="35"/>
  <c r="J702" i="35"/>
  <c r="K702" i="35" s="1"/>
  <c r="I702" i="35"/>
  <c r="J701" i="35"/>
  <c r="K701" i="35" s="1"/>
  <c r="I701" i="35"/>
  <c r="J700" i="35"/>
  <c r="K700" i="35" s="1"/>
  <c r="I700" i="35"/>
  <c r="J699" i="35"/>
  <c r="K699" i="35" s="1"/>
  <c r="I699" i="35"/>
  <c r="J698" i="35"/>
  <c r="K698" i="35" s="1"/>
  <c r="I698" i="35"/>
  <c r="J697" i="35"/>
  <c r="K697" i="35" s="1"/>
  <c r="I697" i="35"/>
  <c r="J696" i="35"/>
  <c r="K696" i="35" s="1"/>
  <c r="I696" i="35"/>
  <c r="J695" i="35"/>
  <c r="K695" i="35" s="1"/>
  <c r="I695" i="35"/>
  <c r="J694" i="35"/>
  <c r="K694" i="35" s="1"/>
  <c r="I694" i="35"/>
  <c r="J693" i="35"/>
  <c r="K693" i="35" s="1"/>
  <c r="I693" i="35"/>
  <c r="J692" i="35"/>
  <c r="K692" i="35" s="1"/>
  <c r="I692" i="35"/>
  <c r="J691" i="35"/>
  <c r="K691" i="35" s="1"/>
  <c r="I691" i="35"/>
  <c r="J690" i="35"/>
  <c r="K690" i="35" s="1"/>
  <c r="I690" i="35"/>
  <c r="J689" i="35"/>
  <c r="K689" i="35" s="1"/>
  <c r="I689" i="35"/>
  <c r="J688" i="35"/>
  <c r="K688" i="35" s="1"/>
  <c r="I688" i="35"/>
  <c r="J687" i="35"/>
  <c r="K687" i="35" s="1"/>
  <c r="I687" i="35"/>
  <c r="J686" i="35"/>
  <c r="K686" i="35" s="1"/>
  <c r="I686" i="35"/>
  <c r="J685" i="35"/>
  <c r="K685" i="35" s="1"/>
  <c r="I685" i="35"/>
  <c r="J684" i="35"/>
  <c r="K684" i="35" s="1"/>
  <c r="I684" i="35"/>
  <c r="J683" i="35"/>
  <c r="K683" i="35" s="1"/>
  <c r="I683" i="35"/>
  <c r="J682" i="35"/>
  <c r="K682" i="35" s="1"/>
  <c r="I682" i="35"/>
  <c r="J681" i="35"/>
  <c r="K681" i="35" s="1"/>
  <c r="I681" i="35"/>
  <c r="J680" i="35"/>
  <c r="K680" i="35" s="1"/>
  <c r="I680" i="35"/>
  <c r="J679" i="35"/>
  <c r="K679" i="35" s="1"/>
  <c r="I679" i="35"/>
  <c r="J678" i="35"/>
  <c r="K678" i="35" s="1"/>
  <c r="I678" i="35"/>
  <c r="J677" i="35"/>
  <c r="K677" i="35" s="1"/>
  <c r="I677" i="35"/>
  <c r="J676" i="35"/>
  <c r="K676" i="35" s="1"/>
  <c r="I676" i="35"/>
  <c r="J675" i="35"/>
  <c r="K675" i="35" s="1"/>
  <c r="I675" i="35"/>
  <c r="J674" i="35"/>
  <c r="K674" i="35" s="1"/>
  <c r="I674" i="35"/>
  <c r="J673" i="35"/>
  <c r="K673" i="35" s="1"/>
  <c r="I673" i="35"/>
  <c r="J672" i="35"/>
  <c r="K672" i="35" s="1"/>
  <c r="I672" i="35"/>
  <c r="J671" i="35"/>
  <c r="K671" i="35" s="1"/>
  <c r="I671" i="35"/>
  <c r="J670" i="35"/>
  <c r="K670" i="35" s="1"/>
  <c r="I670" i="35"/>
  <c r="J669" i="35"/>
  <c r="K669" i="35" s="1"/>
  <c r="I669" i="35"/>
  <c r="J668" i="35"/>
  <c r="K668" i="35" s="1"/>
  <c r="I668" i="35"/>
  <c r="J667" i="35"/>
  <c r="K667" i="35" s="1"/>
  <c r="I667" i="35"/>
  <c r="J666" i="35"/>
  <c r="K666" i="35" s="1"/>
  <c r="I666" i="35"/>
  <c r="J665" i="35"/>
  <c r="K665" i="35" s="1"/>
  <c r="I665" i="35"/>
  <c r="J664" i="35"/>
  <c r="K664" i="35" s="1"/>
  <c r="I664" i="35"/>
  <c r="J663" i="35"/>
  <c r="K663" i="35" s="1"/>
  <c r="I663" i="35"/>
  <c r="J662" i="35"/>
  <c r="K662" i="35" s="1"/>
  <c r="I662" i="35"/>
  <c r="J661" i="35"/>
  <c r="K661" i="35" s="1"/>
  <c r="I661" i="35"/>
  <c r="J660" i="35"/>
  <c r="K660" i="35" s="1"/>
  <c r="I660" i="35"/>
  <c r="J659" i="35"/>
  <c r="K659" i="35" s="1"/>
  <c r="I659" i="35"/>
  <c r="J658" i="35"/>
  <c r="K658" i="35" s="1"/>
  <c r="I658" i="35"/>
  <c r="J657" i="35"/>
  <c r="K657" i="35" s="1"/>
  <c r="I657" i="35"/>
  <c r="J656" i="35"/>
  <c r="K656" i="35" s="1"/>
  <c r="I656" i="35"/>
  <c r="J655" i="35"/>
  <c r="K655" i="35" s="1"/>
  <c r="I655" i="35"/>
  <c r="J654" i="35"/>
  <c r="K654" i="35" s="1"/>
  <c r="I654" i="35"/>
  <c r="J653" i="35"/>
  <c r="K653" i="35" s="1"/>
  <c r="I653" i="35"/>
  <c r="J652" i="35"/>
  <c r="K652" i="35" s="1"/>
  <c r="I652" i="35"/>
  <c r="J651" i="35"/>
  <c r="K651" i="35" s="1"/>
  <c r="I651" i="35"/>
  <c r="J650" i="35"/>
  <c r="K650" i="35" s="1"/>
  <c r="I650" i="35"/>
  <c r="J649" i="35"/>
  <c r="K649" i="35" s="1"/>
  <c r="I649" i="35"/>
  <c r="J648" i="35"/>
  <c r="K648" i="35" s="1"/>
  <c r="I648" i="35"/>
  <c r="J647" i="35"/>
  <c r="K647" i="35" s="1"/>
  <c r="I647" i="35"/>
  <c r="J646" i="35"/>
  <c r="K646" i="35" s="1"/>
  <c r="I646" i="35"/>
  <c r="J645" i="35"/>
  <c r="K645" i="35" s="1"/>
  <c r="I645" i="35"/>
  <c r="J644" i="35"/>
  <c r="K644" i="35" s="1"/>
  <c r="I644" i="35"/>
  <c r="J643" i="35"/>
  <c r="K643" i="35" s="1"/>
  <c r="I643" i="35"/>
  <c r="J642" i="35"/>
  <c r="K642" i="35" s="1"/>
  <c r="I642" i="35"/>
  <c r="J641" i="35"/>
  <c r="K641" i="35" s="1"/>
  <c r="I641" i="35"/>
  <c r="J640" i="35"/>
  <c r="K640" i="35" s="1"/>
  <c r="I640" i="35"/>
  <c r="J639" i="35"/>
  <c r="K639" i="35" s="1"/>
  <c r="I639" i="35"/>
  <c r="J638" i="35"/>
  <c r="K638" i="35" s="1"/>
  <c r="I638" i="35"/>
  <c r="J637" i="35"/>
  <c r="K637" i="35" s="1"/>
  <c r="I637" i="35"/>
  <c r="J636" i="35"/>
  <c r="K636" i="35" s="1"/>
  <c r="I636" i="35"/>
  <c r="J635" i="35"/>
  <c r="K635" i="35" s="1"/>
  <c r="I635" i="35"/>
  <c r="J634" i="35"/>
  <c r="K634" i="35" s="1"/>
  <c r="I634" i="35"/>
  <c r="J633" i="35"/>
  <c r="K633" i="35" s="1"/>
  <c r="I633" i="35"/>
  <c r="J632" i="35"/>
  <c r="K632" i="35" s="1"/>
  <c r="I632" i="35"/>
  <c r="J631" i="35"/>
  <c r="K631" i="35" s="1"/>
  <c r="I631" i="35"/>
  <c r="J630" i="35"/>
  <c r="K630" i="35" s="1"/>
  <c r="I630" i="35"/>
  <c r="J629" i="35"/>
  <c r="K629" i="35" s="1"/>
  <c r="I629" i="35"/>
  <c r="J628" i="35"/>
  <c r="K628" i="35" s="1"/>
  <c r="I628" i="35"/>
  <c r="J627" i="35"/>
  <c r="K627" i="35" s="1"/>
  <c r="I627" i="35"/>
  <c r="J626" i="35"/>
  <c r="K626" i="35" s="1"/>
  <c r="I626" i="35"/>
  <c r="J625" i="35"/>
  <c r="K625" i="35" s="1"/>
  <c r="I625" i="35"/>
  <c r="J624" i="35"/>
  <c r="K624" i="35" s="1"/>
  <c r="I624" i="35"/>
  <c r="I623" i="35"/>
  <c r="J622" i="35"/>
  <c r="K622" i="35" s="1"/>
  <c r="I622" i="35"/>
  <c r="J621" i="35"/>
  <c r="K621" i="35" s="1"/>
  <c r="I621" i="35"/>
  <c r="J620" i="35"/>
  <c r="K620" i="35" s="1"/>
  <c r="I620" i="35"/>
  <c r="J619" i="35"/>
  <c r="K619" i="35" s="1"/>
  <c r="I619" i="35"/>
  <c r="J618" i="35"/>
  <c r="K618" i="35" s="1"/>
  <c r="I618" i="35"/>
  <c r="J617" i="35"/>
  <c r="K617" i="35" s="1"/>
  <c r="I617" i="35"/>
  <c r="J616" i="35"/>
  <c r="K616" i="35" s="1"/>
  <c r="I616" i="35"/>
  <c r="J615" i="35"/>
  <c r="K615" i="35" s="1"/>
  <c r="I615" i="35"/>
  <c r="J614" i="35"/>
  <c r="K614" i="35" s="1"/>
  <c r="I614" i="35"/>
  <c r="J613" i="35"/>
  <c r="K613" i="35" s="1"/>
  <c r="I613" i="35"/>
  <c r="J612" i="35"/>
  <c r="K612" i="35" s="1"/>
  <c r="I612" i="35"/>
  <c r="J611" i="35"/>
  <c r="K611" i="35" s="1"/>
  <c r="I611" i="35"/>
  <c r="J610" i="35"/>
  <c r="K610" i="35" s="1"/>
  <c r="I610" i="35"/>
  <c r="J609" i="35"/>
  <c r="K609" i="35" s="1"/>
  <c r="I609" i="35"/>
  <c r="J608" i="35"/>
  <c r="K608" i="35" s="1"/>
  <c r="I608" i="35"/>
  <c r="J607" i="35"/>
  <c r="K607" i="35" s="1"/>
  <c r="I607" i="35"/>
  <c r="J606" i="35"/>
  <c r="K606" i="35" s="1"/>
  <c r="I606" i="35"/>
  <c r="J605" i="35"/>
  <c r="K605" i="35" s="1"/>
  <c r="I605" i="35"/>
  <c r="J604" i="35"/>
  <c r="K604" i="35" s="1"/>
  <c r="I604" i="35"/>
  <c r="J603" i="35"/>
  <c r="K603" i="35" s="1"/>
  <c r="I603" i="35"/>
  <c r="J602" i="35"/>
  <c r="K602" i="35" s="1"/>
  <c r="I602" i="35"/>
  <c r="J601" i="35"/>
  <c r="K601" i="35" s="1"/>
  <c r="I601" i="35"/>
  <c r="J600" i="35"/>
  <c r="K600" i="35" s="1"/>
  <c r="I600" i="35"/>
  <c r="J599" i="35"/>
  <c r="K599" i="35" s="1"/>
  <c r="I599" i="35"/>
  <c r="J598" i="35"/>
  <c r="K598" i="35" s="1"/>
  <c r="I598" i="35"/>
  <c r="J597" i="35"/>
  <c r="K597" i="35" s="1"/>
  <c r="I597" i="35"/>
  <c r="J596" i="35"/>
  <c r="K596" i="35" s="1"/>
  <c r="I596" i="35"/>
  <c r="J595" i="35"/>
  <c r="K595" i="35" s="1"/>
  <c r="I595" i="35"/>
  <c r="J594" i="35"/>
  <c r="K594" i="35" s="1"/>
  <c r="I594" i="35"/>
  <c r="J593" i="35"/>
  <c r="K593" i="35" s="1"/>
  <c r="I593" i="35"/>
  <c r="J592" i="35"/>
  <c r="K592" i="35" s="1"/>
  <c r="I592" i="35"/>
  <c r="J591" i="35"/>
  <c r="K591" i="35" s="1"/>
  <c r="I591" i="35"/>
  <c r="J590" i="35"/>
  <c r="K590" i="35" s="1"/>
  <c r="I590" i="35"/>
  <c r="J589" i="35"/>
  <c r="K589" i="35" s="1"/>
  <c r="I589" i="35"/>
  <c r="J588" i="35"/>
  <c r="K588" i="35" s="1"/>
  <c r="I588" i="35"/>
  <c r="J587" i="35"/>
  <c r="K587" i="35" s="1"/>
  <c r="I587" i="35"/>
  <c r="J586" i="35"/>
  <c r="K586" i="35" s="1"/>
  <c r="I586" i="35"/>
  <c r="J585" i="35"/>
  <c r="K585" i="35" s="1"/>
  <c r="I585" i="35"/>
  <c r="J584" i="35"/>
  <c r="K584" i="35" s="1"/>
  <c r="I584" i="35"/>
  <c r="J583" i="35"/>
  <c r="K583" i="35" s="1"/>
  <c r="I583" i="35"/>
  <c r="J582" i="35"/>
  <c r="K582" i="35" s="1"/>
  <c r="I582" i="35"/>
  <c r="J581" i="35"/>
  <c r="K581" i="35" s="1"/>
  <c r="I581" i="35"/>
  <c r="J580" i="35"/>
  <c r="K580" i="35" s="1"/>
  <c r="I580" i="35"/>
  <c r="J579" i="35"/>
  <c r="K579" i="35" s="1"/>
  <c r="I579" i="35"/>
  <c r="J578" i="35"/>
  <c r="K578" i="35" s="1"/>
  <c r="I578" i="35"/>
  <c r="J577" i="35"/>
  <c r="K577" i="35" s="1"/>
  <c r="I577" i="35"/>
  <c r="J576" i="35"/>
  <c r="K576" i="35" s="1"/>
  <c r="I576" i="35"/>
  <c r="J575" i="35"/>
  <c r="K575" i="35" s="1"/>
  <c r="I575" i="35"/>
  <c r="J574" i="35"/>
  <c r="K574" i="35" s="1"/>
  <c r="I574" i="35"/>
  <c r="J573" i="35"/>
  <c r="K573" i="35" s="1"/>
  <c r="I573" i="35"/>
  <c r="J572" i="35"/>
  <c r="K572" i="35" s="1"/>
  <c r="I572" i="35"/>
  <c r="J571" i="35"/>
  <c r="K571" i="35" s="1"/>
  <c r="I571" i="35"/>
  <c r="J570" i="35"/>
  <c r="K570" i="35" s="1"/>
  <c r="I570" i="35"/>
  <c r="J569" i="35"/>
  <c r="K569" i="35" s="1"/>
  <c r="I569" i="35"/>
  <c r="J568" i="35"/>
  <c r="K568" i="35" s="1"/>
  <c r="I568" i="35"/>
  <c r="J567" i="35"/>
  <c r="K567" i="35" s="1"/>
  <c r="I567" i="35"/>
  <c r="J566" i="35"/>
  <c r="K566" i="35" s="1"/>
  <c r="I566" i="35"/>
  <c r="K565" i="35"/>
  <c r="J565" i="35"/>
  <c r="I565" i="35"/>
  <c r="J564" i="35"/>
  <c r="K564" i="35" s="1"/>
  <c r="I564" i="35"/>
  <c r="J563" i="35"/>
  <c r="K563" i="35" s="1"/>
  <c r="I563" i="35"/>
  <c r="J562" i="35"/>
  <c r="K562" i="35" s="1"/>
  <c r="I562" i="35"/>
  <c r="J561" i="35"/>
  <c r="K561" i="35" s="1"/>
  <c r="I561" i="35"/>
  <c r="J560" i="35"/>
  <c r="K560" i="35" s="1"/>
  <c r="I560" i="35"/>
  <c r="J559" i="35"/>
  <c r="K559" i="35" s="1"/>
  <c r="I559" i="35"/>
  <c r="J558" i="35"/>
  <c r="K558" i="35" s="1"/>
  <c r="I558" i="35"/>
  <c r="J557" i="35"/>
  <c r="K557" i="35" s="1"/>
  <c r="I557" i="35"/>
  <c r="J556" i="35"/>
  <c r="K556" i="35" s="1"/>
  <c r="I556" i="35"/>
  <c r="J555" i="35"/>
  <c r="K555" i="35" s="1"/>
  <c r="I555" i="35"/>
  <c r="J554" i="35"/>
  <c r="K554" i="35" s="1"/>
  <c r="I554" i="35"/>
  <c r="J553" i="35"/>
  <c r="K553" i="35" s="1"/>
  <c r="I553" i="35"/>
  <c r="J552" i="35"/>
  <c r="K552" i="35" s="1"/>
  <c r="I552" i="35"/>
  <c r="J551" i="35"/>
  <c r="K551" i="35" s="1"/>
  <c r="I551" i="35"/>
  <c r="J550" i="35"/>
  <c r="K550" i="35" s="1"/>
  <c r="I550" i="35"/>
  <c r="J549" i="35"/>
  <c r="K549" i="35" s="1"/>
  <c r="I549" i="35"/>
  <c r="J548" i="35"/>
  <c r="K548" i="35" s="1"/>
  <c r="I548" i="35"/>
  <c r="J547" i="35"/>
  <c r="K547" i="35" s="1"/>
  <c r="I547" i="35"/>
  <c r="J546" i="35"/>
  <c r="K546" i="35" s="1"/>
  <c r="I546" i="35"/>
  <c r="J545" i="35"/>
  <c r="K545" i="35" s="1"/>
  <c r="I545" i="35"/>
  <c r="J544" i="35"/>
  <c r="K544" i="35" s="1"/>
  <c r="I544" i="35"/>
  <c r="J543" i="35"/>
  <c r="K543" i="35" s="1"/>
  <c r="I543" i="35"/>
  <c r="J542" i="35"/>
  <c r="K542" i="35" s="1"/>
  <c r="I542" i="35"/>
  <c r="J541" i="35"/>
  <c r="K541" i="35" s="1"/>
  <c r="I541" i="35"/>
  <c r="J540" i="35"/>
  <c r="K540" i="35" s="1"/>
  <c r="I540" i="35"/>
  <c r="J539" i="35"/>
  <c r="K539" i="35" s="1"/>
  <c r="I539" i="35"/>
  <c r="J538" i="35"/>
  <c r="K538" i="35" s="1"/>
  <c r="I538" i="35"/>
  <c r="J537" i="35"/>
  <c r="K537" i="35" s="1"/>
  <c r="I537" i="35"/>
  <c r="J536" i="35"/>
  <c r="K536" i="35" s="1"/>
  <c r="I536" i="35"/>
  <c r="I535" i="35"/>
  <c r="J534" i="35"/>
  <c r="K534" i="35" s="1"/>
  <c r="I534" i="35"/>
  <c r="J533" i="35"/>
  <c r="K533" i="35" s="1"/>
  <c r="I533" i="35"/>
  <c r="J532" i="35"/>
  <c r="K532" i="35" s="1"/>
  <c r="I532" i="35"/>
  <c r="J531" i="35"/>
  <c r="K531" i="35" s="1"/>
  <c r="I531" i="35"/>
  <c r="J530" i="35"/>
  <c r="K530" i="35" s="1"/>
  <c r="I530" i="35"/>
  <c r="J529" i="35"/>
  <c r="K529" i="35" s="1"/>
  <c r="I529" i="35"/>
  <c r="J528" i="35"/>
  <c r="K528" i="35" s="1"/>
  <c r="I528" i="35"/>
  <c r="J527" i="35"/>
  <c r="K527" i="35" s="1"/>
  <c r="I527" i="35"/>
  <c r="J526" i="35"/>
  <c r="K526" i="35" s="1"/>
  <c r="I526" i="35"/>
  <c r="J525" i="35"/>
  <c r="K525" i="35" s="1"/>
  <c r="I525" i="35"/>
  <c r="J524" i="35"/>
  <c r="K524" i="35" s="1"/>
  <c r="I524" i="35"/>
  <c r="J523" i="35"/>
  <c r="K523" i="35" s="1"/>
  <c r="I523" i="35"/>
  <c r="J522" i="35"/>
  <c r="K522" i="35" s="1"/>
  <c r="I522" i="35"/>
  <c r="J521" i="35"/>
  <c r="K521" i="35" s="1"/>
  <c r="I521" i="35"/>
  <c r="J520" i="35"/>
  <c r="K520" i="35" s="1"/>
  <c r="I520" i="35"/>
  <c r="J519" i="35"/>
  <c r="K519" i="35" s="1"/>
  <c r="I519" i="35"/>
  <c r="J518" i="35"/>
  <c r="K518" i="35" s="1"/>
  <c r="I518" i="35"/>
  <c r="K517" i="35"/>
  <c r="J517" i="35"/>
  <c r="I517" i="35"/>
  <c r="J516" i="35"/>
  <c r="K516" i="35" s="1"/>
  <c r="I516" i="35"/>
  <c r="J515" i="35"/>
  <c r="K515" i="35" s="1"/>
  <c r="I515" i="35"/>
  <c r="J514" i="35"/>
  <c r="K514" i="35" s="1"/>
  <c r="I514" i="35"/>
  <c r="J513" i="35"/>
  <c r="K513" i="35" s="1"/>
  <c r="I513" i="35"/>
  <c r="J512" i="35"/>
  <c r="K512" i="35" s="1"/>
  <c r="I512" i="35"/>
  <c r="J511" i="35"/>
  <c r="K511" i="35" s="1"/>
  <c r="I511" i="35"/>
  <c r="J510" i="35"/>
  <c r="K510" i="35" s="1"/>
  <c r="I510" i="35"/>
  <c r="J509" i="35"/>
  <c r="K509" i="35" s="1"/>
  <c r="I509" i="35"/>
  <c r="J508" i="35"/>
  <c r="K508" i="35" s="1"/>
  <c r="I508" i="35"/>
  <c r="J507" i="35"/>
  <c r="K507" i="35" s="1"/>
  <c r="I507" i="35"/>
  <c r="J506" i="35"/>
  <c r="K506" i="35" s="1"/>
  <c r="I506" i="35"/>
  <c r="J505" i="35"/>
  <c r="K505" i="35" s="1"/>
  <c r="I505" i="35"/>
  <c r="J504" i="35"/>
  <c r="K504" i="35" s="1"/>
  <c r="I504" i="35"/>
  <c r="J503" i="35"/>
  <c r="K503" i="35" s="1"/>
  <c r="I503" i="35"/>
  <c r="J502" i="35"/>
  <c r="K502" i="35" s="1"/>
  <c r="I502" i="35"/>
  <c r="J501" i="35"/>
  <c r="K501" i="35" s="1"/>
  <c r="I501" i="35"/>
  <c r="J500" i="35"/>
  <c r="K500" i="35" s="1"/>
  <c r="I500" i="35"/>
  <c r="J499" i="35"/>
  <c r="K499" i="35" s="1"/>
  <c r="I499" i="35"/>
  <c r="J498" i="35"/>
  <c r="K498" i="35" s="1"/>
  <c r="I498" i="35"/>
  <c r="J497" i="35"/>
  <c r="K497" i="35" s="1"/>
  <c r="I497" i="35"/>
  <c r="J496" i="35"/>
  <c r="K496" i="35" s="1"/>
  <c r="I496" i="35"/>
  <c r="J495" i="35"/>
  <c r="K495" i="35" s="1"/>
  <c r="I495" i="35"/>
  <c r="J494" i="35"/>
  <c r="K494" i="35" s="1"/>
  <c r="I494" i="35"/>
  <c r="J493" i="35"/>
  <c r="K493" i="35" s="1"/>
  <c r="I493" i="35"/>
  <c r="J492" i="35"/>
  <c r="K492" i="35" s="1"/>
  <c r="I492" i="35"/>
  <c r="J491" i="35"/>
  <c r="K491" i="35" s="1"/>
  <c r="I491" i="35"/>
  <c r="J490" i="35"/>
  <c r="K490" i="35" s="1"/>
  <c r="I490" i="35"/>
  <c r="J489" i="35"/>
  <c r="K489" i="35" s="1"/>
  <c r="I489" i="35"/>
  <c r="J488" i="35"/>
  <c r="K488" i="35" s="1"/>
  <c r="I488" i="35"/>
  <c r="J487" i="35"/>
  <c r="K487" i="35" s="1"/>
  <c r="I487" i="35"/>
  <c r="J486" i="35"/>
  <c r="K486" i="35" s="1"/>
  <c r="I486" i="35"/>
  <c r="J485" i="35"/>
  <c r="K485" i="35" s="1"/>
  <c r="I485" i="35"/>
  <c r="J484" i="35"/>
  <c r="K484" i="35" s="1"/>
  <c r="I484" i="35"/>
  <c r="J483" i="35"/>
  <c r="K483" i="35" s="1"/>
  <c r="I483" i="35"/>
  <c r="J482" i="35"/>
  <c r="K482" i="35" s="1"/>
  <c r="I482" i="35"/>
  <c r="J481" i="35"/>
  <c r="K481" i="35" s="1"/>
  <c r="I481" i="35"/>
  <c r="J480" i="35"/>
  <c r="K480" i="35" s="1"/>
  <c r="I480" i="35"/>
  <c r="J479" i="35"/>
  <c r="K479" i="35" s="1"/>
  <c r="I479" i="35"/>
  <c r="J478" i="35"/>
  <c r="K478" i="35" s="1"/>
  <c r="I478" i="35"/>
  <c r="J477" i="35"/>
  <c r="K477" i="35" s="1"/>
  <c r="I477" i="35"/>
  <c r="J476" i="35"/>
  <c r="K476" i="35" s="1"/>
  <c r="I476" i="35"/>
  <c r="J475" i="35"/>
  <c r="K475" i="35" s="1"/>
  <c r="I475" i="35"/>
  <c r="J474" i="35"/>
  <c r="K474" i="35" s="1"/>
  <c r="I474" i="35"/>
  <c r="J473" i="35"/>
  <c r="K473" i="35" s="1"/>
  <c r="I473" i="35"/>
  <c r="J472" i="35"/>
  <c r="K472" i="35" s="1"/>
  <c r="I472" i="35"/>
  <c r="J471" i="35"/>
  <c r="K471" i="35" s="1"/>
  <c r="I471" i="35"/>
  <c r="J470" i="35"/>
  <c r="K470" i="35" s="1"/>
  <c r="I470" i="35"/>
  <c r="J469" i="35"/>
  <c r="K469" i="35" s="1"/>
  <c r="I469" i="35"/>
  <c r="J468" i="35"/>
  <c r="K468" i="35" s="1"/>
  <c r="I468" i="35"/>
  <c r="J467" i="35"/>
  <c r="K467" i="35" s="1"/>
  <c r="I467" i="35"/>
  <c r="J466" i="35"/>
  <c r="K466" i="35" s="1"/>
  <c r="I466" i="35"/>
  <c r="I465" i="35"/>
  <c r="J464" i="35"/>
  <c r="K464" i="35" s="1"/>
  <c r="I464" i="35"/>
  <c r="J463" i="35"/>
  <c r="K463" i="35" s="1"/>
  <c r="I463" i="35"/>
  <c r="J462" i="35"/>
  <c r="K462" i="35" s="1"/>
  <c r="I462" i="35"/>
  <c r="J461" i="35"/>
  <c r="K461" i="35" s="1"/>
  <c r="I461" i="35"/>
  <c r="J460" i="35"/>
  <c r="K460" i="35" s="1"/>
  <c r="I460" i="35"/>
  <c r="J459" i="35"/>
  <c r="K459" i="35" s="1"/>
  <c r="I459" i="35"/>
  <c r="J458" i="35"/>
  <c r="K458" i="35" s="1"/>
  <c r="I458" i="35"/>
  <c r="J457" i="35"/>
  <c r="K457" i="35" s="1"/>
  <c r="I457" i="35"/>
  <c r="J456" i="35"/>
  <c r="K456" i="35" s="1"/>
  <c r="I456" i="35"/>
  <c r="J455" i="35"/>
  <c r="K455" i="35" s="1"/>
  <c r="I455" i="35"/>
  <c r="J454" i="35"/>
  <c r="K454" i="35" s="1"/>
  <c r="I454" i="35"/>
  <c r="J453" i="35"/>
  <c r="K453" i="35" s="1"/>
  <c r="I453" i="35"/>
  <c r="J452" i="35"/>
  <c r="K452" i="35" s="1"/>
  <c r="I452" i="35"/>
  <c r="J451" i="35"/>
  <c r="K451" i="35" s="1"/>
  <c r="I451" i="35"/>
  <c r="J450" i="35"/>
  <c r="K450" i="35" s="1"/>
  <c r="I450" i="35"/>
  <c r="J449" i="35"/>
  <c r="K449" i="35" s="1"/>
  <c r="I449" i="35"/>
  <c r="J448" i="35"/>
  <c r="K448" i="35" s="1"/>
  <c r="I448" i="35"/>
  <c r="J447" i="35"/>
  <c r="K447" i="35" s="1"/>
  <c r="I447" i="35"/>
  <c r="J446" i="35"/>
  <c r="K446" i="35" s="1"/>
  <c r="I446" i="35"/>
  <c r="J445" i="35"/>
  <c r="K445" i="35" s="1"/>
  <c r="I445" i="35"/>
  <c r="J444" i="35"/>
  <c r="K444" i="35" s="1"/>
  <c r="I444" i="35"/>
  <c r="J443" i="35"/>
  <c r="K443" i="35" s="1"/>
  <c r="I443" i="35"/>
  <c r="J442" i="35"/>
  <c r="K442" i="35" s="1"/>
  <c r="I442" i="35"/>
  <c r="J441" i="35"/>
  <c r="K441" i="35" s="1"/>
  <c r="I441" i="35"/>
  <c r="J440" i="35"/>
  <c r="K440" i="35" s="1"/>
  <c r="I440" i="35"/>
  <c r="J439" i="35"/>
  <c r="K439" i="35" s="1"/>
  <c r="I439" i="35"/>
  <c r="J438" i="35"/>
  <c r="K438" i="35" s="1"/>
  <c r="I438" i="35"/>
  <c r="J437" i="35"/>
  <c r="K437" i="35" s="1"/>
  <c r="I437" i="35"/>
  <c r="J436" i="35"/>
  <c r="K436" i="35" s="1"/>
  <c r="I436" i="35"/>
  <c r="J435" i="35"/>
  <c r="K435" i="35" s="1"/>
  <c r="I435" i="35"/>
  <c r="J434" i="35"/>
  <c r="K434" i="35" s="1"/>
  <c r="I434" i="35"/>
  <c r="J433" i="35"/>
  <c r="K433" i="35" s="1"/>
  <c r="I433" i="35"/>
  <c r="J432" i="35"/>
  <c r="K432" i="35" s="1"/>
  <c r="I432" i="35"/>
  <c r="J431" i="35"/>
  <c r="K431" i="35" s="1"/>
  <c r="I431" i="35"/>
  <c r="J430" i="35"/>
  <c r="K430" i="35" s="1"/>
  <c r="I430" i="35"/>
  <c r="J429" i="35"/>
  <c r="K429" i="35" s="1"/>
  <c r="I429" i="35"/>
  <c r="J428" i="35"/>
  <c r="K428" i="35" s="1"/>
  <c r="I428" i="35"/>
  <c r="J427" i="35"/>
  <c r="K427" i="35" s="1"/>
  <c r="I427" i="35"/>
  <c r="J426" i="35"/>
  <c r="K426" i="35" s="1"/>
  <c r="I426" i="35"/>
  <c r="J425" i="35"/>
  <c r="K425" i="35" s="1"/>
  <c r="I425" i="35"/>
  <c r="J424" i="35"/>
  <c r="K424" i="35" s="1"/>
  <c r="I424" i="35"/>
  <c r="J423" i="35"/>
  <c r="K423" i="35" s="1"/>
  <c r="I423" i="35"/>
  <c r="J422" i="35"/>
  <c r="K422" i="35" s="1"/>
  <c r="I422" i="35"/>
  <c r="J421" i="35"/>
  <c r="K421" i="35" s="1"/>
  <c r="I421" i="35"/>
  <c r="J420" i="35"/>
  <c r="K420" i="35" s="1"/>
  <c r="I420" i="35"/>
  <c r="J419" i="35"/>
  <c r="K419" i="35" s="1"/>
  <c r="I419" i="35"/>
  <c r="J418" i="35"/>
  <c r="K418" i="35" s="1"/>
  <c r="I418" i="35"/>
  <c r="J417" i="35"/>
  <c r="K417" i="35" s="1"/>
  <c r="I417" i="35"/>
  <c r="J416" i="35"/>
  <c r="K416" i="35" s="1"/>
  <c r="I416" i="35"/>
  <c r="J415" i="35"/>
  <c r="K415" i="35" s="1"/>
  <c r="I415" i="35"/>
  <c r="J414" i="35"/>
  <c r="K414" i="35" s="1"/>
  <c r="I414" i="35"/>
  <c r="J413" i="35"/>
  <c r="K413" i="35" s="1"/>
  <c r="I413" i="35"/>
  <c r="J412" i="35"/>
  <c r="K412" i="35" s="1"/>
  <c r="I412" i="35"/>
  <c r="J411" i="35"/>
  <c r="K411" i="35" s="1"/>
  <c r="I411" i="35"/>
  <c r="J410" i="35"/>
  <c r="K410" i="35" s="1"/>
  <c r="I410" i="35"/>
  <c r="J409" i="35"/>
  <c r="K409" i="35" s="1"/>
  <c r="I409" i="35"/>
  <c r="J408" i="35"/>
  <c r="K408" i="35" s="1"/>
  <c r="I408" i="35"/>
  <c r="J407" i="35"/>
  <c r="K407" i="35" s="1"/>
  <c r="I407" i="35"/>
  <c r="J406" i="35"/>
  <c r="K406" i="35" s="1"/>
  <c r="I406" i="35"/>
  <c r="J405" i="35"/>
  <c r="K405" i="35" s="1"/>
  <c r="I405" i="35"/>
  <c r="J404" i="35"/>
  <c r="K404" i="35" s="1"/>
  <c r="I404" i="35"/>
  <c r="J403" i="35"/>
  <c r="K403" i="35" s="1"/>
  <c r="I403" i="35"/>
  <c r="J402" i="35"/>
  <c r="K402" i="35" s="1"/>
  <c r="I402" i="35"/>
  <c r="J401" i="35"/>
  <c r="K401" i="35" s="1"/>
  <c r="I401" i="35"/>
  <c r="J400" i="35"/>
  <c r="K400" i="35" s="1"/>
  <c r="I400" i="35"/>
  <c r="J399" i="35"/>
  <c r="K399" i="35" s="1"/>
  <c r="I399" i="35"/>
  <c r="J398" i="35"/>
  <c r="K398" i="35" s="1"/>
  <c r="I398" i="35"/>
  <c r="J397" i="35"/>
  <c r="K397" i="35" s="1"/>
  <c r="I397" i="35"/>
  <c r="J396" i="35"/>
  <c r="K396" i="35" s="1"/>
  <c r="I396" i="35"/>
  <c r="J395" i="35"/>
  <c r="K395" i="35" s="1"/>
  <c r="I395" i="35"/>
  <c r="J394" i="35"/>
  <c r="K394" i="35" s="1"/>
  <c r="I394" i="35"/>
  <c r="J393" i="35"/>
  <c r="K393" i="35" s="1"/>
  <c r="I393" i="35"/>
  <c r="J392" i="35"/>
  <c r="K392" i="35" s="1"/>
  <c r="I392" i="35"/>
  <c r="J391" i="35"/>
  <c r="K391" i="35" s="1"/>
  <c r="I391" i="35"/>
  <c r="J390" i="35"/>
  <c r="K390" i="35" s="1"/>
  <c r="I390" i="35"/>
  <c r="J389" i="35"/>
  <c r="K389" i="35" s="1"/>
  <c r="I389" i="35"/>
  <c r="J388" i="35"/>
  <c r="K388" i="35" s="1"/>
  <c r="I388" i="35"/>
  <c r="I387" i="35"/>
  <c r="J386" i="35"/>
  <c r="K386" i="35" s="1"/>
  <c r="I386" i="35"/>
  <c r="J385" i="35"/>
  <c r="K385" i="35" s="1"/>
  <c r="I385" i="35"/>
  <c r="J384" i="35"/>
  <c r="K384" i="35" s="1"/>
  <c r="I384" i="35"/>
  <c r="J383" i="35"/>
  <c r="K383" i="35" s="1"/>
  <c r="I383" i="35"/>
  <c r="J382" i="35"/>
  <c r="K382" i="35" s="1"/>
  <c r="I382" i="35"/>
  <c r="J381" i="35"/>
  <c r="K381" i="35" s="1"/>
  <c r="I381" i="35"/>
  <c r="J380" i="35"/>
  <c r="K380" i="35" s="1"/>
  <c r="I380" i="35"/>
  <c r="J379" i="35"/>
  <c r="K379" i="35" s="1"/>
  <c r="I379" i="35"/>
  <c r="J378" i="35"/>
  <c r="K378" i="35" s="1"/>
  <c r="I378" i="35"/>
  <c r="J377" i="35"/>
  <c r="K377" i="35" s="1"/>
  <c r="I377" i="35"/>
  <c r="J376" i="35"/>
  <c r="K376" i="35" s="1"/>
  <c r="I376" i="35"/>
  <c r="J375" i="35"/>
  <c r="K375" i="35" s="1"/>
  <c r="I375" i="35"/>
  <c r="J374" i="35"/>
  <c r="K374" i="35" s="1"/>
  <c r="I374" i="35"/>
  <c r="J373" i="35"/>
  <c r="K373" i="35" s="1"/>
  <c r="I373" i="35"/>
  <c r="J372" i="35"/>
  <c r="K372" i="35" s="1"/>
  <c r="I372" i="35"/>
  <c r="J371" i="35"/>
  <c r="K371" i="35" s="1"/>
  <c r="I371" i="35"/>
  <c r="J370" i="35"/>
  <c r="K370" i="35" s="1"/>
  <c r="I370" i="35"/>
  <c r="J369" i="35"/>
  <c r="K369" i="35" s="1"/>
  <c r="I369" i="35"/>
  <c r="J368" i="35"/>
  <c r="K368" i="35" s="1"/>
  <c r="I368" i="35"/>
  <c r="J367" i="35"/>
  <c r="K367" i="35" s="1"/>
  <c r="I367" i="35"/>
  <c r="J366" i="35"/>
  <c r="K366" i="35" s="1"/>
  <c r="I366" i="35"/>
  <c r="J365" i="35"/>
  <c r="K365" i="35" s="1"/>
  <c r="I365" i="35"/>
  <c r="J364" i="35"/>
  <c r="K364" i="35" s="1"/>
  <c r="I364" i="35"/>
  <c r="J363" i="35"/>
  <c r="K363" i="35" s="1"/>
  <c r="I363" i="35"/>
  <c r="J362" i="35"/>
  <c r="K362" i="35" s="1"/>
  <c r="I362" i="35"/>
  <c r="J361" i="35"/>
  <c r="K361" i="35" s="1"/>
  <c r="I361" i="35"/>
  <c r="J360" i="35"/>
  <c r="K360" i="35" s="1"/>
  <c r="I360" i="35"/>
  <c r="J359" i="35"/>
  <c r="K359" i="35" s="1"/>
  <c r="I359" i="35"/>
  <c r="J358" i="35"/>
  <c r="K358" i="35" s="1"/>
  <c r="I358" i="35"/>
  <c r="J357" i="35"/>
  <c r="K357" i="35" s="1"/>
  <c r="I357" i="35"/>
  <c r="J356" i="35"/>
  <c r="K356" i="35" s="1"/>
  <c r="I356" i="35"/>
  <c r="J355" i="35"/>
  <c r="K355" i="35" s="1"/>
  <c r="I355" i="35"/>
  <c r="J354" i="35"/>
  <c r="K354" i="35" s="1"/>
  <c r="I354" i="35"/>
  <c r="J353" i="35"/>
  <c r="K353" i="35" s="1"/>
  <c r="I353" i="35"/>
  <c r="J352" i="35"/>
  <c r="K352" i="35" s="1"/>
  <c r="I352" i="35"/>
  <c r="J351" i="35"/>
  <c r="K351" i="35" s="1"/>
  <c r="I351" i="35"/>
  <c r="J350" i="35"/>
  <c r="K350" i="35" s="1"/>
  <c r="I350" i="35"/>
  <c r="K349" i="35"/>
  <c r="J349" i="35"/>
  <c r="I349" i="35"/>
  <c r="J348" i="35"/>
  <c r="K348" i="35" s="1"/>
  <c r="I348" i="35"/>
  <c r="J347" i="35"/>
  <c r="K347" i="35" s="1"/>
  <c r="I347" i="35"/>
  <c r="J346" i="35"/>
  <c r="K346" i="35" s="1"/>
  <c r="I346" i="35"/>
  <c r="J345" i="35"/>
  <c r="K345" i="35" s="1"/>
  <c r="I345" i="35"/>
  <c r="J344" i="35"/>
  <c r="K344" i="35" s="1"/>
  <c r="I344" i="35"/>
  <c r="J343" i="35"/>
  <c r="K343" i="35" s="1"/>
  <c r="I343" i="35"/>
  <c r="J342" i="35"/>
  <c r="K342" i="35" s="1"/>
  <c r="I342" i="35"/>
  <c r="J341" i="35"/>
  <c r="K341" i="35" s="1"/>
  <c r="I341" i="35"/>
  <c r="J340" i="35"/>
  <c r="K340" i="35" s="1"/>
  <c r="I340" i="35"/>
  <c r="J339" i="35"/>
  <c r="K339" i="35" s="1"/>
  <c r="I339" i="35"/>
  <c r="J338" i="35"/>
  <c r="K338" i="35" s="1"/>
  <c r="I338" i="35"/>
  <c r="J337" i="35"/>
  <c r="K337" i="35" s="1"/>
  <c r="I337" i="35"/>
  <c r="J336" i="35"/>
  <c r="K336" i="35" s="1"/>
  <c r="I336" i="35"/>
  <c r="J335" i="35"/>
  <c r="K335" i="35" s="1"/>
  <c r="I335" i="35"/>
  <c r="J334" i="35"/>
  <c r="K334" i="35" s="1"/>
  <c r="I334" i="35"/>
  <c r="J333" i="35"/>
  <c r="K333" i="35" s="1"/>
  <c r="I333" i="35"/>
  <c r="J332" i="35"/>
  <c r="K332" i="35" s="1"/>
  <c r="I332" i="35"/>
  <c r="J331" i="35"/>
  <c r="K331" i="35" s="1"/>
  <c r="I331" i="35"/>
  <c r="J330" i="35"/>
  <c r="K330" i="35" s="1"/>
  <c r="I330" i="35"/>
  <c r="J329" i="35"/>
  <c r="K329" i="35" s="1"/>
  <c r="I329" i="35"/>
  <c r="J328" i="35"/>
  <c r="K328" i="35" s="1"/>
  <c r="I328" i="35"/>
  <c r="J327" i="35"/>
  <c r="K327" i="35" s="1"/>
  <c r="I327" i="35"/>
  <c r="J326" i="35"/>
  <c r="K326" i="35" s="1"/>
  <c r="I326" i="35"/>
  <c r="J325" i="35"/>
  <c r="K325" i="35" s="1"/>
  <c r="I325" i="35"/>
  <c r="J324" i="35"/>
  <c r="K324" i="35" s="1"/>
  <c r="I324" i="35"/>
  <c r="J323" i="35"/>
  <c r="K323" i="35" s="1"/>
  <c r="I323" i="35"/>
  <c r="J322" i="35"/>
  <c r="K322" i="35" s="1"/>
  <c r="I322" i="35"/>
  <c r="J321" i="35"/>
  <c r="K321" i="35" s="1"/>
  <c r="I321" i="35"/>
  <c r="J320" i="35"/>
  <c r="K320" i="35" s="1"/>
  <c r="I320" i="35"/>
  <c r="I319" i="35"/>
  <c r="J318" i="35"/>
  <c r="K318" i="35" s="1"/>
  <c r="I318" i="35"/>
  <c r="J317" i="35"/>
  <c r="K317" i="35" s="1"/>
  <c r="I317" i="35"/>
  <c r="J316" i="35"/>
  <c r="K316" i="35" s="1"/>
  <c r="I316" i="35"/>
  <c r="J315" i="35"/>
  <c r="K315" i="35" s="1"/>
  <c r="I315" i="35"/>
  <c r="J314" i="35"/>
  <c r="K314" i="35" s="1"/>
  <c r="I314" i="35"/>
  <c r="J313" i="35"/>
  <c r="K313" i="35" s="1"/>
  <c r="I313" i="35"/>
  <c r="J312" i="35"/>
  <c r="K312" i="35" s="1"/>
  <c r="I312" i="35"/>
  <c r="J311" i="35"/>
  <c r="K311" i="35" s="1"/>
  <c r="I311" i="35"/>
  <c r="J310" i="35"/>
  <c r="K310" i="35" s="1"/>
  <c r="I310" i="35"/>
  <c r="J309" i="35"/>
  <c r="K309" i="35" s="1"/>
  <c r="I309" i="35"/>
  <c r="J308" i="35"/>
  <c r="K308" i="35" s="1"/>
  <c r="I308" i="35"/>
  <c r="J307" i="35"/>
  <c r="K307" i="35" s="1"/>
  <c r="I307" i="35"/>
  <c r="J306" i="35"/>
  <c r="K306" i="35" s="1"/>
  <c r="I306" i="35"/>
  <c r="J305" i="35"/>
  <c r="K305" i="35" s="1"/>
  <c r="I305" i="35"/>
  <c r="J304" i="35"/>
  <c r="K304" i="35" s="1"/>
  <c r="I304" i="35"/>
  <c r="J303" i="35"/>
  <c r="K303" i="35" s="1"/>
  <c r="I303" i="35"/>
  <c r="J302" i="35"/>
  <c r="K302" i="35" s="1"/>
  <c r="I302" i="35"/>
  <c r="J301" i="35"/>
  <c r="K301" i="35" s="1"/>
  <c r="I301" i="35"/>
  <c r="J300" i="35"/>
  <c r="K300" i="35" s="1"/>
  <c r="I300" i="35"/>
  <c r="J299" i="35"/>
  <c r="K299" i="35" s="1"/>
  <c r="I299" i="35"/>
  <c r="J298" i="35"/>
  <c r="K298" i="35" s="1"/>
  <c r="I298" i="35"/>
  <c r="J297" i="35"/>
  <c r="K297" i="35" s="1"/>
  <c r="I297" i="35"/>
  <c r="J296" i="35"/>
  <c r="K296" i="35" s="1"/>
  <c r="I296" i="35"/>
  <c r="J295" i="35"/>
  <c r="K295" i="35" s="1"/>
  <c r="I295" i="35"/>
  <c r="J294" i="35"/>
  <c r="K294" i="35" s="1"/>
  <c r="I294" i="35"/>
  <c r="J293" i="35"/>
  <c r="K293" i="35" s="1"/>
  <c r="I293" i="35"/>
  <c r="J292" i="35"/>
  <c r="K292" i="35" s="1"/>
  <c r="I292" i="35"/>
  <c r="J291" i="35"/>
  <c r="K291" i="35" s="1"/>
  <c r="I291" i="35"/>
  <c r="J290" i="35"/>
  <c r="K290" i="35" s="1"/>
  <c r="I290" i="35"/>
  <c r="J289" i="35"/>
  <c r="K289" i="35" s="1"/>
  <c r="I289" i="35"/>
  <c r="J288" i="35"/>
  <c r="K288" i="35" s="1"/>
  <c r="I288" i="35"/>
  <c r="J287" i="35"/>
  <c r="K287" i="35" s="1"/>
  <c r="I287" i="35"/>
  <c r="J286" i="35"/>
  <c r="K286" i="35" s="1"/>
  <c r="I286" i="35"/>
  <c r="J285" i="35"/>
  <c r="K285" i="35" s="1"/>
  <c r="I285" i="35"/>
  <c r="J284" i="35"/>
  <c r="K284" i="35" s="1"/>
  <c r="I284" i="35"/>
  <c r="J283" i="35"/>
  <c r="K283" i="35" s="1"/>
  <c r="I283" i="35"/>
  <c r="J282" i="35"/>
  <c r="K282" i="35" s="1"/>
  <c r="I282" i="35"/>
  <c r="J281" i="35"/>
  <c r="K281" i="35" s="1"/>
  <c r="I281" i="35"/>
  <c r="J280" i="35"/>
  <c r="K280" i="35" s="1"/>
  <c r="I280" i="35"/>
  <c r="J279" i="35"/>
  <c r="K279" i="35" s="1"/>
  <c r="I279" i="35"/>
  <c r="J278" i="35"/>
  <c r="K278" i="35" s="1"/>
  <c r="I278" i="35"/>
  <c r="J277" i="35"/>
  <c r="K277" i="35" s="1"/>
  <c r="I277" i="35"/>
  <c r="J276" i="35"/>
  <c r="K276" i="35" s="1"/>
  <c r="I276" i="35"/>
  <c r="J275" i="35"/>
  <c r="K275" i="35" s="1"/>
  <c r="I275" i="35"/>
  <c r="J274" i="35"/>
  <c r="K274" i="35" s="1"/>
  <c r="I274" i="35"/>
  <c r="J273" i="35"/>
  <c r="K273" i="35" s="1"/>
  <c r="I273" i="35"/>
  <c r="J272" i="35"/>
  <c r="K272" i="35" s="1"/>
  <c r="I272" i="35"/>
  <c r="J271" i="35"/>
  <c r="K271" i="35" s="1"/>
  <c r="I271" i="35"/>
  <c r="J270" i="35"/>
  <c r="K270" i="35" s="1"/>
  <c r="I270" i="35"/>
  <c r="J269" i="35"/>
  <c r="K269" i="35" s="1"/>
  <c r="I269" i="35"/>
  <c r="J268" i="35"/>
  <c r="K268" i="35" s="1"/>
  <c r="I268" i="35"/>
  <c r="K267" i="35"/>
  <c r="J267" i="35"/>
  <c r="I267" i="35"/>
  <c r="J266" i="35"/>
  <c r="K266" i="35" s="1"/>
  <c r="I266" i="35"/>
  <c r="J265" i="35"/>
  <c r="K265" i="35" s="1"/>
  <c r="I265" i="35"/>
  <c r="J264" i="35"/>
  <c r="K264" i="35" s="1"/>
  <c r="I264" i="35"/>
  <c r="J263" i="35"/>
  <c r="K263" i="35" s="1"/>
  <c r="I263" i="35"/>
  <c r="J262" i="35"/>
  <c r="K262" i="35" s="1"/>
  <c r="I262" i="35"/>
  <c r="J261" i="35"/>
  <c r="K261" i="35" s="1"/>
  <c r="I261" i="35"/>
  <c r="J260" i="35"/>
  <c r="K260" i="35" s="1"/>
  <c r="I260" i="35"/>
  <c r="J259" i="35"/>
  <c r="K259" i="35" s="1"/>
  <c r="I259" i="35"/>
  <c r="J258" i="35"/>
  <c r="K258" i="35" s="1"/>
  <c r="I258" i="35"/>
  <c r="J257" i="35"/>
  <c r="K257" i="35" s="1"/>
  <c r="I257" i="35"/>
  <c r="J256" i="35"/>
  <c r="K256" i="35" s="1"/>
  <c r="I256" i="35"/>
  <c r="J255" i="35"/>
  <c r="K255" i="35" s="1"/>
  <c r="I255" i="35"/>
  <c r="J254" i="35"/>
  <c r="K254" i="35" s="1"/>
  <c r="I254" i="35"/>
  <c r="J253" i="35"/>
  <c r="K253" i="35" s="1"/>
  <c r="I253" i="35"/>
  <c r="J252" i="35"/>
  <c r="K252" i="35" s="1"/>
  <c r="I252" i="35"/>
  <c r="J251" i="35"/>
  <c r="K251" i="35" s="1"/>
  <c r="I251" i="35"/>
  <c r="J250" i="35"/>
  <c r="K250" i="35" s="1"/>
  <c r="I250" i="35"/>
  <c r="J249" i="35"/>
  <c r="K249" i="35" s="1"/>
  <c r="I249" i="35"/>
  <c r="J248" i="35"/>
  <c r="K248" i="35" s="1"/>
  <c r="I248" i="35"/>
  <c r="K247" i="35"/>
  <c r="J247" i="35"/>
  <c r="I247" i="35"/>
  <c r="I246" i="35"/>
  <c r="J245" i="35"/>
  <c r="K245" i="35" s="1"/>
  <c r="I245" i="35"/>
  <c r="J244" i="35"/>
  <c r="K244" i="35" s="1"/>
  <c r="I244" i="35"/>
  <c r="K243" i="35"/>
  <c r="J243" i="35"/>
  <c r="I243" i="35"/>
  <c r="J242" i="35"/>
  <c r="K242" i="35" s="1"/>
  <c r="I242" i="35"/>
  <c r="J241" i="35"/>
  <c r="K241" i="35" s="1"/>
  <c r="I241" i="35"/>
  <c r="J240" i="35"/>
  <c r="K240" i="35" s="1"/>
  <c r="I240" i="35"/>
  <c r="J239" i="35"/>
  <c r="K239" i="35" s="1"/>
  <c r="I239" i="35"/>
  <c r="J238" i="35"/>
  <c r="K238" i="35" s="1"/>
  <c r="I238" i="35"/>
  <c r="J237" i="35"/>
  <c r="K237" i="35" s="1"/>
  <c r="I237" i="35"/>
  <c r="J236" i="35"/>
  <c r="K236" i="35" s="1"/>
  <c r="I236" i="35"/>
  <c r="J235" i="35"/>
  <c r="K235" i="35" s="1"/>
  <c r="I235" i="35"/>
  <c r="J234" i="35"/>
  <c r="K234" i="35" s="1"/>
  <c r="I234" i="35"/>
  <c r="J233" i="35"/>
  <c r="K233" i="35" s="1"/>
  <c r="I233" i="35"/>
  <c r="J232" i="35"/>
  <c r="K232" i="35" s="1"/>
  <c r="I232" i="35"/>
  <c r="J231" i="35"/>
  <c r="K231" i="35" s="1"/>
  <c r="I231" i="35"/>
  <c r="J230" i="35"/>
  <c r="K230" i="35" s="1"/>
  <c r="I230" i="35"/>
  <c r="J229" i="35"/>
  <c r="K229" i="35" s="1"/>
  <c r="I229" i="35"/>
  <c r="J228" i="35"/>
  <c r="K228" i="35" s="1"/>
  <c r="I228" i="35"/>
  <c r="J227" i="35"/>
  <c r="K227" i="35" s="1"/>
  <c r="I227" i="35"/>
  <c r="J226" i="35"/>
  <c r="K226" i="35" s="1"/>
  <c r="I226" i="35"/>
  <c r="J225" i="35"/>
  <c r="K225" i="35" s="1"/>
  <c r="I225" i="35"/>
  <c r="J224" i="35"/>
  <c r="K224" i="35" s="1"/>
  <c r="I224" i="35"/>
  <c r="J223" i="35"/>
  <c r="K223" i="35" s="1"/>
  <c r="I223" i="35"/>
  <c r="J222" i="35"/>
  <c r="K222" i="35" s="1"/>
  <c r="I222" i="35"/>
  <c r="J221" i="35"/>
  <c r="K221" i="35" s="1"/>
  <c r="I221" i="35"/>
  <c r="J220" i="35"/>
  <c r="K220" i="35" s="1"/>
  <c r="I220" i="35"/>
  <c r="J219" i="35"/>
  <c r="K219" i="35" s="1"/>
  <c r="I219" i="35"/>
  <c r="J218" i="35"/>
  <c r="K218" i="35" s="1"/>
  <c r="I218" i="35"/>
  <c r="J217" i="35"/>
  <c r="K217" i="35" s="1"/>
  <c r="I217" i="35"/>
  <c r="J216" i="35"/>
  <c r="K216" i="35" s="1"/>
  <c r="I216" i="35"/>
  <c r="J215" i="35"/>
  <c r="K215" i="35" s="1"/>
  <c r="I215" i="35"/>
  <c r="J214" i="35"/>
  <c r="K214" i="35" s="1"/>
  <c r="I214" i="35"/>
  <c r="J213" i="35"/>
  <c r="K213" i="35" s="1"/>
  <c r="I213" i="35"/>
  <c r="J212" i="35"/>
  <c r="K212" i="35" s="1"/>
  <c r="I212" i="35"/>
  <c r="J211" i="35"/>
  <c r="K211" i="35" s="1"/>
  <c r="I211" i="35"/>
  <c r="J210" i="35"/>
  <c r="K210" i="35" s="1"/>
  <c r="I210" i="35"/>
  <c r="J209" i="35"/>
  <c r="K209" i="35" s="1"/>
  <c r="I209" i="35"/>
  <c r="J208" i="35"/>
  <c r="K208" i="35" s="1"/>
  <c r="I208" i="35"/>
  <c r="J207" i="35"/>
  <c r="K207" i="35" s="1"/>
  <c r="I207" i="35"/>
  <c r="J206" i="35"/>
  <c r="K206" i="35" s="1"/>
  <c r="I206" i="35"/>
  <c r="J205" i="35"/>
  <c r="K205" i="35" s="1"/>
  <c r="I205" i="35"/>
  <c r="J204" i="35"/>
  <c r="K204" i="35" s="1"/>
  <c r="I204" i="35"/>
  <c r="J203" i="35"/>
  <c r="K203" i="35" s="1"/>
  <c r="I203" i="35"/>
  <c r="J202" i="35"/>
  <c r="K202" i="35" s="1"/>
  <c r="I202" i="35"/>
  <c r="J201" i="35"/>
  <c r="K201" i="35" s="1"/>
  <c r="I201" i="35"/>
  <c r="J200" i="35"/>
  <c r="K200" i="35" s="1"/>
  <c r="I200" i="35"/>
  <c r="J199" i="35"/>
  <c r="K199" i="35" s="1"/>
  <c r="I199" i="35"/>
  <c r="J198" i="35"/>
  <c r="K198" i="35" s="1"/>
  <c r="I198" i="35"/>
  <c r="J197" i="35"/>
  <c r="K197" i="35" s="1"/>
  <c r="I197" i="35"/>
  <c r="J196" i="35"/>
  <c r="K196" i="35" s="1"/>
  <c r="I196" i="35"/>
  <c r="J195" i="35"/>
  <c r="K195" i="35" s="1"/>
  <c r="I195" i="35"/>
  <c r="J194" i="35"/>
  <c r="K194" i="35" s="1"/>
  <c r="I194" i="35"/>
  <c r="J193" i="35"/>
  <c r="K193" i="35" s="1"/>
  <c r="I193" i="35"/>
  <c r="J192" i="35"/>
  <c r="K192" i="35" s="1"/>
  <c r="I192" i="35"/>
  <c r="J191" i="35"/>
  <c r="K191" i="35" s="1"/>
  <c r="I191" i="35"/>
  <c r="J190" i="35"/>
  <c r="K190" i="35" s="1"/>
  <c r="I190" i="35"/>
  <c r="J189" i="35"/>
  <c r="K189" i="35" s="1"/>
  <c r="I189" i="35"/>
  <c r="J188" i="35"/>
  <c r="K188" i="35" s="1"/>
  <c r="I188" i="35"/>
  <c r="J187" i="35"/>
  <c r="K187" i="35" s="1"/>
  <c r="I187" i="35"/>
  <c r="J186" i="35"/>
  <c r="K186" i="35" s="1"/>
  <c r="I186" i="35"/>
  <c r="J185" i="35"/>
  <c r="K185" i="35" s="1"/>
  <c r="I185" i="35"/>
  <c r="J184" i="35"/>
  <c r="K184" i="35" s="1"/>
  <c r="I184" i="35"/>
  <c r="J183" i="35"/>
  <c r="K183" i="35" s="1"/>
  <c r="I183" i="35"/>
  <c r="J182" i="35"/>
  <c r="K182" i="35" s="1"/>
  <c r="I182" i="35"/>
  <c r="J181" i="35"/>
  <c r="K181" i="35" s="1"/>
  <c r="I181" i="35"/>
  <c r="J180" i="35"/>
  <c r="K180" i="35" s="1"/>
  <c r="I180" i="35"/>
  <c r="J179" i="35"/>
  <c r="K179" i="35" s="1"/>
  <c r="I179" i="35"/>
  <c r="J178" i="35"/>
  <c r="K178" i="35" s="1"/>
  <c r="I178" i="35"/>
  <c r="J177" i="35"/>
  <c r="K177" i="35" s="1"/>
  <c r="I177" i="35"/>
  <c r="J176" i="35"/>
  <c r="K176" i="35" s="1"/>
  <c r="I176" i="35"/>
  <c r="J175" i="35"/>
  <c r="K175" i="35" s="1"/>
  <c r="I175" i="35"/>
  <c r="J174" i="35"/>
  <c r="K174" i="35" s="1"/>
  <c r="I174" i="35"/>
  <c r="J173" i="35"/>
  <c r="K173" i="35" s="1"/>
  <c r="I173" i="35"/>
  <c r="J172" i="35"/>
  <c r="K172" i="35" s="1"/>
  <c r="I172" i="35"/>
  <c r="J171" i="35"/>
  <c r="K171" i="35" s="1"/>
  <c r="I171" i="35"/>
  <c r="J170" i="35"/>
  <c r="K170" i="35" s="1"/>
  <c r="I170" i="35"/>
  <c r="J169" i="35"/>
  <c r="K169" i="35" s="1"/>
  <c r="I169" i="35"/>
  <c r="J168" i="35"/>
  <c r="K168" i="35" s="1"/>
  <c r="I168" i="35"/>
  <c r="J167" i="35"/>
  <c r="K167" i="35" s="1"/>
  <c r="I167" i="35"/>
  <c r="J166" i="35"/>
  <c r="K166" i="35" s="1"/>
  <c r="I166" i="35"/>
  <c r="J165" i="35"/>
  <c r="K165" i="35" s="1"/>
  <c r="I165" i="35"/>
  <c r="J164" i="35"/>
  <c r="K164" i="35" s="1"/>
  <c r="I164" i="35"/>
  <c r="J163" i="35"/>
  <c r="K163" i="35" s="1"/>
  <c r="I163" i="35"/>
  <c r="I162" i="35"/>
  <c r="J161" i="35"/>
  <c r="K161" i="35" s="1"/>
  <c r="I161" i="35"/>
  <c r="J160" i="35"/>
  <c r="K160" i="35" s="1"/>
  <c r="I160" i="35"/>
  <c r="J159" i="35"/>
  <c r="K159" i="35" s="1"/>
  <c r="I159" i="35"/>
  <c r="J158" i="35"/>
  <c r="K158" i="35" s="1"/>
  <c r="I158" i="35"/>
  <c r="J157" i="35"/>
  <c r="K157" i="35" s="1"/>
  <c r="I157" i="35"/>
  <c r="J156" i="35"/>
  <c r="K156" i="35" s="1"/>
  <c r="I156" i="35"/>
  <c r="J155" i="35"/>
  <c r="K155" i="35" s="1"/>
  <c r="I155" i="35"/>
  <c r="J154" i="35"/>
  <c r="K154" i="35" s="1"/>
  <c r="I154" i="35"/>
  <c r="J153" i="35"/>
  <c r="K153" i="35" s="1"/>
  <c r="I153" i="35"/>
  <c r="J152" i="35"/>
  <c r="K152" i="35" s="1"/>
  <c r="I152" i="35"/>
  <c r="J151" i="35"/>
  <c r="K151" i="35" s="1"/>
  <c r="I151" i="35"/>
  <c r="J150" i="35"/>
  <c r="K150" i="35" s="1"/>
  <c r="I150" i="35"/>
  <c r="J149" i="35"/>
  <c r="K149" i="35" s="1"/>
  <c r="I149" i="35"/>
  <c r="J148" i="35"/>
  <c r="K148" i="35" s="1"/>
  <c r="I148" i="35"/>
  <c r="J147" i="35"/>
  <c r="K147" i="35" s="1"/>
  <c r="I147" i="35"/>
  <c r="J146" i="35"/>
  <c r="K146" i="35" s="1"/>
  <c r="I146" i="35"/>
  <c r="J145" i="35"/>
  <c r="K145" i="35" s="1"/>
  <c r="I145" i="35"/>
  <c r="J144" i="35"/>
  <c r="K144" i="35" s="1"/>
  <c r="I144" i="35"/>
  <c r="J143" i="35"/>
  <c r="K143" i="35" s="1"/>
  <c r="I143" i="35"/>
  <c r="J142" i="35"/>
  <c r="K142" i="35" s="1"/>
  <c r="I142" i="35"/>
  <c r="J141" i="35"/>
  <c r="K141" i="35" s="1"/>
  <c r="I141" i="35"/>
  <c r="J138" i="35"/>
  <c r="K138" i="35" s="1"/>
  <c r="I138" i="35"/>
  <c r="J137" i="35"/>
  <c r="K137" i="35" s="1"/>
  <c r="I137" i="35"/>
  <c r="J136" i="35"/>
  <c r="K136" i="35" s="1"/>
  <c r="I136" i="35"/>
  <c r="J135" i="35"/>
  <c r="K135" i="35" s="1"/>
  <c r="I135" i="35"/>
  <c r="J134" i="35"/>
  <c r="K134" i="35" s="1"/>
  <c r="I134" i="35"/>
  <c r="J133" i="35"/>
  <c r="K133" i="35" s="1"/>
  <c r="I133" i="35"/>
  <c r="J132" i="35"/>
  <c r="K132" i="35" s="1"/>
  <c r="I132" i="35"/>
  <c r="J131" i="35"/>
  <c r="K131" i="35" s="1"/>
  <c r="I131" i="35"/>
  <c r="J130" i="35"/>
  <c r="K130" i="35" s="1"/>
  <c r="I130" i="35"/>
  <c r="J129" i="35"/>
  <c r="K129" i="35" s="1"/>
  <c r="I129" i="35"/>
  <c r="J128" i="35"/>
  <c r="K128" i="35" s="1"/>
  <c r="I128" i="35"/>
  <c r="J127" i="35"/>
  <c r="K127" i="35" s="1"/>
  <c r="I127" i="35"/>
  <c r="J126" i="35"/>
  <c r="K126" i="35" s="1"/>
  <c r="I126" i="35"/>
  <c r="J125" i="35"/>
  <c r="K125" i="35" s="1"/>
  <c r="I125" i="35"/>
  <c r="K124" i="35"/>
  <c r="J124" i="35"/>
  <c r="I124" i="35"/>
  <c r="J123" i="35"/>
  <c r="K123" i="35" s="1"/>
  <c r="I123" i="35"/>
  <c r="J122" i="35"/>
  <c r="K122" i="35" s="1"/>
  <c r="I122" i="35"/>
  <c r="J121" i="35"/>
  <c r="K121" i="35" s="1"/>
  <c r="I121" i="35"/>
  <c r="J120" i="35"/>
  <c r="K120" i="35" s="1"/>
  <c r="I120" i="35"/>
  <c r="J119" i="35"/>
  <c r="K119" i="35" s="1"/>
  <c r="I119" i="35"/>
  <c r="J118" i="35"/>
  <c r="K118" i="35" s="1"/>
  <c r="I118" i="35"/>
  <c r="J117" i="35"/>
  <c r="K117" i="35" s="1"/>
  <c r="I117" i="35"/>
  <c r="J116" i="35"/>
  <c r="K116" i="35" s="1"/>
  <c r="I116" i="35"/>
  <c r="J115" i="35"/>
  <c r="K115" i="35" s="1"/>
  <c r="I115" i="35"/>
  <c r="J114" i="35"/>
  <c r="K114" i="35" s="1"/>
  <c r="I114" i="35"/>
  <c r="J113" i="35"/>
  <c r="K113" i="35" s="1"/>
  <c r="I113" i="35"/>
  <c r="J112" i="35"/>
  <c r="K112" i="35" s="1"/>
  <c r="I112" i="35"/>
  <c r="J111" i="35"/>
  <c r="K111" i="35" s="1"/>
  <c r="I111" i="35"/>
  <c r="J110" i="35"/>
  <c r="K110" i="35" s="1"/>
  <c r="I110" i="35"/>
  <c r="J109" i="35"/>
  <c r="K109" i="35" s="1"/>
  <c r="I109" i="35"/>
  <c r="J108" i="35"/>
  <c r="K108" i="35" s="1"/>
  <c r="I108" i="35"/>
  <c r="J107" i="35"/>
  <c r="K107" i="35" s="1"/>
  <c r="I107" i="35"/>
  <c r="J106" i="35"/>
  <c r="K106" i="35" s="1"/>
  <c r="I106" i="35"/>
  <c r="J105" i="35"/>
  <c r="K105" i="35" s="1"/>
  <c r="I105" i="35"/>
  <c r="J104" i="35"/>
  <c r="K104" i="35" s="1"/>
  <c r="I104" i="35"/>
  <c r="J103" i="35"/>
  <c r="K103" i="35" s="1"/>
  <c r="I103" i="35"/>
  <c r="J102" i="35"/>
  <c r="K102" i="35" s="1"/>
  <c r="I102" i="35"/>
  <c r="J101" i="35"/>
  <c r="K101" i="35" s="1"/>
  <c r="I101" i="35"/>
  <c r="J100" i="35"/>
  <c r="K100" i="35" s="1"/>
  <c r="I100" i="35"/>
  <c r="J99" i="35"/>
  <c r="K99" i="35" s="1"/>
  <c r="I99" i="35"/>
  <c r="J98" i="35"/>
  <c r="K98" i="35" s="1"/>
  <c r="I98" i="35"/>
  <c r="J97" i="35"/>
  <c r="K97" i="35" s="1"/>
  <c r="I97" i="35"/>
  <c r="J96" i="35"/>
  <c r="K96" i="35" s="1"/>
  <c r="I96" i="35"/>
  <c r="J95" i="35"/>
  <c r="K95" i="35" s="1"/>
  <c r="I95" i="35"/>
  <c r="J94" i="35"/>
  <c r="K94" i="35" s="1"/>
  <c r="I94" i="35"/>
  <c r="J93" i="35"/>
  <c r="K93" i="35" s="1"/>
  <c r="I93" i="35"/>
  <c r="J92" i="35"/>
  <c r="K92" i="35" s="1"/>
  <c r="I92" i="35"/>
  <c r="J91" i="35"/>
  <c r="K91" i="35" s="1"/>
  <c r="I91" i="35"/>
  <c r="J90" i="35"/>
  <c r="K90" i="35" s="1"/>
  <c r="I90" i="35"/>
  <c r="J89" i="35"/>
  <c r="K89" i="35" s="1"/>
  <c r="I89" i="35"/>
  <c r="J88" i="35"/>
  <c r="K88" i="35" s="1"/>
  <c r="I88" i="35"/>
  <c r="J87" i="35"/>
  <c r="K87" i="35" s="1"/>
  <c r="I87" i="35"/>
  <c r="J86" i="35"/>
  <c r="K86" i="35" s="1"/>
  <c r="I86" i="35"/>
  <c r="J85" i="35"/>
  <c r="K85" i="35" s="1"/>
  <c r="I85" i="35"/>
  <c r="J84" i="35"/>
  <c r="K84" i="35" s="1"/>
  <c r="I84" i="35"/>
  <c r="J83" i="35"/>
  <c r="K83" i="35" s="1"/>
  <c r="I83" i="35"/>
  <c r="J82" i="35"/>
  <c r="K82" i="35" s="1"/>
  <c r="I82" i="35"/>
  <c r="J81" i="35"/>
  <c r="K81" i="35" s="1"/>
  <c r="I81" i="35"/>
  <c r="J80" i="35"/>
  <c r="K80" i="35" s="1"/>
  <c r="I80" i="35"/>
  <c r="J79" i="35"/>
  <c r="K79" i="35" s="1"/>
  <c r="I79" i="35"/>
  <c r="J78" i="35"/>
  <c r="K78" i="35" s="1"/>
  <c r="I78" i="35"/>
  <c r="I77" i="35"/>
  <c r="J76" i="35"/>
  <c r="K76" i="35" s="1"/>
  <c r="I76" i="35"/>
  <c r="J75" i="35"/>
  <c r="K75" i="35" s="1"/>
  <c r="I75" i="35"/>
  <c r="J74" i="35"/>
  <c r="K74" i="35" s="1"/>
  <c r="I74" i="35"/>
  <c r="J73" i="35"/>
  <c r="K73" i="35" s="1"/>
  <c r="I73" i="35"/>
  <c r="J72" i="35"/>
  <c r="K72" i="35" s="1"/>
  <c r="I72" i="35"/>
  <c r="J71" i="35"/>
  <c r="K71" i="35" s="1"/>
  <c r="I71" i="35"/>
  <c r="J70" i="35"/>
  <c r="K70" i="35" s="1"/>
  <c r="I70" i="35"/>
  <c r="J69" i="35"/>
  <c r="K69" i="35" s="1"/>
  <c r="I69" i="35"/>
  <c r="J68" i="35"/>
  <c r="K68" i="35" s="1"/>
  <c r="I68" i="35"/>
  <c r="J67" i="35"/>
  <c r="K67" i="35" s="1"/>
  <c r="I67" i="35"/>
  <c r="J66" i="35"/>
  <c r="K66" i="35" s="1"/>
  <c r="I66" i="35"/>
  <c r="J65" i="35"/>
  <c r="K65" i="35" s="1"/>
  <c r="I65" i="35"/>
  <c r="J64" i="35"/>
  <c r="K64" i="35" s="1"/>
  <c r="I64" i="35"/>
  <c r="J63" i="35"/>
  <c r="K63" i="35" s="1"/>
  <c r="I63" i="35"/>
  <c r="J62" i="35"/>
  <c r="K62" i="35" s="1"/>
  <c r="I62" i="35"/>
  <c r="J61" i="35"/>
  <c r="K61" i="35" s="1"/>
  <c r="I61" i="35"/>
  <c r="J60" i="35"/>
  <c r="K60" i="35" s="1"/>
  <c r="I60" i="35"/>
  <c r="J59" i="35"/>
  <c r="K59" i="35" s="1"/>
  <c r="I59" i="35"/>
  <c r="J58" i="35"/>
  <c r="K58" i="35" s="1"/>
  <c r="I58" i="35"/>
  <c r="J57" i="35"/>
  <c r="K57" i="35" s="1"/>
  <c r="I57" i="35"/>
  <c r="J56" i="35"/>
  <c r="K56" i="35" s="1"/>
  <c r="I56" i="35"/>
  <c r="J55" i="35"/>
  <c r="K55" i="35" s="1"/>
  <c r="I55" i="35"/>
  <c r="J54" i="35"/>
  <c r="K54" i="35" s="1"/>
  <c r="I54" i="35"/>
  <c r="J53" i="35"/>
  <c r="K53" i="35" s="1"/>
  <c r="I53" i="35"/>
  <c r="J52" i="35"/>
  <c r="K52" i="35" s="1"/>
  <c r="I52" i="35"/>
  <c r="J51" i="35"/>
  <c r="K51" i="35" s="1"/>
  <c r="I51" i="35"/>
  <c r="J50" i="35"/>
  <c r="K50" i="35" s="1"/>
  <c r="I50" i="35"/>
  <c r="J49" i="35"/>
  <c r="K49" i="35" s="1"/>
  <c r="I49" i="35"/>
  <c r="J48" i="35"/>
  <c r="K48" i="35" s="1"/>
  <c r="I48" i="35"/>
  <c r="J47" i="35"/>
  <c r="K47" i="35" s="1"/>
  <c r="I47" i="35"/>
  <c r="J46" i="35"/>
  <c r="K46" i="35" s="1"/>
  <c r="I46" i="35"/>
  <c r="J45" i="35"/>
  <c r="K45" i="35" s="1"/>
  <c r="I45" i="35"/>
  <c r="J44" i="35"/>
  <c r="K44" i="35" s="1"/>
  <c r="I44" i="35"/>
  <c r="J43" i="35"/>
  <c r="K43" i="35" s="1"/>
  <c r="I43" i="35"/>
  <c r="J42" i="35"/>
  <c r="K42" i="35" s="1"/>
  <c r="I42" i="35"/>
  <c r="J41" i="35"/>
  <c r="K41" i="35" s="1"/>
  <c r="I41" i="35"/>
  <c r="J40" i="35"/>
  <c r="K40" i="35" s="1"/>
  <c r="I40" i="35"/>
  <c r="J39" i="35"/>
  <c r="K39" i="35" s="1"/>
  <c r="I39" i="35"/>
  <c r="J38" i="35"/>
  <c r="K38" i="35" s="1"/>
  <c r="I38" i="35"/>
  <c r="J37" i="35"/>
  <c r="K37" i="35" s="1"/>
  <c r="I37" i="35"/>
  <c r="J36" i="35"/>
  <c r="K36" i="35" s="1"/>
  <c r="I36" i="35"/>
  <c r="J35" i="35"/>
  <c r="K35" i="35" s="1"/>
  <c r="I35" i="35"/>
  <c r="J34" i="35"/>
  <c r="K34" i="35" s="1"/>
  <c r="I34" i="35"/>
  <c r="J33" i="35"/>
  <c r="K33" i="35" s="1"/>
  <c r="I33" i="35"/>
  <c r="J32" i="35"/>
  <c r="K32" i="35" s="1"/>
  <c r="I32" i="35"/>
  <c r="J31" i="35"/>
  <c r="K31" i="35" s="1"/>
  <c r="I31" i="35"/>
  <c r="J30" i="35"/>
  <c r="K30" i="35" s="1"/>
  <c r="I30" i="35"/>
  <c r="J29" i="35"/>
  <c r="K29" i="35" s="1"/>
  <c r="I29" i="35"/>
  <c r="J28" i="35"/>
  <c r="K28" i="35" s="1"/>
  <c r="I28" i="35"/>
  <c r="J27" i="35"/>
  <c r="K27" i="35" s="1"/>
  <c r="I27" i="35"/>
  <c r="J26" i="35"/>
  <c r="K26" i="35" s="1"/>
  <c r="I26" i="35"/>
  <c r="J25" i="35"/>
  <c r="K25" i="35" s="1"/>
  <c r="I25" i="35"/>
  <c r="J24" i="35"/>
  <c r="K24" i="35" s="1"/>
  <c r="I24" i="35"/>
  <c r="J23" i="35"/>
  <c r="K23" i="35" s="1"/>
  <c r="I23" i="35"/>
  <c r="J22" i="35"/>
  <c r="K22" i="35" s="1"/>
  <c r="I22" i="35"/>
  <c r="J21" i="35"/>
  <c r="K21" i="35" s="1"/>
  <c r="I21" i="35"/>
  <c r="J20" i="35"/>
  <c r="K20" i="35" s="1"/>
  <c r="I20" i="35"/>
  <c r="J19" i="35"/>
  <c r="K19" i="35" s="1"/>
  <c r="I19" i="35"/>
  <c r="J18" i="35"/>
  <c r="K18" i="35" s="1"/>
  <c r="I18" i="35"/>
  <c r="J17" i="35"/>
  <c r="K17" i="35" s="1"/>
  <c r="I17" i="35"/>
  <c r="J16" i="35"/>
  <c r="K16" i="35" s="1"/>
  <c r="I16" i="35"/>
  <c r="J15" i="35"/>
  <c r="K15" i="35" s="1"/>
  <c r="I15" i="35"/>
  <c r="J14" i="35"/>
  <c r="K14" i="35" s="1"/>
  <c r="I14" i="35"/>
  <c r="J13" i="35"/>
  <c r="K13" i="35" s="1"/>
  <c r="I13" i="35"/>
  <c r="J12" i="35"/>
  <c r="K12" i="35" s="1"/>
  <c r="I12" i="35"/>
  <c r="J11" i="35"/>
  <c r="K11" i="35" s="1"/>
  <c r="I11" i="35"/>
  <c r="J10" i="35"/>
  <c r="K10" i="35" s="1"/>
  <c r="I10" i="35"/>
  <c r="J9" i="35"/>
  <c r="K9" i="35" s="1"/>
  <c r="I9" i="35"/>
  <c r="J8" i="35"/>
  <c r="K8" i="35" s="1"/>
  <c r="I8" i="35"/>
  <c r="J7" i="35"/>
  <c r="K7" i="35" s="1"/>
  <c r="I7" i="35"/>
  <c r="J6" i="35"/>
  <c r="K6" i="35" s="1"/>
  <c r="I6" i="35"/>
  <c r="M140" i="35"/>
  <c r="L918" i="35"/>
  <c r="N908" i="35"/>
  <c r="M911" i="35"/>
  <c r="M907" i="35"/>
  <c r="M921" i="35"/>
  <c r="N907" i="35"/>
  <c r="M925" i="35"/>
  <c r="L913" i="35"/>
  <c r="M913" i="35"/>
  <c r="M924" i="35"/>
  <c r="N915" i="35"/>
  <c r="N917" i="35"/>
  <c r="M916" i="35"/>
  <c r="L920" i="35"/>
  <c r="M920" i="35"/>
  <c r="L140" i="35"/>
  <c r="N925" i="35"/>
  <c r="M917" i="35"/>
  <c r="L917" i="35"/>
  <c r="N918" i="35"/>
  <c r="L916" i="35"/>
  <c r="L908" i="35"/>
  <c r="N920" i="35"/>
  <c r="N139" i="35"/>
  <c r="N923" i="35"/>
  <c r="L922" i="35"/>
  <c r="M914" i="35"/>
  <c r="L914" i="35"/>
  <c r="N911" i="35"/>
  <c r="N922" i="35"/>
  <c r="L924" i="35"/>
  <c r="M139" i="35"/>
  <c r="M922" i="35"/>
  <c r="N921" i="35"/>
  <c r="M908" i="35"/>
  <c r="N910" i="35"/>
  <c r="N913" i="35"/>
  <c r="L915" i="35"/>
  <c r="N924" i="35"/>
  <c r="L910" i="35"/>
  <c r="N909" i="35"/>
  <c r="N912" i="35"/>
  <c r="N914" i="35"/>
  <c r="L921" i="35"/>
  <c r="N919" i="35"/>
  <c r="N140" i="35"/>
  <c r="M912" i="35"/>
  <c r="M919" i="35"/>
  <c r="L907" i="35"/>
  <c r="M910" i="35"/>
  <c r="M923" i="35"/>
  <c r="M909" i="35"/>
  <c r="M918" i="35"/>
  <c r="L139" i="35"/>
  <c r="L923" i="35"/>
  <c r="M915" i="35"/>
  <c r="L912" i="35"/>
  <c r="L919" i="35"/>
  <c r="L909" i="35"/>
  <c r="L911" i="35"/>
  <c r="N916" i="35"/>
  <c r="L925" i="35"/>
  <c r="H929" i="35" l="1"/>
  <c r="H928" i="35"/>
  <c r="H906" i="35"/>
  <c r="H904" i="35"/>
  <c r="H903" i="35"/>
  <c r="H901" i="35"/>
  <c r="H899" i="35"/>
  <c r="H898" i="35"/>
  <c r="H896" i="35"/>
  <c r="H894" i="35"/>
  <c r="H893" i="35"/>
  <c r="H891" i="35"/>
  <c r="H889" i="35"/>
  <c r="H888" i="35"/>
  <c r="H887" i="35"/>
  <c r="H885" i="35"/>
  <c r="H883" i="35"/>
  <c r="H882" i="35"/>
  <c r="H881" i="35"/>
  <c r="H879" i="35"/>
  <c r="H877" i="35"/>
  <c r="H876" i="35"/>
  <c r="H874" i="35"/>
  <c r="H872" i="35"/>
  <c r="H871" i="35"/>
  <c r="H869" i="35"/>
  <c r="H867" i="35"/>
  <c r="H866" i="35"/>
  <c r="H864" i="35"/>
  <c r="H862" i="35"/>
  <c r="H861" i="35"/>
  <c r="H859" i="35"/>
  <c r="H857" i="35"/>
  <c r="H856" i="35"/>
  <c r="H855" i="35"/>
  <c r="H853" i="35"/>
  <c r="H851" i="35"/>
  <c r="H850" i="35"/>
  <c r="H849" i="35"/>
  <c r="H847" i="35"/>
  <c r="H845" i="35"/>
  <c r="H843" i="35"/>
  <c r="H842" i="35"/>
  <c r="H840" i="35"/>
  <c r="H839" i="35"/>
  <c r="H838" i="35"/>
  <c r="H836" i="35"/>
  <c r="H834" i="35"/>
  <c r="H833" i="35"/>
  <c r="H831" i="35"/>
  <c r="H829" i="35"/>
  <c r="H827" i="35"/>
  <c r="H826" i="35"/>
  <c r="H824" i="35"/>
  <c r="H822" i="35"/>
  <c r="H821" i="35"/>
  <c r="H819" i="35"/>
  <c r="H817" i="35"/>
  <c r="H816" i="35"/>
  <c r="H814" i="35"/>
  <c r="H812" i="35"/>
  <c r="H811" i="35"/>
  <c r="H809" i="35"/>
  <c r="H807" i="35"/>
  <c r="H806" i="35"/>
  <c r="H800" i="35"/>
  <c r="H799" i="35"/>
  <c r="H793" i="35"/>
  <c r="H791" i="35"/>
  <c r="H789" i="35"/>
  <c r="H786" i="35"/>
  <c r="H784" i="35"/>
  <c r="H783" i="35"/>
  <c r="H780" i="35"/>
  <c r="H778" i="35"/>
  <c r="H777" i="35"/>
  <c r="H775" i="35"/>
  <c r="H774" i="35"/>
  <c r="H772" i="35"/>
  <c r="H769" i="35"/>
  <c r="H766" i="35"/>
  <c r="H764" i="35"/>
  <c r="H762" i="35"/>
  <c r="H761" i="35"/>
  <c r="H756" i="35"/>
  <c r="H755" i="35"/>
  <c r="H751" i="35"/>
  <c r="H749" i="35"/>
  <c r="H745" i="35"/>
  <c r="H744" i="35"/>
  <c r="H742" i="35"/>
  <c r="H740" i="35"/>
  <c r="H738" i="35"/>
  <c r="H735" i="35"/>
  <c r="H733" i="35"/>
  <c r="H731" i="35"/>
  <c r="H730" i="35"/>
  <c r="H727" i="35"/>
  <c r="H725" i="35"/>
  <c r="H719" i="35"/>
  <c r="H718" i="35"/>
  <c r="H711" i="35"/>
  <c r="H709" i="35"/>
  <c r="H707" i="35"/>
  <c r="H703" i="35"/>
  <c r="H700" i="35"/>
  <c r="H699" i="35"/>
  <c r="H695" i="35"/>
  <c r="H693" i="35"/>
  <c r="H692" i="35"/>
  <c r="H690" i="35"/>
  <c r="H689" i="35"/>
  <c r="H687" i="35"/>
  <c r="H683" i="35"/>
  <c r="H681" i="35"/>
  <c r="H679" i="35"/>
  <c r="H678" i="35"/>
  <c r="H676" i="35"/>
  <c r="H673" i="35"/>
  <c r="H671" i="35"/>
  <c r="H669" i="35"/>
  <c r="H668" i="35"/>
  <c r="H664" i="35"/>
  <c r="H662" i="35"/>
  <c r="H659" i="35"/>
  <c r="H658" i="35"/>
  <c r="H654" i="35"/>
  <c r="H652" i="35"/>
  <c r="H646" i="35"/>
  <c r="H645" i="35"/>
  <c r="H643" i="35"/>
  <c r="H641" i="35"/>
  <c r="H639" i="35"/>
  <c r="H636" i="35"/>
  <c r="H634" i="35"/>
  <c r="H631" i="35"/>
  <c r="H630" i="35"/>
  <c r="H627" i="35"/>
  <c r="H625" i="35"/>
  <c r="H619" i="35"/>
  <c r="H618" i="35"/>
  <c r="H612" i="35"/>
  <c r="H610" i="35"/>
  <c r="H606" i="35"/>
  <c r="H602" i="35"/>
  <c r="H601" i="35"/>
  <c r="H598" i="35"/>
  <c r="H596" i="35"/>
  <c r="H595" i="35"/>
  <c r="H593" i="35"/>
  <c r="H592" i="35"/>
  <c r="H590" i="35"/>
  <c r="H588" i="35"/>
  <c r="H586" i="35"/>
  <c r="H584" i="35"/>
  <c r="H583" i="35"/>
  <c r="H580" i="35"/>
  <c r="H578" i="35"/>
  <c r="H576" i="35"/>
  <c r="H575" i="35"/>
  <c r="H570" i="35"/>
  <c r="H569" i="35"/>
  <c r="H567" i="35"/>
  <c r="H565" i="35"/>
  <c r="H558" i="35"/>
  <c r="H557" i="35"/>
  <c r="H555" i="35"/>
  <c r="H553" i="35"/>
  <c r="H551" i="35"/>
  <c r="H548" i="35"/>
  <c r="H546" i="35"/>
  <c r="H543" i="35"/>
  <c r="H542" i="35"/>
  <c r="H539" i="35"/>
  <c r="H537" i="35"/>
  <c r="H531" i="35"/>
  <c r="H530" i="35"/>
  <c r="H524" i="35"/>
  <c r="H522" i="35"/>
  <c r="H520" i="35"/>
  <c r="H517" i="35"/>
  <c r="H514" i="35"/>
  <c r="H512" i="35"/>
  <c r="H508" i="35"/>
  <c r="H505" i="35"/>
  <c r="H504" i="35"/>
  <c r="H502" i="35"/>
  <c r="H501" i="35"/>
  <c r="H499" i="35"/>
  <c r="H497" i="35"/>
  <c r="H495" i="35"/>
  <c r="H493" i="35"/>
  <c r="H491" i="35"/>
  <c r="H490" i="35"/>
  <c r="H488" i="35"/>
  <c r="H486" i="35"/>
  <c r="H484" i="35"/>
  <c r="H483" i="35"/>
  <c r="H481" i="35"/>
  <c r="H479" i="35"/>
  <c r="H477" i="35"/>
  <c r="H475" i="35"/>
  <c r="H473" i="35"/>
  <c r="H472" i="35"/>
  <c r="H469" i="35"/>
  <c r="H467" i="35"/>
  <c r="H461" i="35"/>
  <c r="H460" i="35"/>
  <c r="H453" i="35"/>
  <c r="H451" i="35"/>
  <c r="H449" i="35"/>
  <c r="H445" i="35"/>
  <c r="H440" i="35"/>
  <c r="H438" i="35"/>
  <c r="H437" i="35"/>
  <c r="H435" i="35"/>
  <c r="H434" i="35"/>
  <c r="H432" i="35"/>
  <c r="H430" i="35"/>
  <c r="H428" i="35"/>
  <c r="H426" i="35"/>
  <c r="H424" i="35"/>
  <c r="H423" i="35"/>
  <c r="H418" i="35"/>
  <c r="H417" i="35"/>
  <c r="H415" i="35"/>
  <c r="H413" i="35"/>
  <c r="H406" i="35"/>
  <c r="H405" i="35"/>
  <c r="H403" i="35"/>
  <c r="H401" i="35"/>
  <c r="H399" i="35"/>
  <c r="H397" i="35"/>
  <c r="H395" i="35"/>
  <c r="H394" i="35"/>
  <c r="H391" i="35"/>
  <c r="H389" i="35"/>
  <c r="H384" i="35"/>
  <c r="H383" i="35"/>
  <c r="H381" i="35"/>
  <c r="H379" i="35"/>
  <c r="H377" i="35"/>
  <c r="H372" i="35"/>
  <c r="H370" i="35"/>
  <c r="H369" i="35"/>
  <c r="H366" i="35"/>
  <c r="H363" i="35"/>
  <c r="H361" i="35"/>
  <c r="H360" i="35"/>
  <c r="H358" i="35"/>
  <c r="H357" i="35"/>
  <c r="H355" i="35"/>
  <c r="H352" i="35"/>
  <c r="H350" i="35"/>
  <c r="H349" i="35"/>
  <c r="H346" i="35"/>
  <c r="H344" i="35"/>
  <c r="H342" i="35"/>
  <c r="H341" i="35"/>
  <c r="H339" i="35"/>
  <c r="H337" i="35"/>
  <c r="H334" i="35"/>
  <c r="H333" i="35"/>
  <c r="H331" i="35"/>
  <c r="H329" i="35"/>
  <c r="H326" i="35"/>
  <c r="H324" i="35"/>
  <c r="H321" i="35"/>
  <c r="H315" i="35"/>
  <c r="H314" i="35"/>
  <c r="H308" i="35"/>
  <c r="H306" i="35"/>
  <c r="H302" i="35"/>
  <c r="H299" i="35"/>
  <c r="H297" i="35"/>
  <c r="H296" i="35"/>
  <c r="H294" i="35"/>
  <c r="H293" i="35"/>
  <c r="H291" i="35"/>
  <c r="H289" i="35"/>
  <c r="H287" i="35"/>
  <c r="H286" i="35"/>
  <c r="H280" i="35"/>
  <c r="H278" i="35"/>
  <c r="H276" i="35"/>
  <c r="H275" i="35"/>
  <c r="H272" i="35"/>
  <c r="H271" i="35"/>
  <c r="H269" i="35"/>
  <c r="H262" i="35"/>
  <c r="H261" i="35"/>
  <c r="H259" i="35"/>
  <c r="H257" i="35"/>
  <c r="H254" i="35"/>
  <c r="H253" i="35"/>
  <c r="H250" i="35"/>
  <c r="H248" i="35"/>
  <c r="H242" i="35"/>
  <c r="H241" i="35"/>
  <c r="H235" i="35"/>
  <c r="H233" i="35"/>
  <c r="H231" i="35"/>
  <c r="H229" i="35"/>
  <c r="H225" i="35"/>
  <c r="H222" i="35"/>
  <c r="H220" i="35"/>
  <c r="H219" i="35"/>
  <c r="H217" i="35"/>
  <c r="H216" i="35"/>
  <c r="H214" i="35"/>
  <c r="H211" i="35"/>
  <c r="H209" i="35"/>
  <c r="H208" i="35"/>
  <c r="H203" i="35"/>
  <c r="H201" i="35"/>
  <c r="H199" i="35"/>
  <c r="H198" i="35"/>
  <c r="H194" i="35"/>
  <c r="H189" i="35"/>
  <c r="H185" i="35"/>
  <c r="H184" i="35"/>
  <c r="H182" i="35"/>
  <c r="H180" i="35"/>
  <c r="H177" i="35"/>
  <c r="H176" i="35"/>
  <c r="H174" i="35"/>
  <c r="H172" i="35"/>
  <c r="H169" i="35"/>
  <c r="H164" i="35"/>
  <c r="H167" i="35"/>
  <c r="H158" i="35"/>
  <c r="H157" i="35"/>
  <c r="H152" i="35"/>
  <c r="H150" i="35"/>
  <c r="H148" i="35"/>
  <c r="H142" i="35"/>
  <c r="H141" i="35"/>
  <c r="H136" i="35"/>
  <c r="H134" i="35"/>
  <c r="H133" i="35"/>
  <c r="H131" i="35"/>
  <c r="H130" i="35"/>
  <c r="H128" i="35"/>
  <c r="H125" i="35"/>
  <c r="H123" i="35"/>
  <c r="H122" i="35"/>
  <c r="H117" i="35"/>
  <c r="H115" i="35"/>
  <c r="H113" i="35"/>
  <c r="H112" i="35"/>
  <c r="H109" i="35"/>
  <c r="H104" i="35"/>
  <c r="H100" i="35"/>
  <c r="H99" i="35"/>
  <c r="H97" i="35"/>
  <c r="H95" i="35"/>
  <c r="H92" i="35"/>
  <c r="H91" i="35"/>
  <c r="H89" i="35"/>
  <c r="H87" i="35"/>
  <c r="H84" i="35"/>
  <c r="H82" i="35"/>
  <c r="H73" i="35"/>
  <c r="H72" i="35"/>
  <c r="H66" i="35"/>
  <c r="H64" i="35"/>
  <c r="H61" i="35"/>
  <c r="H60" i="35"/>
  <c r="H57" i="35"/>
  <c r="H55" i="35"/>
  <c r="H54" i="35"/>
  <c r="H52" i="35"/>
  <c r="H51" i="35"/>
  <c r="H49" i="35"/>
  <c r="H47" i="35"/>
  <c r="H45" i="35"/>
  <c r="H43" i="35"/>
  <c r="H41" i="35"/>
  <c r="H40" i="35"/>
  <c r="H35" i="35"/>
  <c r="H34" i="35"/>
  <c r="H32" i="35"/>
  <c r="H30" i="35"/>
  <c r="H25" i="35"/>
  <c r="H21" i="35"/>
  <c r="H20" i="35"/>
  <c r="H17" i="35"/>
  <c r="H15" i="35"/>
  <c r="H11" i="35"/>
  <c r="C961" i="35"/>
  <c r="J961" i="35" s="1"/>
  <c r="K961" i="35" s="1"/>
  <c r="B961" i="35"/>
  <c r="C959" i="35"/>
  <c r="J959" i="35" s="1"/>
  <c r="K959" i="35" s="1"/>
  <c r="B959" i="35"/>
  <c r="B958" i="35"/>
  <c r="C956" i="35"/>
  <c r="J956" i="35" s="1"/>
  <c r="K956" i="35" s="1"/>
  <c r="B956" i="35"/>
  <c r="C955" i="35"/>
  <c r="J955" i="35" s="1"/>
  <c r="K955" i="35" s="1"/>
  <c r="B955" i="35"/>
  <c r="C954" i="35"/>
  <c r="J954" i="35" s="1"/>
  <c r="K954" i="35" s="1"/>
  <c r="B954" i="35"/>
  <c r="C953" i="35"/>
  <c r="J953" i="35" s="1"/>
  <c r="K953" i="35" s="1"/>
  <c r="B953" i="35"/>
  <c r="C952" i="35"/>
  <c r="J952" i="35" s="1"/>
  <c r="K952" i="35" s="1"/>
  <c r="B952" i="35"/>
  <c r="C951" i="35"/>
  <c r="J951" i="35" s="1"/>
  <c r="K951" i="35" s="1"/>
  <c r="B951" i="35"/>
  <c r="C950" i="35"/>
  <c r="J950" i="35" s="1"/>
  <c r="K950" i="35" s="1"/>
  <c r="B950" i="35"/>
  <c r="C949" i="35"/>
  <c r="J949" i="35" s="1"/>
  <c r="K949" i="35" s="1"/>
  <c r="B949" i="35"/>
  <c r="C948" i="35"/>
  <c r="J948" i="35" s="1"/>
  <c r="K948" i="35" s="1"/>
  <c r="B948" i="35"/>
  <c r="C947" i="35"/>
  <c r="J947" i="35" s="1"/>
  <c r="K947" i="35" s="1"/>
  <c r="B947" i="35"/>
  <c r="C946" i="35"/>
  <c r="J946" i="35" s="1"/>
  <c r="K946" i="35" s="1"/>
  <c r="B946" i="35"/>
  <c r="B945" i="35"/>
  <c r="C943" i="35"/>
  <c r="J943" i="35" s="1"/>
  <c r="K943" i="35" s="1"/>
  <c r="B943" i="35"/>
  <c r="H942" i="35"/>
  <c r="H943" i="35" s="1"/>
  <c r="H961" i="35" s="1"/>
  <c r="C940" i="35"/>
  <c r="J940" i="35" s="1"/>
  <c r="K940" i="35" s="1"/>
  <c r="B940" i="35"/>
  <c r="H939" i="35"/>
  <c r="H938" i="35"/>
  <c r="H937" i="35"/>
  <c r="H936" i="35"/>
  <c r="H935" i="35"/>
  <c r="H934" i="35"/>
  <c r="H933" i="35"/>
  <c r="H932" i="35"/>
  <c r="H931" i="35"/>
  <c r="H930" i="35"/>
  <c r="C926" i="35"/>
  <c r="J926" i="35" s="1"/>
  <c r="K926" i="35" s="1"/>
  <c r="B926" i="35"/>
  <c r="H905" i="35"/>
  <c r="H902" i="35"/>
  <c r="H900" i="35"/>
  <c r="H897" i="35"/>
  <c r="H895" i="35"/>
  <c r="H892" i="35"/>
  <c r="H890" i="35"/>
  <c r="H886" i="35"/>
  <c r="H884" i="35"/>
  <c r="H880" i="35"/>
  <c r="H878" i="35"/>
  <c r="H875" i="35"/>
  <c r="H873" i="35"/>
  <c r="H870" i="35"/>
  <c r="H868" i="35"/>
  <c r="H865" i="35"/>
  <c r="H863" i="35"/>
  <c r="H860" i="35"/>
  <c r="H858" i="35"/>
  <c r="H854" i="35"/>
  <c r="H852" i="35"/>
  <c r="H848" i="35"/>
  <c r="H846" i="35"/>
  <c r="H844" i="35"/>
  <c r="H841" i="35"/>
  <c r="H837" i="35"/>
  <c r="H835" i="35"/>
  <c r="H832" i="35"/>
  <c r="H830" i="35"/>
  <c r="H828" i="35"/>
  <c r="H825" i="35"/>
  <c r="H823" i="35"/>
  <c r="H820" i="35"/>
  <c r="H818" i="35"/>
  <c r="H815" i="35"/>
  <c r="H813" i="35"/>
  <c r="H810" i="35"/>
  <c r="H808" i="35"/>
  <c r="C804" i="35"/>
  <c r="J804" i="35" s="1"/>
  <c r="K804" i="35" s="1"/>
  <c r="H802" i="35"/>
  <c r="H801" i="35"/>
  <c r="H798" i="35"/>
  <c r="H797" i="35"/>
  <c r="H796" i="35"/>
  <c r="H795" i="35"/>
  <c r="H794" i="35"/>
  <c r="H792" i="35"/>
  <c r="H790" i="35"/>
  <c r="H788" i="35"/>
  <c r="H787" i="35"/>
  <c r="H785" i="35"/>
  <c r="H782" i="35"/>
  <c r="H781" i="35"/>
  <c r="H779" i="35"/>
  <c r="H776" i="35"/>
  <c r="H773" i="35"/>
  <c r="H771" i="35"/>
  <c r="H770" i="35"/>
  <c r="H768" i="35"/>
  <c r="H767" i="35"/>
  <c r="H765" i="35"/>
  <c r="H763" i="35"/>
  <c r="H760" i="35"/>
  <c r="H759" i="35"/>
  <c r="H758" i="35"/>
  <c r="H757" i="35"/>
  <c r="H754" i="35"/>
  <c r="H753" i="35"/>
  <c r="H752" i="35"/>
  <c r="H750" i="35"/>
  <c r="H748" i="35"/>
  <c r="H747" i="35"/>
  <c r="H746" i="35"/>
  <c r="H743" i="35"/>
  <c r="H741" i="35"/>
  <c r="H739" i="35"/>
  <c r="H737" i="35"/>
  <c r="H736" i="35"/>
  <c r="H734" i="35"/>
  <c r="H732" i="35"/>
  <c r="H729" i="35"/>
  <c r="H728" i="35"/>
  <c r="H726" i="35"/>
  <c r="C723" i="35"/>
  <c r="J723" i="35" s="1"/>
  <c r="K723" i="35" s="1"/>
  <c r="H721" i="35"/>
  <c r="H720" i="35"/>
  <c r="H717" i="35"/>
  <c r="H716" i="35"/>
  <c r="H715" i="35"/>
  <c r="H714" i="35"/>
  <c r="H713" i="35"/>
  <c r="H712" i="35"/>
  <c r="H710" i="35"/>
  <c r="H708" i="35"/>
  <c r="H706" i="35"/>
  <c r="H705" i="35"/>
  <c r="H704" i="35"/>
  <c r="H702" i="35"/>
  <c r="H701" i="35"/>
  <c r="H698" i="35"/>
  <c r="H697" i="35"/>
  <c r="H696" i="35"/>
  <c r="H694" i="35"/>
  <c r="H691" i="35"/>
  <c r="H688" i="35"/>
  <c r="H686" i="35"/>
  <c r="H685" i="35"/>
  <c r="H684" i="35"/>
  <c r="H682" i="35"/>
  <c r="H680" i="35"/>
  <c r="H677" i="35"/>
  <c r="H675" i="35"/>
  <c r="H674" i="35"/>
  <c r="H672" i="35"/>
  <c r="H670" i="35"/>
  <c r="H667" i="35"/>
  <c r="H666" i="35"/>
  <c r="H665" i="35"/>
  <c r="H663" i="35"/>
  <c r="H661" i="35"/>
  <c r="H660" i="35"/>
  <c r="H657" i="35"/>
  <c r="H656" i="35"/>
  <c r="H655" i="35"/>
  <c r="H653" i="35"/>
  <c r="H651" i="35"/>
  <c r="H650" i="35"/>
  <c r="H649" i="35"/>
  <c r="H648" i="35"/>
  <c r="H647" i="35"/>
  <c r="H644" i="35"/>
  <c r="H642" i="35"/>
  <c r="H640" i="35"/>
  <c r="H638" i="35"/>
  <c r="H637" i="35"/>
  <c r="H635" i="35"/>
  <c r="H633" i="35"/>
  <c r="H632" i="35"/>
  <c r="H629" i="35"/>
  <c r="H628" i="35"/>
  <c r="H626" i="35"/>
  <c r="C623" i="35"/>
  <c r="J623" i="35" s="1"/>
  <c r="K623" i="35" s="1"/>
  <c r="H621" i="35"/>
  <c r="H620" i="35"/>
  <c r="H617" i="35"/>
  <c r="H616" i="35"/>
  <c r="H615" i="35"/>
  <c r="H614" i="35"/>
  <c r="H613" i="35"/>
  <c r="H611" i="35"/>
  <c r="H609" i="35"/>
  <c r="H608" i="35"/>
  <c r="H607" i="35"/>
  <c r="H605" i="35"/>
  <c r="H604" i="35"/>
  <c r="H603" i="35"/>
  <c r="H600" i="35"/>
  <c r="H599" i="35"/>
  <c r="H597" i="35"/>
  <c r="H594" i="35"/>
  <c r="H591" i="35"/>
  <c r="H589" i="35"/>
  <c r="H587" i="35"/>
  <c r="H585" i="35"/>
  <c r="H582" i="35"/>
  <c r="H581" i="35"/>
  <c r="H579" i="35"/>
  <c r="H577" i="35"/>
  <c r="H574" i="35"/>
  <c r="H573" i="35"/>
  <c r="H572" i="35"/>
  <c r="H571" i="35"/>
  <c r="H568" i="35"/>
  <c r="H566" i="35"/>
  <c r="H564" i="35"/>
  <c r="H563" i="35"/>
  <c r="H562" i="35"/>
  <c r="H561" i="35"/>
  <c r="H560" i="35"/>
  <c r="H559" i="35"/>
  <c r="H556" i="35"/>
  <c r="H554" i="35"/>
  <c r="H552" i="35"/>
  <c r="H550" i="35"/>
  <c r="H549" i="35"/>
  <c r="H547" i="35"/>
  <c r="H545" i="35"/>
  <c r="H544" i="35"/>
  <c r="H541" i="35"/>
  <c r="H540" i="35"/>
  <c r="H538" i="35"/>
  <c r="C535" i="35"/>
  <c r="J535" i="35" s="1"/>
  <c r="K535" i="35" s="1"/>
  <c r="H533" i="35"/>
  <c r="H532" i="35"/>
  <c r="H529" i="35"/>
  <c r="H528" i="35"/>
  <c r="H527" i="35"/>
  <c r="H526" i="35"/>
  <c r="H525" i="35"/>
  <c r="H523" i="35"/>
  <c r="H521" i="35"/>
  <c r="H519" i="35"/>
  <c r="H518" i="35"/>
  <c r="H516" i="35"/>
  <c r="H515" i="35"/>
  <c r="H513" i="35"/>
  <c r="H511" i="35"/>
  <c r="H510" i="35"/>
  <c r="H509" i="35"/>
  <c r="H507" i="35"/>
  <c r="H506" i="35"/>
  <c r="H503" i="35"/>
  <c r="H500" i="35"/>
  <c r="H498" i="35"/>
  <c r="H496" i="35"/>
  <c r="H494" i="35"/>
  <c r="H492" i="35"/>
  <c r="H489" i="35"/>
  <c r="H487" i="35"/>
  <c r="H485" i="35"/>
  <c r="H482" i="35"/>
  <c r="H480" i="35"/>
  <c r="H478" i="35"/>
  <c r="H476" i="35"/>
  <c r="H474" i="35"/>
  <c r="H471" i="35"/>
  <c r="H470" i="35"/>
  <c r="H468" i="35"/>
  <c r="C465" i="35"/>
  <c r="J465" i="35" s="1"/>
  <c r="K465" i="35" s="1"/>
  <c r="H463" i="35"/>
  <c r="H462" i="35"/>
  <c r="H459" i="35"/>
  <c r="H458" i="35"/>
  <c r="H457" i="35"/>
  <c r="H456" i="35"/>
  <c r="H455" i="35"/>
  <c r="H454" i="35"/>
  <c r="H452" i="35"/>
  <c r="H450" i="35"/>
  <c r="H448" i="35"/>
  <c r="H447" i="35"/>
  <c r="H446" i="35"/>
  <c r="H444" i="35"/>
  <c r="H443" i="35"/>
  <c r="H442" i="35"/>
  <c r="H441" i="35"/>
  <c r="H439" i="35"/>
  <c r="H436" i="35"/>
  <c r="H433" i="35"/>
  <c r="H431" i="35"/>
  <c r="H429" i="35"/>
  <c r="H427" i="35"/>
  <c r="H425" i="35"/>
  <c r="H422" i="35"/>
  <c r="H421" i="35"/>
  <c r="H420" i="35"/>
  <c r="H419" i="35"/>
  <c r="H416" i="35"/>
  <c r="H414" i="35"/>
  <c r="H412" i="35"/>
  <c r="H411" i="35"/>
  <c r="H410" i="35"/>
  <c r="H409" i="35"/>
  <c r="H408" i="35"/>
  <c r="H407" i="35"/>
  <c r="H404" i="35"/>
  <c r="H402" i="35"/>
  <c r="H400" i="35"/>
  <c r="H398" i="35"/>
  <c r="H396" i="35"/>
  <c r="H393" i="35"/>
  <c r="H392" i="35"/>
  <c r="H390" i="35"/>
  <c r="C387" i="35"/>
  <c r="J387" i="35" s="1"/>
  <c r="K387" i="35" s="1"/>
  <c r="H385" i="35"/>
  <c r="H382" i="35"/>
  <c r="H380" i="35"/>
  <c r="H378" i="35"/>
  <c r="H376" i="35"/>
  <c r="H375" i="35"/>
  <c r="H374" i="35"/>
  <c r="H373" i="35"/>
  <c r="H371" i="35"/>
  <c r="H368" i="35"/>
  <c r="H367" i="35"/>
  <c r="H365" i="35"/>
  <c r="H364" i="35"/>
  <c r="H362" i="35"/>
  <c r="H359" i="35"/>
  <c r="H356" i="35"/>
  <c r="H354" i="35"/>
  <c r="H353" i="35"/>
  <c r="H351" i="35"/>
  <c r="H348" i="35"/>
  <c r="H347" i="35"/>
  <c r="H345" i="35"/>
  <c r="H343" i="35"/>
  <c r="H340" i="35"/>
  <c r="H338" i="35"/>
  <c r="H336" i="35"/>
  <c r="H335" i="35"/>
  <c r="H332" i="35"/>
  <c r="H330" i="35"/>
  <c r="H328" i="35"/>
  <c r="H327" i="35"/>
  <c r="H325" i="35"/>
  <c r="H323" i="35"/>
  <c r="H322" i="35"/>
  <c r="C319" i="35"/>
  <c r="J319" i="35" s="1"/>
  <c r="K319" i="35" s="1"/>
  <c r="H317" i="35"/>
  <c r="H316" i="35"/>
  <c r="H313" i="35"/>
  <c r="H312" i="35"/>
  <c r="H311" i="35"/>
  <c r="H310" i="35"/>
  <c r="H309" i="35"/>
  <c r="H307" i="35"/>
  <c r="H305" i="35"/>
  <c r="H304" i="35"/>
  <c r="H303" i="35"/>
  <c r="H301" i="35"/>
  <c r="H300" i="35"/>
  <c r="H298" i="35"/>
  <c r="H295" i="35"/>
  <c r="H292" i="35"/>
  <c r="H290" i="35"/>
  <c r="H288" i="35"/>
  <c r="H285" i="35"/>
  <c r="H284" i="35"/>
  <c r="H283" i="35"/>
  <c r="H282" i="35"/>
  <c r="H281" i="35"/>
  <c r="H279" i="35"/>
  <c r="H277" i="35"/>
  <c r="H274" i="35"/>
  <c r="H273" i="35"/>
  <c r="H270" i="35"/>
  <c r="H268" i="35"/>
  <c r="H267" i="35"/>
  <c r="H266" i="35"/>
  <c r="H265" i="35"/>
  <c r="H264" i="35"/>
  <c r="H263" i="35"/>
  <c r="H260" i="35"/>
  <c r="H258" i="35"/>
  <c r="H256" i="35"/>
  <c r="H255" i="35"/>
  <c r="H252" i="35"/>
  <c r="H251" i="35"/>
  <c r="H249" i="35"/>
  <c r="C246" i="35"/>
  <c r="J246" i="35" s="1"/>
  <c r="K246" i="35" s="1"/>
  <c r="H244" i="35"/>
  <c r="H243" i="35"/>
  <c r="H240" i="35"/>
  <c r="H239" i="35"/>
  <c r="H238" i="35"/>
  <c r="H237" i="35"/>
  <c r="H236" i="35"/>
  <c r="H234" i="35"/>
  <c r="H232" i="35"/>
  <c r="H230" i="35"/>
  <c r="H228" i="35"/>
  <c r="H227" i="35"/>
  <c r="H226" i="35"/>
  <c r="H224" i="35"/>
  <c r="H223" i="35"/>
  <c r="H221" i="35"/>
  <c r="H218" i="35"/>
  <c r="H215" i="35"/>
  <c r="H213" i="35"/>
  <c r="H212" i="35"/>
  <c r="H210" i="35"/>
  <c r="H207" i="35"/>
  <c r="H206" i="35"/>
  <c r="H205" i="35"/>
  <c r="H204" i="35"/>
  <c r="H202" i="35"/>
  <c r="H200" i="35"/>
  <c r="H197" i="35"/>
  <c r="H196" i="35"/>
  <c r="H195" i="35"/>
  <c r="H193" i="35"/>
  <c r="H192" i="35"/>
  <c r="H191" i="35"/>
  <c r="H190" i="35"/>
  <c r="H188" i="35"/>
  <c r="H187" i="35"/>
  <c r="H186" i="35"/>
  <c r="H183" i="35"/>
  <c r="H181" i="35"/>
  <c r="H179" i="35"/>
  <c r="H178" i="35"/>
  <c r="H175" i="35"/>
  <c r="H173" i="35"/>
  <c r="H171" i="35"/>
  <c r="H170" i="35"/>
  <c r="H168" i="35"/>
  <c r="H166" i="35"/>
  <c r="H165" i="35"/>
  <c r="C162" i="35"/>
  <c r="J162" i="35" s="1"/>
  <c r="K162" i="35" s="1"/>
  <c r="H160" i="35"/>
  <c r="H159" i="35"/>
  <c r="H156" i="35"/>
  <c r="H155" i="35"/>
  <c r="H154" i="35"/>
  <c r="H153" i="35"/>
  <c r="H151" i="35"/>
  <c r="H149" i="35"/>
  <c r="H147" i="35"/>
  <c r="H146" i="35"/>
  <c r="H145" i="35"/>
  <c r="H144" i="35"/>
  <c r="H143" i="35"/>
  <c r="H138" i="35"/>
  <c r="H137" i="35"/>
  <c r="H135" i="35"/>
  <c r="H132" i="35"/>
  <c r="H129" i="35"/>
  <c r="H127" i="35"/>
  <c r="H126" i="35"/>
  <c r="H124" i="35"/>
  <c r="H121" i="35"/>
  <c r="H120" i="35"/>
  <c r="H119" i="35"/>
  <c r="H118" i="35"/>
  <c r="H116" i="35"/>
  <c r="H114" i="35"/>
  <c r="H111" i="35"/>
  <c r="H110" i="35"/>
  <c r="H108" i="35"/>
  <c r="H107" i="35"/>
  <c r="H106" i="35"/>
  <c r="H105" i="35"/>
  <c r="H103" i="35"/>
  <c r="H102" i="35"/>
  <c r="H101" i="35"/>
  <c r="H98" i="35"/>
  <c r="H96" i="35"/>
  <c r="H94" i="35"/>
  <c r="H93" i="35"/>
  <c r="H90" i="35"/>
  <c r="H88" i="35"/>
  <c r="H86" i="35"/>
  <c r="H85" i="35"/>
  <c r="H83" i="35"/>
  <c r="H81" i="35"/>
  <c r="H80" i="35"/>
  <c r="C77" i="35"/>
  <c r="J77" i="35" s="1"/>
  <c r="K77" i="35" s="1"/>
  <c r="H75" i="35"/>
  <c r="H74" i="35"/>
  <c r="H71" i="35"/>
  <c r="H70" i="35"/>
  <c r="H69" i="35"/>
  <c r="H68" i="35"/>
  <c r="H67" i="35"/>
  <c r="H65" i="35"/>
  <c r="H63" i="35"/>
  <c r="H62" i="35"/>
  <c r="H59" i="35"/>
  <c r="H58" i="35"/>
  <c r="H56" i="35"/>
  <c r="H53" i="35"/>
  <c r="H50" i="35"/>
  <c r="H48" i="35"/>
  <c r="H46" i="35"/>
  <c r="H44" i="35"/>
  <c r="H42" i="35"/>
  <c r="H39" i="35"/>
  <c r="H38" i="35"/>
  <c r="H37" i="35"/>
  <c r="H36" i="35"/>
  <c r="H33" i="35"/>
  <c r="H31" i="35"/>
  <c r="H29" i="35"/>
  <c r="H28" i="35"/>
  <c r="H27" i="35"/>
  <c r="H26" i="35"/>
  <c r="H24" i="35"/>
  <c r="H23" i="35"/>
  <c r="H22" i="35"/>
  <c r="H19" i="35"/>
  <c r="H18" i="35"/>
  <c r="H16" i="35"/>
  <c r="H14" i="35"/>
  <c r="H13" i="35"/>
  <c r="H12" i="35"/>
  <c r="H10" i="35"/>
  <c r="H940" i="35" l="1"/>
  <c r="H959" i="35" s="1"/>
  <c r="H960" i="35" s="1"/>
  <c r="H723" i="35"/>
  <c r="H954" i="35" s="1"/>
  <c r="H804" i="35"/>
  <c r="H955" i="35" s="1"/>
  <c r="H387" i="35"/>
  <c r="H950" i="35" s="1"/>
  <c r="H535" i="35"/>
  <c r="H952" i="35" s="1"/>
  <c r="H623" i="35"/>
  <c r="H953" i="35" s="1"/>
  <c r="H465" i="35"/>
  <c r="H319" i="35"/>
  <c r="H949" i="35" s="1"/>
  <c r="H246" i="35"/>
  <c r="H948" i="35" s="1"/>
  <c r="H162" i="35"/>
  <c r="H947" i="35" s="1"/>
  <c r="H77" i="35"/>
  <c r="H946" i="35" s="1"/>
  <c r="H926" i="35"/>
  <c r="H956" i="35" s="1"/>
  <c r="H957" i="35" l="1"/>
  <c r="G962" i="35" s="1"/>
  <c r="L520" i="35"/>
  <c r="N592" i="35"/>
  <c r="N594" i="35"/>
  <c r="L942" i="35"/>
  <c r="M544" i="35"/>
  <c r="N762" i="35"/>
  <c r="L962" i="35"/>
  <c r="L926" i="35"/>
  <c r="L775" i="35"/>
  <c r="N627" i="35"/>
  <c r="N927" i="35"/>
  <c r="L657" i="35"/>
  <c r="L544" i="35"/>
  <c r="M877" i="35"/>
  <c r="L584" i="35"/>
  <c r="L682" i="35"/>
  <c r="L863" i="35"/>
  <c r="N842" i="35"/>
  <c r="N884" i="35"/>
  <c r="M509" i="35"/>
  <c r="M741" i="35"/>
  <c r="N929" i="35"/>
  <c r="M545" i="35"/>
  <c r="M565" i="35"/>
  <c r="M527" i="35"/>
  <c r="N883" i="35"/>
  <c r="L469" i="35"/>
  <c r="N173" i="35"/>
  <c r="N610" i="35"/>
  <c r="L531" i="35"/>
  <c r="N727" i="35"/>
  <c r="L958" i="35"/>
  <c r="M576" i="35"/>
  <c r="L832" i="35"/>
  <c r="M947" i="35"/>
  <c r="N609" i="35"/>
  <c r="M716" i="35"/>
  <c r="L816" i="35"/>
  <c r="M897" i="35"/>
  <c r="N593" i="35"/>
  <c r="N563" i="35"/>
  <c r="M901" i="35"/>
  <c r="L707" i="35"/>
  <c r="L820" i="35"/>
  <c r="L793" i="35"/>
  <c r="N689" i="35"/>
  <c r="L676" i="35"/>
  <c r="M788" i="35"/>
  <c r="N961" i="35"/>
  <c r="N817" i="35"/>
  <c r="L626" i="35"/>
  <c r="N795" i="35"/>
  <c r="N954" i="35"/>
  <c r="M479" i="35"/>
  <c r="L671" i="35"/>
  <c r="N317" i="35"/>
  <c r="N722" i="35"/>
  <c r="L498" i="35"/>
  <c r="L633" i="35"/>
  <c r="M430" i="35"/>
  <c r="N516" i="35"/>
  <c r="L636" i="35"/>
  <c r="N829" i="35"/>
  <c r="M779" i="35"/>
  <c r="L868" i="35"/>
  <c r="L947" i="35"/>
  <c r="L580" i="35"/>
  <c r="M785" i="35"/>
  <c r="M631" i="35"/>
  <c r="L931" i="35"/>
  <c r="L564" i="35"/>
  <c r="M753" i="35"/>
  <c r="N932" i="35"/>
  <c r="N878" i="35"/>
  <c r="N853" i="35"/>
  <c r="L374" i="35"/>
  <c r="N893" i="35"/>
  <c r="N635" i="35"/>
  <c r="M867" i="35"/>
  <c r="M766" i="35"/>
  <c r="L807" i="35"/>
  <c r="M927" i="35"/>
  <c r="N774" i="35"/>
  <c r="L957" i="35"/>
  <c r="M722" i="35"/>
  <c r="N501" i="35"/>
  <c r="M507" i="35"/>
  <c r="M963" i="35"/>
  <c r="L605" i="35"/>
  <c r="N756" i="35"/>
  <c r="L829" i="35"/>
  <c r="L502" i="35"/>
  <c r="N587" i="35"/>
  <c r="M441" i="35"/>
  <c r="L774" i="35"/>
  <c r="M791" i="35"/>
  <c r="M800" i="35"/>
  <c r="N793" i="35"/>
  <c r="M707" i="35"/>
  <c r="M587" i="35"/>
  <c r="M443" i="35"/>
  <c r="M760" i="35"/>
  <c r="M675" i="35"/>
  <c r="L767" i="35"/>
  <c r="N763" i="35"/>
  <c r="M832" i="35"/>
  <c r="N575" i="35"/>
  <c r="L688" i="35"/>
  <c r="N618" i="35"/>
  <c r="M780" i="35"/>
  <c r="N877" i="35"/>
  <c r="M612" i="35"/>
  <c r="L934" i="35"/>
  <c r="M846" i="35"/>
  <c r="M773" i="35"/>
  <c r="L612" i="35"/>
  <c r="L565" i="35"/>
  <c r="M813" i="35"/>
  <c r="M438" i="35"/>
  <c r="L331" i="35"/>
  <c r="L590" i="35"/>
  <c r="L483" i="35"/>
  <c r="M881" i="35"/>
  <c r="L589" i="35"/>
  <c r="M667" i="35"/>
  <c r="M583" i="35"/>
  <c r="M950" i="35"/>
  <c r="L744" i="35"/>
  <c r="N728" i="35"/>
  <c r="L906" i="35"/>
  <c r="L882" i="35"/>
  <c r="L576" i="35"/>
  <c r="M610" i="35"/>
  <c r="L866" i="35"/>
  <c r="L560" i="35"/>
  <c r="M723" i="35"/>
  <c r="N872" i="35"/>
  <c r="N554" i="35"/>
  <c r="M828" i="35"/>
  <c r="M953" i="35"/>
  <c r="M797" i="35"/>
  <c r="L607" i="35"/>
  <c r="N669" i="35"/>
  <c r="L813" i="35"/>
  <c r="M712" i="35"/>
  <c r="M416" i="35"/>
  <c r="M690" i="35"/>
  <c r="N538" i="35"/>
  <c r="L355" i="35"/>
  <c r="L354" i="35"/>
  <c r="L495" i="35"/>
  <c r="L898" i="35"/>
  <c r="L592" i="35"/>
  <c r="L692" i="35"/>
  <c r="M827" i="35"/>
  <c r="N844" i="35"/>
  <c r="M669" i="35"/>
  <c r="M880" i="35"/>
  <c r="M955" i="35"/>
  <c r="L859" i="35"/>
  <c r="M903" i="35"/>
  <c r="M726" i="35"/>
  <c r="N831" i="35"/>
  <c r="L568" i="35"/>
  <c r="L953" i="35"/>
  <c r="M514" i="35"/>
  <c r="N623" i="35"/>
  <c r="N802" i="35"/>
  <c r="N755" i="35"/>
  <c r="M765" i="35"/>
  <c r="M473" i="35"/>
  <c r="L787" i="35"/>
  <c r="N819" i="35"/>
  <c r="M689" i="35"/>
  <c r="N738" i="35"/>
  <c r="M887" i="35"/>
  <c r="M745" i="35"/>
  <c r="M876" i="35"/>
  <c r="M731" i="35"/>
  <c r="N948" i="35"/>
  <c r="M812" i="35"/>
  <c r="M651" i="35"/>
  <c r="L897" i="35"/>
  <c r="M835" i="35"/>
  <c r="N765" i="35"/>
  <c r="L876" i="35"/>
  <c r="M725" i="35"/>
  <c r="L611" i="35"/>
  <c r="M844" i="35"/>
  <c r="L864" i="35"/>
  <c r="M548" i="35"/>
  <c r="L885" i="35"/>
  <c r="M884" i="35"/>
  <c r="L546" i="35"/>
  <c r="L462" i="35"/>
  <c r="M207" i="35"/>
  <c r="N768" i="35"/>
  <c r="M582" i="35"/>
  <c r="L963" i="35"/>
  <c r="N901" i="35"/>
  <c r="M551" i="35"/>
  <c r="L938" i="35"/>
  <c r="N477" i="35"/>
  <c r="M795" i="35"/>
  <c r="L904" i="35"/>
  <c r="M451" i="35"/>
  <c r="L733" i="35"/>
  <c r="M789" i="35"/>
  <c r="M905" i="35"/>
  <c r="L843" i="35"/>
  <c r="M659" i="35"/>
  <c r="N840" i="35"/>
  <c r="L506" i="35"/>
  <c r="L586" i="35"/>
  <c r="M697" i="35"/>
  <c r="N540" i="35"/>
  <c r="N851" i="35"/>
  <c r="N697" i="35"/>
  <c r="L556" i="35"/>
  <c r="N782" i="35"/>
  <c r="N794" i="35"/>
  <c r="M518" i="35"/>
  <c r="M948" i="35"/>
  <c r="L630" i="35"/>
  <c r="L618" i="35"/>
  <c r="M647" i="35"/>
  <c r="N644" i="35"/>
  <c r="M702" i="35"/>
  <c r="N600" i="35"/>
  <c r="M615" i="35"/>
  <c r="L624" i="35"/>
  <c r="L664" i="35"/>
  <c r="L751" i="35"/>
  <c r="L610" i="35"/>
  <c r="N626" i="35"/>
  <c r="N679" i="35"/>
  <c r="L760" i="35"/>
  <c r="M873" i="35"/>
  <c r="M801" i="35"/>
  <c r="N545" i="35"/>
  <c r="M470" i="35"/>
  <c r="N850" i="35"/>
  <c r="N814" i="35"/>
  <c r="L687" i="35"/>
  <c r="L484" i="35"/>
  <c r="M673" i="35"/>
  <c r="M567" i="35"/>
  <c r="L874" i="35"/>
  <c r="M561" i="35"/>
  <c r="N206" i="35"/>
  <c r="L661" i="35"/>
  <c r="M550" i="35"/>
  <c r="N953" i="35"/>
  <c r="N955" i="35"/>
  <c r="M709" i="35"/>
  <c r="L887" i="35"/>
  <c r="N959" i="35"/>
  <c r="N904" i="35"/>
  <c r="L826" i="35"/>
  <c r="N943" i="35"/>
  <c r="N888" i="35"/>
  <c r="L933" i="35"/>
  <c r="L892" i="35"/>
  <c r="M754" i="35"/>
  <c r="M900" i="35"/>
  <c r="M571" i="35"/>
  <c r="L758" i="35"/>
  <c r="M599" i="35"/>
  <c r="M400" i="35"/>
  <c r="N553" i="35"/>
  <c r="M688" i="35"/>
  <c r="N778" i="35"/>
  <c r="N801" i="35"/>
  <c r="M347" i="35"/>
  <c r="N480" i="35"/>
  <c r="M735" i="35"/>
  <c r="M620" i="35"/>
  <c r="M626" i="35"/>
  <c r="N938" i="35"/>
  <c r="L716" i="35"/>
  <c r="N749" i="35"/>
  <c r="N942" i="35"/>
  <c r="L695" i="35"/>
  <c r="L728" i="35"/>
  <c r="N860" i="35"/>
  <c r="L643" i="35"/>
  <c r="N577" i="35"/>
  <c r="M635" i="35"/>
  <c r="M798" i="35"/>
  <c r="M836" i="35"/>
  <c r="M539" i="35"/>
  <c r="L658" i="35"/>
  <c r="M856" i="35"/>
  <c r="L782" i="35"/>
  <c r="L402" i="35"/>
  <c r="N528" i="35"/>
  <c r="N531" i="35"/>
  <c r="M640" i="35"/>
  <c r="L552" i="35"/>
  <c r="M686" i="35"/>
  <c r="N514" i="35"/>
  <c r="L812" i="35"/>
  <c r="M891" i="35"/>
  <c r="M738" i="35"/>
  <c r="N885" i="35"/>
  <c r="N641" i="35"/>
  <c r="M706" i="35"/>
  <c r="N869" i="35"/>
  <c r="M575" i="35"/>
  <c r="N783" i="35"/>
  <c r="N952" i="35"/>
  <c r="M691" i="35"/>
  <c r="N856" i="35"/>
  <c r="M930" i="35"/>
  <c r="M654" i="35"/>
  <c r="N520" i="35"/>
  <c r="L735" i="35"/>
  <c r="N661" i="35"/>
  <c r="N576" i="35"/>
  <c r="N189" i="35"/>
  <c r="N406" i="35"/>
  <c r="L410" i="35"/>
  <c r="L499" i="35"/>
  <c r="M476" i="35"/>
  <c r="M777" i="35"/>
  <c r="M831" i="35"/>
  <c r="M817" i="35"/>
  <c r="M898" i="35"/>
  <c r="N607" i="35"/>
  <c r="N758" i="35"/>
  <c r="M866" i="35"/>
  <c r="N591" i="35"/>
  <c r="M906" i="35"/>
  <c r="L888" i="35"/>
  <c r="L709" i="35"/>
  <c r="M869" i="35"/>
  <c r="N561" i="35"/>
  <c r="L860" i="35"/>
  <c r="M693" i="35"/>
  <c r="L482" i="35"/>
  <c r="N960" i="35"/>
  <c r="N629" i="35"/>
  <c r="L514" i="35"/>
  <c r="N826" i="35"/>
  <c r="N438" i="35"/>
  <c r="M475" i="35"/>
  <c r="L628" i="35"/>
  <c r="N744" i="35"/>
  <c r="L817" i="35"/>
  <c r="M739" i="35"/>
  <c r="L653" i="35"/>
  <c r="L599" i="35"/>
  <c r="L659" i="35"/>
  <c r="N754" i="35"/>
  <c r="L467" i="35"/>
  <c r="N786" i="35"/>
  <c r="N634" i="35"/>
  <c r="L696" i="35"/>
  <c r="N788" i="35"/>
  <c r="M755" i="35"/>
  <c r="M595" i="35"/>
  <c r="N636" i="35"/>
  <c r="L656" i="35"/>
  <c r="M888" i="35"/>
  <c r="M837" i="35"/>
  <c r="M661" i="35"/>
  <c r="M931" i="35"/>
  <c r="M767" i="35"/>
  <c r="L833" i="35"/>
  <c r="M747" i="35"/>
  <c r="L617" i="35"/>
  <c r="N775" i="35"/>
  <c r="L426" i="35"/>
  <c r="L780" i="35"/>
  <c r="M758" i="35"/>
  <c r="M510" i="35"/>
  <c r="N875" i="35"/>
  <c r="N422" i="35"/>
  <c r="L800" i="35"/>
  <c r="L936" i="35"/>
  <c r="L808" i="35"/>
  <c r="M944" i="35"/>
  <c r="L749" i="35"/>
  <c r="M426" i="35"/>
  <c r="L777" i="35"/>
  <c r="L850" i="35"/>
  <c r="N601" i="35"/>
  <c r="N734" i="35"/>
  <c r="M681" i="35"/>
  <c r="M886" i="35"/>
  <c r="L712" i="35"/>
  <c r="L417" i="35"/>
  <c r="L837" i="35"/>
  <c r="M860" i="35"/>
  <c r="M823" i="35"/>
  <c r="M951" i="35"/>
  <c r="M727" i="35"/>
  <c r="M816" i="35"/>
  <c r="L634" i="35"/>
  <c r="M657" i="35"/>
  <c r="L648" i="35"/>
  <c r="N680" i="35"/>
  <c r="L518" i="35"/>
  <c r="M563" i="35"/>
  <c r="L848" i="35"/>
  <c r="N835" i="35"/>
  <c r="M639" i="35"/>
  <c r="N894" i="35"/>
  <c r="N709" i="35"/>
  <c r="L740" i="35"/>
  <c r="N726" i="35"/>
  <c r="L654" i="35"/>
  <c r="L828" i="35"/>
  <c r="M495" i="35"/>
  <c r="N895" i="35"/>
  <c r="N707" i="35"/>
  <c r="L752" i="35"/>
  <c r="M746" i="35"/>
  <c r="N747" i="35"/>
  <c r="L861" i="35"/>
  <c r="L755" i="35"/>
  <c r="L769" i="35"/>
  <c r="M454" i="35"/>
  <c r="M462" i="35"/>
  <c r="N767" i="35"/>
  <c r="L797" i="35"/>
  <c r="M875" i="35"/>
  <c r="L852" i="35"/>
  <c r="L875" i="35"/>
  <c r="M672" i="35"/>
  <c r="M528" i="35"/>
  <c r="L823" i="35"/>
  <c r="M604" i="35"/>
  <c r="L932" i="35"/>
  <c r="N849" i="35"/>
  <c r="L853" i="35"/>
  <c r="M574" i="35"/>
  <c r="N714" i="35"/>
  <c r="L776" i="35"/>
  <c r="L406" i="35"/>
  <c r="M899" i="35"/>
  <c r="N676" i="35"/>
  <c r="L930" i="35"/>
  <c r="M694" i="35"/>
  <c r="M482" i="35"/>
  <c r="N808" i="35"/>
  <c r="L433" i="35"/>
  <c r="N604" i="35"/>
  <c r="M782" i="35"/>
  <c r="N944" i="35"/>
  <c r="M952" i="35"/>
  <c r="M564" i="35"/>
  <c r="M821" i="35"/>
  <c r="M834" i="35"/>
  <c r="L646" i="35"/>
  <c r="M623" i="35"/>
  <c r="M796" i="35"/>
  <c r="N841" i="35"/>
  <c r="M700" i="35"/>
  <c r="M607" i="35"/>
  <c r="L446" i="35"/>
  <c r="L954" i="35"/>
  <c r="L902" i="35"/>
  <c r="N957" i="35"/>
  <c r="L886" i="35"/>
  <c r="N941" i="35"/>
  <c r="N889" i="35"/>
  <c r="L455" i="35"/>
  <c r="L532" i="35"/>
  <c r="L827" i="35"/>
  <c r="L675" i="35"/>
  <c r="L796" i="35"/>
  <c r="L623" i="35"/>
  <c r="L951" i="35"/>
  <c r="L763" i="35"/>
  <c r="N213" i="35"/>
  <c r="M644" i="35"/>
  <c r="L889" i="35"/>
  <c r="N962" i="35"/>
  <c r="M943" i="35"/>
  <c r="M822" i="35"/>
  <c r="L505" i="35"/>
  <c r="N946" i="35"/>
  <c r="M893" i="35"/>
  <c r="M790" i="35"/>
  <c r="L487" i="35"/>
  <c r="L895" i="35"/>
  <c r="N874" i="35"/>
  <c r="N934" i="35"/>
  <c r="M874" i="35"/>
  <c r="M802" i="35"/>
  <c r="M757" i="35"/>
  <c r="M634" i="35"/>
  <c r="M824" i="35"/>
  <c r="L614" i="35"/>
  <c r="N559" i="35"/>
  <c r="M641" i="35"/>
  <c r="N706" i="35"/>
  <c r="N737" i="35"/>
  <c r="M929" i="35"/>
  <c r="M847" i="35"/>
  <c r="L877" i="35"/>
  <c r="M825" i="35"/>
  <c r="N573" i="35"/>
  <c r="L799" i="35"/>
  <c r="M422" i="35"/>
  <c r="M960" i="35"/>
  <c r="L192" i="35"/>
  <c r="N668" i="35"/>
  <c r="M520" i="35"/>
  <c r="N536" i="35"/>
  <c r="M751" i="35"/>
  <c r="N552" i="35"/>
  <c r="N589" i="35"/>
  <c r="N632" i="35"/>
  <c r="M934" i="35"/>
  <c r="M764" i="35"/>
  <c r="N105" i="35"/>
  <c r="M958" i="35"/>
  <c r="M570" i="35"/>
  <c r="M642" i="35"/>
  <c r="L428" i="35"/>
  <c r="N451" i="35"/>
  <c r="M112" i="35"/>
  <c r="N534" i="35"/>
  <c r="M940" i="35"/>
  <c r="L842" i="35"/>
  <c r="L949" i="35"/>
  <c r="N265" i="35"/>
  <c r="L708" i="35"/>
  <c r="M698" i="35"/>
  <c r="N555" i="35"/>
  <c r="L677" i="35"/>
  <c r="M501" i="35"/>
  <c r="M358" i="35"/>
  <c r="M522" i="35"/>
  <c r="M487" i="35"/>
  <c r="M627" i="35"/>
  <c r="M740" i="35"/>
  <c r="L513" i="35"/>
  <c r="M185" i="35"/>
  <c r="N799" i="35"/>
  <c r="L946" i="35"/>
  <c r="M794" i="35"/>
  <c r="L536" i="35"/>
  <c r="M734" i="35"/>
  <c r="L773" i="35"/>
  <c r="M792" i="35"/>
  <c r="M865" i="35"/>
  <c r="N585" i="35"/>
  <c r="L822" i="35"/>
  <c r="N958" i="35"/>
  <c r="L941" i="35"/>
  <c r="L386" i="35"/>
  <c r="L548" i="35"/>
  <c r="N665" i="35"/>
  <c r="N486" i="35"/>
  <c r="M705" i="35"/>
  <c r="N876" i="35"/>
  <c r="M671" i="35"/>
  <c r="N838" i="35"/>
  <c r="N822" i="35"/>
  <c r="N806" i="35"/>
  <c r="L896" i="35"/>
  <c r="M809" i="35"/>
  <c r="M505" i="35"/>
  <c r="M692" i="35"/>
  <c r="L394" i="35"/>
  <c r="N854" i="35"/>
  <c r="L873" i="35"/>
  <c r="N905" i="35"/>
  <c r="N887" i="35"/>
  <c r="N891" i="35"/>
  <c r="N837" i="35"/>
  <c r="M762" i="35"/>
  <c r="M579" i="35"/>
  <c r="M483" i="35"/>
  <c r="M450" i="35"/>
  <c r="N313" i="35"/>
  <c r="L615" i="35"/>
  <c r="M786" i="35"/>
  <c r="M588" i="35"/>
  <c r="L701" i="35"/>
  <c r="N633" i="35"/>
  <c r="M556" i="35"/>
  <c r="L679" i="35"/>
  <c r="N930" i="35"/>
  <c r="N579" i="35"/>
  <c r="M613" i="35"/>
  <c r="M838" i="35"/>
  <c r="M946" i="35"/>
  <c r="N846" i="35"/>
  <c r="L703" i="35"/>
  <c r="N780" i="35"/>
  <c r="N933" i="35"/>
  <c r="M850" i="35"/>
  <c r="N811" i="35"/>
  <c r="M858" i="35"/>
  <c r="N413" i="35"/>
  <c r="L750" i="35"/>
  <c r="M371" i="35"/>
  <c r="N512" i="35"/>
  <c r="N710" i="35"/>
  <c r="L937" i="35"/>
  <c r="L470" i="35"/>
  <c r="N608" i="35"/>
  <c r="M815" i="35"/>
  <c r="L440" i="35"/>
  <c r="N590" i="35"/>
  <c r="N549" i="35"/>
  <c r="L591" i="35"/>
  <c r="M420" i="35"/>
  <c r="L270" i="35"/>
  <c r="M811" i="35"/>
  <c r="N428" i="35"/>
  <c r="L289" i="35"/>
  <c r="M804" i="35"/>
  <c r="N863" i="35"/>
  <c r="L879" i="35"/>
  <c r="M577" i="35"/>
  <c r="L431" i="35"/>
  <c r="N461" i="35"/>
  <c r="M249" i="35"/>
  <c r="M703" i="35"/>
  <c r="N602" i="35"/>
  <c r="L678" i="35"/>
  <c r="N681" i="35"/>
  <c r="L602" i="35"/>
  <c r="L539" i="35"/>
  <c r="N497" i="35"/>
  <c r="L538" i="35"/>
  <c r="M546" i="35"/>
  <c r="N828" i="35"/>
  <c r="L458" i="35"/>
  <c r="L56" i="35"/>
  <c r="M286" i="35"/>
  <c r="N220" i="35"/>
  <c r="N155" i="35"/>
  <c r="M684" i="35"/>
  <c r="L180" i="35"/>
  <c r="N352" i="35"/>
  <c r="M649" i="35"/>
  <c r="L118" i="35"/>
  <c r="M48" i="35"/>
  <c r="N642" i="35"/>
  <c r="M616" i="35"/>
  <c r="M603" i="35"/>
  <c r="L594" i="35"/>
  <c r="N691" i="35"/>
  <c r="L479" i="35"/>
  <c r="M904" i="35"/>
  <c r="N581" i="35"/>
  <c r="N306" i="35"/>
  <c r="L645" i="35"/>
  <c r="N542" i="35"/>
  <c r="M933" i="35"/>
  <c r="L754" i="35"/>
  <c r="M439" i="35"/>
  <c r="L689" i="35"/>
  <c r="M879" i="35"/>
  <c r="N688" i="35"/>
  <c r="N418" i="35"/>
  <c r="M480" i="35"/>
  <c r="L572" i="35"/>
  <c r="L382" i="35"/>
  <c r="M460" i="35"/>
  <c r="N270" i="35"/>
  <c r="L208" i="35"/>
  <c r="M265" i="35"/>
  <c r="M530" i="35"/>
  <c r="N53" i="35"/>
  <c r="N17" i="35"/>
  <c r="M170" i="35"/>
  <c r="N344" i="35"/>
  <c r="L184" i="35"/>
  <c r="M413" i="35"/>
  <c r="L504" i="35"/>
  <c r="N759" i="35"/>
  <c r="M660" i="35"/>
  <c r="N625" i="35"/>
  <c r="L508" i="35"/>
  <c r="N447" i="35"/>
  <c r="N685" i="35"/>
  <c r="M819" i="35"/>
  <c r="L404" i="35"/>
  <c r="L948" i="35"/>
  <c r="M456" i="35"/>
  <c r="L748" i="35"/>
  <c r="L461" i="35"/>
  <c r="N464" i="35"/>
  <c r="M532" i="35"/>
  <c r="N682" i="35"/>
  <c r="N605" i="35"/>
  <c r="L794" i="35"/>
  <c r="N757" i="35"/>
  <c r="M477" i="35"/>
  <c r="M435" i="35"/>
  <c r="L280" i="35"/>
  <c r="L666" i="35"/>
  <c r="M209" i="35"/>
  <c r="N314" i="35"/>
  <c r="N776" i="35"/>
  <c r="M132" i="35"/>
  <c r="M65" i="35"/>
  <c r="L251" i="35"/>
  <c r="L254" i="35"/>
  <c r="M237" i="35"/>
  <c r="N807" i="35"/>
  <c r="L927" i="35"/>
  <c r="L893" i="35"/>
  <c r="M826" i="35"/>
  <c r="L825" i="35"/>
  <c r="L764" i="35"/>
  <c r="N650" i="35"/>
  <c r="L625" i="35"/>
  <c r="M638" i="35"/>
  <c r="L339" i="35"/>
  <c r="L595" i="35"/>
  <c r="N362" i="35"/>
  <c r="N667" i="35"/>
  <c r="L454" i="35"/>
  <c r="N478" i="35"/>
  <c r="L525" i="35"/>
  <c r="M628" i="35"/>
  <c r="M601" i="35"/>
  <c r="M749" i="35"/>
  <c r="N866" i="35"/>
  <c r="N574" i="35"/>
  <c r="L463" i="35"/>
  <c r="M370" i="35"/>
  <c r="L798" i="35"/>
  <c r="N238" i="35"/>
  <c r="M425" i="35"/>
  <c r="L940" i="35"/>
  <c r="M222" i="35"/>
  <c r="N153" i="35"/>
  <c r="N59" i="35"/>
  <c r="M64" i="35"/>
  <c r="L301" i="35"/>
  <c r="L943" i="35"/>
  <c r="L871" i="35"/>
  <c r="L855" i="35"/>
  <c r="L867" i="35"/>
  <c r="N683" i="35"/>
  <c r="L691" i="35"/>
  <c r="N663" i="35"/>
  <c r="M781" i="35"/>
  <c r="N415" i="35"/>
  <c r="M181" i="35"/>
  <c r="N843" i="35"/>
  <c r="N703" i="35"/>
  <c r="N720" i="35"/>
  <c r="N701" i="35"/>
  <c r="M414" i="35"/>
  <c r="N411" i="35"/>
  <c r="N640" i="35"/>
  <c r="N892" i="35"/>
  <c r="L476" i="35"/>
  <c r="L905" i="35"/>
  <c r="M653" i="35"/>
  <c r="N785" i="35"/>
  <c r="M562" i="35"/>
  <c r="N614" i="35"/>
  <c r="N66" i="35"/>
  <c r="N30" i="35"/>
  <c r="L705" i="35"/>
  <c r="M668" i="35"/>
  <c r="M662" i="35"/>
  <c r="L620" i="35"/>
  <c r="M942" i="35"/>
  <c r="N546" i="35"/>
  <c r="L85" i="35"/>
  <c r="M321" i="35"/>
  <c r="M199" i="35"/>
  <c r="N280" i="35"/>
  <c r="M212" i="35"/>
  <c r="L199" i="35"/>
  <c r="L135" i="35"/>
  <c r="M434" i="35"/>
  <c r="N264" i="35"/>
  <c r="M362" i="35"/>
  <c r="N425" i="35"/>
  <c r="M376" i="35"/>
  <c r="L598" i="35"/>
  <c r="M264" i="35"/>
  <c r="M164" i="35"/>
  <c r="L178" i="35"/>
  <c r="M343" i="35"/>
  <c r="L672" i="35"/>
  <c r="N857" i="35"/>
  <c r="M670" i="35"/>
  <c r="N617" i="35"/>
  <c r="M878" i="35"/>
  <c r="N565" i="35"/>
  <c r="M383" i="35"/>
  <c r="N350" i="35"/>
  <c r="N537" i="35"/>
  <c r="M808" i="35"/>
  <c r="M687" i="35"/>
  <c r="N880" i="35"/>
  <c r="L753" i="35"/>
  <c r="M772" i="35"/>
  <c r="N739" i="35"/>
  <c r="M554" i="35"/>
  <c r="L801" i="35"/>
  <c r="L845" i="35"/>
  <c r="N684" i="35"/>
  <c r="L222" i="35"/>
  <c r="M632" i="35"/>
  <c r="M776" i="35"/>
  <c r="L851" i="35"/>
  <c r="L534" i="35"/>
  <c r="L891" i="35"/>
  <c r="M859" i="35"/>
  <c r="M572" i="35"/>
  <c r="L804" i="35"/>
  <c r="M748" i="35"/>
  <c r="L457" i="35"/>
  <c r="L784" i="35"/>
  <c r="L668" i="35"/>
  <c r="M843" i="35"/>
  <c r="M896" i="35"/>
  <c r="M419" i="35"/>
  <c r="L704" i="35"/>
  <c r="M715" i="35"/>
  <c r="N125" i="35"/>
  <c r="M547" i="35"/>
  <c r="M939" i="35"/>
  <c r="M889" i="35"/>
  <c r="M857" i="35"/>
  <c r="N862" i="35"/>
  <c r="N748" i="35"/>
  <c r="L884" i="35"/>
  <c r="N700" i="35"/>
  <c r="N760" i="35"/>
  <c r="L684" i="35"/>
  <c r="L945" i="35"/>
  <c r="M949" i="35"/>
  <c r="M592" i="35"/>
  <c r="L669" i="35"/>
  <c r="M560" i="35"/>
  <c r="L960" i="35"/>
  <c r="N736" i="35"/>
  <c r="N882" i="35"/>
  <c r="L516" i="35"/>
  <c r="N638" i="35"/>
  <c r="M711" i="35"/>
  <c r="L961" i="35"/>
  <c r="L721" i="35"/>
  <c r="L854" i="35"/>
  <c r="L662" i="35"/>
  <c r="N525" i="35"/>
  <c r="L717" i="35"/>
  <c r="L702" i="35"/>
  <c r="L880" i="35"/>
  <c r="M526" i="35"/>
  <c r="M799" i="35"/>
  <c r="N484" i="35"/>
  <c r="L422" i="35"/>
  <c r="L821" i="35"/>
  <c r="L528" i="35"/>
  <c r="L372" i="35"/>
  <c r="L815" i="35"/>
  <c r="L772" i="35"/>
  <c r="N858" i="35"/>
  <c r="N899" i="35"/>
  <c r="M533" i="35"/>
  <c r="N407" i="35"/>
  <c r="L803" i="35"/>
  <c r="M935" i="35"/>
  <c r="L601" i="35"/>
  <c r="N571" i="35"/>
  <c r="N655" i="35"/>
  <c r="N708" i="35"/>
  <c r="L542" i="35"/>
  <c r="M685" i="35"/>
  <c r="M177" i="35"/>
  <c r="N268" i="35"/>
  <c r="N177" i="35"/>
  <c r="L227" i="35"/>
  <c r="N532" i="35"/>
  <c r="L71" i="35"/>
  <c r="L375" i="35"/>
  <c r="N725" i="35"/>
  <c r="L460" i="35"/>
  <c r="N651" i="35"/>
  <c r="L856" i="35"/>
  <c r="M737" i="35"/>
  <c r="N646" i="35"/>
  <c r="M752" i="35"/>
  <c r="M516" i="35"/>
  <c r="M658" i="35"/>
  <c r="N861" i="35"/>
  <c r="L741" i="35"/>
  <c r="N390" i="35"/>
  <c r="N630" i="35"/>
  <c r="M478" i="35"/>
  <c r="L500" i="35"/>
  <c r="M498" i="35"/>
  <c r="L579" i="35"/>
  <c r="N539" i="35"/>
  <c r="M301" i="35"/>
  <c r="L16" i="35"/>
  <c r="M269" i="35"/>
  <c r="M180" i="35"/>
  <c r="M926" i="35"/>
  <c r="L161" i="35"/>
  <c r="L778" i="35"/>
  <c r="N277" i="35"/>
  <c r="N702" i="35"/>
  <c r="M793" i="35"/>
  <c r="L795" i="35"/>
  <c r="L649" i="35"/>
  <c r="L571" i="35"/>
  <c r="L228" i="35"/>
  <c r="N740" i="35"/>
  <c r="L770" i="35"/>
  <c r="N674" i="35"/>
  <c r="N253" i="35"/>
  <c r="N483" i="35"/>
  <c r="M945" i="35"/>
  <c r="N787" i="35"/>
  <c r="N515" i="35"/>
  <c r="M331" i="35"/>
  <c r="L819" i="35"/>
  <c r="L335" i="35"/>
  <c r="N949" i="35"/>
  <c r="L317" i="35"/>
  <c r="M29" i="35"/>
  <c r="M512" i="35"/>
  <c r="L20" i="35"/>
  <c r="M854" i="35"/>
  <c r="M937" i="35"/>
  <c r="M871" i="35"/>
  <c r="M750" i="35"/>
  <c r="L742" i="35"/>
  <c r="M384" i="35"/>
  <c r="M614" i="35"/>
  <c r="M305" i="35"/>
  <c r="L573" i="35"/>
  <c r="L844" i="35"/>
  <c r="L632" i="35"/>
  <c r="N784" i="35"/>
  <c r="M721" i="35"/>
  <c r="M759" i="35"/>
  <c r="M608" i="35"/>
  <c r="M486" i="35"/>
  <c r="N637" i="35"/>
  <c r="L537" i="35"/>
  <c r="L478" i="35"/>
  <c r="N769" i="35"/>
  <c r="N429" i="35"/>
  <c r="L597" i="35"/>
  <c r="L730" i="35"/>
  <c r="M69" i="35"/>
  <c r="M713" i="35"/>
  <c r="M862" i="35"/>
  <c r="N896" i="35"/>
  <c r="L540" i="35"/>
  <c r="N612" i="35"/>
  <c r="L497" i="35"/>
  <c r="N472" i="35"/>
  <c r="M957" i="35"/>
  <c r="M682" i="35"/>
  <c r="M629" i="35"/>
  <c r="N803" i="35"/>
  <c r="M361" i="35"/>
  <c r="M392" i="35"/>
  <c r="N764" i="35"/>
  <c r="N717" i="35"/>
  <c r="L629" i="35"/>
  <c r="N409" i="35"/>
  <c r="N770" i="35"/>
  <c r="L49" i="35"/>
  <c r="L673" i="35"/>
  <c r="N490" i="35"/>
  <c r="L739" i="35"/>
  <c r="L346" i="35"/>
  <c r="L485" i="35"/>
  <c r="N373" i="35"/>
  <c r="M245" i="35"/>
  <c r="L360" i="35"/>
  <c r="N746" i="35"/>
  <c r="N336" i="35"/>
  <c r="L456" i="35"/>
  <c r="L391" i="35"/>
  <c r="L369" i="35"/>
  <c r="M86" i="35"/>
  <c r="L373" i="35"/>
  <c r="N588" i="35"/>
  <c r="N72" i="35"/>
  <c r="M352" i="35"/>
  <c r="N560" i="35"/>
  <c r="M318" i="35"/>
  <c r="N487" i="35"/>
  <c r="M656" i="35"/>
  <c r="N468" i="35"/>
  <c r="N307" i="35"/>
  <c r="L275" i="35"/>
  <c r="M302" i="35"/>
  <c r="N200" i="35"/>
  <c r="N508" i="35"/>
  <c r="N311" i="35"/>
  <c r="N275" i="35"/>
  <c r="N244" i="35"/>
  <c r="N176" i="35"/>
  <c r="N324" i="35"/>
  <c r="M296" i="35"/>
  <c r="L299" i="35"/>
  <c r="N440" i="35"/>
  <c r="L244" i="35"/>
  <c r="L722" i="35"/>
  <c r="L955" i="35"/>
  <c r="L642" i="35"/>
  <c r="M580" i="35"/>
  <c r="N613" i="35"/>
  <c r="M375" i="35"/>
  <c r="N231" i="35"/>
  <c r="M602" i="35"/>
  <c r="L90" i="35"/>
  <c r="L574" i="35"/>
  <c r="M215" i="35"/>
  <c r="N529" i="35"/>
  <c r="N416" i="35"/>
  <c r="M345" i="35"/>
  <c r="N643" i="35"/>
  <c r="L660" i="35"/>
  <c r="N136" i="35"/>
  <c r="N94" i="35"/>
  <c r="N11" i="35"/>
  <c r="M360" i="35"/>
  <c r="M357" i="35"/>
  <c r="M293" i="35"/>
  <c r="M100" i="35"/>
  <c r="M143" i="35"/>
  <c r="L365" i="35"/>
  <c r="L313" i="35"/>
  <c r="L279" i="35"/>
  <c r="L381" i="35"/>
  <c r="M30" i="35"/>
  <c r="L253" i="35"/>
  <c r="N228" i="35"/>
  <c r="M928" i="35"/>
  <c r="N797" i="35"/>
  <c r="M281" i="35"/>
  <c r="N729" i="35"/>
  <c r="M32" i="35"/>
  <c r="L429" i="35"/>
  <c r="N335" i="35"/>
  <c r="M231" i="35"/>
  <c r="N303" i="35"/>
  <c r="L530" i="35"/>
  <c r="N488" i="35"/>
  <c r="M110" i="35"/>
  <c r="L588" i="35"/>
  <c r="M542" i="35"/>
  <c r="L196" i="35"/>
  <c r="M863" i="35"/>
  <c r="L314" i="35"/>
  <c r="L278" i="35"/>
  <c r="M151" i="35"/>
  <c r="M448" i="35"/>
  <c r="M268" i="35"/>
  <c r="M152" i="35"/>
  <c r="M22" i="35"/>
  <c r="L562" i="35"/>
  <c r="N328" i="35"/>
  <c r="N211" i="35"/>
  <c r="N91" i="35"/>
  <c r="L26" i="35"/>
  <c r="M144" i="35"/>
  <c r="L146" i="35"/>
  <c r="N180" i="35"/>
  <c r="L247" i="35"/>
  <c r="L670" i="35"/>
  <c r="M355" i="35"/>
  <c r="N285" i="35"/>
  <c r="N936" i="35"/>
  <c r="N309" i="35"/>
  <c r="N716" i="35"/>
  <c r="N489" i="35"/>
  <c r="M115" i="35"/>
  <c r="L142" i="35"/>
  <c r="N735" i="35"/>
  <c r="M366" i="35"/>
  <c r="L472" i="35"/>
  <c r="M88" i="35"/>
  <c r="M16" i="35"/>
  <c r="N113" i="35"/>
  <c r="L555" i="35"/>
  <c r="N395" i="35"/>
  <c r="N510" i="35"/>
  <c r="L27" i="35"/>
  <c r="M125" i="35"/>
  <c r="L237" i="35"/>
  <c r="M472" i="35"/>
  <c r="L271" i="35"/>
  <c r="L563" i="35"/>
  <c r="N382" i="35"/>
  <c r="N345" i="35"/>
  <c r="M50" i="35"/>
  <c r="L174" i="35"/>
  <c r="M147" i="35"/>
  <c r="N234" i="35"/>
  <c r="N121" i="35"/>
  <c r="N455" i="35"/>
  <c r="L805" i="35"/>
  <c r="L878" i="35"/>
  <c r="L529" i="35"/>
  <c r="M729" i="35"/>
  <c r="M458" i="35"/>
  <c r="L101" i="35"/>
  <c r="N50" i="35"/>
  <c r="L133" i="35"/>
  <c r="M393" i="35"/>
  <c r="M289" i="35"/>
  <c r="N23" i="35"/>
  <c r="L380" i="35"/>
  <c r="M417" i="35"/>
  <c r="N310" i="35"/>
  <c r="L869" i="35"/>
  <c r="M134" i="35"/>
  <c r="M232" i="35"/>
  <c r="M104" i="35"/>
  <c r="M493" i="35"/>
  <c r="N98" i="35"/>
  <c r="N62" i="35"/>
  <c r="M276" i="35"/>
  <c r="L378" i="35"/>
  <c r="N662" i="35"/>
  <c r="M466" i="35"/>
  <c r="L144" i="35"/>
  <c r="L195" i="35"/>
  <c r="M198" i="35"/>
  <c r="L713" i="35"/>
  <c r="L581" i="35"/>
  <c r="L644" i="35"/>
  <c r="N886" i="35"/>
  <c r="M154" i="35"/>
  <c r="L392" i="35"/>
  <c r="M56" i="35"/>
  <c r="M553" i="35"/>
  <c r="L393" i="35"/>
  <c r="M108" i="35"/>
  <c r="L102" i="35"/>
  <c r="M61" i="35"/>
  <c r="L145" i="35"/>
  <c r="L129" i="35"/>
  <c r="M208" i="35"/>
  <c r="L262" i="35"/>
  <c r="M59" i="35"/>
  <c r="M368" i="35"/>
  <c r="M719" i="35"/>
  <c r="L928" i="35"/>
  <c r="N442" i="35"/>
  <c r="M868" i="35"/>
  <c r="N365" i="35"/>
  <c r="L453" i="35"/>
  <c r="N741" i="35"/>
  <c r="M655" i="35"/>
  <c r="N845" i="35"/>
  <c r="M327" i="35"/>
  <c r="L570" i="35"/>
  <c r="M853" i="35"/>
  <c r="N742" i="35"/>
  <c r="M833" i="35"/>
  <c r="L935" i="35"/>
  <c r="L700" i="35"/>
  <c r="L521" i="35"/>
  <c r="M885" i="35"/>
  <c r="L496" i="35"/>
  <c r="L857" i="35"/>
  <c r="L841" i="35"/>
  <c r="M621" i="35"/>
  <c r="L450" i="35"/>
  <c r="M625" i="35"/>
  <c r="M339" i="35"/>
  <c r="L524" i="35"/>
  <c r="M666" i="35"/>
  <c r="N611" i="35"/>
  <c r="N671" i="35"/>
  <c r="L929" i="35"/>
  <c r="N950" i="35"/>
  <c r="N790" i="35"/>
  <c r="N654" i="35"/>
  <c r="N712" i="35"/>
  <c r="N657" i="35"/>
  <c r="N821" i="35"/>
  <c r="M778" i="35"/>
  <c r="L824" i="35"/>
  <c r="N940" i="35"/>
  <c r="N804" i="35"/>
  <c r="L714" i="35"/>
  <c r="N963" i="35"/>
  <c r="N322" i="35"/>
  <c r="N299" i="35"/>
  <c r="M555" i="35"/>
  <c r="L606" i="35"/>
  <c r="M803" i="35"/>
  <c r="L566" i="35"/>
  <c r="M708" i="35"/>
  <c r="L435" i="35"/>
  <c r="M492" i="35"/>
  <c r="L305" i="35"/>
  <c r="M76" i="35"/>
  <c r="N836" i="35"/>
  <c r="M775" i="35"/>
  <c r="M720" i="35"/>
  <c r="N454" i="35"/>
  <c r="M783" i="35"/>
  <c r="M391" i="35"/>
  <c r="L731" i="35"/>
  <c r="N533" i="35"/>
  <c r="M589" i="35"/>
  <c r="N509" i="35"/>
  <c r="L585" i="35"/>
  <c r="M701" i="35"/>
  <c r="L674" i="35"/>
  <c r="L567" i="35"/>
  <c r="L652" i="35"/>
  <c r="N225" i="35"/>
  <c r="N865" i="35"/>
  <c r="L204" i="35"/>
  <c r="N132" i="35"/>
  <c r="L359" i="35"/>
  <c r="M84" i="35"/>
  <c r="N705" i="35"/>
  <c r="L725" i="35"/>
  <c r="N624" i="35"/>
  <c r="M882" i="35"/>
  <c r="N597" i="35"/>
  <c r="L759" i="35"/>
  <c r="N732" i="35"/>
  <c r="M771" i="35"/>
  <c r="N500" i="35"/>
  <c r="L903" i="35"/>
  <c r="N766" i="35"/>
  <c r="N274" i="35"/>
  <c r="L466" i="35"/>
  <c r="M665" i="35"/>
  <c r="N870" i="35"/>
  <c r="N789" i="35"/>
  <c r="M210" i="35"/>
  <c r="L371" i="35"/>
  <c r="L52" i="35"/>
  <c r="L318" i="35"/>
  <c r="L36" i="35"/>
  <c r="N214" i="35"/>
  <c r="N389" i="35"/>
  <c r="L547" i="35"/>
  <c r="M787" i="35"/>
  <c r="M736" i="35"/>
  <c r="N621" i="35"/>
  <c r="N859" i="35"/>
  <c r="M593" i="35"/>
  <c r="N582" i="35"/>
  <c r="L477" i="35"/>
  <c r="M680" i="35"/>
  <c r="N867" i="35"/>
  <c r="L724" i="35"/>
  <c r="N586" i="35"/>
  <c r="M322" i="35"/>
  <c r="N493" i="35"/>
  <c r="L488" i="35"/>
  <c r="N868" i="35"/>
  <c r="L738" i="35"/>
  <c r="N372" i="35"/>
  <c r="M178" i="35"/>
  <c r="N129" i="35"/>
  <c r="L151" i="35"/>
  <c r="M101" i="35"/>
  <c r="L376" i="35"/>
  <c r="L427" i="35"/>
  <c r="M201" i="35"/>
  <c r="N816" i="35"/>
  <c r="L830" i="35"/>
  <c r="N871" i="35"/>
  <c r="L802" i="35"/>
  <c r="N692" i="35"/>
  <c r="L510" i="35"/>
  <c r="N491" i="35"/>
  <c r="M849" i="35"/>
  <c r="M872" i="35"/>
  <c r="L746" i="35"/>
  <c r="L421" i="35"/>
  <c r="L302" i="35"/>
  <c r="L451" i="35"/>
  <c r="L509" i="35"/>
  <c r="M959" i="35"/>
  <c r="M664" i="35"/>
  <c r="N89" i="35"/>
  <c r="N57" i="35"/>
  <c r="N215" i="35"/>
  <c r="L638" i="35"/>
  <c r="N186" i="35"/>
  <c r="L242" i="35"/>
  <c r="M280" i="35"/>
  <c r="N282" i="35"/>
  <c r="M894" i="35"/>
  <c r="N281" i="35"/>
  <c r="M829" i="35"/>
  <c r="M586" i="35"/>
  <c r="L847" i="35"/>
  <c r="M535" i="35"/>
  <c r="M175" i="35"/>
  <c r="N931" i="35"/>
  <c r="L515" i="35"/>
  <c r="N796" i="35"/>
  <c r="N673" i="35"/>
  <c r="L811" i="35"/>
  <c r="L697" i="35"/>
  <c r="N371" i="35"/>
  <c r="M742" i="35"/>
  <c r="N475" i="35"/>
  <c r="N235" i="35"/>
  <c r="L72" i="35"/>
  <c r="L347" i="35"/>
  <c r="M770" i="35"/>
  <c r="L273" i="35"/>
  <c r="L414" i="35"/>
  <c r="N622" i="35"/>
  <c r="M499" i="35"/>
  <c r="L343" i="35"/>
  <c r="M163" i="35"/>
  <c r="L202" i="35"/>
  <c r="N556" i="35"/>
  <c r="M306" i="35"/>
  <c r="N27" i="35"/>
  <c r="M330" i="35"/>
  <c r="M236" i="35"/>
  <c r="N172" i="35"/>
  <c r="N523" i="35"/>
  <c r="M494" i="35"/>
  <c r="M39" i="35"/>
  <c r="N503" i="35"/>
  <c r="L959" i="35"/>
  <c r="M851" i="35"/>
  <c r="L334" i="35"/>
  <c r="M598" i="35"/>
  <c r="M427" i="35"/>
  <c r="M247" i="35"/>
  <c r="M188" i="35"/>
  <c r="N430" i="35"/>
  <c r="M85" i="35"/>
  <c r="L8" i="35"/>
  <c r="N723" i="35"/>
  <c r="L550" i="35"/>
  <c r="L727" i="35"/>
  <c r="N318" i="35"/>
  <c r="N250" i="35"/>
  <c r="L322" i="35"/>
  <c r="N719" i="35"/>
  <c r="N248" i="35"/>
  <c r="L259" i="35"/>
  <c r="L593" i="35"/>
  <c r="N800" i="35"/>
  <c r="M13" i="35"/>
  <c r="N325" i="35"/>
  <c r="L398" i="35"/>
  <c r="L639" i="35"/>
  <c r="N323" i="35"/>
  <c r="L407" i="35"/>
  <c r="L449" i="35"/>
  <c r="L132" i="35"/>
  <c r="M107" i="35"/>
  <c r="L459" i="35"/>
  <c r="N439" i="35"/>
  <c r="N343" i="35"/>
  <c r="L83" i="35"/>
  <c r="N572" i="35"/>
  <c r="M310" i="35"/>
  <c r="N405" i="35"/>
  <c r="M141" i="35"/>
  <c r="N283" i="35"/>
  <c r="L84" i="35"/>
  <c r="L48" i="35"/>
  <c r="L47" i="35"/>
  <c r="M203" i="35"/>
  <c r="L155" i="35"/>
  <c r="M93" i="35"/>
  <c r="L447" i="35"/>
  <c r="L124" i="35"/>
  <c r="M79" i="35"/>
  <c r="M326" i="35"/>
  <c r="N58" i="35"/>
  <c r="N731" i="35"/>
  <c r="L809" i="35"/>
  <c r="N466" i="35"/>
  <c r="N824" i="35"/>
  <c r="M541" i="35"/>
  <c r="N432" i="35"/>
  <c r="M227" i="35"/>
  <c r="M195" i="35"/>
  <c r="N187" i="35"/>
  <c r="N435" i="35"/>
  <c r="N419" i="35"/>
  <c r="N261" i="35"/>
  <c r="M167" i="35"/>
  <c r="M324" i="35"/>
  <c r="M114" i="35"/>
  <c r="N470" i="35"/>
  <c r="N596" i="35"/>
  <c r="M489" i="35"/>
  <c r="M43" i="35"/>
  <c r="M239" i="35"/>
  <c r="L397" i="35"/>
  <c r="M329" i="35"/>
  <c r="M549" i="35"/>
  <c r="L836" i="35"/>
  <c r="N459" i="35"/>
  <c r="L834" i="35"/>
  <c r="M540" i="35"/>
  <c r="M956" i="35"/>
  <c r="N686" i="35"/>
  <c r="M818" i="35"/>
  <c r="N937" i="35"/>
  <c r="M471" i="35"/>
  <c r="N599" i="35"/>
  <c r="M840" i="35"/>
  <c r="M459" i="35"/>
  <c r="N906" i="35"/>
  <c r="N595" i="35"/>
  <c r="M861" i="35"/>
  <c r="L789" i="35"/>
  <c r="N902" i="35"/>
  <c r="M761" i="35"/>
  <c r="M855" i="35"/>
  <c r="L507" i="35"/>
  <c r="N530" i="35"/>
  <c r="N606" i="35"/>
  <c r="M515" i="35"/>
  <c r="M569" i="35"/>
  <c r="L169" i="35"/>
  <c r="N879" i="35"/>
  <c r="M531" i="35"/>
  <c r="L810" i="35"/>
  <c r="L956" i="35"/>
  <c r="M440" i="35"/>
  <c r="M557" i="35"/>
  <c r="N550" i="35"/>
  <c r="M217" i="35"/>
  <c r="N376" i="35"/>
  <c r="N74" i="35"/>
  <c r="L348" i="35"/>
  <c r="L726" i="35"/>
  <c r="L806" i="35"/>
  <c r="L743" i="35"/>
  <c r="N496" i="35"/>
  <c r="L655" i="35"/>
  <c r="M805" i="35"/>
  <c r="N370" i="35"/>
  <c r="N718" i="35"/>
  <c r="N251" i="35"/>
  <c r="N219" i="35"/>
  <c r="L92" i="35"/>
  <c r="N135" i="35"/>
  <c r="N656" i="35"/>
  <c r="L831" i="35"/>
  <c r="N791" i="35"/>
  <c r="M387" i="35"/>
  <c r="N504" i="35"/>
  <c r="N583" i="35"/>
  <c r="N237" i="35"/>
  <c r="N652" i="35"/>
  <c r="M171" i="35"/>
  <c r="M138" i="35"/>
  <c r="M146" i="35"/>
  <c r="N212" i="35"/>
  <c r="N482" i="35"/>
  <c r="L641" i="35"/>
  <c r="N569" i="35"/>
  <c r="M432" i="35"/>
  <c r="M839" i="35"/>
  <c r="M769" i="35"/>
  <c r="L699" i="35"/>
  <c r="L734" i="35"/>
  <c r="M262" i="35"/>
  <c r="N348" i="35"/>
  <c r="M256" i="35"/>
  <c r="N832" i="35"/>
  <c r="M941" i="35"/>
  <c r="N839" i="35"/>
  <c r="M481" i="35"/>
  <c r="M605" i="35"/>
  <c r="M424" i="35"/>
  <c r="L608" i="35"/>
  <c r="L333" i="35"/>
  <c r="M525" i="35"/>
  <c r="N384" i="35"/>
  <c r="N825" i="35"/>
  <c r="L551" i="35"/>
  <c r="M566" i="35"/>
  <c r="M126" i="35"/>
  <c r="L395" i="35"/>
  <c r="N168" i="35"/>
  <c r="N388" i="35"/>
  <c r="M428" i="35"/>
  <c r="N87" i="35"/>
  <c r="N713" i="35"/>
  <c r="M543" i="35"/>
  <c r="L368" i="35"/>
  <c r="N156" i="35"/>
  <c r="N381" i="35"/>
  <c r="L294" i="35"/>
  <c r="N620" i="35"/>
  <c r="N433" i="35"/>
  <c r="M338" i="35"/>
  <c r="L220" i="35"/>
  <c r="N951" i="35"/>
  <c r="M600" i="35"/>
  <c r="M235" i="35"/>
  <c r="M374" i="35"/>
  <c r="N291" i="35"/>
  <c r="N209" i="35"/>
  <c r="M315" i="35"/>
  <c r="L167" i="35"/>
  <c r="L492" i="35"/>
  <c r="N273" i="35"/>
  <c r="N262" i="35"/>
  <c r="M241" i="35"/>
  <c r="N495" i="35"/>
  <c r="N64" i="35"/>
  <c r="L123" i="35"/>
  <c r="N426" i="35"/>
  <c r="L119" i="35"/>
  <c r="M467" i="35"/>
  <c r="M405" i="35"/>
  <c r="M732" i="35"/>
  <c r="L31" i="35"/>
  <c r="N436" i="35"/>
  <c r="L75" i="35"/>
  <c r="N295" i="35"/>
  <c r="M200" i="35"/>
  <c r="N188" i="35"/>
  <c r="M17" i="35"/>
  <c r="M60" i="35"/>
  <c r="L475" i="35"/>
  <c r="L494" i="35"/>
  <c r="N374" i="35"/>
  <c r="L29" i="35"/>
  <c r="N51" i="35"/>
  <c r="N78" i="35"/>
  <c r="N730" i="35"/>
  <c r="L519" i="35"/>
  <c r="N698" i="35"/>
  <c r="L609" i="35"/>
  <c r="M155" i="35"/>
  <c r="M44" i="35"/>
  <c r="L480" i="35"/>
  <c r="N145" i="35"/>
  <c r="L241" i="35"/>
  <c r="L320" i="35"/>
  <c r="N761" i="35"/>
  <c r="M270" i="35"/>
  <c r="M319" i="35"/>
  <c r="L42" i="35"/>
  <c r="N286" i="35"/>
  <c r="M254" i="35"/>
  <c r="N77" i="35"/>
  <c r="M429" i="35"/>
  <c r="N46" i="35"/>
  <c r="M299" i="35"/>
  <c r="N48" i="35"/>
  <c r="L683" i="35"/>
  <c r="M226" i="35"/>
  <c r="N505" i="35"/>
  <c r="N476" i="35"/>
  <c r="N827" i="35"/>
  <c r="L680" i="35"/>
  <c r="L324" i="35"/>
  <c r="L33" i="35"/>
  <c r="L616" i="35"/>
  <c r="M12" i="35"/>
  <c r="L711" i="35"/>
  <c r="N566" i="35"/>
  <c r="L96" i="35"/>
  <c r="L729" i="35"/>
  <c r="N334" i="35"/>
  <c r="L176" i="35"/>
  <c r="N363" i="35"/>
  <c r="L81" i="35"/>
  <c r="N337" i="35"/>
  <c r="N357" i="35"/>
  <c r="N462" i="35"/>
  <c r="M214" i="35"/>
  <c r="L353" i="35"/>
  <c r="L309" i="35"/>
  <c r="L229" i="35"/>
  <c r="M842" i="35"/>
  <c r="L250" i="35"/>
  <c r="M67" i="35"/>
  <c r="L203" i="35"/>
  <c r="M189" i="35"/>
  <c r="L137" i="35"/>
  <c r="L89" i="35"/>
  <c r="L768" i="35"/>
  <c r="N276" i="35"/>
  <c r="M300" i="35"/>
  <c r="N752" i="35"/>
  <c r="L22" i="35"/>
  <c r="M35" i="35"/>
  <c r="L57" i="35"/>
  <c r="M412" i="35"/>
  <c r="L296" i="35"/>
  <c r="L389" i="35"/>
  <c r="L300" i="35"/>
  <c r="M119" i="35"/>
  <c r="L160" i="35"/>
  <c r="N230" i="35"/>
  <c r="N329" i="35"/>
  <c r="L93" i="35"/>
  <c r="M14" i="35"/>
  <c r="L106" i="35"/>
  <c r="L501" i="35"/>
  <c r="L46" i="35"/>
  <c r="N544" i="35"/>
  <c r="N855" i="35"/>
  <c r="N471" i="35"/>
  <c r="N414" i="35"/>
  <c r="N266" i="35"/>
  <c r="L9" i="35"/>
  <c r="M204" i="35"/>
  <c r="M266" i="35"/>
  <c r="L19" i="35"/>
  <c r="L175" i="35"/>
  <c r="N223" i="35"/>
  <c r="N103" i="35"/>
  <c r="N45" i="35"/>
  <c r="M337" i="35"/>
  <c r="N255" i="35"/>
  <c r="L206" i="35"/>
  <c r="M287" i="35"/>
  <c r="M27" i="35"/>
  <c r="M578" i="35"/>
  <c r="M49" i="35"/>
  <c r="N393" i="35"/>
  <c r="N36" i="35"/>
  <c r="N191" i="35"/>
  <c r="M650" i="35"/>
  <c r="L543" i="35"/>
  <c r="L439" i="35"/>
  <c r="N21" i="35"/>
  <c r="N321" i="35"/>
  <c r="N263" i="35"/>
  <c r="L321" i="35"/>
  <c r="L32" i="35"/>
  <c r="N128" i="35"/>
  <c r="N400" i="35"/>
  <c r="L116" i="35"/>
  <c r="N35" i="35"/>
  <c r="L110" i="35"/>
  <c r="N243" i="35"/>
  <c r="N79" i="35"/>
  <c r="N12" i="35"/>
  <c r="M275" i="35"/>
  <c r="L219" i="35"/>
  <c r="L553" i="35"/>
  <c r="L268" i="35"/>
  <c r="L205" i="35"/>
  <c r="M390" i="35"/>
  <c r="M136" i="35"/>
  <c r="N288" i="35"/>
  <c r="L569" i="35"/>
  <c r="M259" i="35"/>
  <c r="M106" i="35"/>
  <c r="L706" i="35"/>
  <c r="N535" i="35"/>
  <c r="N696" i="35"/>
  <c r="M73" i="35"/>
  <c r="N421" i="35"/>
  <c r="M291" i="35"/>
  <c r="N267" i="35"/>
  <c r="L288" i="35"/>
  <c r="M186" i="35"/>
  <c r="M260" i="35"/>
  <c r="N543" i="35"/>
  <c r="M91" i="35"/>
  <c r="L239" i="35"/>
  <c r="L792" i="35"/>
  <c r="L481" i="35"/>
  <c r="M341" i="35"/>
  <c r="N146" i="35"/>
  <c r="L293" i="35"/>
  <c r="M161" i="35"/>
  <c r="N316" i="35"/>
  <c r="N44" i="35"/>
  <c r="L100" i="35"/>
  <c r="L352" i="35"/>
  <c r="N249" i="35"/>
  <c r="M81" i="35"/>
  <c r="N453" i="35"/>
  <c r="M699" i="35"/>
  <c r="M295" i="35"/>
  <c r="N660" i="35"/>
  <c r="L38" i="35"/>
  <c r="L631" i="35"/>
  <c r="L781" i="35"/>
  <c r="M294" i="35"/>
  <c r="N394" i="35"/>
  <c r="N80" i="35"/>
  <c r="L308" i="35"/>
  <c r="M500" i="35"/>
  <c r="M437" i="35"/>
  <c r="M230" i="35"/>
  <c r="M83" i="35"/>
  <c r="N398" i="35"/>
  <c r="M320" i="35"/>
  <c r="L211" i="35"/>
  <c r="L159" i="35"/>
  <c r="M121" i="35"/>
  <c r="N423" i="35"/>
  <c r="L216" i="35"/>
  <c r="M42" i="35"/>
  <c r="M179" i="35"/>
  <c r="M68" i="35"/>
  <c r="L156" i="35"/>
  <c r="L330" i="35"/>
  <c r="M389" i="35"/>
  <c r="M297" i="35"/>
  <c r="N100" i="35"/>
  <c r="M70" i="35"/>
  <c r="M611" i="35"/>
  <c r="N304" i="35"/>
  <c r="N260" i="35"/>
  <c r="N204" i="35"/>
  <c r="N805" i="35"/>
  <c r="N672" i="35"/>
  <c r="N29" i="35"/>
  <c r="L73" i="35"/>
  <c r="L114" i="35"/>
  <c r="N147" i="35"/>
  <c r="L224" i="35"/>
  <c r="M252" i="35"/>
  <c r="M128" i="35"/>
  <c r="N109" i="35"/>
  <c r="N25" i="35"/>
  <c r="L172" i="35"/>
  <c r="N171" i="35"/>
  <c r="L235" i="35"/>
  <c r="L15" i="35"/>
  <c r="M193" i="35"/>
  <c r="M36" i="35"/>
  <c r="N126" i="35"/>
  <c r="L78" i="35"/>
  <c r="L255" i="35"/>
  <c r="N319" i="35"/>
  <c r="M8" i="35"/>
  <c r="N16" i="35"/>
  <c r="M261" i="35"/>
  <c r="L171" i="35"/>
  <c r="M279" i="35"/>
  <c r="M45" i="35"/>
  <c r="N773" i="35"/>
  <c r="L554" i="35"/>
  <c r="L791" i="35"/>
  <c r="N928" i="35"/>
  <c r="N815" i="35"/>
  <c r="N666" i="35"/>
  <c r="M902" i="35"/>
  <c r="L818" i="35"/>
  <c r="N229" i="35"/>
  <c r="N939" i="35"/>
  <c r="L870" i="35"/>
  <c r="L757" i="35"/>
  <c r="M415" i="35"/>
  <c r="M679" i="35"/>
  <c r="N693" i="35"/>
  <c r="N890" i="35"/>
  <c r="N647" i="35"/>
  <c r="L872" i="35"/>
  <c r="L342" i="35"/>
  <c r="N349" i="35"/>
  <c r="L814" i="35"/>
  <c r="M784" i="35"/>
  <c r="L512" i="35"/>
  <c r="L835" i="35"/>
  <c r="L720" i="35"/>
  <c r="M683" i="35"/>
  <c r="M508" i="35"/>
  <c r="M590" i="35"/>
  <c r="L715" i="35"/>
  <c r="N649" i="35"/>
  <c r="N473" i="35"/>
  <c r="L939" i="35"/>
  <c r="M408" i="35"/>
  <c r="M807" i="35"/>
  <c r="M436" i="35"/>
  <c r="N441" i="35"/>
  <c r="L261" i="35"/>
  <c r="N619" i="35"/>
  <c r="L619" i="35"/>
  <c r="N956" i="35"/>
  <c r="N779" i="35"/>
  <c r="N926" i="35"/>
  <c r="L489" i="35"/>
  <c r="M581" i="35"/>
  <c r="N258" i="35"/>
  <c r="L582" i="35"/>
  <c r="N69" i="35"/>
  <c r="N185" i="35"/>
  <c r="N584" i="35"/>
  <c r="L667" i="35"/>
  <c r="L761" i="35"/>
  <c r="N810" i="35"/>
  <c r="N631" i="35"/>
  <c r="N603" i="35"/>
  <c r="L523" i="35"/>
  <c r="L445" i="35"/>
  <c r="M290" i="35"/>
  <c r="M728" i="35"/>
  <c r="L158" i="35"/>
  <c r="N449" i="35"/>
  <c r="M307" i="35"/>
  <c r="N809" i="35"/>
  <c r="M892" i="35"/>
  <c r="N753" i="35"/>
  <c r="M418" i="35"/>
  <c r="M552" i="35"/>
  <c r="M490" i="35"/>
  <c r="L438" i="35"/>
  <c r="L286" i="35"/>
  <c r="N517" i="35"/>
  <c r="L263" i="35"/>
  <c r="N222" i="35"/>
  <c r="M743" i="35"/>
  <c r="L862" i="35"/>
  <c r="N847" i="35"/>
  <c r="M506" i="35"/>
  <c r="M529" i="35"/>
  <c r="N197" i="35"/>
  <c r="L718" i="35"/>
  <c r="L640" i="35"/>
  <c r="L637" i="35"/>
  <c r="N772" i="35"/>
  <c r="N366" i="35"/>
  <c r="M596" i="35"/>
  <c r="M695" i="35"/>
  <c r="N457" i="35"/>
  <c r="L265" i="35"/>
  <c r="N159" i="35"/>
  <c r="M403" i="35"/>
  <c r="N179" i="35"/>
  <c r="N199" i="35"/>
  <c r="M313" i="35"/>
  <c r="N492" i="35"/>
  <c r="M363" i="35"/>
  <c r="L326" i="35"/>
  <c r="M33" i="35"/>
  <c r="M558" i="35"/>
  <c r="N777" i="35"/>
  <c r="N236" i="35"/>
  <c r="L233" i="35"/>
  <c r="M402" i="35"/>
  <c r="L214" i="35"/>
  <c r="N301" i="35"/>
  <c r="L420" i="35"/>
  <c r="L304" i="35"/>
  <c r="M591" i="35"/>
  <c r="M351" i="35"/>
  <c r="L377" i="35"/>
  <c r="N408" i="35"/>
  <c r="M344" i="35"/>
  <c r="L400" i="35"/>
  <c r="N101" i="35"/>
  <c r="N396" i="35"/>
  <c r="M190" i="35"/>
  <c r="M453" i="35"/>
  <c r="L66" i="35"/>
  <c r="L86" i="35"/>
  <c r="N750" i="35"/>
  <c r="L622" i="35"/>
  <c r="N305" i="35"/>
  <c r="M502" i="35"/>
  <c r="L448" i="35"/>
  <c r="L74" i="35"/>
  <c r="M130" i="35"/>
  <c r="L130" i="35"/>
  <c r="N513" i="35"/>
  <c r="L693" i="35"/>
  <c r="N360" i="35"/>
  <c r="L245" i="35"/>
  <c r="N254" i="35"/>
  <c r="L419" i="35"/>
  <c r="M271" i="35"/>
  <c r="N56" i="35"/>
  <c r="L436" i="35"/>
  <c r="M153" i="35"/>
  <c r="N22" i="35"/>
  <c r="N245" i="35"/>
  <c r="M652" i="35"/>
  <c r="L635" i="35"/>
  <c r="N354" i="35"/>
  <c r="L276" i="35"/>
  <c r="N564" i="35"/>
  <c r="N387" i="35"/>
  <c r="M157" i="35"/>
  <c r="N474" i="35"/>
  <c r="N289" i="35"/>
  <c r="N118" i="35"/>
  <c r="L384" i="35"/>
  <c r="M283" i="35"/>
  <c r="M936" i="35"/>
  <c r="N445" i="35"/>
  <c r="M584" i="35"/>
  <c r="M485" i="35"/>
  <c r="N82" i="35"/>
  <c r="N339" i="35"/>
  <c r="M149" i="35"/>
  <c r="L51" i="35"/>
  <c r="N131" i="35"/>
  <c r="N10" i="35"/>
  <c r="N721" i="35"/>
  <c r="N392" i="35"/>
  <c r="L587" i="35"/>
  <c r="M278" i="35"/>
  <c r="M606" i="35"/>
  <c r="N733" i="35"/>
  <c r="L432" i="35"/>
  <c r="M174" i="35"/>
  <c r="N290" i="35"/>
  <c r="N138" i="35"/>
  <c r="L25" i="35"/>
  <c r="L452" i="35"/>
  <c r="L490" i="35"/>
  <c r="L63" i="35"/>
  <c r="L104" i="35"/>
  <c r="L379" i="35"/>
  <c r="M82" i="35"/>
  <c r="M109" i="35"/>
  <c r="L230" i="35"/>
  <c r="N124" i="35"/>
  <c r="N90" i="35"/>
  <c r="L193" i="35"/>
  <c r="N60" i="35"/>
  <c r="N678" i="35"/>
  <c r="N507" i="35"/>
  <c r="M169" i="35"/>
  <c r="M21" i="35"/>
  <c r="M240" i="35"/>
  <c r="N93" i="35"/>
  <c r="M120" i="35"/>
  <c r="L43" i="35"/>
  <c r="L138" i="35"/>
  <c r="M137" i="35"/>
  <c r="L107" i="35"/>
  <c r="M111" i="35"/>
  <c r="M95" i="35"/>
  <c r="L94" i="35"/>
  <c r="M160" i="35"/>
  <c r="M118" i="35"/>
  <c r="N170" i="35"/>
  <c r="M396" i="35"/>
  <c r="M194" i="35"/>
  <c r="L766" i="35"/>
  <c r="N897" i="35"/>
  <c r="L405" i="35"/>
  <c r="N86" i="35"/>
  <c r="M285" i="35"/>
  <c r="M395" i="35"/>
  <c r="N452" i="35"/>
  <c r="M211" i="35"/>
  <c r="L141" i="35"/>
  <c r="L441" i="35"/>
  <c r="M263" i="35"/>
  <c r="N469" i="35"/>
  <c r="L344" i="35"/>
  <c r="L583" i="35"/>
  <c r="N401" i="35"/>
  <c r="M218" i="35"/>
  <c r="M54" i="35"/>
  <c r="N52" i="35"/>
  <c r="N182" i="35"/>
  <c r="L70" i="35"/>
  <c r="M58" i="35"/>
  <c r="L535" i="35"/>
  <c r="M538" i="35"/>
  <c r="M317" i="35"/>
  <c r="N519" i="35"/>
  <c r="L136" i="35"/>
  <c r="L82" i="35"/>
  <c r="N119" i="35"/>
  <c r="M461" i="35"/>
  <c r="L325" i="35"/>
  <c r="N75" i="35"/>
  <c r="N823" i="35"/>
  <c r="M445" i="35"/>
  <c r="L310" i="35"/>
  <c r="M348" i="35"/>
  <c r="L264" i="35"/>
  <c r="N227" i="35"/>
  <c r="N85" i="35"/>
  <c r="M272" i="35"/>
  <c r="L267" i="35"/>
  <c r="L396" i="35"/>
  <c r="N194" i="35"/>
  <c r="L126" i="35"/>
  <c r="M117" i="35"/>
  <c r="N164" i="35"/>
  <c r="M55" i="35"/>
  <c r="L471" i="35"/>
  <c r="L236" i="35"/>
  <c r="M388" i="35"/>
  <c r="M18" i="35"/>
  <c r="M11" i="35"/>
  <c r="N364" i="35"/>
  <c r="L185" i="35"/>
  <c r="M312" i="35"/>
  <c r="L493" i="35"/>
  <c r="M468" i="35"/>
  <c r="L12" i="35"/>
  <c r="N19" i="35"/>
  <c r="N848" i="35"/>
  <c r="L883" i="35"/>
  <c r="M377" i="35"/>
  <c r="N292" i="35"/>
  <c r="M349" i="35"/>
  <c r="M219" i="35"/>
  <c r="M463" i="35"/>
  <c r="N6" i="35"/>
  <c r="M253" i="35"/>
  <c r="N239" i="35"/>
  <c r="N127" i="35"/>
  <c r="M184" i="35"/>
  <c r="N148" i="35"/>
  <c r="N271" i="35"/>
  <c r="L95" i="35"/>
  <c r="L168" i="35"/>
  <c r="M40" i="35"/>
  <c r="M63" i="35"/>
  <c r="L157" i="35"/>
  <c r="M292" i="35"/>
  <c r="L98" i="35"/>
  <c r="M202" i="35"/>
  <c r="N232" i="35"/>
  <c r="N246" i="35"/>
  <c r="N71" i="35"/>
  <c r="N39" i="35"/>
  <c r="N331" i="35"/>
  <c r="L329" i="35"/>
  <c r="M380" i="35"/>
  <c r="M34" i="35"/>
  <c r="N771" i="35"/>
  <c r="N427" i="35"/>
  <c r="L238" i="35"/>
  <c r="L225" i="35"/>
  <c r="N162" i="35"/>
  <c r="M763" i="35"/>
  <c r="N417" i="35"/>
  <c r="N144" i="35"/>
  <c r="L121" i="35"/>
  <c r="L60" i="35"/>
  <c r="M423" i="35"/>
  <c r="M15" i="35"/>
  <c r="L298" i="35"/>
  <c r="L17" i="35"/>
  <c r="M465" i="35"/>
  <c r="N152" i="35"/>
  <c r="N111" i="35"/>
  <c r="L686" i="35"/>
  <c r="N169" i="35"/>
  <c r="L349" i="35"/>
  <c r="N32" i="35"/>
  <c r="N518" i="35"/>
  <c r="L284" i="35"/>
  <c r="N88" i="35"/>
  <c r="N279" i="35"/>
  <c r="N494" i="35"/>
  <c r="L240" i="35"/>
  <c r="M223" i="35"/>
  <c r="M521" i="35"/>
  <c r="N183" i="35"/>
  <c r="L621" i="35"/>
  <c r="L681" i="35"/>
  <c r="M282" i="35"/>
  <c r="M336" i="35"/>
  <c r="M162" i="35"/>
  <c r="L694" i="35"/>
  <c r="L200" i="35"/>
  <c r="M244" i="35"/>
  <c r="N302" i="35"/>
  <c r="N31" i="35"/>
  <c r="M243" i="35"/>
  <c r="L79" i="35"/>
  <c r="N541" i="35"/>
  <c r="M102" i="35"/>
  <c r="M433" i="35"/>
  <c r="M246" i="35"/>
  <c r="N743" i="35"/>
  <c r="M364" i="35"/>
  <c r="M449" i="35"/>
  <c r="L131" i="35"/>
  <c r="L604" i="35"/>
  <c r="N704" i="35"/>
  <c r="M220" i="35"/>
  <c r="L147" i="35"/>
  <c r="L54" i="35"/>
  <c r="N677" i="35"/>
  <c r="M536" i="35"/>
  <c r="N346" i="35"/>
  <c r="N798" i="35"/>
  <c r="M379" i="35"/>
  <c r="L596" i="35"/>
  <c r="M870" i="35"/>
  <c r="N567" i="35"/>
  <c r="N378" i="35"/>
  <c r="M677" i="35"/>
  <c r="N898" i="35"/>
  <c r="N615" i="35"/>
  <c r="L212" i="35"/>
  <c r="M568" i="35"/>
  <c r="L783" i="35"/>
  <c r="N639" i="35"/>
  <c r="M464" i="35"/>
  <c r="L865" i="35"/>
  <c r="N670" i="35"/>
  <c r="M890" i="35"/>
  <c r="M768" i="35"/>
  <c r="L665" i="35"/>
  <c r="M469" i="35"/>
  <c r="L443" i="35"/>
  <c r="L399" i="35"/>
  <c r="L232" i="35"/>
  <c r="M537" i="35"/>
  <c r="M830" i="35"/>
  <c r="M820" i="35"/>
  <c r="M848" i="35"/>
  <c r="M619" i="35"/>
  <c r="L719" i="35"/>
  <c r="L950" i="35"/>
  <c r="M303" i="35"/>
  <c r="N201" i="35"/>
  <c r="M192" i="35"/>
  <c r="L257" i="35"/>
  <c r="N751" i="35"/>
  <c r="N715" i="35"/>
  <c r="L526" i="35"/>
  <c r="M594" i="35"/>
  <c r="L437" i="35"/>
  <c r="M503" i="35"/>
  <c r="M407" i="35"/>
  <c r="M519" i="35"/>
  <c r="L341" i="35"/>
  <c r="N33" i="35"/>
  <c r="M233" i="35"/>
  <c r="N479" i="35"/>
  <c r="L771" i="35"/>
  <c r="L756" i="35"/>
  <c r="N864" i="35"/>
  <c r="M328" i="35"/>
  <c r="M446" i="35"/>
  <c r="L858" i="35"/>
  <c r="N448" i="35"/>
  <c r="L890" i="35"/>
  <c r="N522" i="35"/>
  <c r="M97" i="35"/>
  <c r="N298" i="35"/>
  <c r="N165" i="35"/>
  <c r="L846" i="35"/>
  <c r="N873" i="35"/>
  <c r="L736" i="35"/>
  <c r="N437" i="35"/>
  <c r="L430" i="35"/>
  <c r="M864" i="35"/>
  <c r="M452" i="35"/>
  <c r="M714" i="35"/>
  <c r="N369" i="35"/>
  <c r="L179" i="35"/>
  <c r="L388" i="35"/>
  <c r="N402" i="35"/>
  <c r="N297" i="35"/>
  <c r="L944" i="35"/>
  <c r="M513" i="35"/>
  <c r="N380" i="35"/>
  <c r="L790" i="35"/>
  <c r="M852" i="35"/>
  <c r="M630" i="35"/>
  <c r="L517" i="35"/>
  <c r="N403" i="35"/>
  <c r="M637" i="35"/>
  <c r="M954" i="35"/>
  <c r="N653" i="35"/>
  <c r="M19" i="35"/>
  <c r="L105" i="35"/>
  <c r="N110" i="35"/>
  <c r="N420" i="35"/>
  <c r="M373" i="35"/>
  <c r="L134" i="35"/>
  <c r="M744" i="35"/>
  <c r="N399" i="35"/>
  <c r="M524" i="35"/>
  <c r="M410" i="35"/>
  <c r="L226" i="35"/>
  <c r="M333" i="35"/>
  <c r="M183" i="35"/>
  <c r="M41" i="35"/>
  <c r="M150" i="35"/>
  <c r="L272" i="35"/>
  <c r="L577" i="35"/>
  <c r="L732" i="35"/>
  <c r="N511" i="35"/>
  <c r="N269" i="35"/>
  <c r="L24" i="35"/>
  <c r="M288" i="35"/>
  <c r="M382" i="35"/>
  <c r="L58" i="35"/>
  <c r="M113" i="35"/>
  <c r="N272" i="35"/>
  <c r="L328" i="35"/>
  <c r="M774" i="35"/>
  <c r="M332" i="35"/>
  <c r="L181" i="35"/>
  <c r="L14" i="35"/>
  <c r="L364" i="35"/>
  <c r="N658" i="35"/>
  <c r="N181" i="35"/>
  <c r="L465" i="35"/>
  <c r="M159" i="35"/>
  <c r="N648" i="35"/>
  <c r="M663" i="35"/>
  <c r="M484" i="35"/>
  <c r="M444" i="35"/>
  <c r="N259" i="35"/>
  <c r="M267" i="35"/>
  <c r="N947" i="35"/>
  <c r="N813" i="35"/>
  <c r="N598" i="35"/>
  <c r="L390" i="35"/>
  <c r="M730" i="35"/>
  <c r="N818" i="35"/>
  <c r="M643" i="35"/>
  <c r="M895" i="35"/>
  <c r="N834" i="35"/>
  <c r="N903" i="35"/>
  <c r="L881" i="35"/>
  <c r="L765" i="35"/>
  <c r="N945" i="35"/>
  <c r="M622" i="35"/>
  <c r="N481" i="35"/>
  <c r="N745" i="35"/>
  <c r="N724" i="35"/>
  <c r="M733" i="35"/>
  <c r="L952" i="35"/>
  <c r="N820" i="35"/>
  <c r="N664" i="35"/>
  <c r="N792" i="35"/>
  <c r="N450" i="35"/>
  <c r="M841" i="35"/>
  <c r="N830" i="35"/>
  <c r="M234" i="35"/>
  <c r="N359" i="35"/>
  <c r="L839" i="35"/>
  <c r="L370" i="35"/>
  <c r="L541" i="35"/>
  <c r="N383" i="35"/>
  <c r="N367" i="35"/>
  <c r="M559" i="35"/>
  <c r="M309" i="35"/>
  <c r="N190" i="35"/>
  <c r="M158" i="35"/>
  <c r="N548" i="35"/>
  <c r="L747" i="35"/>
  <c r="M806" i="35"/>
  <c r="N645" i="35"/>
  <c r="L403" i="35"/>
  <c r="N443" i="35"/>
  <c r="N434" i="35"/>
  <c r="L737" i="35"/>
  <c r="N293" i="35"/>
  <c r="M135" i="35"/>
  <c r="M229" i="35"/>
  <c r="M197" i="35"/>
  <c r="L194" i="35"/>
  <c r="N578" i="35"/>
  <c r="L838" i="35"/>
  <c r="M633" i="35"/>
  <c r="M28" i="35"/>
  <c r="N812" i="35"/>
  <c r="M442" i="35"/>
  <c r="N570" i="35"/>
  <c r="M845" i="35"/>
  <c r="N224" i="35"/>
  <c r="L297" i="35"/>
  <c r="L281" i="35"/>
  <c r="N37" i="35"/>
  <c r="M491" i="35"/>
  <c r="L690" i="35"/>
  <c r="M696" i="35"/>
  <c r="N122" i="35"/>
  <c r="L762" i="35"/>
  <c r="N833" i="35"/>
  <c r="N659" i="35"/>
  <c r="L785" i="35"/>
  <c r="L650" i="35"/>
  <c r="M386" i="35"/>
  <c r="L332" i="35"/>
  <c r="M105" i="35"/>
  <c r="M962" i="35"/>
  <c r="L578" i="35"/>
  <c r="N431" i="35"/>
  <c r="L338" i="35"/>
  <c r="M961" i="35"/>
  <c r="M504" i="35"/>
  <c r="M618" i="35"/>
  <c r="N351" i="35"/>
  <c r="L522" i="35"/>
  <c r="N699" i="35"/>
  <c r="M648" i="35"/>
  <c r="M399" i="35"/>
  <c r="M511" i="35"/>
  <c r="M932" i="35"/>
  <c r="N498" i="35"/>
  <c r="M173" i="35"/>
  <c r="L486" i="35"/>
  <c r="L408" i="35"/>
  <c r="L723" i="35"/>
  <c r="M573" i="35"/>
  <c r="N338" i="35"/>
  <c r="M75" i="35"/>
  <c r="M756" i="35"/>
  <c r="N34" i="35"/>
  <c r="M534" i="35"/>
  <c r="L125" i="35"/>
  <c r="L894" i="35"/>
  <c r="M342" i="35"/>
  <c r="N460" i="35"/>
  <c r="L788" i="35"/>
  <c r="M710" i="35"/>
  <c r="N456" i="35"/>
  <c r="M25" i="35"/>
  <c r="N458" i="35"/>
  <c r="L786" i="35"/>
  <c r="M145" i="35"/>
  <c r="L319" i="35"/>
  <c r="L351" i="35"/>
  <c r="N781" i="35"/>
  <c r="L367" i="35"/>
  <c r="L323" i="35"/>
  <c r="L710" i="35"/>
  <c r="M311" i="35"/>
  <c r="L117" i="35"/>
  <c r="L361" i="35"/>
  <c r="M938" i="35"/>
  <c r="L575" i="35"/>
  <c r="M431" i="35"/>
  <c r="N96" i="35"/>
  <c r="L115" i="35"/>
  <c r="M585" i="35"/>
  <c r="M103" i="35"/>
  <c r="N361" i="35"/>
  <c r="L266" i="35"/>
  <c r="N332" i="35"/>
  <c r="N308" i="35"/>
  <c r="M497" i="35"/>
  <c r="L411" i="35"/>
  <c r="L201" i="35"/>
  <c r="N61" i="35"/>
  <c r="M409" i="35"/>
  <c r="N157" i="35"/>
  <c r="N506" i="35"/>
  <c r="N163" i="35"/>
  <c r="M131" i="35"/>
  <c r="N485" i="35"/>
  <c r="M225" i="35"/>
  <c r="N41" i="35"/>
  <c r="L218" i="35"/>
  <c r="L109" i="35"/>
  <c r="M617" i="35"/>
  <c r="L840" i="35"/>
  <c r="L533" i="35"/>
  <c r="L183" i="35"/>
  <c r="L260" i="35"/>
  <c r="L186" i="35"/>
  <c r="L613" i="35"/>
  <c r="L163" i="35"/>
  <c r="L87" i="35"/>
  <c r="L120" i="35"/>
  <c r="M411" i="35"/>
  <c r="M96" i="35"/>
  <c r="L53" i="35"/>
  <c r="N375" i="35"/>
  <c r="L68" i="35"/>
  <c r="L30" i="35"/>
  <c r="M127" i="35"/>
  <c r="M356" i="35"/>
  <c r="M26" i="35"/>
  <c r="L11" i="35"/>
  <c r="L243" i="35"/>
  <c r="L13" i="35"/>
  <c r="N160" i="35"/>
  <c r="L356" i="35"/>
  <c r="M323" i="35"/>
  <c r="M191" i="35"/>
  <c r="L170" i="35"/>
  <c r="N151" i="35"/>
  <c r="M372" i="35"/>
  <c r="L99" i="35"/>
  <c r="L209" i="35"/>
  <c r="L69" i="35"/>
  <c r="M251" i="35"/>
  <c r="M165" i="35"/>
  <c r="N257" i="35"/>
  <c r="L23" i="35"/>
  <c r="M90" i="35"/>
  <c r="M196" i="35"/>
  <c r="L217" i="35"/>
  <c r="N628" i="35"/>
  <c r="N444" i="35"/>
  <c r="M20" i="35"/>
  <c r="N141" i="35"/>
  <c r="M274" i="35"/>
  <c r="L97" i="35"/>
  <c r="N196" i="35"/>
  <c r="L154" i="35"/>
  <c r="L41" i="35"/>
  <c r="N502" i="35"/>
  <c r="L103" i="35"/>
  <c r="L849" i="35"/>
  <c r="M9" i="35"/>
  <c r="N675" i="35"/>
  <c r="N26" i="35"/>
  <c r="L685" i="35"/>
  <c r="L252" i="35"/>
  <c r="N116" i="35"/>
  <c r="L558" i="35"/>
  <c r="N67" i="35"/>
  <c r="L409" i="35"/>
  <c r="L283" i="35"/>
  <c r="M53" i="35"/>
  <c r="N133" i="35"/>
  <c r="N386" i="35"/>
  <c r="M142" i="35"/>
  <c r="L362" i="35"/>
  <c r="L473" i="35"/>
  <c r="M316" i="35"/>
  <c r="N294" i="35"/>
  <c r="M47" i="35"/>
  <c r="L291" i="35"/>
  <c r="L77" i="35"/>
  <c r="N278" i="35"/>
  <c r="N356" i="35"/>
  <c r="M24" i="35"/>
  <c r="L61" i="35"/>
  <c r="M340" i="35"/>
  <c r="M394" i="35"/>
  <c r="L213" i="35"/>
  <c r="M883" i="35"/>
  <c r="L269" i="35"/>
  <c r="N616" i="35"/>
  <c r="L21" i="35"/>
  <c r="M597" i="35"/>
  <c r="M89" i="35"/>
  <c r="M718" i="35"/>
  <c r="M213" i="35"/>
  <c r="M273" i="35"/>
  <c r="N73" i="35"/>
  <c r="L274" i="35"/>
  <c r="L91" i="35"/>
  <c r="L779" i="35"/>
  <c r="N935" i="35"/>
  <c r="L287" i="35"/>
  <c r="M80" i="35"/>
  <c r="N217" i="35"/>
  <c r="M52" i="35"/>
  <c r="L188" i="35"/>
  <c r="L340" i="35"/>
  <c r="N218" i="35"/>
  <c r="L88" i="35"/>
  <c r="L189" i="35"/>
  <c r="L44" i="35"/>
  <c r="N521" i="35"/>
  <c r="L425" i="35"/>
  <c r="N221" i="35"/>
  <c r="L900" i="35"/>
  <c r="N115" i="35"/>
  <c r="M381" i="35"/>
  <c r="N551" i="35"/>
  <c r="L647" i="35"/>
  <c r="N379" i="35"/>
  <c r="N247" i="35"/>
  <c r="N341" i="35"/>
  <c r="N202" i="35"/>
  <c r="L434" i="35"/>
  <c r="N499" i="35"/>
  <c r="N167" i="35"/>
  <c r="M129" i="35"/>
  <c r="L166" i="35"/>
  <c r="M221" i="35"/>
  <c r="M66" i="35"/>
  <c r="N8" i="35"/>
  <c r="N175" i="35"/>
  <c r="N216" i="35"/>
  <c r="N687" i="35"/>
  <c r="L337" i="35"/>
  <c r="L416" i="35"/>
  <c r="M124" i="35"/>
  <c r="N900" i="35"/>
  <c r="N368" i="35"/>
  <c r="M359" i="35"/>
  <c r="L149" i="35"/>
  <c r="M224" i="35"/>
  <c r="L37" i="35"/>
  <c r="M385" i="35"/>
  <c r="L545" i="35"/>
  <c r="M717" i="35"/>
  <c r="L112" i="35"/>
  <c r="M187" i="35"/>
  <c r="N711" i="35"/>
  <c r="L366" i="35"/>
  <c r="L385" i="35"/>
  <c r="N49" i="35"/>
  <c r="N123" i="35"/>
  <c r="L150" i="35"/>
  <c r="L468" i="35"/>
  <c r="M38" i="35"/>
  <c r="L503" i="35"/>
  <c r="M62" i="35"/>
  <c r="L62" i="35"/>
  <c r="M369" i="35"/>
  <c r="M255" i="35"/>
  <c r="N465" i="35"/>
  <c r="M474" i="35"/>
  <c r="N226" i="35"/>
  <c r="L418" i="35"/>
  <c r="L162" i="35"/>
  <c r="L173" i="35"/>
  <c r="N412" i="35"/>
  <c r="M57" i="35"/>
  <c r="N68" i="35"/>
  <c r="N404" i="35"/>
  <c r="M51" i="35"/>
  <c r="L899" i="35"/>
  <c r="M156" i="35"/>
  <c r="M325" i="35"/>
  <c r="L76" i="35"/>
  <c r="N557" i="35"/>
  <c r="L316" i="35"/>
  <c r="M304" i="35"/>
  <c r="M646" i="35"/>
  <c r="L210" i="35"/>
  <c r="L6" i="35"/>
  <c r="M238" i="35"/>
  <c r="N84" i="35"/>
  <c r="L223" i="35"/>
  <c r="L28" i="35"/>
  <c r="N203" i="35"/>
  <c r="N547" i="35"/>
  <c r="N377" i="35"/>
  <c r="N161" i="35"/>
  <c r="N70" i="35"/>
  <c r="L350" i="35"/>
  <c r="M724" i="35"/>
  <c r="L80" i="35"/>
  <c r="L248" i="35"/>
  <c r="L231" i="35"/>
  <c r="M71" i="35"/>
  <c r="N95" i="35"/>
  <c r="N342" i="35"/>
  <c r="L187" i="35"/>
  <c r="L491" i="35"/>
  <c r="N28" i="35"/>
  <c r="L40" i="35"/>
  <c r="M335" i="35"/>
  <c r="N210" i="35"/>
  <c r="M6" i="35"/>
  <c r="N20" i="35"/>
  <c r="L182" i="35"/>
  <c r="N320" i="35"/>
  <c r="L64" i="35"/>
  <c r="L128" i="35"/>
  <c r="N340" i="35"/>
  <c r="M46" i="35"/>
  <c r="L10" i="35"/>
  <c r="M10" i="35"/>
  <c r="M74" i="35"/>
  <c r="N43" i="35"/>
  <c r="L45" i="35"/>
  <c r="M517" i="35"/>
  <c r="N391" i="35"/>
  <c r="N65" i="35"/>
  <c r="N385" i="35"/>
  <c r="M148" i="35"/>
  <c r="M216" i="35"/>
  <c r="L122" i="35"/>
  <c r="L221" i="35"/>
  <c r="L357" i="35"/>
  <c r="N300" i="35"/>
  <c r="M645" i="35"/>
  <c r="L561" i="35"/>
  <c r="L557" i="35"/>
  <c r="N205" i="35"/>
  <c r="N166" i="35"/>
  <c r="L198" i="35"/>
  <c r="M350" i="35"/>
  <c r="N568" i="35"/>
  <c r="L290" i="35"/>
  <c r="L65" i="35"/>
  <c r="M674" i="35"/>
  <c r="L111" i="35"/>
  <c r="M678" i="35"/>
  <c r="L663" i="35"/>
  <c r="L358" i="35"/>
  <c r="N333" i="35"/>
  <c r="N353" i="35"/>
  <c r="N287" i="35"/>
  <c r="M404" i="35"/>
  <c r="L549" i="35"/>
  <c r="N143" i="35"/>
  <c r="L527" i="35"/>
  <c r="N358" i="35"/>
  <c r="L50" i="35"/>
  <c r="N330" i="35"/>
  <c r="L442" i="35"/>
  <c r="M7" i="35"/>
  <c r="L511" i="35"/>
  <c r="L698" i="35"/>
  <c r="N526" i="35"/>
  <c r="N312" i="35"/>
  <c r="M242" i="35"/>
  <c r="N284" i="35"/>
  <c r="M308" i="35"/>
  <c r="N424" i="35"/>
  <c r="N198" i="35"/>
  <c r="L387" i="35"/>
  <c r="L197" i="35"/>
  <c r="N695" i="35"/>
  <c r="M676" i="35"/>
  <c r="M365" i="35"/>
  <c r="M228" i="35"/>
  <c r="M314" i="35"/>
  <c r="N410" i="35"/>
  <c r="L59" i="35"/>
  <c r="M496" i="35"/>
  <c r="N7" i="35"/>
  <c r="M123" i="35"/>
  <c r="M398" i="35"/>
  <c r="N562" i="35"/>
  <c r="N117" i="35"/>
  <c r="N178" i="35"/>
  <c r="M810" i="35"/>
  <c r="M206" i="35"/>
  <c r="N120" i="35"/>
  <c r="L311" i="35"/>
  <c r="M447" i="35"/>
  <c r="N207" i="35"/>
  <c r="N134" i="35"/>
  <c r="L215" i="35"/>
  <c r="N63" i="35"/>
  <c r="L127" i="35"/>
  <c r="N174" i="35"/>
  <c r="L143" i="35"/>
  <c r="L336" i="35"/>
  <c r="M367" i="35"/>
  <c r="L165" i="35"/>
  <c r="N112" i="35"/>
  <c r="L464" i="35"/>
  <c r="L295" i="35"/>
  <c r="N47" i="35"/>
  <c r="N114" i="35"/>
  <c r="M94" i="35"/>
  <c r="L292" i="35"/>
  <c r="L412" i="35"/>
  <c r="M72" i="35"/>
  <c r="M99" i="35"/>
  <c r="L627" i="35"/>
  <c r="M205" i="35"/>
  <c r="M636" i="35"/>
  <c r="M378" i="35"/>
  <c r="L413" i="35"/>
  <c r="N104" i="35"/>
  <c r="M346" i="35"/>
  <c r="L35" i="35"/>
  <c r="L108" i="35"/>
  <c r="N241" i="35"/>
  <c r="M354" i="35"/>
  <c r="M609" i="35"/>
  <c r="N14" i="35"/>
  <c r="N208" i="35"/>
  <c r="M98" i="35"/>
  <c r="L603" i="35"/>
  <c r="L285" i="35"/>
  <c r="M455" i="35"/>
  <c r="L415" i="35"/>
  <c r="N102" i="35"/>
  <c r="M133" i="35"/>
  <c r="L258" i="35"/>
  <c r="N83" i="35"/>
  <c r="L152" i="35"/>
  <c r="N252" i="35"/>
  <c r="N81" i="35"/>
  <c r="L282" i="35"/>
  <c r="N193" i="35"/>
  <c r="M704" i="35"/>
  <c r="L277" i="35"/>
  <c r="N54" i="35"/>
  <c r="M248" i="35"/>
  <c r="L401" i="35"/>
  <c r="M353" i="35"/>
  <c r="M176" i="35"/>
  <c r="M37" i="35"/>
  <c r="N315" i="35"/>
  <c r="M624" i="35"/>
  <c r="M334" i="35"/>
  <c r="L234" i="35"/>
  <c r="N852" i="35"/>
  <c r="N397" i="35"/>
  <c r="N92" i="35"/>
  <c r="M122" i="35"/>
  <c r="M284" i="35"/>
  <c r="M298" i="35"/>
  <c r="N256" i="35"/>
  <c r="N149" i="35"/>
  <c r="N154" i="35"/>
  <c r="L600" i="35"/>
  <c r="N580" i="35"/>
  <c r="M77" i="35"/>
  <c r="N690" i="35"/>
  <c r="L256" i="35"/>
  <c r="M257" i="35"/>
  <c r="N347" i="35"/>
  <c r="M92" i="35"/>
  <c r="N107" i="35"/>
  <c r="L363" i="35"/>
  <c r="N13" i="35"/>
  <c r="N40" i="35"/>
  <c r="M814" i="35"/>
  <c r="N881" i="35"/>
  <c r="M277" i="35"/>
  <c r="N527" i="35"/>
  <c r="L164" i="35"/>
  <c r="N15" i="35"/>
  <c r="N192" i="35"/>
  <c r="L423" i="35"/>
  <c r="N558" i="35"/>
  <c r="L474" i="35"/>
  <c r="M116" i="35"/>
  <c r="L153" i="35"/>
  <c r="N326" i="35"/>
  <c r="N446" i="35"/>
  <c r="M457" i="35"/>
  <c r="M78" i="35"/>
  <c r="M166" i="35"/>
  <c r="M401" i="35"/>
  <c r="L39" i="35"/>
  <c r="N142" i="35"/>
  <c r="N150" i="35"/>
  <c r="M258" i="35"/>
  <c r="L303" i="35"/>
  <c r="M172" i="35"/>
  <c r="M488" i="35"/>
  <c r="N694" i="35"/>
  <c r="N24" i="35"/>
  <c r="N97" i="35"/>
  <c r="L345" i="35"/>
  <c r="N184" i="35"/>
  <c r="L306" i="35"/>
  <c r="N240" i="35"/>
  <c r="L18" i="35"/>
  <c r="L55" i="35"/>
  <c r="N99" i="35"/>
  <c r="N9" i="35"/>
  <c r="N106" i="35"/>
  <c r="M523" i="35"/>
  <c r="N233" i="35"/>
  <c r="M182" i="35"/>
  <c r="N76" i="35"/>
  <c r="L315" i="35"/>
  <c r="N130" i="35"/>
  <c r="N158" i="35"/>
  <c r="L113" i="35"/>
  <c r="N467" i="35"/>
  <c r="M31" i="35"/>
  <c r="L745" i="35"/>
  <c r="L207" i="35"/>
  <c r="N38" i="35"/>
  <c r="L901" i="35"/>
  <c r="L651" i="35"/>
  <c r="M397" i="35"/>
  <c r="L559" i="35"/>
  <c r="L148" i="35"/>
  <c r="L67" i="35"/>
  <c r="N195" i="35"/>
  <c r="L327" i="35"/>
  <c r="M23" i="35"/>
  <c r="N463" i="35"/>
  <c r="N137" i="35"/>
  <c r="L246" i="35"/>
  <c r="L191" i="35"/>
  <c r="N327" i="35"/>
  <c r="N18" i="35"/>
  <c r="N242" i="35"/>
  <c r="M421" i="35"/>
  <c r="N524" i="35"/>
  <c r="N108" i="35"/>
  <c r="N296" i="35"/>
  <c r="L34" i="35"/>
  <c r="N42" i="35"/>
  <c r="L190" i="35"/>
  <c r="M250" i="35"/>
  <c r="M168" i="35"/>
  <c r="L7" i="35"/>
  <c r="L424" i="35"/>
  <c r="N355" i="35"/>
  <c r="L383" i="35"/>
  <c r="N55" i="35"/>
  <c r="L444" i="35"/>
  <c r="L249" i="35"/>
  <c r="L312" i="35"/>
  <c r="M406" i="35"/>
  <c r="M87" i="35"/>
  <c r="L307" i="35"/>
  <c r="L177" i="35"/>
</calcChain>
</file>

<file path=xl/sharedStrings.xml><?xml version="1.0" encoding="utf-8"?>
<sst xmlns="http://schemas.openxmlformats.org/spreadsheetml/2006/main" count="3637" uniqueCount="866">
  <si>
    <t>E050A</t>
  </si>
  <si>
    <t>Catch Basin Cleaning</t>
  </si>
  <si>
    <t xml:space="preserve">CW 3235-R9  </t>
  </si>
  <si>
    <t>CW 2130-R12</t>
  </si>
  <si>
    <t>CW 3120-R4</t>
  </si>
  <si>
    <t>F.20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</si>
  <si>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</si>
  <si>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</si>
  <si>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</si>
  <si>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</si>
  <si>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</si>
  <si>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</si>
  <si>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</si>
  <si>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</si>
  <si>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</si>
  <si>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</si>
  <si>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</si>
  <si>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</si>
  <si>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</si>
  <si>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</si>
  <si>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</si>
  <si>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</si>
  <si>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</si>
  <si>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</si>
  <si>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E011</t>
  </si>
  <si>
    <t>E012</t>
  </si>
  <si>
    <t>E017</t>
  </si>
  <si>
    <t>E020</t>
  </si>
  <si>
    <t>E023</t>
  </si>
  <si>
    <t>E024</t>
  </si>
  <si>
    <t>E025</t>
  </si>
  <si>
    <t>E026</t>
  </si>
  <si>
    <t>E028</t>
  </si>
  <si>
    <t>E029</t>
  </si>
  <si>
    <t>E032</t>
  </si>
  <si>
    <t>E033</t>
  </si>
  <si>
    <t>E034</t>
  </si>
  <si>
    <t>E035</t>
  </si>
  <si>
    <t>E036</t>
  </si>
  <si>
    <t>E037</t>
  </si>
  <si>
    <t>E038</t>
  </si>
  <si>
    <t>E039</t>
  </si>
  <si>
    <t>E040</t>
  </si>
  <si>
    <t>E042</t>
  </si>
  <si>
    <t>E043</t>
  </si>
  <si>
    <t>F015</t>
  </si>
  <si>
    <t>Sub-Grade Compaction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</si>
  <si>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</si>
  <si>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</si>
  <si>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</si>
  <si>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</si>
  <si>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</si>
  <si>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</si>
  <si>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</si>
  <si>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</si>
  <si>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</si>
  <si>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</si>
  <si>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</si>
  <si>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</si>
  <si>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</si>
  <si>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</si>
  <si>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</si>
  <si>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</si>
  <si>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</si>
  <si>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</si>
  <si>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</si>
  <si>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</si>
  <si>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</si>
  <si>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</si>
  <si>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</si>
  <si>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</si>
  <si>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</si>
  <si>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</si>
  <si>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</si>
  <si>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</si>
  <si>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</si>
  <si>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</si>
  <si>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</si>
  <si>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</si>
  <si>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</si>
  <si>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</si>
  <si>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</si>
  <si>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</si>
  <si>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</si>
  <si>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</si>
  <si>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</si>
  <si>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</si>
  <si>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</si>
  <si>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</si>
  <si>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</si>
  <si>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</si>
  <si>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</si>
  <si>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H.2</t>
  </si>
  <si>
    <t>B.1</t>
  </si>
  <si>
    <t>B.2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</si>
  <si>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</si>
  <si>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</si>
  <si>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</si>
  <si>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</si>
  <si>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</si>
  <si>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</si>
  <si>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</si>
  <si>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</si>
  <si>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</si>
  <si>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</si>
  <si>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</si>
  <si>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</si>
  <si>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</si>
  <si>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</si>
  <si>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</si>
  <si>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</si>
  <si>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</si>
  <si>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</si>
  <si>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</si>
  <si>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</si>
  <si>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</si>
  <si>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</si>
  <si>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</si>
  <si>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</si>
  <si>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</si>
  <si>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</si>
  <si>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</si>
  <si>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</si>
  <si>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</si>
  <si>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</si>
  <si>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</si>
  <si>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</si>
  <si>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20 M Deformed Tie Bar</t>
  </si>
  <si>
    <t>19.1 mm Diameter</t>
  </si>
  <si>
    <t>B.9</t>
  </si>
  <si>
    <t>Construction of Asphaltic Concrete Base Course (Type III)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</si>
  <si>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</si>
  <si>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</si>
  <si>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</si>
  <si>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</si>
  <si>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</si>
  <si>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</si>
  <si>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</si>
  <si>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</si>
  <si>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</si>
  <si>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E003</t>
  </si>
  <si>
    <t>E004</t>
  </si>
  <si>
    <t>E006</t>
  </si>
  <si>
    <t>E007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</si>
  <si>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</si>
  <si>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</si>
  <si>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</si>
  <si>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</si>
  <si>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</si>
  <si>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</si>
  <si>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</si>
  <si>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</si>
  <si>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</si>
  <si>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</si>
  <si>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</si>
  <si>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</si>
  <si>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</si>
  <si>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</si>
  <si>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</si>
  <si>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</si>
  <si>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</si>
  <si>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</si>
  <si>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B014</t>
  </si>
  <si>
    <t>B017</t>
  </si>
  <si>
    <t>B030</t>
  </si>
  <si>
    <t>B031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</si>
  <si>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</si>
  <si>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</si>
  <si>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</si>
  <si>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</si>
  <si>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</si>
  <si>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</si>
  <si>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</si>
  <si>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</si>
  <si>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</si>
  <si>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</si>
  <si>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</si>
  <si>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</si>
  <si>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</si>
  <si>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</si>
  <si>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 xml:space="preserve">Miscellaneous Concrete Slab Renewal </t>
  </si>
  <si>
    <t>Concrete Curb Removal</t>
  </si>
  <si>
    <t>Concrete Curb Installation</t>
  </si>
  <si>
    <t>SD-201</t>
  </si>
  <si>
    <t>SD-200</t>
  </si>
  <si>
    <t>i)</t>
  </si>
  <si>
    <t>ii)</t>
  </si>
  <si>
    <t>iii)</t>
  </si>
  <si>
    <t>iv)</t>
  </si>
  <si>
    <t>v)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</si>
  <si>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</si>
  <si>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</si>
  <si>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</si>
  <si>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</si>
  <si>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</si>
  <si>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</si>
  <si>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</si>
  <si>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</si>
  <si>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</si>
  <si>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</si>
  <si>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</si>
  <si>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</si>
  <si>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</si>
  <si>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</si>
  <si>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</si>
  <si>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</si>
  <si>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</si>
  <si>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C040</t>
  </si>
  <si>
    <t>C041</t>
  </si>
  <si>
    <t>C042</t>
  </si>
  <si>
    <t>C046</t>
  </si>
  <si>
    <t>SD-228A</t>
  </si>
  <si>
    <t>SD-205</t>
  </si>
  <si>
    <t>SD-203B</t>
  </si>
  <si>
    <t>Curb and Gutter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</si>
  <si>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</si>
  <si>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</si>
  <si>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</si>
  <si>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</si>
  <si>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</si>
  <si>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</si>
  <si>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</si>
  <si>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</si>
  <si>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</si>
  <si>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</si>
  <si>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</si>
  <si>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</si>
  <si>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</si>
  <si>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</si>
  <si>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</si>
  <si>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</si>
  <si>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</si>
  <si>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</si>
  <si>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</si>
  <si>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</si>
  <si>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</si>
  <si>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</si>
  <si>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</si>
  <si>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</si>
  <si>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</si>
  <si>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</si>
  <si>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SD-200            SD-203B</t>
  </si>
  <si>
    <t>SD-200            SD-202B</t>
  </si>
  <si>
    <t>B.26</t>
  </si>
  <si>
    <t>F010</t>
  </si>
  <si>
    <t>H.1</t>
  </si>
  <si>
    <t>Slab Replacement</t>
  </si>
  <si>
    <t>Partial Slab Patches</t>
  </si>
  <si>
    <t>B.28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</si>
  <si>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</si>
  <si>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</si>
  <si>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</si>
  <si>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</si>
  <si>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</si>
  <si>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</si>
  <si>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</si>
  <si>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</si>
  <si>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</si>
  <si>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</si>
  <si>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</si>
  <si>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</si>
  <si>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E.24</t>
  </si>
  <si>
    <t>A.22</t>
  </si>
  <si>
    <t>A.23</t>
  </si>
  <si>
    <t>A.24</t>
  </si>
  <si>
    <t>A.25</t>
  </si>
  <si>
    <t>H.3</t>
  </si>
  <si>
    <t>H.4</t>
  </si>
  <si>
    <t>H.5</t>
  </si>
  <si>
    <t>H.6</t>
  </si>
  <si>
    <t>H.7</t>
  </si>
  <si>
    <t>C033</t>
  </si>
  <si>
    <t>C034</t>
  </si>
  <si>
    <t>C037</t>
  </si>
  <si>
    <t>C038</t>
  </si>
  <si>
    <t>C039</t>
  </si>
  <si>
    <t>C063</t>
  </si>
  <si>
    <t>D006</t>
  </si>
  <si>
    <t>E.25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</si>
  <si>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</si>
  <si>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</si>
  <si>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</si>
  <si>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</si>
  <si>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</si>
  <si>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</si>
  <si>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</si>
  <si>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</si>
  <si>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</si>
  <si>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</si>
  <si>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B206</t>
  </si>
  <si>
    <t>Slab Replacement - Early Opening (72 hour)</t>
  </si>
  <si>
    <t>SD-203A</t>
  </si>
  <si>
    <t>F.6</t>
  </si>
  <si>
    <t>H.18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</si>
  <si>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</si>
  <si>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</si>
  <si>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</si>
  <si>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</si>
  <si>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</si>
  <si>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</si>
  <si>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</si>
  <si>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</si>
  <si>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</si>
  <si>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Drainage Connection Pipe</t>
  </si>
  <si>
    <t>A</t>
  </si>
  <si>
    <t>B</t>
  </si>
  <si>
    <t>E</t>
  </si>
  <si>
    <t>F</t>
  </si>
  <si>
    <t>G</t>
  </si>
  <si>
    <t>H</t>
  </si>
  <si>
    <t>B125A</t>
  </si>
  <si>
    <t>B.29</t>
  </si>
  <si>
    <t>E.26</t>
  </si>
  <si>
    <t xml:space="preserve">Sewer Repair - In Addition to First 3.0 Meters </t>
  </si>
  <si>
    <t>E.27</t>
  </si>
  <si>
    <t>E.28</t>
  </si>
  <si>
    <t>Replacing Existing Risers</t>
  </si>
  <si>
    <t>F002A</t>
  </si>
  <si>
    <t>B.15</t>
  </si>
  <si>
    <t>F.18</t>
  </si>
  <si>
    <t>Removal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</si>
  <si>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</si>
  <si>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</si>
  <si>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</si>
  <si>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</si>
  <si>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</si>
  <si>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</si>
  <si>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</si>
  <si>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</si>
  <si>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</si>
  <si>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</si>
  <si>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</si>
  <si>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</si>
  <si>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</si>
  <si>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</si>
  <si>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ROADWORK - NEW CONSTRUCTION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</si>
  <si>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</si>
  <si>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</si>
  <si>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</si>
  <si>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</si>
  <si>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</si>
  <si>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</si>
  <si>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</si>
  <si>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</si>
  <si>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</si>
  <si>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B064-72</t>
  </si>
  <si>
    <t>B074-72</t>
  </si>
  <si>
    <t>B114rl</t>
  </si>
  <si>
    <t>B118rl</t>
  </si>
  <si>
    <t>B119rl</t>
  </si>
  <si>
    <t>B120rl</t>
  </si>
  <si>
    <t>B121rl</t>
  </si>
  <si>
    <t>B126r</t>
  </si>
  <si>
    <t>B129r</t>
  </si>
  <si>
    <t>B135i</t>
  </si>
  <si>
    <t>B145i</t>
  </si>
  <si>
    <t>B150i</t>
  </si>
  <si>
    <t>B154rl</t>
  </si>
  <si>
    <t>B155rl</t>
  </si>
  <si>
    <t>B170rl</t>
  </si>
  <si>
    <t>B174rl</t>
  </si>
  <si>
    <t>G.3</t>
  </si>
  <si>
    <t>B219</t>
  </si>
  <si>
    <t>B.30</t>
  </si>
  <si>
    <t>51 mm</t>
  </si>
  <si>
    <t xml:space="preserve"> width &lt; 600 mm</t>
  </si>
  <si>
    <t xml:space="preserve"> width &gt; or = 600 mm</t>
  </si>
  <si>
    <t xml:space="preserve">150 mm </t>
  </si>
  <si>
    <t>B121rlA</t>
  </si>
  <si>
    <t>B121rlC</t>
  </si>
  <si>
    <t>Detectable Warning Surface Tiles</t>
  </si>
  <si>
    <t xml:space="preserve">CW 3240-R10 </t>
  </si>
  <si>
    <t xml:space="preserve">CW 3230-R8
</t>
  </si>
  <si>
    <t>B184rlA</t>
  </si>
  <si>
    <t xml:space="preserve">CW 3450-R6 </t>
  </si>
  <si>
    <t>CW 3326-R3</t>
  </si>
  <si>
    <t>A.29</t>
  </si>
  <si>
    <t>Barrier Separate</t>
  </si>
  <si>
    <t>SD-024, 1200 mm deep</t>
  </si>
  <si>
    <t>SD-024, 1800 mm deep</t>
  </si>
  <si>
    <t xml:space="preserve">300 mm </t>
  </si>
  <si>
    <t>250 mm Drainage Connection Pipe</t>
  </si>
  <si>
    <t>F.14</t>
  </si>
  <si>
    <t>E072</t>
  </si>
  <si>
    <t>Watermain and Water Service Insulation</t>
  </si>
  <si>
    <t>E073</t>
  </si>
  <si>
    <t>E022A</t>
  </si>
  <si>
    <t>1 - 50 mm Depth (Asphalt)</t>
  </si>
  <si>
    <t xml:space="preserve">250 mm </t>
  </si>
  <si>
    <t>E004A</t>
  </si>
  <si>
    <t>E017C</t>
  </si>
  <si>
    <t>E017D</t>
  </si>
  <si>
    <t>E020C</t>
  </si>
  <si>
    <t>E020D</t>
  </si>
  <si>
    <t>E022C</t>
  </si>
  <si>
    <t>E041A</t>
  </si>
  <si>
    <t>Frames &amp; Covers</t>
  </si>
  <si>
    <t>CW 3210-R8</t>
  </si>
  <si>
    <t>Adjustment of Manholes/Catch Basins Frames</t>
  </si>
  <si>
    <t>Adjustment of Curb and Gutter Frames</t>
  </si>
  <si>
    <t>E041B</t>
  </si>
  <si>
    <t>CW 2140-R4</t>
  </si>
  <si>
    <t xml:space="preserve">CW 3410-R12 </t>
  </si>
  <si>
    <t>Supplying and Placing Sub-base Material</t>
  </si>
  <si>
    <t>A007B2</t>
  </si>
  <si>
    <t>50 mm Granular B  Recycled Concrete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</si>
  <si>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</si>
  <si>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</si>
  <si>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</si>
  <si>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</si>
  <si>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</si>
  <si>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</si>
  <si>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</si>
  <si>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</si>
  <si>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</si>
  <si>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</si>
  <si>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</si>
  <si>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B139iA</t>
  </si>
  <si>
    <t>B140iA</t>
  </si>
  <si>
    <t>B159rlA</t>
  </si>
  <si>
    <t>CW 3410-R12</t>
  </si>
  <si>
    <t>C029-72</t>
  </si>
  <si>
    <t>C034A</t>
  </si>
  <si>
    <t>C037A</t>
  </si>
  <si>
    <t xml:space="preserve">SD-200 
SD-229E        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</si>
  <si>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</si>
  <si>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</si>
  <si>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</si>
  <si>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</si>
  <si>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</si>
  <si>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</si>
  <si>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I</t>
  </si>
  <si>
    <t>I001</t>
  </si>
  <si>
    <t>Locked?</t>
  </si>
  <si>
    <t>Joined, Trimmed, &amp; Cleaned for Checking</t>
  </si>
  <si>
    <t>MATCH</t>
  </si>
  <si>
    <t>Format F</t>
  </si>
  <si>
    <t>Format G</t>
  </si>
  <si>
    <t>Format H</t>
  </si>
  <si>
    <t>Construction of 150 mm Type 4 Concrete Pavement for Early Opening 72 Hour (Reinforced)</t>
  </si>
  <si>
    <t>B206B</t>
  </si>
  <si>
    <t>Type B</t>
  </si>
  <si>
    <t>Supply and Install Pavement Repair Fabric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</si>
  <si>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</si>
  <si>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</si>
  <si>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CW 3230-R8</t>
  </si>
  <si>
    <t>E16</t>
  </si>
  <si>
    <t>CW 3235-R9</t>
  </si>
  <si>
    <t>CW 3240-R10</t>
  </si>
  <si>
    <t>B155rl^2</t>
  </si>
  <si>
    <t>CW 3310-R18</t>
  </si>
  <si>
    <t>CW 3140-R1</t>
  </si>
  <si>
    <t>F.19</t>
  </si>
  <si>
    <t>CW 3510-R9</t>
  </si>
  <si>
    <t>FORM B: PRICES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</si>
  <si>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</si>
  <si>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</si>
  <si>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</si>
  <si>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</si>
  <si>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</si>
  <si>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</si>
  <si>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</si>
  <si>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ASPHALT MILL &amp; FILL:  BALTIMORE ROAD FROM HAY STREET TO FISHER AVENUE</t>
  </si>
  <si>
    <t xml:space="preserve">A.1 </t>
  </si>
  <si>
    <t>ROADWORKS - REMOVALS/RENEWALS</t>
  </si>
  <si>
    <t>150 mm Type 2 Concrete Pavement (Type A)</t>
  </si>
  <si>
    <t>150 mm Type 2 Concrete Pavement (Type B)</t>
  </si>
  <si>
    <t>A.6</t>
  </si>
  <si>
    <t>100 mm Type 5 Concrete Sidewalk</t>
  </si>
  <si>
    <t>150 mm Type 2 Concrete Reinforced Sidewalk</t>
  </si>
  <si>
    <t>A.8</t>
  </si>
  <si>
    <t>A.10</t>
  </si>
  <si>
    <t>Type 2 Concrete Modified Barrier (150 mm reveal ht, Dowelled)</t>
  </si>
  <si>
    <t>Type 2 Concrete Barrier (100 mm reveal ht, Dowelled)</t>
  </si>
  <si>
    <t>B155rl2</t>
  </si>
  <si>
    <t>B155rl3</t>
  </si>
  <si>
    <t>Type 2 Concrete Curb Ramp (8-12 mm reveal ht, Monolithic)</t>
  </si>
  <si>
    <t>250 mm, PVC</t>
  </si>
  <si>
    <t>In a Trench, Class B Sand  Bedding, Class 3 Backfill</t>
  </si>
  <si>
    <t>A.21</t>
  </si>
  <si>
    <t>250 mm PVC Connecting Pipe</t>
  </si>
  <si>
    <t>Connecting to 1225 x 1575 mm  Concrete Combined Sewer</t>
  </si>
  <si>
    <t>A.28</t>
  </si>
  <si>
    <t>Subtotal:</t>
  </si>
  <si>
    <t>ASPHALT RECONSTRUCTION:  CHANCELLOR DRIVE FROM MARKHAM ROAD TO LAKEPOINT ROAD</t>
  </si>
  <si>
    <t xml:space="preserve">B.3 </t>
  </si>
  <si>
    <t>E15</t>
  </si>
  <si>
    <t>ROADWORKS - NEW CONSTRUCTION</t>
  </si>
  <si>
    <t>Construction of 150 mm Type 2 Concrete Pavement (Reinforced)</t>
  </si>
  <si>
    <t>Construction of Curb and Gutter (180 mm ht Slip Form, Barrier, Integral, 600 mm width, 150 mm Plain Type 2 Concrete Pavement)</t>
  </si>
  <si>
    <t>Construction of Curb and Gutter (180 mm ht Slip Form, Modified Barrier, Integral, 600 mm width, 150 mm Plain Type 2 Concrete Pavement)</t>
  </si>
  <si>
    <t>Construction of Curb and Gutter (40 mm ht, Lip Curb, Integral, 600 mm width, 150 mm Slip Form Type 2 Concrete Pavement)</t>
  </si>
  <si>
    <t>Construction of Curb and Gutter (8-12 mm ht, Curb Ramp,  Integral, 600 mm width, 150 mm Plain Type 2 Concrete Pavement)</t>
  </si>
  <si>
    <t>In a Trench, Class 3 Type Sand  Bedding, Class 3 Backfill</t>
  </si>
  <si>
    <t>Connecting to 600 mm Concrete LDS</t>
  </si>
  <si>
    <t>Connecting to 750 mm Concrete LDS</t>
  </si>
  <si>
    <t>Pipe Under Roadway Excavation (SD-018)</t>
  </si>
  <si>
    <t>B.31</t>
  </si>
  <si>
    <t>B.32</t>
  </si>
  <si>
    <t>B.33</t>
  </si>
  <si>
    <t>B.34</t>
  </si>
  <si>
    <t>B.35</t>
  </si>
  <si>
    <t>B.36</t>
  </si>
  <si>
    <t>ASPHALT RECONSTRUCTION:  DE L'EGLISE AVENUE FROM ST. PIERRE STREET TO CAMPEAU STREET</t>
  </si>
  <si>
    <t>C.13</t>
  </si>
  <si>
    <t>C.14</t>
  </si>
  <si>
    <t>C.15</t>
  </si>
  <si>
    <t>C.16</t>
  </si>
  <si>
    <t>C.17</t>
  </si>
  <si>
    <t>C.18</t>
  </si>
  <si>
    <t>C.19</t>
  </si>
  <si>
    <t>C.20</t>
  </si>
  <si>
    <t>Construction of Curb and Gutter (40 mm ht, Lip Curb, Integral, 600 mm width, 150 mm Plain Slip Form Type 2 Concrete Pavement)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</si>
  <si>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</si>
  <si>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</si>
  <si>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</si>
  <si>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</si>
  <si>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</si>
  <si>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</si>
  <si>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</si>
  <si>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</si>
  <si>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</si>
  <si>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</si>
  <si>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</si>
  <si>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</si>
  <si>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</si>
  <si>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</si>
  <si>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</si>
  <si>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</si>
  <si>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</si>
  <si>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</si>
  <si>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 xml:space="preserve">ASPHALT REHABILITATION:  MARKHAM ROAD FROM CHANCELLOR DRIVE EAST TO FOREST LAKE DRIVE 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</si>
  <si>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</si>
  <si>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</si>
  <si>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</si>
  <si>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</si>
  <si>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</si>
  <si>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</si>
  <si>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</si>
  <si>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</si>
  <si>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</si>
  <si>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</si>
  <si>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</si>
  <si>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</si>
  <si>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Construction of  Modified Barrier  (150 mm ht, Type 2, Integral)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</si>
  <si>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</si>
  <si>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</si>
  <si>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</si>
  <si>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</si>
  <si>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</si>
  <si>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</si>
  <si>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</si>
  <si>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</si>
  <si>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</si>
  <si>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</si>
  <si>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</si>
  <si>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</si>
  <si>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</si>
  <si>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</si>
  <si>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</si>
  <si>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ASPHALT RECONSTRUCTION:  PEMBINA HIGHWAY, DOWKER AVENUE, CRANE AVENUE AND FLETCHER CRESCENT BACK LANE</t>
  </si>
  <si>
    <t>150 mm Type 2 Concrete Pavement (Reinforced)</t>
  </si>
  <si>
    <t>CW 3310-R17</t>
  </si>
  <si>
    <t>Construction of  Barrier (150 mm ht, Type 2, Dowelled)</t>
  </si>
  <si>
    <t>Construction of  Mountable Curb (120 mm, Type 2, Dowelled)</t>
  </si>
  <si>
    <t>In a Trench, Class 3 Sand  Bedding, Class 3 Backfill</t>
  </si>
  <si>
    <t>300 mm, PVC</t>
  </si>
  <si>
    <t>Trenchless Installation, Class B Sand Bedding, Class 3 Backfill</t>
  </si>
  <si>
    <t>Connecting to 375 mm Concrete LDS Sewer</t>
  </si>
  <si>
    <t>ASPHALT REHABILITATION:  WARSAW AVENUE FROM LILAC STREET TO HUGO STREET NORTH</t>
  </si>
  <si>
    <t>Type 2 Concrete Curb and Gutter (100 mm reveal ht, Barrier, Integral, 600 mm width, 150 mm Plain Concrete Pavement)</t>
  </si>
  <si>
    <t>B170rl1</t>
  </si>
  <si>
    <t>B170rl2</t>
  </si>
  <si>
    <t>F.21</t>
  </si>
  <si>
    <t>F.22</t>
  </si>
  <si>
    <t>F.23</t>
  </si>
  <si>
    <t>F.24</t>
  </si>
  <si>
    <t>Connecting to 300 mm Concrete Combined Sewer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</si>
  <si>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</si>
  <si>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</si>
  <si>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</si>
  <si>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</si>
  <si>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</si>
  <si>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</si>
  <si>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</si>
  <si>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</si>
  <si>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</si>
  <si>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</si>
  <si>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</si>
  <si>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ASPHALT REHABILITATION:  WILDWOOD PARK G FROM SOUTH DRIVE TO WILDWOOD STREET, AND WILDWOOD PARK H FROM SOUTH DRIVE TO SOUTH DRIVE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</si>
  <si>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</si>
  <si>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</si>
  <si>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</si>
  <si>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</si>
  <si>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</si>
  <si>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</si>
  <si>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</si>
  <si>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</si>
  <si>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</si>
  <si>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</si>
  <si>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</si>
  <si>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</si>
  <si>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</si>
  <si>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</si>
  <si>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In a Trench, Class B Type 3  Bedding, Class 3 Backfill</t>
  </si>
  <si>
    <t>G.18</t>
  </si>
  <si>
    <t>G.19</t>
  </si>
  <si>
    <t>G.20</t>
  </si>
  <si>
    <t>300 mm Catch Basin Lead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</si>
  <si>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</si>
  <si>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</si>
  <si>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</si>
  <si>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</si>
  <si>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</si>
  <si>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</si>
  <si>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</si>
  <si>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</si>
  <si>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</si>
  <si>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</si>
  <si>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</si>
  <si>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CONCRETE PAVEMENT REHABILITATION:  CLARE AVENUE FROM CASEY STREET TO ECCLES STREET</t>
  </si>
  <si>
    <t>H.19</t>
  </si>
  <si>
    <t>H.20</t>
  </si>
  <si>
    <t>H.21</t>
  </si>
  <si>
    <t>H.22</t>
  </si>
  <si>
    <t>H.23</t>
  </si>
  <si>
    <t>Construction of Barrier (100 mm ht, Type 2, Separate)</t>
  </si>
  <si>
    <t>H.24</t>
  </si>
  <si>
    <t>H.25</t>
  </si>
  <si>
    <t>H.26</t>
  </si>
  <si>
    <t>H.27</t>
  </si>
  <si>
    <t>H.28</t>
  </si>
  <si>
    <t>Connecting to 300 mm  Clay Combined Sewer</t>
  </si>
  <si>
    <t>Connecting to 375 mm  Clay Combined Sewer</t>
  </si>
  <si>
    <t>Connecting to 450 mm  Clay Combined Sewer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</si>
  <si>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</si>
  <si>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</si>
  <si>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</si>
  <si>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</si>
  <si>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</si>
  <si>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</si>
  <si>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</si>
  <si>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</si>
  <si>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</si>
  <si>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</si>
  <si>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CONCRETE PAVEMENT REHABILITATION:  FISHER STREET FROM OAKWOOD AVENUE TO ECCLES STREET, AND FROM CHURCHILL DRIVE TO MONTGOMERY STREET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</si>
  <si>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</si>
  <si>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</si>
  <si>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</si>
  <si>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</si>
  <si>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</si>
  <si>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</si>
  <si>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</si>
  <si>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</si>
  <si>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</si>
  <si>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</si>
  <si>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</si>
  <si>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</si>
  <si>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</si>
  <si>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</si>
  <si>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</si>
  <si>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Type 2 Concrete Modified Barrier (150 mm reveal ht, Integral)</t>
  </si>
  <si>
    <t>Type 2 Concrete Curb and Gutter (8-12 mm reveal ht, Curb Ramp,  Integral, 600 mm width, 150 mm Plain Concrete Pavement)</t>
  </si>
  <si>
    <t>I.16</t>
  </si>
  <si>
    <t>B155rl1</t>
  </si>
  <si>
    <t>Type 2 Concrete Barrier (100 mm reveal ht, Separate)</t>
  </si>
  <si>
    <t>B159rlA2</t>
  </si>
  <si>
    <t>Type 2 Concrete Curb and Gutter (150 mm reveal ht, Modified Barrier, Integral,  - 600 mm width, 150 mm Plain Concrete Pavement)</t>
  </si>
  <si>
    <t>B174rl2</t>
  </si>
  <si>
    <t>I.17</t>
  </si>
  <si>
    <t>I.18</t>
  </si>
  <si>
    <t>I.19</t>
  </si>
  <si>
    <t>I.20</t>
  </si>
  <si>
    <t>I.21</t>
  </si>
  <si>
    <t>I.22</t>
  </si>
  <si>
    <t>I.23</t>
  </si>
  <si>
    <t>Construction of Barrier (150 mm ht, Type 2, Separate)</t>
  </si>
  <si>
    <t>Construction of  Curb Ramp (8-12 mm ht, Type 2, Integral)</t>
  </si>
  <si>
    <t>I.24</t>
  </si>
  <si>
    <t>I.25</t>
  </si>
  <si>
    <t>I.26</t>
  </si>
  <si>
    <t>I.27</t>
  </si>
  <si>
    <t>I.28</t>
  </si>
  <si>
    <t>Connecting to 600 mm Clay Combined Sewer</t>
  </si>
  <si>
    <t>Connecting to 750 mm Clay Combined Sewer</t>
  </si>
  <si>
    <t>I.29</t>
  </si>
  <si>
    <t>250 mm PVC</t>
  </si>
  <si>
    <t>I.30</t>
  </si>
  <si>
    <t>I.31</t>
  </si>
  <si>
    <t>I.32</t>
  </si>
  <si>
    <t>I.33</t>
  </si>
  <si>
    <t>I.34</t>
  </si>
  <si>
    <t>I.35</t>
  </si>
  <si>
    <t>I.36</t>
  </si>
  <si>
    <t>I.37</t>
  </si>
  <si>
    <t>I.38</t>
  </si>
  <si>
    <t>I.39</t>
  </si>
  <si>
    <t>I.40</t>
  </si>
  <si>
    <t>J</t>
  </si>
  <si>
    <t>CONCRETE PAVEMENT REHABILITATION:  OAKWOOD AVENUE FROM ECCLES STREET TO DARLING STREET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</si>
  <si>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</si>
  <si>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</si>
  <si>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</si>
  <si>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</si>
  <si>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</si>
  <si>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</si>
  <si>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</si>
  <si>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</si>
  <si>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</si>
  <si>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</si>
  <si>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</si>
  <si>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</si>
  <si>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Type 2 Concrete Curb Ramp (8-12 mm reveal ht, Integral)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</si>
  <si>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</si>
  <si>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</si>
  <si>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</si>
  <si>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</si>
  <si>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</si>
  <si>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</si>
  <si>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</si>
  <si>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</si>
  <si>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</si>
  <si>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</si>
  <si>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</si>
  <si>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</si>
  <si>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</si>
  <si>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</si>
  <si>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</si>
  <si>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</si>
  <si>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</si>
  <si>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</si>
  <si>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</si>
  <si>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</si>
  <si>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K</t>
  </si>
  <si>
    <t>WATER AND WASTE WORK</t>
  </si>
  <si>
    <t>CLARE - MANHOLE REPAIR (MH60010760)</t>
  </si>
  <si>
    <t>K.1</t>
  </si>
  <si>
    <t>K.2</t>
  </si>
  <si>
    <t>Manhole Inspection (following repair)</t>
  </si>
  <si>
    <t>CW 2145-R5</t>
  </si>
  <si>
    <t>Manhole Inspection</t>
  </si>
  <si>
    <t>FISHER - MANHOLE REPAIR (MH60007336)</t>
  </si>
  <si>
    <t>K.3</t>
  </si>
  <si>
    <t>K.4</t>
  </si>
  <si>
    <t>FISHER - MANHOLE REPAIR (MH60007325)</t>
  </si>
  <si>
    <t>K.5</t>
  </si>
  <si>
    <t>K.6</t>
  </si>
  <si>
    <t>FISHER - MANHOLE REPAIR (MH60007363)</t>
  </si>
  <si>
    <t>K.7</t>
  </si>
  <si>
    <t>K.8</t>
  </si>
  <si>
    <t>DE LEGLISE - MANHOLE REPAIR (MH60018661)</t>
  </si>
  <si>
    <t>K.9</t>
  </si>
  <si>
    <t>K.10</t>
  </si>
  <si>
    <t>Replacing Existing Frame</t>
  </si>
  <si>
    <t>K.11</t>
  </si>
  <si>
    <t>CHANCELLOR - MANHOLE REPAIR (MH60013559)</t>
  </si>
  <si>
    <t>K.12</t>
  </si>
  <si>
    <t>K.13</t>
  </si>
  <si>
    <t>WILDWOOD H PK - SEWER REPAIR (MA60013272)</t>
  </si>
  <si>
    <t>K.14</t>
  </si>
  <si>
    <t>200 mm, WWS</t>
  </si>
  <si>
    <t>Class 3 Backfill</t>
  </si>
  <si>
    <t>K.15</t>
  </si>
  <si>
    <t>300 mm, CS</t>
  </si>
  <si>
    <t>K.16</t>
  </si>
  <si>
    <t>K.17</t>
  </si>
  <si>
    <t>Sewer Inspection (following repair)</t>
  </si>
  <si>
    <t>CW2145-R5</t>
  </si>
  <si>
    <t>WILDWOOD H PK - SEWER REPAIR (MA60013331)</t>
  </si>
  <si>
    <t>K.18</t>
  </si>
  <si>
    <t>K.19</t>
  </si>
  <si>
    <t>WILDWOOD H PK - SEWER REPAIR (MA60013278)</t>
  </si>
  <si>
    <t>K.20</t>
  </si>
  <si>
    <t>K.21</t>
  </si>
  <si>
    <t>WILDWOOD H PK - MANHOLE REPAIR (MH60011471)</t>
  </si>
  <si>
    <t>K.22</t>
  </si>
  <si>
    <t>Replace Existing Manhole</t>
  </si>
  <si>
    <t>Pre-cast Concrete Base and Risers</t>
  </si>
  <si>
    <t>K.23</t>
  </si>
  <si>
    <t>Manhole Inspection (following replacement)</t>
  </si>
  <si>
    <t>WILDWOOD H PK - MANHOLE REPAIR (MH60011480)</t>
  </si>
  <si>
    <t>K.24</t>
  </si>
  <si>
    <t>K.25</t>
  </si>
  <si>
    <t>WILDWOOD H PK - MANHOLE REPAIR (MH60011478)</t>
  </si>
  <si>
    <t>K.26</t>
  </si>
  <si>
    <t>K.27</t>
  </si>
  <si>
    <t>WILDWOOD H PK - MANHOLE REPAIR (MH60011472)</t>
  </si>
  <si>
    <t>K.28</t>
  </si>
  <si>
    <t>K.29</t>
  </si>
  <si>
    <t>WILDWOOD G PK - SEWER REPAIR (MA60013264)</t>
  </si>
  <si>
    <t>K.30</t>
  </si>
  <si>
    <t>K.31</t>
  </si>
  <si>
    <t>WILDWOOD G PK - SEWER REPAIR (MA60013292)</t>
  </si>
  <si>
    <t>K.32</t>
  </si>
  <si>
    <t>K.33</t>
  </si>
  <si>
    <t>WILDWOOD G PK - MANHOLE REPAIR (MH60011413)</t>
  </si>
  <si>
    <t>K.34</t>
  </si>
  <si>
    <t>K.35</t>
  </si>
  <si>
    <t>WILDWOOD G PK - MANHOLE REPAIR (MH60011427)</t>
  </si>
  <si>
    <t>K.36</t>
  </si>
  <si>
    <t>K.37</t>
  </si>
  <si>
    <t>WILDWOOD G PK - MANHOLE REPAIR (MH60011423)</t>
  </si>
  <si>
    <t>K.38</t>
  </si>
  <si>
    <t>K.39</t>
  </si>
  <si>
    <t>L</t>
  </si>
  <si>
    <t>NEW STREET LIGHT INSTALLATION</t>
  </si>
  <si>
    <t>DE L'EGLISE</t>
  </si>
  <si>
    <t>L.1</t>
  </si>
  <si>
    <t xml:space="preserve">Removal of 25'/35' street light pole and precast, poured in place concrete, steel power installed base or direct buried including davit arm, luminaire and appurtenances  </t>
  </si>
  <si>
    <t>L.2</t>
  </si>
  <si>
    <t xml:space="preserve">Installation of 50 mm conduit(s) by boring method complete with cable insertion (#4 AL C/N or 1/0 AL Triplex).  </t>
  </si>
  <si>
    <t>lin.m</t>
  </si>
  <si>
    <t>L.3</t>
  </si>
  <si>
    <t xml:space="preserve">Installation of 25'/35' pole, davit arm and precast concrete base including luminaire and appurtenances. </t>
  </si>
  <si>
    <t>L.4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</si>
  <si>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</si>
  <si>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L.5</t>
  </si>
  <si>
    <t>Install lower 3 m of Cable Guard, ground lug, cable up pole, and first 3 m section of ground rod per Standard CD 315-5.</t>
  </si>
  <si>
    <t>L.6</t>
  </si>
  <si>
    <t>Installation and connection of externally-mounted relay and PEC per Standards CD 315-12 and CD 315-13.</t>
  </si>
  <si>
    <t>L.7</t>
  </si>
  <si>
    <t>Terminate 2/C #12 copper conductor to street light cables per Standard CD310-4, CD310-9 or CD310-10.</t>
  </si>
  <si>
    <t>set</t>
  </si>
  <si>
    <t>L.8</t>
  </si>
  <si>
    <t xml:space="preserve">Splicing #4 Al C/N or 2 single conductor street light cables. </t>
  </si>
  <si>
    <t>L.9</t>
  </si>
  <si>
    <t>Installation of overhead span of #6 duplex between new or existing streetlight poles and connect luminaire to provide temporary Overhead Feed.</t>
  </si>
  <si>
    <t>per span</t>
  </si>
  <si>
    <t>L.10</t>
  </si>
  <si>
    <t xml:space="preserve">Removal of overhead span of #6 duplex between new or existing streetlight poles to remove temporary Overhead Feed. </t>
  </si>
  <si>
    <t>M</t>
  </si>
  <si>
    <t>MOBILIZATION /DEMOLIBIZATION</t>
  </si>
  <si>
    <t>Mobilization/Demobilization</t>
  </si>
  <si>
    <t>E2</t>
  </si>
  <si>
    <t>L. sum</t>
  </si>
  <si>
    <t>SUMMARY</t>
  </si>
  <si>
    <t xml:space="preserve"> (total price) PART 1</t>
  </si>
  <si>
    <t xml:space="preserve"> (total price) PART 2</t>
  </si>
  <si>
    <t>Total:</t>
  </si>
  <si>
    <t xml:space="preserve">TOTAL BID PRICE (GST extra)                                                                              (in figures)                                             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</si>
  <si>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B18.6, D3.1.5, D15.2-3)</t>
    </r>
  </si>
  <si>
    <t>Markham Rd (MA60015856)</t>
  </si>
  <si>
    <t>750 mm, LDS</t>
  </si>
  <si>
    <t>Markham Rd (MA60015837)</t>
  </si>
  <si>
    <t>Markham Rd (MA70032033)</t>
  </si>
  <si>
    <t>600 mm, LDS</t>
  </si>
  <si>
    <t>Markham Rd (MA60015804)</t>
  </si>
  <si>
    <t>Markham Rd (MA60015797)</t>
  </si>
  <si>
    <t>Chancellor Dr (MA60015852)</t>
  </si>
  <si>
    <t>Pembina Highway, Dowker Avenue, Crane Avenue and Fletcher Crescent Back Lane (CL60017459)</t>
  </si>
  <si>
    <t>250 mm, LDS</t>
  </si>
  <si>
    <t>Pembina Highway, Dowker Avenue, Crane Avenue and Fletcher Crescent Back Lane (CL60017408)</t>
  </si>
  <si>
    <t>SEWER INSPECTIONS DURING CONSTRUCTION</t>
  </si>
  <si>
    <t>K.40</t>
  </si>
  <si>
    <t>K.41</t>
  </si>
  <si>
    <t>K.42</t>
  </si>
  <si>
    <t>K.43</t>
  </si>
  <si>
    <t>K.44</t>
  </si>
  <si>
    <t>K.45</t>
  </si>
  <si>
    <t>K.46</t>
  </si>
  <si>
    <t>K.47</t>
  </si>
  <si>
    <t>E14</t>
  </si>
  <si>
    <t>250 mm Catch Basin Lead</t>
  </si>
  <si>
    <t>B.37</t>
  </si>
  <si>
    <t>A010C1</t>
  </si>
  <si>
    <t>M.1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</si>
</sst>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54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0"/>
      <color theme="1"/>
      <name val="MS Sans Serif"/>
      <family val="2"/>
    </font>
    <font>
      <sz val="12"/>
      <name val="Arial"/>
      <family val="2"/>
    </font>
    <font>
      <sz val="10"/>
      <name val="MS Sans Serif"/>
    </font>
    <font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Calibri Light"/>
      <family val="2"/>
    </font>
    <font>
      <sz val="10"/>
      <color theme="1"/>
      <name val="Calibri Light"/>
      <family val="2"/>
    </font>
    <font>
      <b/>
      <u/>
      <sz val="12"/>
      <color indexed="8"/>
      <name val="Arial"/>
      <family val="2"/>
    </font>
    <font>
      <b/>
      <sz val="12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3" fillId="0" borderId="0" applyFill="0">
      <alignment horizontal="right" vertical="top"/>
    </xf>
    <xf numFmtId="0" fontId="4" fillId="0" borderId="1" applyFill="0">
      <alignment horizontal="right" vertical="top"/>
    </xf>
    <xf numFmtId="164" fontId="4" fillId="0" borderId="2" applyFill="0">
      <alignment horizontal="right" vertical="top"/>
    </xf>
    <xf numFmtId="0" fontId="4" fillId="0" borderId="1" applyFill="0">
      <alignment horizontal="center" vertical="top" wrapText="1"/>
    </xf>
    <xf numFmtId="0" fontId="6" fillId="0" borderId="3" applyFill="0">
      <alignment horizontal="center" vertical="center" wrapText="1"/>
    </xf>
    <xf numFmtId="0" fontId="4" fillId="0" borderId="1" applyFill="0">
      <alignment horizontal="left" vertical="top" wrapText="1"/>
    </xf>
    <xf numFmtId="0" fontId="7" fillId="0" borderId="1" applyFill="0">
      <alignment horizontal="left" vertical="top" wrapText="1"/>
    </xf>
    <xf numFmtId="165" fontId="8" fillId="0" borderId="4" applyFill="0">
      <alignment horizontal="centerContinuous" wrapText="1"/>
    </xf>
    <xf numFmtId="165" fontId="4" fillId="0" borderId="1" applyFill="0">
      <alignment horizontal="center" vertical="top" wrapText="1"/>
    </xf>
    <xf numFmtId="0" fontId="4" fillId="0" borderId="1" applyFill="0">
      <alignment horizontal="center" wrapText="1"/>
    </xf>
    <xf numFmtId="171" fontId="4" fillId="0" borderId="1" applyFill="0"/>
    <xf numFmtId="166" fontId="4" fillId="0" borderId="1" applyFill="0">
      <alignment horizontal="right"/>
      <protection locked="0"/>
    </xf>
    <xf numFmtId="167" fontId="4" fillId="0" borderId="1" applyFill="0">
      <alignment horizontal="right"/>
      <protection locked="0"/>
    </xf>
    <xf numFmtId="167" fontId="4" fillId="0" borderId="1" applyFill="0"/>
    <xf numFmtId="167" fontId="4" fillId="0" borderId="3" applyFill="0">
      <alignment horizontal="right"/>
    </xf>
    <xf numFmtId="0" fontId="21" fillId="20" borderId="5" applyNumberFormat="0" applyAlignment="0" applyProtection="0"/>
    <xf numFmtId="0" fontId="22" fillId="21" borderId="6" applyNumberFormat="0" applyAlignment="0" applyProtection="0"/>
    <xf numFmtId="0" fontId="5" fillId="0" borderId="1" applyFill="0">
      <alignment horizontal="left" vertical="top"/>
    </xf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5" applyNumberFormat="0" applyAlignment="0" applyProtection="0"/>
    <xf numFmtId="0" fontId="29" fillId="0" borderId="10" applyNumberFormat="0" applyFill="0" applyAlignment="0" applyProtection="0"/>
    <xf numFmtId="0" fontId="30" fillId="22" borderId="0" applyNumberFormat="0" applyBorder="0" applyAlignment="0" applyProtection="0"/>
    <xf numFmtId="0" fontId="16" fillId="0" borderId="0"/>
    <xf numFmtId="0" fontId="16" fillId="0" borderId="0"/>
    <xf numFmtId="0" fontId="14" fillId="24" borderId="11" applyNumberFormat="0" applyFont="0" applyAlignment="0" applyProtection="0"/>
    <xf numFmtId="173" fontId="6" fillId="0" borderId="3" applyNumberFormat="0" applyFont="0" applyFill="0" applyBorder="0" applyAlignment="0" applyProtection="0">
      <alignment horizontal="center" vertical="top" wrapText="1"/>
    </xf>
    <xf numFmtId="0" fontId="31" fillId="20" borderId="12" applyNumberFormat="0" applyAlignment="0" applyProtection="0"/>
    <xf numFmtId="0" fontId="9" fillId="0" borderId="0">
      <alignment horizontal="right"/>
    </xf>
    <xf numFmtId="0" fontId="32" fillId="0" borderId="0" applyNumberFormat="0" applyFill="0" applyBorder="0" applyAlignment="0" applyProtection="0"/>
    <xf numFmtId="0" fontId="4" fillId="0" borderId="0" applyFill="0">
      <alignment horizontal="left"/>
    </xf>
    <xf numFmtId="0" fontId="10" fillId="0" borderId="0" applyFill="0">
      <alignment horizontal="centerContinuous" vertical="center"/>
    </xf>
    <xf numFmtId="170" fontId="13" fillId="0" borderId="0" applyFill="0">
      <alignment horizontal="centerContinuous" vertical="center"/>
    </xf>
    <xf numFmtId="172" fontId="13" fillId="0" borderId="0" applyFill="0">
      <alignment horizontal="centerContinuous" vertical="center"/>
    </xf>
    <xf numFmtId="0" fontId="4" fillId="0" borderId="3">
      <alignment horizontal="centerContinuous" wrapText="1"/>
    </xf>
    <xf numFmtId="168" fontId="11" fillId="0" borderId="0" applyFill="0">
      <alignment horizontal="left"/>
    </xf>
    <xf numFmtId="169" fontId="12" fillId="0" borderId="0" applyFill="0">
      <alignment horizontal="right"/>
    </xf>
    <xf numFmtId="0" fontId="4" fillId="0" borderId="13" applyFill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" fillId="23" borderId="0"/>
    <xf numFmtId="0" fontId="14" fillId="23" borderId="0"/>
    <xf numFmtId="0" fontId="40" fillId="23" borderId="0"/>
    <xf numFmtId="0" fontId="41" fillId="0" borderId="0"/>
    <xf numFmtId="0" fontId="16" fillId="0" borderId="0"/>
    <xf numFmtId="0" fontId="14" fillId="23" borderId="0"/>
    <xf numFmtId="0" fontId="42" fillId="23" borderId="0"/>
    <xf numFmtId="0" fontId="2" fillId="0" borderId="0"/>
    <xf numFmtId="0" fontId="43" fillId="23" borderId="0"/>
    <xf numFmtId="0" fontId="14" fillId="23" borderId="0"/>
  </cellStyleXfs>
  <cellXfs count="264">
    <xf numFmtId="0" fontId="0" fillId="0" borderId="0" xfId="0"/>
    <xf numFmtId="0" fontId="17" fillId="25" borderId="0" xfId="54" applyFont="1" applyFill="1" applyAlignment="1">
      <alignment wrapText="1"/>
    </xf>
    <xf numFmtId="0" fontId="37" fillId="25" borderId="0" xfId="53" applyNumberFormat="1" applyFont="1" applyFill="1"/>
    <xf numFmtId="0" fontId="17" fillId="25" borderId="0" xfId="53" applyNumberFormat="1" applyFont="1" applyFill="1" applyBorder="1" applyAlignment="1" applyProtection="1">
      <alignment horizontal="center"/>
    </xf>
    <xf numFmtId="0" fontId="17" fillId="25" borderId="0" xfId="53" applyNumberFormat="1" applyFont="1" applyFill="1"/>
    <xf numFmtId="0" fontId="17" fillId="25" borderId="0" xfId="53" applyNumberFormat="1" applyFont="1" applyFill="1" applyAlignment="1" applyProtection="1">
      <alignment horizontal="center"/>
    </xf>
    <xf numFmtId="7" fontId="44" fillId="23" borderId="0" xfId="78" applyNumberFormat="1" applyFont="1" applyAlignment="1">
      <alignment horizontal="centerContinuous" vertical="center"/>
    </xf>
    <xf numFmtId="1" fontId="15" fillId="23" borderId="0" xfId="78" applyNumberFormat="1" applyFont="1" applyAlignment="1">
      <alignment horizontal="centerContinuous" vertical="top"/>
    </xf>
    <xf numFmtId="0" fontId="15" fillId="23" borderId="0" xfId="78" applyFont="1" applyAlignment="1">
      <alignment horizontal="centerContinuous" vertical="center"/>
    </xf>
    <xf numFmtId="0" fontId="43" fillId="23" borderId="0" xfId="78"/>
    <xf numFmtId="7" fontId="45" fillId="23" borderId="0" xfId="78" applyNumberFormat="1" applyFont="1" applyAlignment="1">
      <alignment horizontal="centerContinuous" vertical="center"/>
    </xf>
    <xf numFmtId="1" fontId="43" fillId="23" borderId="0" xfId="78" applyNumberFormat="1" applyAlignment="1">
      <alignment horizontal="centerContinuous" vertical="top"/>
    </xf>
    <xf numFmtId="0" fontId="43" fillId="23" borderId="0" xfId="78" applyAlignment="1">
      <alignment horizontal="centerContinuous" vertical="center"/>
    </xf>
    <xf numFmtId="7" fontId="43" fillId="23" borderId="0" xfId="78" applyNumberFormat="1" applyAlignment="1">
      <alignment horizontal="right"/>
    </xf>
    <xf numFmtId="0" fontId="43" fillId="23" borderId="0" xfId="78" applyAlignment="1">
      <alignment vertical="top"/>
    </xf>
    <xf numFmtId="7" fontId="43" fillId="23" borderId="0" xfId="78" applyNumberFormat="1" applyAlignment="1">
      <alignment vertical="center"/>
    </xf>
    <xf numFmtId="2" fontId="43" fillId="23" borderId="0" xfId="78" applyNumberFormat="1"/>
    <xf numFmtId="7" fontId="43" fillId="23" borderId="18" xfId="78" applyNumberFormat="1" applyBorder="1" applyAlignment="1">
      <alignment horizontal="center"/>
    </xf>
    <xf numFmtId="0" fontId="43" fillId="23" borderId="18" xfId="78" applyBorder="1" applyAlignment="1">
      <alignment horizontal="center" vertical="top"/>
    </xf>
    <xf numFmtId="0" fontId="43" fillId="23" borderId="19" xfId="78" applyBorder="1" applyAlignment="1">
      <alignment horizontal="center"/>
    </xf>
    <xf numFmtId="0" fontId="43" fillId="23" borderId="18" xfId="78" applyBorder="1" applyAlignment="1">
      <alignment horizontal="center"/>
    </xf>
    <xf numFmtId="0" fontId="43" fillId="23" borderId="20" xfId="78" applyBorder="1" applyAlignment="1">
      <alignment horizontal="center"/>
    </xf>
    <xf numFmtId="7" fontId="43" fillId="23" borderId="20" xfId="78" applyNumberFormat="1" applyBorder="1" applyAlignment="1">
      <alignment horizontal="right"/>
    </xf>
    <xf numFmtId="7" fontId="43" fillId="23" borderId="21" xfId="78" applyNumberFormat="1" applyBorder="1" applyAlignment="1">
      <alignment horizontal="right"/>
    </xf>
    <xf numFmtId="0" fontId="43" fillId="23" borderId="22" xfId="78" applyBorder="1" applyAlignment="1">
      <alignment vertical="top"/>
    </xf>
    <xf numFmtId="0" fontId="43" fillId="23" borderId="23" xfId="78" applyBorder="1"/>
    <xf numFmtId="0" fontId="43" fillId="23" borderId="22" xfId="78" applyBorder="1" applyAlignment="1">
      <alignment horizontal="center"/>
    </xf>
    <xf numFmtId="0" fontId="43" fillId="23" borderId="24" xfId="78" applyBorder="1"/>
    <xf numFmtId="0" fontId="43" fillId="23" borderId="24" xfId="78" applyBorder="1" applyAlignment="1">
      <alignment horizontal="center"/>
    </xf>
    <xf numFmtId="7" fontId="43" fillId="23" borderId="24" xfId="78" applyNumberFormat="1" applyBorder="1" applyAlignment="1">
      <alignment horizontal="right"/>
    </xf>
    <xf numFmtId="0" fontId="43" fillId="23" borderId="22" xfId="78" applyBorder="1" applyAlignment="1">
      <alignment horizontal="right"/>
    </xf>
    <xf numFmtId="7" fontId="43" fillId="23" borderId="25" xfId="78" applyNumberFormat="1" applyBorder="1" applyAlignment="1">
      <alignment horizontal="right"/>
    </xf>
    <xf numFmtId="0" fontId="43" fillId="23" borderId="25" xfId="78" applyBorder="1" applyAlignment="1">
      <alignment vertical="top"/>
    </xf>
    <xf numFmtId="0" fontId="43" fillId="23" borderId="0" xfId="78" applyAlignment="1">
      <alignment horizontal="center"/>
    </xf>
    <xf numFmtId="0" fontId="43" fillId="23" borderId="26" xfId="78" applyBorder="1" applyAlignment="1">
      <alignment horizontal="center"/>
    </xf>
    <xf numFmtId="7" fontId="43" fillId="23" borderId="26" xfId="78" applyNumberFormat="1" applyBorder="1" applyAlignment="1">
      <alignment horizontal="right"/>
    </xf>
    <xf numFmtId="0" fontId="43" fillId="23" borderId="27" xfId="78" applyBorder="1" applyAlignment="1">
      <alignment horizontal="right"/>
    </xf>
    <xf numFmtId="7" fontId="43" fillId="23" borderId="31" xfId="78" applyNumberFormat="1" applyBorder="1" applyAlignment="1">
      <alignment horizontal="right"/>
    </xf>
    <xf numFmtId="0" fontId="43" fillId="23" borderId="31" xfId="78" applyBorder="1" applyAlignment="1">
      <alignment horizontal="right"/>
    </xf>
    <xf numFmtId="7" fontId="43" fillId="23" borderId="25" xfId="78" applyNumberFormat="1" applyBorder="1" applyAlignment="1">
      <alignment horizontal="right" vertical="center"/>
    </xf>
    <xf numFmtId="0" fontId="47" fillId="23" borderId="27" xfId="78" applyFont="1" applyBorder="1" applyAlignment="1">
      <alignment horizontal="center" vertical="center"/>
    </xf>
    <xf numFmtId="7" fontId="43" fillId="23" borderId="27" xfId="78" applyNumberFormat="1" applyBorder="1" applyAlignment="1">
      <alignment horizontal="right" vertical="center"/>
    </xf>
    <xf numFmtId="0" fontId="43" fillId="23" borderId="0" xfId="78" applyAlignment="1">
      <alignment vertical="center"/>
    </xf>
    <xf numFmtId="0" fontId="47" fillId="23" borderId="27" xfId="78" applyFont="1" applyBorder="1" applyAlignment="1">
      <alignment vertical="top"/>
    </xf>
    <xf numFmtId="165" fontId="47" fillId="26" borderId="27" xfId="78" applyNumberFormat="1" applyFont="1" applyFill="1" applyBorder="1" applyAlignment="1">
      <alignment horizontal="left" vertical="center"/>
    </xf>
    <xf numFmtId="1" fontId="43" fillId="23" borderId="25" xfId="78" applyNumberFormat="1" applyBorder="1" applyAlignment="1">
      <alignment horizontal="center" vertical="top"/>
    </xf>
    <xf numFmtId="0" fontId="43" fillId="23" borderId="25" xfId="78" applyBorder="1" applyAlignment="1">
      <alignment horizontal="center" vertical="top"/>
    </xf>
    <xf numFmtId="7" fontId="43" fillId="23" borderId="27" xfId="78" applyNumberFormat="1" applyBorder="1" applyAlignment="1">
      <alignment horizontal="right"/>
    </xf>
    <xf numFmtId="4" fontId="14" fillId="0" borderId="1" xfId="78" applyNumberFormat="1" applyFont="1" applyFill="1" applyBorder="1" applyAlignment="1">
      <alignment horizontal="center" vertical="top" wrapText="1"/>
    </xf>
    <xf numFmtId="174" fontId="14" fillId="0" borderId="1" xfId="78" applyNumberFormat="1" applyFont="1" applyFill="1" applyBorder="1" applyAlignment="1">
      <alignment horizontal="left" vertical="top" wrapText="1"/>
    </xf>
    <xf numFmtId="165" fontId="14" fillId="0" borderId="1" xfId="78" applyNumberFormat="1" applyFont="1" applyFill="1" applyBorder="1" applyAlignment="1">
      <alignment horizontal="left" vertical="top" wrapText="1"/>
    </xf>
    <xf numFmtId="165" fontId="14" fillId="0" borderId="1" xfId="78" applyNumberFormat="1" applyFont="1" applyFill="1" applyBorder="1" applyAlignment="1">
      <alignment horizontal="center" vertical="top" wrapText="1"/>
    </xf>
    <xf numFmtId="0" fontId="14" fillId="0" borderId="1" xfId="78" applyFont="1" applyFill="1" applyBorder="1" applyAlignment="1">
      <alignment horizontal="center" vertical="top" wrapText="1"/>
    </xf>
    <xf numFmtId="1" fontId="14" fillId="0" borderId="1" xfId="78" applyNumberFormat="1" applyFont="1" applyFill="1" applyBorder="1" applyAlignment="1">
      <alignment horizontal="right" vertical="top"/>
    </xf>
    <xf numFmtId="176" fontId="14" fillId="0" borderId="1" xfId="78" applyNumberFormat="1" applyFont="1" applyFill="1" applyBorder="1" applyAlignment="1" applyProtection="1">
      <alignment vertical="top"/>
      <protection locked="0"/>
    </xf>
    <xf numFmtId="176" fontId="14" fillId="0" borderId="1" xfId="78" applyNumberFormat="1" applyFont="1" applyFill="1" applyBorder="1" applyAlignment="1">
      <alignment vertical="top"/>
    </xf>
    <xf numFmtId="0" fontId="43" fillId="0" borderId="0" xfId="78" applyFill="1"/>
    <xf numFmtId="175" fontId="14" fillId="0" borderId="1" xfId="78" applyNumberFormat="1" applyFont="1" applyFill="1" applyBorder="1" applyAlignment="1">
      <alignment horizontal="center" vertical="top"/>
    </xf>
    <xf numFmtId="174" fontId="14" fillId="0" borderId="1" xfId="78" applyNumberFormat="1" applyFont="1" applyFill="1" applyBorder="1" applyAlignment="1">
      <alignment horizontal="center" vertical="top" wrapText="1"/>
    </xf>
    <xf numFmtId="7" fontId="43" fillId="0" borderId="25" xfId="78" applyNumberFormat="1" applyFill="1" applyBorder="1" applyAlignment="1">
      <alignment horizontal="right"/>
    </xf>
    <xf numFmtId="0" fontId="47" fillId="0" borderId="27" xfId="78" applyFont="1" applyFill="1" applyBorder="1" applyAlignment="1">
      <alignment vertical="top"/>
    </xf>
    <xf numFmtId="165" fontId="47" fillId="0" borderId="27" xfId="78" applyNumberFormat="1" applyFont="1" applyFill="1" applyBorder="1" applyAlignment="1">
      <alignment horizontal="left" vertical="center" wrapText="1"/>
    </xf>
    <xf numFmtId="1" fontId="43" fillId="0" borderId="25" xfId="78" applyNumberFormat="1" applyFill="1" applyBorder="1" applyAlignment="1">
      <alignment horizontal="center" vertical="top"/>
    </xf>
    <xf numFmtId="1" fontId="43" fillId="0" borderId="25" xfId="78" applyNumberFormat="1" applyFill="1" applyBorder="1" applyAlignment="1">
      <alignment vertical="top"/>
    </xf>
    <xf numFmtId="7" fontId="43" fillId="0" borderId="27" xfId="78" applyNumberFormat="1" applyFill="1" applyBorder="1" applyAlignment="1">
      <alignment horizontal="right"/>
    </xf>
    <xf numFmtId="4" fontId="14" fillId="0" borderId="1" xfId="78" applyNumberFormat="1" applyFont="1" applyFill="1" applyBorder="1" applyAlignment="1">
      <alignment horizontal="center" vertical="top"/>
    </xf>
    <xf numFmtId="4" fontId="14" fillId="27" borderId="1" xfId="78" applyNumberFormat="1" applyFont="1" applyFill="1" applyBorder="1" applyAlignment="1">
      <alignment horizontal="center" vertical="top"/>
    </xf>
    <xf numFmtId="174" fontId="14" fillId="0" borderId="1" xfId="78" applyNumberFormat="1" applyFont="1" applyFill="1" applyBorder="1" applyAlignment="1">
      <alignment horizontal="right" vertical="top" wrapText="1"/>
    </xf>
    <xf numFmtId="1" fontId="14" fillId="0" borderId="1" xfId="78" applyNumberFormat="1" applyFont="1" applyFill="1" applyBorder="1" applyAlignment="1">
      <alignment horizontal="right" vertical="top" wrapText="1"/>
    </xf>
    <xf numFmtId="0" fontId="16" fillId="0" borderId="0" xfId="78" applyFont="1" applyFill="1"/>
    <xf numFmtId="0" fontId="43" fillId="0" borderId="27" xfId="78" applyFill="1" applyBorder="1" applyAlignment="1">
      <alignment horizontal="center" vertical="top"/>
    </xf>
    <xf numFmtId="0" fontId="43" fillId="0" borderId="25" xfId="78" applyFill="1" applyBorder="1" applyAlignment="1">
      <alignment vertical="top"/>
    </xf>
    <xf numFmtId="0" fontId="43" fillId="0" borderId="25" xfId="78" applyFill="1" applyBorder="1" applyAlignment="1">
      <alignment horizontal="center" vertical="top"/>
    </xf>
    <xf numFmtId="165" fontId="14" fillId="0" borderId="1" xfId="53" applyNumberFormat="1" applyFont="1" applyBorder="1" applyAlignment="1">
      <alignment vertical="top" wrapText="1"/>
    </xf>
    <xf numFmtId="165" fontId="14" fillId="0" borderId="1" xfId="53" applyNumberFormat="1" applyFont="1" applyBorder="1" applyAlignment="1">
      <alignment horizontal="center" vertical="top" wrapText="1"/>
    </xf>
    <xf numFmtId="165" fontId="14" fillId="0" borderId="1" xfId="53" applyNumberFormat="1" applyFont="1" applyBorder="1" applyAlignment="1">
      <alignment horizontal="left" vertical="top" wrapText="1"/>
    </xf>
    <xf numFmtId="4" fontId="14" fillId="27" borderId="1" xfId="78" applyNumberFormat="1" applyFont="1" applyFill="1" applyBorder="1" applyAlignment="1">
      <alignment horizontal="center" vertical="top" wrapText="1"/>
    </xf>
    <xf numFmtId="165" fontId="14" fillId="0" borderId="1" xfId="78" applyNumberFormat="1" applyFont="1" applyFill="1" applyBorder="1" applyAlignment="1">
      <alignment vertical="top" wrapText="1"/>
    </xf>
    <xf numFmtId="0" fontId="39" fillId="27" borderId="0" xfId="78" applyFont="1" applyFill="1" applyAlignment="1">
      <alignment vertical="top"/>
    </xf>
    <xf numFmtId="4" fontId="14" fillId="27" borderId="1" xfId="53" applyNumberFormat="1" applyFont="1" applyFill="1" applyBorder="1" applyAlignment="1">
      <alignment horizontal="center" vertical="top" wrapText="1"/>
    </xf>
    <xf numFmtId="0" fontId="43" fillId="0" borderId="27" xfId="78" applyFill="1" applyBorder="1" applyAlignment="1">
      <alignment vertical="top"/>
    </xf>
    <xf numFmtId="4" fontId="14" fillId="0" borderId="1" xfId="53" applyNumberFormat="1" applyFont="1" applyBorder="1" applyAlignment="1">
      <alignment horizontal="center" vertical="top" wrapText="1"/>
    </xf>
    <xf numFmtId="174" fontId="14" fillId="0" borderId="1" xfId="53" applyNumberFormat="1" applyFont="1" applyBorder="1" applyAlignment="1">
      <alignment horizontal="left" vertical="top" wrapText="1"/>
    </xf>
    <xf numFmtId="0" fontId="14" fillId="0" borderId="1" xfId="53" applyFont="1" applyBorder="1" applyAlignment="1">
      <alignment horizontal="center" vertical="top" wrapText="1"/>
    </xf>
    <xf numFmtId="1" fontId="14" fillId="0" borderId="1" xfId="53" applyNumberFormat="1" applyFont="1" applyBorder="1" applyAlignment="1">
      <alignment horizontal="right" vertical="top" wrapText="1"/>
    </xf>
    <xf numFmtId="176" fontId="14" fillId="0" borderId="1" xfId="53" applyNumberFormat="1" applyFont="1" applyBorder="1" applyAlignment="1" applyProtection="1">
      <alignment vertical="top"/>
      <protection locked="0"/>
    </xf>
    <xf numFmtId="0" fontId="43" fillId="23" borderId="27" xfId="78" applyBorder="1" applyAlignment="1">
      <alignment horizontal="left" vertical="top"/>
    </xf>
    <xf numFmtId="165" fontId="47" fillId="26" borderId="27" xfId="78" applyNumberFormat="1" applyFont="1" applyFill="1" applyBorder="1" applyAlignment="1">
      <alignment horizontal="left" vertical="center" wrapText="1"/>
    </xf>
    <xf numFmtId="7" fontId="43" fillId="23" borderId="32" xfId="78" applyNumberFormat="1" applyBorder="1" applyAlignment="1">
      <alignment horizontal="right"/>
    </xf>
    <xf numFmtId="0" fontId="47" fillId="23" borderId="32" xfId="78" applyFont="1" applyBorder="1" applyAlignment="1">
      <alignment horizontal="center" vertical="center"/>
    </xf>
    <xf numFmtId="4" fontId="14" fillId="28" borderId="1" xfId="78" applyNumberFormat="1" applyFont="1" applyFill="1" applyBorder="1" applyAlignment="1">
      <alignment horizontal="center" vertical="top" wrapText="1"/>
    </xf>
    <xf numFmtId="174" fontId="14" fillId="27" borderId="1" xfId="78" applyNumberFormat="1" applyFont="1" applyFill="1" applyBorder="1" applyAlignment="1">
      <alignment horizontal="left" vertical="top" wrapText="1"/>
    </xf>
    <xf numFmtId="165" fontId="14" fillId="27" borderId="1" xfId="78" applyNumberFormat="1" applyFont="1" applyFill="1" applyBorder="1" applyAlignment="1">
      <alignment vertical="top" wrapText="1"/>
    </xf>
    <xf numFmtId="165" fontId="14" fillId="27" borderId="16" xfId="78" applyNumberFormat="1" applyFont="1" applyFill="1" applyBorder="1" applyAlignment="1">
      <alignment horizontal="center" vertical="top" wrapText="1"/>
    </xf>
    <xf numFmtId="174" fontId="14" fillId="27" borderId="1" xfId="78" applyNumberFormat="1" applyFont="1" applyFill="1" applyBorder="1" applyAlignment="1">
      <alignment horizontal="center" vertical="top" wrapText="1"/>
    </xf>
    <xf numFmtId="165" fontId="14" fillId="0" borderId="16" xfId="78" applyNumberFormat="1" applyFont="1" applyFill="1" applyBorder="1" applyAlignment="1">
      <alignment horizontal="left" vertical="top" wrapText="1"/>
    </xf>
    <xf numFmtId="176" fontId="14" fillId="27" borderId="1" xfId="78" applyNumberFormat="1" applyFont="1" applyFill="1" applyBorder="1" applyAlignment="1" applyProtection="1">
      <alignment vertical="top"/>
      <protection locked="0"/>
    </xf>
    <xf numFmtId="177" fontId="14" fillId="0" borderId="1" xfId="78" applyNumberFormat="1" applyFont="1" applyFill="1" applyBorder="1" applyAlignment="1">
      <alignment horizontal="right" vertical="top" wrapText="1"/>
    </xf>
    <xf numFmtId="7" fontId="43" fillId="23" borderId="32" xfId="78" applyNumberFormat="1" applyBorder="1" applyAlignment="1">
      <alignment horizontal="right" vertical="center"/>
    </xf>
    <xf numFmtId="176" fontId="14" fillId="0" borderId="0" xfId="78" applyNumberFormat="1" applyFont="1" applyFill="1" applyAlignment="1" applyProtection="1">
      <alignment vertical="top"/>
      <protection locked="0"/>
    </xf>
    <xf numFmtId="0" fontId="43" fillId="28" borderId="0" xfId="78" applyFill="1"/>
    <xf numFmtId="0" fontId="43" fillId="0" borderId="0" xfId="78" applyFill="1" applyAlignment="1">
      <alignment vertical="center"/>
    </xf>
    <xf numFmtId="7" fontId="43" fillId="0" borderId="25" xfId="78" applyNumberFormat="1" applyFill="1" applyBorder="1" applyAlignment="1">
      <alignment horizontal="right" vertical="center"/>
    </xf>
    <xf numFmtId="174" fontId="14" fillId="27" borderId="1" xfId="78" applyNumberFormat="1" applyFont="1" applyFill="1" applyBorder="1" applyAlignment="1">
      <alignment horizontal="right" vertical="top" wrapText="1"/>
    </xf>
    <xf numFmtId="165" fontId="14" fillId="27" borderId="1" xfId="78" applyNumberFormat="1" applyFont="1" applyFill="1" applyBorder="1" applyAlignment="1">
      <alignment horizontal="left" vertical="top" wrapText="1"/>
    </xf>
    <xf numFmtId="165" fontId="14" fillId="27" borderId="1" xfId="78" applyNumberFormat="1" applyFont="1" applyFill="1" applyBorder="1" applyAlignment="1">
      <alignment horizontal="center" vertical="top" wrapText="1"/>
    </xf>
    <xf numFmtId="0" fontId="14" fillId="27" borderId="1" xfId="78" applyFont="1" applyFill="1" applyBorder="1" applyAlignment="1">
      <alignment horizontal="center" vertical="top" wrapText="1"/>
    </xf>
    <xf numFmtId="0" fontId="43" fillId="0" borderId="0" xfId="78" applyFill="1" applyAlignment="1">
      <alignment horizontal="center" vertical="center"/>
    </xf>
    <xf numFmtId="0" fontId="43" fillId="28" borderId="0" xfId="78" applyFill="1" applyAlignment="1">
      <alignment vertical="center"/>
    </xf>
    <xf numFmtId="0" fontId="43" fillId="0" borderId="36" xfId="78" applyFill="1" applyBorder="1" applyAlignment="1">
      <alignment horizontal="center" vertical="top"/>
    </xf>
    <xf numFmtId="165" fontId="47" fillId="0" borderId="26" xfId="78" applyNumberFormat="1" applyFont="1" applyFill="1" applyBorder="1" applyAlignment="1">
      <alignment horizontal="left" vertical="center" wrapText="1"/>
    </xf>
    <xf numFmtId="4" fontId="14" fillId="0" borderId="0" xfId="78" applyNumberFormat="1" applyFont="1" applyFill="1" applyAlignment="1">
      <alignment horizontal="center" vertical="top"/>
    </xf>
    <xf numFmtId="174" fontId="14" fillId="0" borderId="16" xfId="78" applyNumberFormat="1" applyFont="1" applyFill="1" applyBorder="1" applyAlignment="1">
      <alignment horizontal="center" vertical="top" wrapText="1"/>
    </xf>
    <xf numFmtId="165" fontId="14" fillId="0" borderId="16" xfId="78" applyNumberFormat="1" applyFont="1" applyFill="1" applyBorder="1" applyAlignment="1">
      <alignment horizontal="center" vertical="top" wrapText="1"/>
    </xf>
    <xf numFmtId="175" fontId="15" fillId="27" borderId="0" xfId="78" applyNumberFormat="1" applyFont="1" applyFill="1" applyAlignment="1">
      <alignment horizontal="center"/>
    </xf>
    <xf numFmtId="174" fontId="15" fillId="0" borderId="16" xfId="78" applyNumberFormat="1" applyFont="1" applyFill="1" applyBorder="1" applyAlignment="1">
      <alignment horizontal="center" vertical="center" wrapText="1"/>
    </xf>
    <xf numFmtId="165" fontId="15" fillId="0" borderId="1" xfId="78" applyNumberFormat="1" applyFont="1" applyFill="1" applyBorder="1" applyAlignment="1">
      <alignment vertical="center" wrapText="1"/>
    </xf>
    <xf numFmtId="165" fontId="14" fillId="0" borderId="16" xfId="78" applyNumberFormat="1" applyFont="1" applyFill="1" applyBorder="1" applyAlignment="1">
      <alignment horizontal="centerContinuous" wrapText="1"/>
    </xf>
    <xf numFmtId="165" fontId="14" fillId="0" borderId="1" xfId="78" applyNumberFormat="1" applyFont="1" applyFill="1" applyBorder="1" applyAlignment="1">
      <alignment horizontal="centerContinuous" wrapText="1"/>
    </xf>
    <xf numFmtId="1" fontId="43" fillId="0" borderId="36" xfId="78" applyNumberFormat="1" applyFill="1" applyBorder="1" applyAlignment="1">
      <alignment horizontal="center" vertical="top"/>
    </xf>
    <xf numFmtId="0" fontId="43" fillId="0" borderId="1" xfId="78" applyFill="1" applyBorder="1" applyAlignment="1">
      <alignment vertical="top"/>
    </xf>
    <xf numFmtId="7" fontId="14" fillId="0" borderId="25" xfId="79" applyNumberFormat="1" applyFill="1" applyBorder="1" applyAlignment="1">
      <alignment horizontal="right"/>
    </xf>
    <xf numFmtId="0" fontId="47" fillId="0" borderId="27" xfId="79" applyFont="1" applyFill="1" applyBorder="1" applyAlignment="1">
      <alignment vertical="top"/>
    </xf>
    <xf numFmtId="165" fontId="47" fillId="0" borderId="27" xfId="79" applyNumberFormat="1" applyFont="1" applyFill="1" applyBorder="1" applyAlignment="1">
      <alignment horizontal="left" vertical="center"/>
    </xf>
    <xf numFmtId="1" fontId="14" fillId="0" borderId="25" xfId="79" applyNumberFormat="1" applyFill="1" applyBorder="1" applyAlignment="1">
      <alignment horizontal="center" vertical="top"/>
    </xf>
    <xf numFmtId="0" fontId="14" fillId="0" borderId="25" xfId="79" applyFill="1" applyBorder="1" applyAlignment="1">
      <alignment horizontal="center" vertical="top"/>
    </xf>
    <xf numFmtId="0" fontId="14" fillId="0" borderId="0" xfId="79" applyFill="1"/>
    <xf numFmtId="0" fontId="14" fillId="28" borderId="0" xfId="79" applyFill="1"/>
    <xf numFmtId="4" fontId="49" fillId="0" borderId="1" xfId="79" applyNumberFormat="1" applyFont="1" applyFill="1" applyBorder="1" applyAlignment="1">
      <alignment horizontal="center" vertical="top" wrapText="1"/>
    </xf>
    <xf numFmtId="174" fontId="49" fillId="0" borderId="1" xfId="79" applyNumberFormat="1" applyFont="1" applyFill="1" applyBorder="1" applyAlignment="1">
      <alignment horizontal="left" vertical="top" wrapText="1"/>
    </xf>
    <xf numFmtId="165" fontId="49" fillId="0" borderId="1" xfId="79" applyNumberFormat="1" applyFont="1" applyFill="1" applyBorder="1" applyAlignment="1">
      <alignment horizontal="left" vertical="top" wrapText="1"/>
    </xf>
    <xf numFmtId="165" fontId="49" fillId="0" borderId="1" xfId="79" applyNumberFormat="1" applyFont="1" applyFill="1" applyBorder="1" applyAlignment="1">
      <alignment horizontal="center" vertical="top" wrapText="1"/>
    </xf>
    <xf numFmtId="0" fontId="49" fillId="0" borderId="1" xfId="79" applyFont="1" applyFill="1" applyBorder="1" applyAlignment="1">
      <alignment horizontal="center" vertical="top" wrapText="1"/>
    </xf>
    <xf numFmtId="176" fontId="49" fillId="0" borderId="1" xfId="79" applyNumberFormat="1" applyFont="1" applyFill="1" applyBorder="1" applyAlignment="1">
      <alignment vertical="top"/>
    </xf>
    <xf numFmtId="0" fontId="39" fillId="28" borderId="0" xfId="79" applyFont="1" applyFill="1"/>
    <xf numFmtId="174" fontId="49" fillId="0" borderId="1" xfId="79" applyNumberFormat="1" applyFont="1" applyFill="1" applyBorder="1" applyAlignment="1">
      <alignment horizontal="center" vertical="top" wrapText="1"/>
    </xf>
    <xf numFmtId="177" fontId="49" fillId="0" borderId="1" xfId="79" applyNumberFormat="1" applyFont="1" applyFill="1" applyBorder="1" applyAlignment="1">
      <alignment horizontal="right" vertical="top" wrapText="1"/>
    </xf>
    <xf numFmtId="176" fontId="49" fillId="0" borderId="1" xfId="79" applyNumberFormat="1" applyFont="1" applyFill="1" applyBorder="1" applyAlignment="1" applyProtection="1">
      <alignment vertical="top"/>
      <protection locked="0"/>
    </xf>
    <xf numFmtId="165" fontId="49" fillId="0" borderId="1" xfId="74" applyNumberFormat="1" applyFont="1" applyBorder="1" applyAlignment="1">
      <alignment horizontal="left" vertical="top" wrapText="1"/>
    </xf>
    <xf numFmtId="165" fontId="49" fillId="0" borderId="1" xfId="74" applyNumberFormat="1" applyFont="1" applyBorder="1" applyAlignment="1">
      <alignment horizontal="center" vertical="top" wrapText="1"/>
    </xf>
    <xf numFmtId="0" fontId="50" fillId="28" borderId="0" xfId="79" applyFont="1" applyFill="1"/>
    <xf numFmtId="0" fontId="51" fillId="28" borderId="0" xfId="79" applyFont="1" applyFill="1"/>
    <xf numFmtId="4" fontId="14" fillId="23" borderId="1" xfId="78" applyNumberFormat="1" applyFont="1" applyBorder="1" applyAlignment="1">
      <alignment horizontal="center" vertical="top" wrapText="1"/>
    </xf>
    <xf numFmtId="174" fontId="14" fillId="0" borderId="1" xfId="75" applyNumberFormat="1" applyFill="1" applyBorder="1" applyAlignment="1">
      <alignment horizontal="right" vertical="top" wrapText="1"/>
    </xf>
    <xf numFmtId="165" fontId="14" fillId="0" borderId="1" xfId="75" applyNumberFormat="1" applyFill="1" applyBorder="1" applyAlignment="1">
      <alignment horizontal="left" vertical="top" wrapText="1"/>
    </xf>
    <xf numFmtId="165" fontId="14" fillId="0" borderId="1" xfId="75" applyNumberFormat="1" applyFill="1" applyBorder="1" applyAlignment="1">
      <alignment horizontal="center" vertical="top" wrapText="1"/>
    </xf>
    <xf numFmtId="0" fontId="14" fillId="0" borderId="1" xfId="75" applyFill="1" applyBorder="1" applyAlignment="1">
      <alignment horizontal="center" vertical="top" wrapText="1"/>
    </xf>
    <xf numFmtId="1" fontId="49" fillId="0" borderId="1" xfId="75" applyNumberFormat="1" applyFont="1" applyFill="1" applyBorder="1" applyAlignment="1">
      <alignment horizontal="right" vertical="top" wrapText="1"/>
    </xf>
    <xf numFmtId="0" fontId="39" fillId="28" borderId="0" xfId="79" applyFont="1" applyFill="1" applyAlignment="1">
      <alignment vertical="top"/>
    </xf>
    <xf numFmtId="174" fontId="49" fillId="23" borderId="1" xfId="78" applyNumberFormat="1" applyFont="1" applyBorder="1" applyAlignment="1">
      <alignment horizontal="left" vertical="top" wrapText="1"/>
    </xf>
    <xf numFmtId="165" fontId="49" fillId="23" borderId="1" xfId="78" applyNumberFormat="1" applyFont="1" applyBorder="1" applyAlignment="1">
      <alignment vertical="top" wrapText="1"/>
    </xf>
    <xf numFmtId="165" fontId="49" fillId="23" borderId="1" xfId="78" applyNumberFormat="1" applyFont="1" applyBorder="1" applyAlignment="1">
      <alignment horizontal="center" vertical="top" wrapText="1"/>
    </xf>
    <xf numFmtId="174" fontId="49" fillId="23" borderId="1" xfId="78" applyNumberFormat="1" applyFont="1" applyBorder="1" applyAlignment="1">
      <alignment horizontal="center" vertical="top" wrapText="1"/>
    </xf>
    <xf numFmtId="165" fontId="14" fillId="0" borderId="1" xfId="74" applyNumberFormat="1" applyFont="1" applyBorder="1" applyAlignment="1">
      <alignment horizontal="left" vertical="top" wrapText="1"/>
    </xf>
    <xf numFmtId="165" fontId="14" fillId="0" borderId="1" xfId="74" applyNumberFormat="1" applyFont="1" applyBorder="1" applyAlignment="1">
      <alignment horizontal="center" vertical="top" wrapText="1"/>
    </xf>
    <xf numFmtId="0" fontId="39" fillId="0" borderId="0" xfId="79" applyFont="1" applyFill="1"/>
    <xf numFmtId="0" fontId="47" fillId="23" borderId="26" xfId="70" applyFont="1" applyBorder="1" applyAlignment="1">
      <alignment horizontal="center" vertical="center"/>
    </xf>
    <xf numFmtId="1" fontId="47" fillId="23" borderId="25" xfId="70" applyNumberFormat="1" applyFont="1" applyBorder="1" applyAlignment="1">
      <alignment horizontal="left" vertical="center" wrapText="1"/>
    </xf>
    <xf numFmtId="7" fontId="14" fillId="23" borderId="25" xfId="70" applyNumberFormat="1" applyBorder="1" applyAlignment="1">
      <alignment horizontal="right" vertical="center"/>
    </xf>
    <xf numFmtId="0" fontId="47" fillId="0" borderId="37" xfId="70" applyFont="1" applyFill="1" applyBorder="1" applyAlignment="1">
      <alignment vertical="top"/>
    </xf>
    <xf numFmtId="165" fontId="52" fillId="26" borderId="27" xfId="70" applyNumberFormat="1" applyFont="1" applyFill="1" applyBorder="1" applyAlignment="1">
      <alignment horizontal="left" vertical="center" wrapText="1"/>
    </xf>
    <xf numFmtId="1" fontId="14" fillId="23" borderId="25" xfId="70" applyNumberFormat="1" applyBorder="1" applyAlignment="1">
      <alignment horizontal="center" vertical="top"/>
    </xf>
    <xf numFmtId="0" fontId="14" fillId="23" borderId="25" xfId="70" applyBorder="1" applyAlignment="1">
      <alignment horizontal="center" vertical="top"/>
    </xf>
    <xf numFmtId="0" fontId="14" fillId="23" borderId="0" xfId="70" applyAlignment="1">
      <alignment vertical="center"/>
    </xf>
    <xf numFmtId="174" fontId="14" fillId="0" borderId="15" xfId="70" applyNumberFormat="1" applyFill="1" applyBorder="1" applyAlignment="1">
      <alignment horizontal="left" vertical="top" wrapText="1"/>
    </xf>
    <xf numFmtId="165" fontId="14" fillId="0" borderId="1" xfId="70" applyNumberFormat="1" applyFill="1" applyBorder="1" applyAlignment="1">
      <alignment horizontal="left" vertical="top" wrapText="1"/>
    </xf>
    <xf numFmtId="165" fontId="14" fillId="0" borderId="16" xfId="70" applyNumberFormat="1" applyFill="1" applyBorder="1" applyAlignment="1">
      <alignment horizontal="center" vertical="top" wrapText="1"/>
    </xf>
    <xf numFmtId="0" fontId="14" fillId="0" borderId="1" xfId="70" applyFill="1" applyBorder="1" applyAlignment="1">
      <alignment horizontal="center" vertical="top" wrapText="1"/>
    </xf>
    <xf numFmtId="176" fontId="49" fillId="23" borderId="1" xfId="79" applyNumberFormat="1" applyFont="1" applyBorder="1" applyAlignment="1" applyProtection="1">
      <alignment vertical="top"/>
      <protection locked="0"/>
    </xf>
    <xf numFmtId="176" fontId="49" fillId="0" borderId="1" xfId="70" applyNumberFormat="1" applyFont="1" applyFill="1" applyBorder="1" applyAlignment="1">
      <alignment vertical="top"/>
    </xf>
    <xf numFmtId="174" fontId="14" fillId="0" borderId="1" xfId="70" applyNumberFormat="1" applyFill="1" applyBorder="1" applyAlignment="1">
      <alignment horizontal="left" vertical="top" wrapText="1"/>
    </xf>
    <xf numFmtId="165" fontId="14" fillId="0" borderId="1" xfId="70" applyNumberFormat="1" applyFill="1" applyBorder="1" applyAlignment="1">
      <alignment horizontal="center" vertical="top" wrapText="1"/>
    </xf>
    <xf numFmtId="0" fontId="14" fillId="0" borderId="1" xfId="70" applyFill="1" applyBorder="1" applyAlignment="1">
      <alignment vertical="top" wrapText="1"/>
    </xf>
    <xf numFmtId="0" fontId="36" fillId="0" borderId="1" xfId="70" applyFont="1" applyFill="1" applyBorder="1" applyAlignment="1">
      <alignment vertical="top" wrapText="1"/>
    </xf>
    <xf numFmtId="0" fontId="49" fillId="0" borderId="1" xfId="70" applyFont="1" applyFill="1" applyBorder="1" applyAlignment="1">
      <alignment horizontal="center" vertical="top" wrapText="1"/>
    </xf>
    <xf numFmtId="0" fontId="47" fillId="23" borderId="37" xfId="70" applyFont="1" applyBorder="1" applyAlignment="1">
      <alignment horizontal="center" vertical="center"/>
    </xf>
    <xf numFmtId="7" fontId="14" fillId="23" borderId="36" xfId="70" applyNumberFormat="1" applyBorder="1" applyAlignment="1">
      <alignment horizontal="right" vertical="center"/>
    </xf>
    <xf numFmtId="4" fontId="14" fillId="27" borderId="15" xfId="70" applyNumberFormat="1" applyFill="1" applyBorder="1" applyAlignment="1">
      <alignment horizontal="center" vertical="top" wrapText="1"/>
    </xf>
    <xf numFmtId="1" fontId="49" fillId="0" borderId="1" xfId="70" applyNumberFormat="1" applyFont="1" applyFill="1" applyBorder="1" applyAlignment="1">
      <alignment horizontal="right" vertical="top" wrapText="1"/>
    </xf>
    <xf numFmtId="176" fontId="49" fillId="27" borderId="1" xfId="70" applyNumberFormat="1" applyFont="1" applyFill="1" applyBorder="1" applyAlignment="1" applyProtection="1">
      <alignment vertical="top"/>
      <protection locked="0"/>
    </xf>
    <xf numFmtId="0" fontId="14" fillId="23" borderId="0" xfId="70"/>
    <xf numFmtId="7" fontId="14" fillId="23" borderId="33" xfId="70" applyNumberFormat="1" applyBorder="1" applyAlignment="1">
      <alignment horizontal="right" vertical="center"/>
    </xf>
    <xf numFmtId="0" fontId="47" fillId="23" borderId="38" xfId="70" applyFont="1" applyBorder="1" applyAlignment="1">
      <alignment horizontal="center" vertical="center"/>
    </xf>
    <xf numFmtId="7" fontId="14" fillId="23" borderId="32" xfId="70" applyNumberFormat="1" applyBorder="1" applyAlignment="1">
      <alignment horizontal="right" vertical="center"/>
    </xf>
    <xf numFmtId="7" fontId="14" fillId="23" borderId="39" xfId="70" applyNumberFormat="1" applyBorder="1" applyAlignment="1">
      <alignment horizontal="right" vertical="center"/>
    </xf>
    <xf numFmtId="0" fontId="43" fillId="23" borderId="25" xfId="78" applyBorder="1" applyAlignment="1">
      <alignment horizontal="right"/>
    </xf>
    <xf numFmtId="0" fontId="43" fillId="23" borderId="40" xfId="78" applyBorder="1" applyAlignment="1">
      <alignment vertical="top"/>
    </xf>
    <xf numFmtId="0" fontId="35" fillId="23" borderId="41" xfId="78" applyFont="1" applyBorder="1" applyAlignment="1">
      <alignment horizontal="centerContinuous"/>
    </xf>
    <xf numFmtId="0" fontId="43" fillId="23" borderId="41" xfId="78" applyBorder="1" applyAlignment="1">
      <alignment horizontal="centerContinuous"/>
    </xf>
    <xf numFmtId="0" fontId="43" fillId="23" borderId="42" xfId="78" applyBorder="1" applyAlignment="1">
      <alignment horizontal="right"/>
    </xf>
    <xf numFmtId="0" fontId="43" fillId="23" borderId="25" xfId="78" applyBorder="1" applyAlignment="1">
      <alignment horizontal="right" vertical="center"/>
    </xf>
    <xf numFmtId="0" fontId="43" fillId="23" borderId="0" xfId="78" applyAlignment="1">
      <alignment horizontal="right" vertical="center"/>
    </xf>
    <xf numFmtId="0" fontId="43" fillId="23" borderId="45" xfId="78" applyBorder="1" applyAlignment="1">
      <alignment horizontal="right" vertical="center"/>
    </xf>
    <xf numFmtId="174" fontId="47" fillId="23" borderId="32" xfId="78" applyNumberFormat="1" applyFont="1" applyBorder="1" applyAlignment="1">
      <alignment horizontal="center" vertical="center"/>
    </xf>
    <xf numFmtId="0" fontId="47" fillId="23" borderId="49" xfId="78" applyFont="1" applyBorder="1" applyAlignment="1">
      <alignment horizontal="center"/>
    </xf>
    <xf numFmtId="1" fontId="52" fillId="23" borderId="50" xfId="78" applyNumberFormat="1" applyFont="1" applyBorder="1" applyAlignment="1">
      <alignment horizontal="left"/>
    </xf>
    <xf numFmtId="1" fontId="43" fillId="23" borderId="50" xfId="78" applyNumberFormat="1" applyBorder="1" applyAlignment="1">
      <alignment horizontal="center"/>
    </xf>
    <xf numFmtId="1" fontId="43" fillId="23" borderId="50" xfId="78" applyNumberFormat="1" applyBorder="1"/>
    <xf numFmtId="7" fontId="15" fillId="23" borderId="51" xfId="78" applyNumberFormat="1" applyFont="1" applyBorder="1" applyAlignment="1">
      <alignment horizontal="right"/>
    </xf>
    <xf numFmtId="7" fontId="43" fillId="23" borderId="51" xfId="78" applyNumberFormat="1" applyBorder="1" applyAlignment="1">
      <alignment horizontal="right"/>
    </xf>
    <xf numFmtId="7" fontId="43" fillId="23" borderId="22" xfId="78" applyNumberFormat="1" applyBorder="1" applyAlignment="1">
      <alignment horizontal="right" vertical="center"/>
    </xf>
    <xf numFmtId="7" fontId="43" fillId="23" borderId="53" xfId="78" applyNumberFormat="1" applyBorder="1" applyAlignment="1">
      <alignment horizontal="right"/>
    </xf>
    <xf numFmtId="0" fontId="47" fillId="23" borderId="28" xfId="78" applyFont="1" applyBorder="1" applyAlignment="1">
      <alignment horizontal="center"/>
    </xf>
    <xf numFmtId="7" fontId="15" fillId="23" borderId="31" xfId="78" applyNumberFormat="1" applyFont="1" applyBorder="1" applyAlignment="1">
      <alignment horizontal="right"/>
    </xf>
    <xf numFmtId="0" fontId="47" fillId="23" borderId="53" xfId="78" applyFont="1" applyBorder="1" applyAlignment="1">
      <alignment horizontal="center" vertical="center"/>
    </xf>
    <xf numFmtId="7" fontId="15" fillId="23" borderId="54" xfId="78" applyNumberFormat="1" applyFont="1" applyBorder="1" applyAlignment="1">
      <alignment horizontal="right"/>
    </xf>
    <xf numFmtId="7" fontId="43" fillId="23" borderId="54" xfId="78" applyNumberFormat="1" applyBorder="1" applyAlignment="1">
      <alignment horizontal="right"/>
    </xf>
    <xf numFmtId="7" fontId="43" fillId="23" borderId="59" xfId="78" applyNumberFormat="1" applyBorder="1" applyAlignment="1">
      <alignment horizontal="right"/>
    </xf>
    <xf numFmtId="0" fontId="43" fillId="23" borderId="60" xfId="78" applyBorder="1" applyAlignment="1">
      <alignment vertical="top"/>
    </xf>
    <xf numFmtId="0" fontId="43" fillId="23" borderId="13" xfId="78" applyBorder="1"/>
    <xf numFmtId="0" fontId="43" fillId="23" borderId="13" xfId="78" applyBorder="1" applyAlignment="1">
      <alignment horizontal="center"/>
    </xf>
    <xf numFmtId="7" fontId="43" fillId="23" borderId="13" xfId="78" applyNumberFormat="1" applyBorder="1" applyAlignment="1">
      <alignment horizontal="right"/>
    </xf>
    <xf numFmtId="0" fontId="43" fillId="23" borderId="17" xfId="78" applyBorder="1" applyAlignment="1">
      <alignment horizontal="right"/>
    </xf>
    <xf numFmtId="0" fontId="43" fillId="23" borderId="0" xfId="78" applyAlignment="1">
      <alignment horizontal="right"/>
    </xf>
    <xf numFmtId="0" fontId="38" fillId="0" borderId="0" xfId="0" applyFont="1" applyAlignment="1">
      <alignment vertical="center"/>
    </xf>
    <xf numFmtId="176" fontId="14" fillId="26" borderId="0" xfId="0" applyNumberFormat="1" applyFont="1" applyFill="1" applyAlignment="1">
      <alignment vertical="center"/>
    </xf>
    <xf numFmtId="165" fontId="14" fillId="26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53" fillId="0" borderId="1" xfId="74" applyNumberFormat="1" applyFont="1" applyBorder="1" applyAlignment="1">
      <alignment horizontal="left" vertical="top" wrapText="1"/>
    </xf>
    <xf numFmtId="4" fontId="14" fillId="27" borderId="1" xfId="0" applyNumberFormat="1" applyFont="1" applyFill="1" applyBorder="1" applyAlignment="1">
      <alignment horizontal="center" vertical="top"/>
    </xf>
    <xf numFmtId="174" fontId="14" fillId="0" borderId="1" xfId="0" applyNumberFormat="1" applyFont="1" applyBorder="1" applyAlignment="1">
      <alignment horizontal="right" vertical="top" wrapText="1"/>
    </xf>
    <xf numFmtId="165" fontId="14" fillId="0" borderId="1" xfId="0" applyNumberFormat="1" applyFont="1" applyBorder="1" applyAlignment="1">
      <alignment horizontal="left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4" fontId="14" fillId="27" borderId="1" xfId="0" applyNumberFormat="1" applyFont="1" applyFill="1" applyBorder="1" applyAlignment="1">
      <alignment horizontal="center" vertical="top" wrapText="1"/>
    </xf>
    <xf numFmtId="174" fontId="14" fillId="0" borderId="1" xfId="0" applyNumberFormat="1" applyFont="1" applyBorder="1" applyAlignment="1">
      <alignment horizontal="left" vertical="top" wrapText="1"/>
    </xf>
    <xf numFmtId="165" fontId="14" fillId="0" borderId="1" xfId="0" applyNumberFormat="1" applyFont="1" applyBorder="1" applyAlignment="1">
      <alignment vertical="top" wrapText="1"/>
    </xf>
    <xf numFmtId="174" fontId="14" fillId="0" borderId="1" xfId="0" applyNumberFormat="1" applyFont="1" applyBorder="1" applyAlignment="1">
      <alignment horizontal="center" vertical="top" wrapText="1"/>
    </xf>
    <xf numFmtId="0" fontId="43" fillId="23" borderId="55" xfId="78" applyBorder="1"/>
    <xf numFmtId="0" fontId="43" fillId="23" borderId="56" xfId="78" applyBorder="1"/>
    <xf numFmtId="7" fontId="43" fillId="23" borderId="57" xfId="78" applyNumberFormat="1" applyBorder="1" applyAlignment="1">
      <alignment horizontal="center"/>
    </xf>
    <xf numFmtId="0" fontId="43" fillId="23" borderId="58" xfId="78" applyBorder="1"/>
    <xf numFmtId="1" fontId="52" fillId="23" borderId="46" xfId="78" applyNumberFormat="1" applyFont="1" applyBorder="1" applyAlignment="1">
      <alignment horizontal="left" vertical="center" wrapText="1"/>
    </xf>
    <xf numFmtId="1" fontId="52" fillId="23" borderId="47" xfId="78" applyNumberFormat="1" applyFont="1" applyBorder="1" applyAlignment="1">
      <alignment horizontal="left" vertical="center" wrapText="1"/>
    </xf>
    <xf numFmtId="1" fontId="52" fillId="23" borderId="48" xfId="78" applyNumberFormat="1" applyFont="1" applyBorder="1" applyAlignment="1">
      <alignment horizontal="left" vertical="center" wrapText="1"/>
    </xf>
    <xf numFmtId="0" fontId="43" fillId="23" borderId="47" xfId="78" applyBorder="1" applyAlignment="1">
      <alignment vertical="center" wrapText="1"/>
    </xf>
    <xf numFmtId="0" fontId="43" fillId="23" borderId="48" xfId="78" applyBorder="1" applyAlignment="1">
      <alignment vertical="center" wrapText="1"/>
    </xf>
    <xf numFmtId="0" fontId="35" fillId="23" borderId="52" xfId="78" applyFont="1" applyBorder="1" applyAlignment="1">
      <alignment vertical="center" wrapText="1"/>
    </xf>
    <xf numFmtId="0" fontId="43" fillId="23" borderId="19" xfId="78" applyBorder="1" applyAlignment="1">
      <alignment vertical="center" wrapText="1"/>
    </xf>
    <xf numFmtId="0" fontId="43" fillId="23" borderId="20" xfId="78" applyBorder="1" applyAlignment="1">
      <alignment vertical="center" wrapText="1"/>
    </xf>
    <xf numFmtId="1" fontId="48" fillId="23" borderId="33" xfId="78" applyNumberFormat="1" applyFont="1" applyBorder="1" applyAlignment="1">
      <alignment horizontal="left" vertical="center" wrapText="1"/>
    </xf>
    <xf numFmtId="0" fontId="43" fillId="23" borderId="34" xfId="78" applyBorder="1" applyAlignment="1">
      <alignment vertical="center" wrapText="1"/>
    </xf>
    <xf numFmtId="0" fontId="43" fillId="23" borderId="35" xfId="78" applyBorder="1" applyAlignment="1">
      <alignment vertical="center" wrapText="1"/>
    </xf>
    <xf numFmtId="1" fontId="48" fillId="23" borderId="25" xfId="70" applyNumberFormat="1" applyFont="1" applyBorder="1" applyAlignment="1">
      <alignment horizontal="left" vertical="center" wrapText="1"/>
    </xf>
    <xf numFmtId="0" fontId="14" fillId="23" borderId="0" xfId="70" applyAlignment="1">
      <alignment vertical="center" wrapText="1"/>
    </xf>
    <xf numFmtId="0" fontId="14" fillId="23" borderId="26" xfId="70" applyBorder="1" applyAlignment="1">
      <alignment vertical="center" wrapText="1"/>
    </xf>
    <xf numFmtId="1" fontId="48" fillId="23" borderId="33" xfId="70" applyNumberFormat="1" applyFont="1" applyBorder="1" applyAlignment="1">
      <alignment horizontal="left" vertical="center" wrapText="1"/>
    </xf>
    <xf numFmtId="0" fontId="14" fillId="23" borderId="34" xfId="70" applyBorder="1" applyAlignment="1">
      <alignment vertical="center" wrapText="1"/>
    </xf>
    <xf numFmtId="0" fontId="14" fillId="23" borderId="35" xfId="70" applyBorder="1" applyAlignment="1">
      <alignment vertical="center" wrapText="1"/>
    </xf>
    <xf numFmtId="0" fontId="35" fillId="23" borderId="43" xfId="78" applyFont="1" applyBorder="1" applyAlignment="1">
      <alignment vertical="center"/>
    </xf>
    <xf numFmtId="0" fontId="43" fillId="23" borderId="44" xfId="78" applyBorder="1" applyAlignment="1">
      <alignment vertical="center"/>
    </xf>
    <xf numFmtId="1" fontId="52" fillId="23" borderId="33" xfId="78" applyNumberFormat="1" applyFont="1" applyBorder="1" applyAlignment="1">
      <alignment horizontal="left" vertical="center" wrapText="1"/>
    </xf>
    <xf numFmtId="0" fontId="35" fillId="23" borderId="28" xfId="78" applyFont="1" applyBorder="1" applyAlignment="1">
      <alignment vertical="top" wrapText="1"/>
    </xf>
    <xf numFmtId="0" fontId="43" fillId="23" borderId="29" xfId="78" applyBorder="1" applyAlignment="1">
      <alignment wrapText="1"/>
    </xf>
    <xf numFmtId="0" fontId="43" fillId="23" borderId="30" xfId="78" applyBorder="1" applyAlignment="1">
      <alignment wrapText="1"/>
    </xf>
    <xf numFmtId="1" fontId="48" fillId="23" borderId="28" xfId="78" applyNumberFormat="1" applyFont="1" applyBorder="1" applyAlignment="1">
      <alignment horizontal="left" vertical="center" wrapText="1"/>
    </xf>
    <xf numFmtId="0" fontId="43" fillId="23" borderId="29" xfId="78" applyBorder="1" applyAlignment="1">
      <alignment vertical="center" wrapText="1"/>
    </xf>
    <xf numFmtId="0" fontId="43" fillId="23" borderId="30" xfId="78" applyBorder="1" applyAlignment="1">
      <alignment vertical="center" wrapText="1"/>
    </xf>
    <xf numFmtId="1" fontId="48" fillId="23" borderId="25" xfId="78" applyNumberFormat="1" applyFont="1" applyBorder="1" applyAlignment="1">
      <alignment horizontal="left" vertical="center" wrapText="1"/>
    </xf>
    <xf numFmtId="0" fontId="43" fillId="23" borderId="0" xfId="78" applyAlignment="1">
      <alignment vertical="center" wrapText="1"/>
    </xf>
    <xf numFmtId="0" fontId="43" fillId="23" borderId="26" xfId="78" applyBorder="1" applyAlignment="1">
      <alignment vertical="center" wrapText="1"/>
    </xf>
    <xf numFmtId="0" fontId="35" fillId="23" borderId="28" xfId="78" applyFont="1" applyBorder="1" applyAlignment="1">
      <alignment vertical="top"/>
    </xf>
    <xf numFmtId="0" fontId="43" fillId="23" borderId="29" xfId="78" applyBorder="1"/>
    <xf numFmtId="0" fontId="43" fillId="23" borderId="30" xfId="78" applyBorder="1"/>
  </cellXfs>
  <cellStyles count="8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4" xr:uid="{5D6CB844-E1BB-4C5F-A251-B5CE45C6661D}"/>
    <cellStyle name="Normal 3" xfId="70" xr:uid="{00000000-0005-0000-0000-000036000000}"/>
    <cellStyle name="Normal 3 2" xfId="71" xr:uid="{00000000-0005-0000-0000-000037000000}"/>
    <cellStyle name="Normal 3 3" xfId="75" xr:uid="{F7D610A6-F1B0-43CA-882E-01E7C7BBFB3F}"/>
    <cellStyle name="Normal 4" xfId="72" xr:uid="{239962EF-43CF-4B36-9850-DA4DA2FEFADD}"/>
    <cellStyle name="Normal 5" xfId="76" xr:uid="{4127A6B3-BF58-47DE-9414-5BEF173491C3}"/>
    <cellStyle name="Normal 5 2" xfId="77" xr:uid="{8BB8583B-83D7-4848-AE3C-BE6E5CEF99F8}"/>
    <cellStyle name="Normal 6" xfId="73" xr:uid="{C3E37452-A8E4-4781-8BCA-F77D2758683C}"/>
    <cellStyle name="Normal 6 2" xfId="79" xr:uid="{0818693D-360F-4F63-97B6-F1A5D83E2F6E}"/>
    <cellStyle name="Normal 7" xfId="78" xr:uid="{7D95F15F-45B0-45DB-8BF5-09193A59EF3A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137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CS\Projects\TRN\60689458_23-R-04_2023_LocalSt\400_Technical\439_Tender_Documents\221-2023_Form%20B-Engineers%20Estim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21-2023%20Quality_Control_Check-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ing Process"/>
      <sheetName val="Pay Items"/>
      <sheetName val="221-2023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C7888-745D-4EE2-963E-0F017ABC73AA}">
  <sheetPr>
    <tabColor theme="0"/>
    <pageSetUpPr autoPageBreaks="0"/>
  </sheetPr>
  <dimension ref="A1:N963"/>
  <sheetViews>
    <sheetView showZeros="0" tabSelected="1" showOutlineSymbols="0" view="pageBreakPreview" topLeftCell="B1" zoomScale="87" zoomScaleNormal="87" zoomScaleSheetLayoutView="87" workbookViewId="0">
      <selection activeCell="G10" sqref="G10"/>
    </sheetView>
  </sheetViews>
  <sheetFormatPr defaultColWidth="13.5703125" defaultRowHeight="15" x14ac:dyDescent="0.2"/>
  <cols>
    <col min="1" max="1" width="12.7109375" style="213" hidden="1" customWidth="1"/>
    <col min="2" max="2" width="11.28515625" style="14" customWidth="1"/>
    <col min="3" max="3" width="49.42578125" style="9" customWidth="1"/>
    <col min="4" max="4" width="16.42578125" style="33" customWidth="1"/>
    <col min="5" max="5" width="8.7109375" style="9" customWidth="1"/>
    <col min="6" max="6" width="15.140625" style="9" customWidth="1"/>
    <col min="7" max="7" width="15.140625" style="213" customWidth="1"/>
    <col min="8" max="8" width="21.5703125" style="213" customWidth="1"/>
    <col min="9" max="9" width="15.5703125" style="9" hidden="1" customWidth="1"/>
    <col min="10" max="10" width="33.85546875" style="9" hidden="1" customWidth="1"/>
    <col min="11" max="14" width="13.5703125" style="9" hidden="1" customWidth="1"/>
    <col min="15" max="16384" width="13.5703125" style="9"/>
  </cols>
  <sheetData>
    <row r="1" spans="1:14" ht="15.75" x14ac:dyDescent="0.2">
      <c r="A1" s="6"/>
      <c r="B1" s="7" t="s">
        <v>454</v>
      </c>
      <c r="C1" s="8"/>
      <c r="D1" s="8"/>
      <c r="E1" s="8"/>
      <c r="F1" s="8"/>
      <c r="G1" s="6"/>
      <c r="H1" s="8"/>
    </row>
    <row r="2" spans="1:14" x14ac:dyDescent="0.2">
      <c r="A2" s="10"/>
      <c r="B2" s="11" t="s">
        <v>455</v>
      </c>
      <c r="C2" s="12"/>
      <c r="D2" s="12"/>
      <c r="E2" s="12"/>
      <c r="F2" s="12"/>
      <c r="G2" s="10"/>
      <c r="H2" s="12"/>
    </row>
    <row r="3" spans="1:14" x14ac:dyDescent="0.2">
      <c r="A3" s="13"/>
      <c r="B3" s="14" t="s">
        <v>456</v>
      </c>
      <c r="D3" s="9"/>
      <c r="G3" s="15"/>
      <c r="H3" s="16"/>
    </row>
    <row r="4" spans="1:14" x14ac:dyDescent="0.2">
      <c r="A4" s="17" t="s">
        <v>136</v>
      </c>
      <c r="B4" s="18" t="s">
        <v>116</v>
      </c>
      <c r="C4" s="19" t="s">
        <v>117</v>
      </c>
      <c r="D4" s="20" t="s">
        <v>457</v>
      </c>
      <c r="E4" s="21" t="s">
        <v>118</v>
      </c>
      <c r="F4" s="21" t="s">
        <v>458</v>
      </c>
      <c r="G4" s="22" t="s">
        <v>114</v>
      </c>
      <c r="H4" s="20" t="s">
        <v>119</v>
      </c>
    </row>
    <row r="5" spans="1:14" ht="15.75" customHeight="1" thickBot="1" x14ac:dyDescent="0.3">
      <c r="A5" s="23"/>
      <c r="B5" s="24"/>
      <c r="C5" s="25"/>
      <c r="D5" s="26" t="s">
        <v>459</v>
      </c>
      <c r="E5" s="27"/>
      <c r="F5" s="28" t="s">
        <v>460</v>
      </c>
      <c r="G5" s="29"/>
      <c r="H5" s="30"/>
      <c r="I5" s="2" t="s">
        <v>433</v>
      </c>
      <c r="J5" s="1" t="s">
        <v>434</v>
      </c>
      <c r="K5" s="3" t="s">
        <v>435</v>
      </c>
      <c r="L5" s="4" t="s">
        <v>436</v>
      </c>
      <c r="M5" s="5" t="s">
        <v>437</v>
      </c>
      <c r="N5" s="4" t="s">
        <v>438</v>
      </c>
    </row>
    <row r="6" spans="1:14" ht="8.25" customHeight="1" thickTop="1" thickBot="1" x14ac:dyDescent="0.25">
      <c r="A6" s="31"/>
      <c r="B6" s="32"/>
      <c r="F6" s="34"/>
      <c r="G6" s="35"/>
      <c r="H6" s="36"/>
      <c r="I6" s="214" t="str">
        <f t="shared" ref="I6:I69" ca="1" si="0">IF(CELL("protect",$G6)=1, "LOCKED", "")</f>
        <v>LOCKED</v>
      </c>
      <c r="J6" s="215" t="str">
        <f>CLEAN(CONCATENATE(TRIM($A6),TRIM($C6),IF(LEFT($D6)&lt;&gt;"E",TRIM($D6),),TRIM($E6)))</f>
        <v/>
      </c>
      <c r="K6" s="216" t="e">
        <f>MATCH(J6,'[4]Pay Items'!$K$1:$K$646,0)</f>
        <v>#N/A</v>
      </c>
      <c r="L6" s="217" t="str">
        <f t="shared" ref="L6:L69" ca="1" si="1">CELL("format",$F6)</f>
        <v>G</v>
      </c>
      <c r="M6" s="217" t="str">
        <f t="shared" ref="M6:M69" ca="1" si="2">CELL("format",$G6)</f>
        <v>C2</v>
      </c>
      <c r="N6" s="217" t="str">
        <f t="shared" ref="N6:N69" ca="1" si="3">CELL("format",$H6)</f>
        <v>G</v>
      </c>
    </row>
    <row r="7" spans="1:14" ht="30" customHeight="1" thickTop="1" x14ac:dyDescent="0.2">
      <c r="A7" s="31"/>
      <c r="B7" s="261" t="s">
        <v>461</v>
      </c>
      <c r="C7" s="262"/>
      <c r="D7" s="262"/>
      <c r="E7" s="262"/>
      <c r="F7" s="263"/>
      <c r="G7" s="37"/>
      <c r="H7" s="38"/>
      <c r="I7" s="214" t="str">
        <f t="shared" ca="1" si="0"/>
        <v>LOCKED</v>
      </c>
      <c r="J7" s="215" t="str">
        <f t="shared" ref="J7:J70" si="4">CLEAN(CONCATENATE(TRIM($A7),TRIM($C7),IF(LEFT($D7)&lt;&gt;"E",TRIM($D7),),TRIM($E7)))</f>
        <v/>
      </c>
      <c r="K7" s="216" t="e">
        <f>MATCH(J7,'[4]Pay Items'!$K$1:$K$646,0)</f>
        <v>#N/A</v>
      </c>
      <c r="L7" s="217" t="str">
        <f t="shared" ca="1" si="1"/>
        <v>G</v>
      </c>
      <c r="M7" s="217" t="str">
        <f t="shared" ca="1" si="2"/>
        <v>C2</v>
      </c>
      <c r="N7" s="217" t="str">
        <f t="shared" ca="1" si="3"/>
        <v>G</v>
      </c>
    </row>
    <row r="8" spans="1:14" s="42" customFormat="1" ht="48" customHeight="1" x14ac:dyDescent="0.2">
      <c r="A8" s="39"/>
      <c r="B8" s="40" t="s">
        <v>304</v>
      </c>
      <c r="C8" s="258" t="s">
        <v>462</v>
      </c>
      <c r="D8" s="259"/>
      <c r="E8" s="259"/>
      <c r="F8" s="260"/>
      <c r="G8" s="41"/>
      <c r="H8" s="41" t="s">
        <v>115</v>
      </c>
      <c r="I8" s="214" t="str">
        <f t="shared" ca="1" si="0"/>
        <v>LOCKED</v>
      </c>
      <c r="J8" s="215" t="str">
        <f t="shared" si="4"/>
        <v>ASPHALT MILL &amp; FILL: BALTIMORE ROAD FROM HAY STREET TO FISHER AVENUE</v>
      </c>
      <c r="K8" s="216" t="e">
        <f>MATCH(J8,'[4]Pay Items'!$K$1:$K$646,0)</f>
        <v>#N/A</v>
      </c>
      <c r="L8" s="217" t="str">
        <f t="shared" ca="1" si="1"/>
        <v>G</v>
      </c>
      <c r="M8" s="217" t="str">
        <f t="shared" ca="1" si="2"/>
        <v>C2</v>
      </c>
      <c r="N8" s="217" t="str">
        <f t="shared" ca="1" si="3"/>
        <v>C2</v>
      </c>
    </row>
    <row r="9" spans="1:14" ht="36" customHeight="1" x14ac:dyDescent="0.2">
      <c r="A9" s="31"/>
      <c r="B9" s="43"/>
      <c r="C9" s="44" t="s">
        <v>131</v>
      </c>
      <c r="D9" s="45"/>
      <c r="E9" s="46" t="s">
        <v>115</v>
      </c>
      <c r="F9" s="46" t="s">
        <v>115</v>
      </c>
      <c r="G9" s="47" t="s">
        <v>115</v>
      </c>
      <c r="H9" s="47"/>
      <c r="I9" s="214" t="str">
        <f t="shared" ca="1" si="0"/>
        <v>LOCKED</v>
      </c>
      <c r="J9" s="215" t="str">
        <f t="shared" si="4"/>
        <v>EARTH AND BASE WORKS</v>
      </c>
      <c r="K9" s="216">
        <f>MATCH(J9,'[4]Pay Items'!$K$1:$K$646,0)</f>
        <v>3</v>
      </c>
      <c r="L9" s="217" t="str">
        <f t="shared" ca="1" si="1"/>
        <v>G</v>
      </c>
      <c r="M9" s="217" t="str">
        <f t="shared" ca="1" si="2"/>
        <v>C2</v>
      </c>
      <c r="N9" s="217" t="str">
        <f t="shared" ca="1" si="3"/>
        <v>C2</v>
      </c>
    </row>
    <row r="10" spans="1:14" s="56" customFormat="1" ht="36" customHeight="1" x14ac:dyDescent="0.2">
      <c r="A10" s="48" t="s">
        <v>236</v>
      </c>
      <c r="B10" s="49" t="s">
        <v>463</v>
      </c>
      <c r="C10" s="50" t="s">
        <v>53</v>
      </c>
      <c r="D10" s="51" t="s">
        <v>443</v>
      </c>
      <c r="E10" s="52" t="s">
        <v>121</v>
      </c>
      <c r="F10" s="53">
        <v>10</v>
      </c>
      <c r="G10" s="54"/>
      <c r="H10" s="55">
        <f t="shared" ref="H10:H73" si="5">ROUND(G10*F10,2)</f>
        <v>0</v>
      </c>
      <c r="I10" s="214" t="str">
        <f t="shared" ca="1" si="0"/>
        <v/>
      </c>
      <c r="J10" s="215" t="str">
        <f t="shared" si="4"/>
        <v>A003ExcavationCW 3110-R22m³</v>
      </c>
      <c r="K10" s="216">
        <f>MATCH(J10,'[4]Pay Items'!$K$1:$K$646,0)</f>
        <v>6</v>
      </c>
      <c r="L10" s="217" t="str">
        <f t="shared" ca="1" si="1"/>
        <v>F0</v>
      </c>
      <c r="M10" s="217" t="str">
        <f t="shared" ca="1" si="2"/>
        <v>C2</v>
      </c>
      <c r="N10" s="217" t="str">
        <f t="shared" ca="1" si="3"/>
        <v>C2</v>
      </c>
    </row>
    <row r="11" spans="1:14" s="56" customFormat="1" ht="36" customHeight="1" x14ac:dyDescent="0.2">
      <c r="A11" s="57" t="s">
        <v>157</v>
      </c>
      <c r="B11" s="49" t="s">
        <v>126</v>
      </c>
      <c r="C11" s="50" t="s">
        <v>179</v>
      </c>
      <c r="D11" s="51" t="s">
        <v>443</v>
      </c>
      <c r="E11" s="52"/>
      <c r="F11" s="62"/>
      <c r="G11" s="64"/>
      <c r="H11" s="55">
        <f t="shared" ref="H11" si="6">ROUND(G11*F11,2)</f>
        <v>0</v>
      </c>
      <c r="I11" s="214" t="str">
        <f t="shared" ca="1" si="0"/>
        <v>LOCKED</v>
      </c>
      <c r="J11" s="215" t="str">
        <f t="shared" si="4"/>
        <v>A010Supplying and Placing Base Course MaterialCW 3110-R22</v>
      </c>
      <c r="K11" s="216">
        <f>MATCH(J11,'[4]Pay Items'!$K$1:$K$646,0)</f>
        <v>27</v>
      </c>
      <c r="L11" s="217" t="str">
        <f t="shared" ca="1" si="1"/>
        <v>F0</v>
      </c>
      <c r="M11" s="217" t="str">
        <f t="shared" ca="1" si="2"/>
        <v>C2</v>
      </c>
      <c r="N11" s="217" t="str">
        <f t="shared" ca="1" si="3"/>
        <v>C2</v>
      </c>
    </row>
    <row r="12" spans="1:14" s="56" customFormat="1" ht="36" customHeight="1" x14ac:dyDescent="0.2">
      <c r="A12" s="57" t="s">
        <v>864</v>
      </c>
      <c r="B12" s="58" t="s">
        <v>185</v>
      </c>
      <c r="C12" s="50" t="s">
        <v>407</v>
      </c>
      <c r="D12" s="51" t="s">
        <v>115</v>
      </c>
      <c r="E12" s="52" t="s">
        <v>121</v>
      </c>
      <c r="F12" s="53">
        <v>10</v>
      </c>
      <c r="G12" s="54"/>
      <c r="H12" s="55">
        <f t="shared" si="5"/>
        <v>0</v>
      </c>
      <c r="I12" s="214" t="str">
        <f t="shared" ca="1" si="0"/>
        <v/>
      </c>
      <c r="J12" s="215" t="str">
        <f t="shared" si="4"/>
        <v>A010C1Base Course Material - Granular A Limestonem³</v>
      </c>
      <c r="K12" s="216" t="e">
        <f>MATCH(J12,'[4]Pay Items'!$K$1:$K$646,0)</f>
        <v>#N/A</v>
      </c>
      <c r="L12" s="217" t="str">
        <f t="shared" ca="1" si="1"/>
        <v>F0</v>
      </c>
      <c r="M12" s="217" t="str">
        <f t="shared" ca="1" si="2"/>
        <v>C2</v>
      </c>
      <c r="N12" s="217" t="str">
        <f t="shared" ca="1" si="3"/>
        <v>C2</v>
      </c>
    </row>
    <row r="13" spans="1:14" s="56" customFormat="1" ht="36" customHeight="1" x14ac:dyDescent="0.2">
      <c r="A13" s="48" t="s">
        <v>158</v>
      </c>
      <c r="B13" s="49" t="s">
        <v>50</v>
      </c>
      <c r="C13" s="50" t="s">
        <v>57</v>
      </c>
      <c r="D13" s="51" t="s">
        <v>443</v>
      </c>
      <c r="E13" s="52" t="s">
        <v>120</v>
      </c>
      <c r="F13" s="53">
        <v>850</v>
      </c>
      <c r="G13" s="54"/>
      <c r="H13" s="55">
        <f t="shared" si="5"/>
        <v>0</v>
      </c>
      <c r="I13" s="214" t="str">
        <f t="shared" ca="1" si="0"/>
        <v/>
      </c>
      <c r="J13" s="215" t="str">
        <f t="shared" si="4"/>
        <v>A012Grading of BoulevardsCW 3110-R22m²</v>
      </c>
      <c r="K13" s="216">
        <f>MATCH(J13,'[4]Pay Items'!$K$1:$K$646,0)</f>
        <v>37</v>
      </c>
      <c r="L13" s="217" t="str">
        <f t="shared" ca="1" si="1"/>
        <v>F0</v>
      </c>
      <c r="M13" s="217" t="str">
        <f t="shared" ca="1" si="2"/>
        <v>C2</v>
      </c>
      <c r="N13" s="217" t="str">
        <f t="shared" ca="1" si="3"/>
        <v>C2</v>
      </c>
    </row>
    <row r="14" spans="1:14" s="56" customFormat="1" ht="36" customHeight="1" x14ac:dyDescent="0.2">
      <c r="A14" s="59"/>
      <c r="B14" s="60"/>
      <c r="C14" s="61" t="s">
        <v>464</v>
      </c>
      <c r="D14" s="62"/>
      <c r="E14" s="63"/>
      <c r="F14" s="62"/>
      <c r="G14" s="64"/>
      <c r="H14" s="55">
        <f t="shared" si="5"/>
        <v>0</v>
      </c>
      <c r="I14" s="214" t="str">
        <f t="shared" ca="1" si="0"/>
        <v>LOCKED</v>
      </c>
      <c r="J14" s="215" t="str">
        <f t="shared" si="4"/>
        <v>ROADWORKS - REMOVALS/RENEWALS</v>
      </c>
      <c r="K14" s="216" t="e">
        <f>MATCH(J14,'[4]Pay Items'!$K$1:$K$646,0)</f>
        <v>#N/A</v>
      </c>
      <c r="L14" s="217" t="str">
        <f t="shared" ca="1" si="1"/>
        <v>F0</v>
      </c>
      <c r="M14" s="217" t="str">
        <f t="shared" ca="1" si="2"/>
        <v>C2</v>
      </c>
      <c r="N14" s="217" t="str">
        <f t="shared" ca="1" si="3"/>
        <v>C2</v>
      </c>
    </row>
    <row r="15" spans="1:14" s="56" customFormat="1" ht="36" customHeight="1" x14ac:dyDescent="0.2">
      <c r="A15" s="65" t="s">
        <v>198</v>
      </c>
      <c r="B15" s="49" t="s">
        <v>51</v>
      </c>
      <c r="C15" s="50" t="s">
        <v>176</v>
      </c>
      <c r="D15" s="51" t="s">
        <v>443</v>
      </c>
      <c r="E15" s="52"/>
      <c r="F15" s="62"/>
      <c r="G15" s="64"/>
      <c r="H15" s="55">
        <f t="shared" ref="H15" si="7">ROUND(G15*F15,2)</f>
        <v>0</v>
      </c>
      <c r="I15" s="214" t="str">
        <f t="shared" ca="1" si="0"/>
        <v>LOCKED</v>
      </c>
      <c r="J15" s="215" t="str">
        <f t="shared" si="4"/>
        <v>B001Pavement RemovalCW 3110-R22</v>
      </c>
      <c r="K15" s="216">
        <f>MATCH(J15,'[4]Pay Items'!$K$1:$K$646,0)</f>
        <v>69</v>
      </c>
      <c r="L15" s="217" t="str">
        <f t="shared" ca="1" si="1"/>
        <v>F0</v>
      </c>
      <c r="M15" s="217" t="str">
        <f t="shared" ca="1" si="2"/>
        <v>C2</v>
      </c>
      <c r="N15" s="217" t="str">
        <f t="shared" ca="1" si="3"/>
        <v>C2</v>
      </c>
    </row>
    <row r="16" spans="1:14" s="56" customFormat="1" ht="36" customHeight="1" x14ac:dyDescent="0.2">
      <c r="A16" s="65" t="s">
        <v>160</v>
      </c>
      <c r="B16" s="58" t="s">
        <v>185</v>
      </c>
      <c r="C16" s="50" t="s">
        <v>178</v>
      </c>
      <c r="D16" s="51" t="s">
        <v>115</v>
      </c>
      <c r="E16" s="52" t="s">
        <v>120</v>
      </c>
      <c r="F16" s="53">
        <v>40</v>
      </c>
      <c r="G16" s="54"/>
      <c r="H16" s="55">
        <f t="shared" si="5"/>
        <v>0</v>
      </c>
      <c r="I16" s="214" t="str">
        <f t="shared" ca="1" si="0"/>
        <v/>
      </c>
      <c r="J16" s="215" t="str">
        <f t="shared" si="4"/>
        <v>B003Asphalt Pavementm²</v>
      </c>
      <c r="K16" s="216">
        <f>MATCH(J16,'[4]Pay Items'!$K$1:$K$646,0)</f>
        <v>71</v>
      </c>
      <c r="L16" s="217" t="str">
        <f t="shared" ca="1" si="1"/>
        <v>F0</v>
      </c>
      <c r="M16" s="217" t="str">
        <f t="shared" ca="1" si="2"/>
        <v>C2</v>
      </c>
      <c r="N16" s="217" t="str">
        <f t="shared" ca="1" si="3"/>
        <v>C2</v>
      </c>
    </row>
    <row r="17" spans="1:14" s="56" customFormat="1" ht="36" customHeight="1" x14ac:dyDescent="0.2">
      <c r="A17" s="65" t="s">
        <v>163</v>
      </c>
      <c r="B17" s="49" t="s">
        <v>64</v>
      </c>
      <c r="C17" s="50" t="s">
        <v>247</v>
      </c>
      <c r="D17" s="51" t="s">
        <v>445</v>
      </c>
      <c r="E17" s="52"/>
      <c r="F17" s="62"/>
      <c r="G17" s="64"/>
      <c r="H17" s="55">
        <f t="shared" ref="H17" si="8">ROUND(G17*F17,2)</f>
        <v>0</v>
      </c>
      <c r="I17" s="214" t="str">
        <f t="shared" ca="1" si="0"/>
        <v>LOCKED</v>
      </c>
      <c r="J17" s="215" t="str">
        <f t="shared" si="4"/>
        <v>B017Partial Slab PatchesCW 3230-R8</v>
      </c>
      <c r="K17" s="216">
        <f>MATCH(J17,'[4]Pay Items'!$K$1:$K$646,0)</f>
        <v>85</v>
      </c>
      <c r="L17" s="217" t="str">
        <f t="shared" ca="1" si="1"/>
        <v>F0</v>
      </c>
      <c r="M17" s="217" t="str">
        <f t="shared" ca="1" si="2"/>
        <v>C2</v>
      </c>
      <c r="N17" s="217" t="str">
        <f t="shared" ca="1" si="3"/>
        <v>C2</v>
      </c>
    </row>
    <row r="18" spans="1:14" s="56" customFormat="1" ht="36" customHeight="1" x14ac:dyDescent="0.2">
      <c r="A18" s="65" t="s">
        <v>164</v>
      </c>
      <c r="B18" s="58" t="s">
        <v>185</v>
      </c>
      <c r="C18" s="50" t="s">
        <v>465</v>
      </c>
      <c r="D18" s="51" t="s">
        <v>115</v>
      </c>
      <c r="E18" s="52" t="s">
        <v>120</v>
      </c>
      <c r="F18" s="53">
        <v>5</v>
      </c>
      <c r="G18" s="54"/>
      <c r="H18" s="55">
        <f t="shared" si="5"/>
        <v>0</v>
      </c>
      <c r="I18" s="214" t="str">
        <f t="shared" ca="1" si="0"/>
        <v/>
      </c>
      <c r="J18" s="215" t="str">
        <f t="shared" si="4"/>
        <v>B030150 mm Type 2 Concrete Pavement (Type A)m²</v>
      </c>
      <c r="K18" s="216" t="e">
        <f>MATCH(J18,'[4]Pay Items'!$K$1:$K$646,0)</f>
        <v>#N/A</v>
      </c>
      <c r="L18" s="217" t="str">
        <f t="shared" ca="1" si="1"/>
        <v>F0</v>
      </c>
      <c r="M18" s="217" t="str">
        <f t="shared" ca="1" si="2"/>
        <v>C2</v>
      </c>
      <c r="N18" s="217" t="str">
        <f t="shared" ca="1" si="3"/>
        <v>C2</v>
      </c>
    </row>
    <row r="19" spans="1:14" s="56" customFormat="1" ht="36" customHeight="1" x14ac:dyDescent="0.2">
      <c r="A19" s="66" t="s">
        <v>165</v>
      </c>
      <c r="B19" s="58" t="s">
        <v>186</v>
      </c>
      <c r="C19" s="50" t="s">
        <v>466</v>
      </c>
      <c r="D19" s="51" t="s">
        <v>115</v>
      </c>
      <c r="E19" s="52" t="s">
        <v>120</v>
      </c>
      <c r="F19" s="53">
        <v>35</v>
      </c>
      <c r="G19" s="54"/>
      <c r="H19" s="55">
        <f t="shared" si="5"/>
        <v>0</v>
      </c>
      <c r="I19" s="214" t="str">
        <f t="shared" ca="1" si="0"/>
        <v/>
      </c>
      <c r="J19" s="215" t="str">
        <f t="shared" si="4"/>
        <v>B031150 mm Type 2 Concrete Pavement (Type B)m²</v>
      </c>
      <c r="K19" s="216" t="e">
        <f>MATCH(J19,'[4]Pay Items'!$K$1:$K$646,0)</f>
        <v>#N/A</v>
      </c>
      <c r="L19" s="217" t="str">
        <f t="shared" ca="1" si="1"/>
        <v>F0</v>
      </c>
      <c r="M19" s="217" t="str">
        <f t="shared" ca="1" si="2"/>
        <v>C2</v>
      </c>
      <c r="N19" s="217" t="str">
        <f t="shared" ca="1" si="3"/>
        <v>C2</v>
      </c>
    </row>
    <row r="20" spans="1:14" s="56" customFormat="1" ht="36" customHeight="1" x14ac:dyDescent="0.2">
      <c r="A20" s="65" t="s">
        <v>347</v>
      </c>
      <c r="B20" s="49" t="s">
        <v>467</v>
      </c>
      <c r="C20" s="50" t="s">
        <v>180</v>
      </c>
      <c r="D20" s="51" t="s">
        <v>447</v>
      </c>
      <c r="E20" s="52"/>
      <c r="F20" s="62"/>
      <c r="G20" s="64"/>
      <c r="H20" s="55">
        <f t="shared" ref="H20:H21" si="9">ROUND(G20*F20,2)</f>
        <v>0</v>
      </c>
      <c r="I20" s="214" t="str">
        <f t="shared" ca="1" si="0"/>
        <v>LOCKED</v>
      </c>
      <c r="J20" s="215" t="str">
        <f t="shared" si="4"/>
        <v>B114rlMiscellaneous Concrete Slab RenewalCW 3235-R9</v>
      </c>
      <c r="K20" s="216">
        <f>MATCH(J20,'[4]Pay Items'!$K$1:$K$646,0)</f>
        <v>192</v>
      </c>
      <c r="L20" s="217" t="str">
        <f t="shared" ca="1" si="1"/>
        <v>F0</v>
      </c>
      <c r="M20" s="217" t="str">
        <f t="shared" ca="1" si="2"/>
        <v>C2</v>
      </c>
      <c r="N20" s="217" t="str">
        <f t="shared" ca="1" si="3"/>
        <v>C2</v>
      </c>
    </row>
    <row r="21" spans="1:14" s="56" customFormat="1" ht="36" customHeight="1" x14ac:dyDescent="0.2">
      <c r="A21" s="65" t="s">
        <v>348</v>
      </c>
      <c r="B21" s="58" t="s">
        <v>185</v>
      </c>
      <c r="C21" s="50" t="s">
        <v>468</v>
      </c>
      <c r="D21" s="51" t="s">
        <v>211</v>
      </c>
      <c r="E21" s="52"/>
      <c r="F21" s="62"/>
      <c r="G21" s="64"/>
      <c r="H21" s="55">
        <f t="shared" si="9"/>
        <v>0</v>
      </c>
      <c r="I21" s="214" t="str">
        <f t="shared" ca="1" si="0"/>
        <v>LOCKED</v>
      </c>
      <c r="J21" s="215" t="str">
        <f t="shared" si="4"/>
        <v>B118rl100 mm Type 5 Concrete SidewalkSD-228A</v>
      </c>
      <c r="K21" s="216" t="e">
        <f>MATCH(J21,'[4]Pay Items'!$K$1:$K$646,0)</f>
        <v>#N/A</v>
      </c>
      <c r="L21" s="217" t="str">
        <f t="shared" ca="1" si="1"/>
        <v>F0</v>
      </c>
      <c r="M21" s="217" t="str">
        <f t="shared" ca="1" si="2"/>
        <v>C2</v>
      </c>
      <c r="N21" s="217" t="str">
        <f t="shared" ca="1" si="3"/>
        <v>C2</v>
      </c>
    </row>
    <row r="22" spans="1:14" s="56" customFormat="1" ht="36" customHeight="1" x14ac:dyDescent="0.2">
      <c r="A22" s="65" t="s">
        <v>349</v>
      </c>
      <c r="B22" s="67" t="s">
        <v>322</v>
      </c>
      <c r="C22" s="50" t="s">
        <v>323</v>
      </c>
      <c r="D22" s="51"/>
      <c r="E22" s="52" t="s">
        <v>120</v>
      </c>
      <c r="F22" s="53">
        <v>30</v>
      </c>
      <c r="G22" s="54"/>
      <c r="H22" s="55">
        <f t="shared" si="5"/>
        <v>0</v>
      </c>
      <c r="I22" s="214" t="str">
        <f t="shared" ca="1" si="0"/>
        <v/>
      </c>
      <c r="J22" s="215" t="str">
        <f t="shared" si="4"/>
        <v>B119rlLess than 5 sq.m.m²</v>
      </c>
      <c r="K22" s="216">
        <f>MATCH(J22,'[4]Pay Items'!$K$1:$K$646,0)</f>
        <v>197</v>
      </c>
      <c r="L22" s="217" t="str">
        <f t="shared" ca="1" si="1"/>
        <v>F0</v>
      </c>
      <c r="M22" s="217" t="str">
        <f t="shared" ca="1" si="2"/>
        <v>C2</v>
      </c>
      <c r="N22" s="217" t="str">
        <f t="shared" ca="1" si="3"/>
        <v>C2</v>
      </c>
    </row>
    <row r="23" spans="1:14" s="56" customFormat="1" ht="36" customHeight="1" x14ac:dyDescent="0.2">
      <c r="A23" s="65" t="s">
        <v>350</v>
      </c>
      <c r="B23" s="67" t="s">
        <v>324</v>
      </c>
      <c r="C23" s="50" t="s">
        <v>325</v>
      </c>
      <c r="D23" s="51"/>
      <c r="E23" s="52" t="s">
        <v>120</v>
      </c>
      <c r="F23" s="53">
        <v>50</v>
      </c>
      <c r="G23" s="54"/>
      <c r="H23" s="55">
        <f t="shared" si="5"/>
        <v>0</v>
      </c>
      <c r="I23" s="214" t="str">
        <f t="shared" ca="1" si="0"/>
        <v/>
      </c>
      <c r="J23" s="215" t="str">
        <f t="shared" si="4"/>
        <v>B120rl5 sq.m. to 20 sq.m.m²</v>
      </c>
      <c r="K23" s="216">
        <f>MATCH(J23,'[4]Pay Items'!$K$1:$K$646,0)</f>
        <v>198</v>
      </c>
      <c r="L23" s="217" t="str">
        <f t="shared" ca="1" si="1"/>
        <v>F0</v>
      </c>
      <c r="M23" s="217" t="str">
        <f t="shared" ca="1" si="2"/>
        <v>C2</v>
      </c>
      <c r="N23" s="217" t="str">
        <f t="shared" ca="1" si="3"/>
        <v>C2</v>
      </c>
    </row>
    <row r="24" spans="1:14" s="56" customFormat="1" ht="36" customHeight="1" x14ac:dyDescent="0.2">
      <c r="A24" s="65" t="s">
        <v>351</v>
      </c>
      <c r="B24" s="67" t="s">
        <v>326</v>
      </c>
      <c r="C24" s="50" t="s">
        <v>327</v>
      </c>
      <c r="D24" s="51" t="s">
        <v>115</v>
      </c>
      <c r="E24" s="52" t="s">
        <v>120</v>
      </c>
      <c r="F24" s="53">
        <v>580</v>
      </c>
      <c r="G24" s="54"/>
      <c r="H24" s="55">
        <f t="shared" si="5"/>
        <v>0</v>
      </c>
      <c r="I24" s="214" t="str">
        <f t="shared" ca="1" si="0"/>
        <v/>
      </c>
      <c r="J24" s="215" t="str">
        <f t="shared" si="4"/>
        <v>B121rlGreater than 20 sq.m.m²</v>
      </c>
      <c r="K24" s="216">
        <f>MATCH(J24,'[4]Pay Items'!$K$1:$K$646,0)</f>
        <v>199</v>
      </c>
      <c r="L24" s="217" t="str">
        <f t="shared" ca="1" si="1"/>
        <v>F0</v>
      </c>
      <c r="M24" s="217" t="str">
        <f t="shared" ca="1" si="2"/>
        <v>C2</v>
      </c>
      <c r="N24" s="217" t="str">
        <f t="shared" ca="1" si="3"/>
        <v>C2</v>
      </c>
    </row>
    <row r="25" spans="1:14" s="56" customFormat="1" ht="36" customHeight="1" x14ac:dyDescent="0.2">
      <c r="A25" s="65" t="s">
        <v>368</v>
      </c>
      <c r="B25" s="58" t="s">
        <v>186</v>
      </c>
      <c r="C25" s="50" t="s">
        <v>469</v>
      </c>
      <c r="D25" s="51" t="s">
        <v>115</v>
      </c>
      <c r="E25" s="52"/>
      <c r="F25" s="62"/>
      <c r="G25" s="64"/>
      <c r="H25" s="55">
        <f t="shared" ref="H25" si="10">ROUND(G25*F25,2)</f>
        <v>0</v>
      </c>
      <c r="I25" s="214" t="str">
        <f t="shared" ca="1" si="0"/>
        <v>LOCKED</v>
      </c>
      <c r="J25" s="215" t="str">
        <f t="shared" si="4"/>
        <v>B121rlA150 mm Type 2 Concrete Reinforced Sidewalk</v>
      </c>
      <c r="K25" s="216" t="e">
        <f>MATCH(J25,'[4]Pay Items'!$K$1:$K$646,0)</f>
        <v>#N/A</v>
      </c>
      <c r="L25" s="217" t="str">
        <f t="shared" ca="1" si="1"/>
        <v>F0</v>
      </c>
      <c r="M25" s="217" t="str">
        <f t="shared" ca="1" si="2"/>
        <v>C2</v>
      </c>
      <c r="N25" s="217" t="str">
        <f t="shared" ca="1" si="3"/>
        <v>C2</v>
      </c>
    </row>
    <row r="26" spans="1:14" s="56" customFormat="1" ht="36" customHeight="1" x14ac:dyDescent="0.2">
      <c r="A26" s="65" t="s">
        <v>369</v>
      </c>
      <c r="B26" s="67" t="s">
        <v>322</v>
      </c>
      <c r="C26" s="50" t="s">
        <v>325</v>
      </c>
      <c r="D26" s="51"/>
      <c r="E26" s="52" t="s">
        <v>120</v>
      </c>
      <c r="F26" s="53">
        <v>7</v>
      </c>
      <c r="G26" s="54"/>
      <c r="H26" s="55">
        <f t="shared" si="5"/>
        <v>0</v>
      </c>
      <c r="I26" s="214" t="str">
        <f t="shared" ca="1" si="0"/>
        <v/>
      </c>
      <c r="J26" s="215" t="str">
        <f t="shared" si="4"/>
        <v>B121rlC5 sq.m. to 20 sq.m.m²</v>
      </c>
      <c r="K26" s="216">
        <f>MATCH(J26,'[4]Pay Items'!$K$1:$K$646,0)</f>
        <v>202</v>
      </c>
      <c r="L26" s="217" t="str">
        <f t="shared" ca="1" si="1"/>
        <v>F0</v>
      </c>
      <c r="M26" s="217" t="str">
        <f t="shared" ca="1" si="2"/>
        <v>C2</v>
      </c>
      <c r="N26" s="217" t="str">
        <f t="shared" ca="1" si="3"/>
        <v>C2</v>
      </c>
    </row>
    <row r="27" spans="1:14" s="56" customFormat="1" ht="36" customHeight="1" x14ac:dyDescent="0.2">
      <c r="A27" s="65" t="s">
        <v>250</v>
      </c>
      <c r="B27" s="49" t="s">
        <v>52</v>
      </c>
      <c r="C27" s="50" t="s">
        <v>220</v>
      </c>
      <c r="D27" s="51" t="s">
        <v>2</v>
      </c>
      <c r="E27" s="52" t="s">
        <v>120</v>
      </c>
      <c r="F27" s="68">
        <v>5</v>
      </c>
      <c r="G27" s="54"/>
      <c r="H27" s="55">
        <f t="shared" si="5"/>
        <v>0</v>
      </c>
      <c r="I27" s="214" t="str">
        <f t="shared" ca="1" si="0"/>
        <v/>
      </c>
      <c r="J27" s="215" t="str">
        <f t="shared" si="4"/>
        <v>B124Adjustment of Precast Sidewalk BlocksCW 3235-R9m²</v>
      </c>
      <c r="K27" s="216">
        <f>MATCH(J27,'[4]Pay Items'!$K$1:$K$646,0)</f>
        <v>206</v>
      </c>
      <c r="L27" s="217" t="str">
        <f t="shared" ca="1" si="1"/>
        <v>F0</v>
      </c>
      <c r="M27" s="217" t="str">
        <f t="shared" ca="1" si="2"/>
        <v>C2</v>
      </c>
      <c r="N27" s="217" t="str">
        <f t="shared" ca="1" si="3"/>
        <v>C2</v>
      </c>
    </row>
    <row r="28" spans="1:14" s="56" customFormat="1" ht="36" customHeight="1" x14ac:dyDescent="0.2">
      <c r="A28" s="65" t="s">
        <v>251</v>
      </c>
      <c r="B28" s="49" t="s">
        <v>470</v>
      </c>
      <c r="C28" s="50" t="s">
        <v>221</v>
      </c>
      <c r="D28" s="51" t="s">
        <v>2</v>
      </c>
      <c r="E28" s="52" t="s">
        <v>120</v>
      </c>
      <c r="F28" s="53">
        <v>5</v>
      </c>
      <c r="G28" s="54"/>
      <c r="H28" s="55">
        <f t="shared" si="5"/>
        <v>0</v>
      </c>
      <c r="I28" s="214" t="str">
        <f t="shared" ca="1" si="0"/>
        <v/>
      </c>
      <c r="J28" s="215" t="str">
        <f t="shared" si="4"/>
        <v>B125Supply of Precast Sidewalk BlocksCW 3235-R9m²</v>
      </c>
      <c r="K28" s="216">
        <f>MATCH(J28,'[4]Pay Items'!$K$1:$K$646,0)</f>
        <v>207</v>
      </c>
      <c r="L28" s="217" t="str">
        <f t="shared" ca="1" si="1"/>
        <v>F0</v>
      </c>
      <c r="M28" s="217" t="str">
        <f t="shared" ca="1" si="2"/>
        <v>C2</v>
      </c>
      <c r="N28" s="217" t="str">
        <f t="shared" ca="1" si="3"/>
        <v>C2</v>
      </c>
    </row>
    <row r="29" spans="1:14" s="56" customFormat="1" ht="36" customHeight="1" x14ac:dyDescent="0.2">
      <c r="A29" s="65" t="s">
        <v>310</v>
      </c>
      <c r="B29" s="49" t="s">
        <v>54</v>
      </c>
      <c r="C29" s="50" t="s">
        <v>302</v>
      </c>
      <c r="D29" s="51" t="s">
        <v>2</v>
      </c>
      <c r="E29" s="52" t="s">
        <v>120</v>
      </c>
      <c r="F29" s="53">
        <v>5</v>
      </c>
      <c r="G29" s="54"/>
      <c r="H29" s="55">
        <f t="shared" si="5"/>
        <v>0</v>
      </c>
      <c r="I29" s="214" t="str">
        <f t="shared" ca="1" si="0"/>
        <v/>
      </c>
      <c r="J29" s="215" t="str">
        <f t="shared" si="4"/>
        <v>B125ARemoval of Precast Sidewalk BlocksCW 3235-R9m²</v>
      </c>
      <c r="K29" s="216">
        <f>MATCH(J29,'[4]Pay Items'!$K$1:$K$646,0)</f>
        <v>208</v>
      </c>
      <c r="L29" s="217" t="str">
        <f t="shared" ca="1" si="1"/>
        <v>F0</v>
      </c>
      <c r="M29" s="217" t="str">
        <f t="shared" ca="1" si="2"/>
        <v>C2</v>
      </c>
      <c r="N29" s="217" t="str">
        <f t="shared" ca="1" si="3"/>
        <v>C2</v>
      </c>
    </row>
    <row r="30" spans="1:14" s="56" customFormat="1" ht="36" customHeight="1" x14ac:dyDescent="0.2">
      <c r="A30" s="65" t="s">
        <v>352</v>
      </c>
      <c r="B30" s="49" t="s">
        <v>471</v>
      </c>
      <c r="C30" s="50" t="s">
        <v>181</v>
      </c>
      <c r="D30" s="51" t="s">
        <v>371</v>
      </c>
      <c r="E30" s="52"/>
      <c r="F30" s="62"/>
      <c r="G30" s="64"/>
      <c r="H30" s="55">
        <f t="shared" si="5"/>
        <v>0</v>
      </c>
      <c r="I30" s="214" t="str">
        <f t="shared" ca="1" si="0"/>
        <v>LOCKED</v>
      </c>
      <c r="J30" s="215" t="str">
        <f t="shared" si="4"/>
        <v>B126rConcrete Curb RemovalCW 3240-R10</v>
      </c>
      <c r="K30" s="216">
        <f>MATCH(J30,'[4]Pay Items'!$K$1:$K$646,0)</f>
        <v>209</v>
      </c>
      <c r="L30" s="217" t="str">
        <f t="shared" ca="1" si="1"/>
        <v>F0</v>
      </c>
      <c r="M30" s="217" t="str">
        <f t="shared" ca="1" si="2"/>
        <v>C2</v>
      </c>
      <c r="N30" s="217" t="str">
        <f t="shared" ca="1" si="3"/>
        <v>C2</v>
      </c>
    </row>
    <row r="31" spans="1:14" s="56" customFormat="1" ht="36" customHeight="1" x14ac:dyDescent="0.2">
      <c r="A31" s="65" t="s">
        <v>416</v>
      </c>
      <c r="B31" s="58" t="s">
        <v>185</v>
      </c>
      <c r="C31" s="50" t="s">
        <v>377</v>
      </c>
      <c r="D31" s="51" t="s">
        <v>115</v>
      </c>
      <c r="E31" s="52" t="s">
        <v>124</v>
      </c>
      <c r="F31" s="53">
        <v>65</v>
      </c>
      <c r="G31" s="54"/>
      <c r="H31" s="55">
        <f t="shared" si="5"/>
        <v>0</v>
      </c>
      <c r="I31" s="214" t="str">
        <f t="shared" ca="1" si="0"/>
        <v/>
      </c>
      <c r="J31" s="215" t="str">
        <f t="shared" si="4"/>
        <v>B127rBBarrier Separatem</v>
      </c>
      <c r="K31" s="216">
        <f>MATCH(J31,'[4]Pay Items'!$K$1:$K$646,0)</f>
        <v>212</v>
      </c>
      <c r="L31" s="217" t="str">
        <f t="shared" ca="1" si="1"/>
        <v>F0</v>
      </c>
      <c r="M31" s="217" t="str">
        <f t="shared" ca="1" si="2"/>
        <v>C2</v>
      </c>
      <c r="N31" s="217" t="str">
        <f t="shared" ca="1" si="3"/>
        <v>C2</v>
      </c>
    </row>
    <row r="32" spans="1:14" s="56" customFormat="1" ht="36" customHeight="1" x14ac:dyDescent="0.2">
      <c r="A32" s="65" t="s">
        <v>354</v>
      </c>
      <c r="B32" s="49" t="s">
        <v>55</v>
      </c>
      <c r="C32" s="50" t="s">
        <v>182</v>
      </c>
      <c r="D32" s="51" t="s">
        <v>371</v>
      </c>
      <c r="E32" s="52"/>
      <c r="F32" s="62"/>
      <c r="G32" s="64"/>
      <c r="H32" s="55">
        <f t="shared" si="5"/>
        <v>0</v>
      </c>
      <c r="I32" s="214" t="str">
        <f t="shared" ca="1" si="0"/>
        <v>LOCKED</v>
      </c>
      <c r="J32" s="215" t="str">
        <f t="shared" si="4"/>
        <v>B135iConcrete Curb InstallationCW 3240-R10</v>
      </c>
      <c r="K32" s="216">
        <f>MATCH(J32,'[4]Pay Items'!$K$1:$K$646,0)</f>
        <v>222</v>
      </c>
      <c r="L32" s="217" t="str">
        <f t="shared" ca="1" si="1"/>
        <v>F0</v>
      </c>
      <c r="M32" s="217" t="str">
        <f t="shared" ca="1" si="2"/>
        <v>C2</v>
      </c>
      <c r="N32" s="217" t="str">
        <f t="shared" ca="1" si="3"/>
        <v>C2</v>
      </c>
    </row>
    <row r="33" spans="1:14" s="56" customFormat="1" ht="48" customHeight="1" x14ac:dyDescent="0.2">
      <c r="A33" s="65" t="s">
        <v>417</v>
      </c>
      <c r="B33" s="58" t="s">
        <v>185</v>
      </c>
      <c r="C33" s="50" t="s">
        <v>472</v>
      </c>
      <c r="D33" s="51" t="s">
        <v>213</v>
      </c>
      <c r="E33" s="52" t="s">
        <v>124</v>
      </c>
      <c r="F33" s="53">
        <v>65</v>
      </c>
      <c r="G33" s="54"/>
      <c r="H33" s="55">
        <f t="shared" si="5"/>
        <v>0</v>
      </c>
      <c r="I33" s="214" t="str">
        <f t="shared" ca="1" si="0"/>
        <v/>
      </c>
      <c r="J33" s="215" t="str">
        <f t="shared" si="4"/>
        <v>B139iAType 2 Concrete Modified Barrier (150 mm reveal ht, Dowelled)SD-203Bm</v>
      </c>
      <c r="K33" s="216" t="e">
        <f>MATCH(J33,'[4]Pay Items'!$K$1:$K$646,0)</f>
        <v>#N/A</v>
      </c>
      <c r="L33" s="217" t="str">
        <f t="shared" ca="1" si="1"/>
        <v>F0</v>
      </c>
      <c r="M33" s="217" t="str">
        <f t="shared" ca="1" si="2"/>
        <v>C2</v>
      </c>
      <c r="N33" s="217" t="str">
        <f t="shared" ca="1" si="3"/>
        <v>C2</v>
      </c>
    </row>
    <row r="34" spans="1:14" s="56" customFormat="1" ht="36" customHeight="1" x14ac:dyDescent="0.2">
      <c r="A34" s="65" t="s">
        <v>357</v>
      </c>
      <c r="B34" s="49" t="s">
        <v>56</v>
      </c>
      <c r="C34" s="50" t="s">
        <v>99</v>
      </c>
      <c r="D34" s="51" t="s">
        <v>448</v>
      </c>
      <c r="E34" s="52"/>
      <c r="F34" s="62"/>
      <c r="G34" s="64"/>
      <c r="H34" s="55">
        <f t="shared" si="5"/>
        <v>0</v>
      </c>
      <c r="I34" s="214" t="str">
        <f t="shared" ca="1" si="0"/>
        <v>LOCKED</v>
      </c>
      <c r="J34" s="215" t="str">
        <f t="shared" si="4"/>
        <v>B154rlConcrete Curb RenewalCW 3240-R10</v>
      </c>
      <c r="K34" s="216">
        <f>MATCH(J34,'[4]Pay Items'!$K$1:$K$646,0)</f>
        <v>262</v>
      </c>
      <c r="L34" s="217" t="str">
        <f t="shared" ca="1" si="1"/>
        <v>F0</v>
      </c>
      <c r="M34" s="217" t="str">
        <f t="shared" ca="1" si="2"/>
        <v>C2</v>
      </c>
      <c r="N34" s="217" t="str">
        <f t="shared" ca="1" si="3"/>
        <v>C2</v>
      </c>
    </row>
    <row r="35" spans="1:14" s="56" customFormat="1" ht="48" customHeight="1" x14ac:dyDescent="0.2">
      <c r="A35" s="65" t="s">
        <v>358</v>
      </c>
      <c r="B35" s="58" t="s">
        <v>185</v>
      </c>
      <c r="C35" s="50" t="s">
        <v>473</v>
      </c>
      <c r="D35" s="51" t="s">
        <v>328</v>
      </c>
      <c r="E35" s="52"/>
      <c r="F35" s="62"/>
      <c r="G35" s="64"/>
      <c r="H35" s="55">
        <f t="shared" si="5"/>
        <v>0</v>
      </c>
      <c r="I35" s="214" t="str">
        <f t="shared" ca="1" si="0"/>
        <v>LOCKED</v>
      </c>
      <c r="J35" s="215" t="str">
        <f t="shared" si="4"/>
        <v>B155rlType 2 Concrete Barrier (100 mm reveal ht, Dowelled)SD-205,SD-206A</v>
      </c>
      <c r="K35" s="216" t="e">
        <f>MATCH(J35,'[4]Pay Items'!$K$1:$K$646,0)</f>
        <v>#N/A</v>
      </c>
      <c r="L35" s="217" t="str">
        <f t="shared" ca="1" si="1"/>
        <v>F0</v>
      </c>
      <c r="M35" s="217" t="str">
        <f t="shared" ca="1" si="2"/>
        <v>C2</v>
      </c>
      <c r="N35" s="217" t="str">
        <f t="shared" ca="1" si="3"/>
        <v>C2</v>
      </c>
    </row>
    <row r="36" spans="1:14" s="56" customFormat="1" ht="36" customHeight="1" x14ac:dyDescent="0.2">
      <c r="A36" s="65" t="s">
        <v>474</v>
      </c>
      <c r="B36" s="67" t="s">
        <v>322</v>
      </c>
      <c r="C36" s="50" t="s">
        <v>330</v>
      </c>
      <c r="D36" s="51"/>
      <c r="E36" s="52" t="s">
        <v>124</v>
      </c>
      <c r="F36" s="53">
        <v>85</v>
      </c>
      <c r="G36" s="54"/>
      <c r="H36" s="55">
        <f t="shared" si="5"/>
        <v>0</v>
      </c>
      <c r="I36" s="214" t="str">
        <f t="shared" ca="1" si="0"/>
        <v/>
      </c>
      <c r="J36" s="215" t="str">
        <f t="shared" si="4"/>
        <v>B155rl23 m to 30 mm</v>
      </c>
      <c r="K36" s="216" t="e">
        <f>MATCH(J36,'[4]Pay Items'!$K$1:$K$646,0)</f>
        <v>#N/A</v>
      </c>
      <c r="L36" s="217" t="str">
        <f t="shared" ca="1" si="1"/>
        <v>F0</v>
      </c>
      <c r="M36" s="217" t="str">
        <f t="shared" ca="1" si="2"/>
        <v>C2</v>
      </c>
      <c r="N36" s="217" t="str">
        <f t="shared" ca="1" si="3"/>
        <v>C2</v>
      </c>
    </row>
    <row r="37" spans="1:14" s="56" customFormat="1" ht="36" customHeight="1" x14ac:dyDescent="0.2">
      <c r="A37" s="65" t="s">
        <v>475</v>
      </c>
      <c r="B37" s="67" t="s">
        <v>324</v>
      </c>
      <c r="C37" s="50" t="s">
        <v>332</v>
      </c>
      <c r="D37" s="51" t="s">
        <v>115</v>
      </c>
      <c r="E37" s="52" t="s">
        <v>124</v>
      </c>
      <c r="F37" s="53">
        <v>112</v>
      </c>
      <c r="G37" s="54"/>
      <c r="H37" s="55">
        <f t="shared" si="5"/>
        <v>0</v>
      </c>
      <c r="I37" s="214" t="str">
        <f t="shared" ca="1" si="0"/>
        <v/>
      </c>
      <c r="J37" s="215" t="str">
        <f t="shared" si="4"/>
        <v>B155rl3Greater than 30 mm</v>
      </c>
      <c r="K37" s="216" t="e">
        <f>MATCH(J37,'[4]Pay Items'!$K$1:$K$646,0)</f>
        <v>#N/A</v>
      </c>
      <c r="L37" s="217" t="str">
        <f t="shared" ca="1" si="1"/>
        <v>F0</v>
      </c>
      <c r="M37" s="217" t="str">
        <f t="shared" ca="1" si="2"/>
        <v>C2</v>
      </c>
      <c r="N37" s="217" t="str">
        <f t="shared" ca="1" si="3"/>
        <v>C2</v>
      </c>
    </row>
    <row r="38" spans="1:14" s="56" customFormat="1" ht="48" customHeight="1" x14ac:dyDescent="0.2">
      <c r="A38" s="65" t="s">
        <v>373</v>
      </c>
      <c r="B38" s="58" t="s">
        <v>186</v>
      </c>
      <c r="C38" s="50" t="s">
        <v>476</v>
      </c>
      <c r="D38" s="51" t="s">
        <v>333</v>
      </c>
      <c r="E38" s="52" t="s">
        <v>124</v>
      </c>
      <c r="F38" s="53">
        <v>18</v>
      </c>
      <c r="G38" s="54"/>
      <c r="H38" s="55">
        <f t="shared" si="5"/>
        <v>0</v>
      </c>
      <c r="I38" s="214" t="str">
        <f t="shared" ca="1" si="0"/>
        <v/>
      </c>
      <c r="J38" s="215" t="str">
        <f t="shared" si="4"/>
        <v>B184rlAType 2 Concrete Curb Ramp (8-12 mm reveal ht, Monolithic)SD-229C,Dm</v>
      </c>
      <c r="K38" s="216" t="e">
        <f>MATCH(J38,'[4]Pay Items'!$K$1:$K$646,0)</f>
        <v>#N/A</v>
      </c>
      <c r="L38" s="217" t="str">
        <f t="shared" ca="1" si="1"/>
        <v>F0</v>
      </c>
      <c r="M38" s="217" t="str">
        <f t="shared" ca="1" si="2"/>
        <v>C2</v>
      </c>
      <c r="N38" s="217" t="str">
        <f t="shared" ca="1" si="3"/>
        <v>C2</v>
      </c>
    </row>
    <row r="39" spans="1:14" s="56" customFormat="1" ht="36" customHeight="1" x14ac:dyDescent="0.2">
      <c r="A39" s="65" t="s">
        <v>252</v>
      </c>
      <c r="B39" s="49" t="s">
        <v>58</v>
      </c>
      <c r="C39" s="50" t="s">
        <v>107</v>
      </c>
      <c r="D39" s="51" t="s">
        <v>341</v>
      </c>
      <c r="E39" s="52" t="s">
        <v>120</v>
      </c>
      <c r="F39" s="53">
        <v>5</v>
      </c>
      <c r="G39" s="54"/>
      <c r="H39" s="55">
        <f t="shared" si="5"/>
        <v>0</v>
      </c>
      <c r="I39" s="214" t="str">
        <f t="shared" ca="1" si="0"/>
        <v/>
      </c>
      <c r="J39" s="215" t="str">
        <f t="shared" si="4"/>
        <v>B189Regrading Existing Interlocking Paving StonesCW 3330-R5m²</v>
      </c>
      <c r="K39" s="216">
        <f>MATCH(J39,'[4]Pay Items'!$K$1:$K$646,0)</f>
        <v>318</v>
      </c>
      <c r="L39" s="217" t="str">
        <f t="shared" ca="1" si="1"/>
        <v>F0</v>
      </c>
      <c r="M39" s="217" t="str">
        <f t="shared" ca="1" si="2"/>
        <v>C2</v>
      </c>
      <c r="N39" s="217" t="str">
        <f t="shared" ca="1" si="3"/>
        <v>C2</v>
      </c>
    </row>
    <row r="40" spans="1:14" s="56" customFormat="1" ht="36" customHeight="1" x14ac:dyDescent="0.2">
      <c r="A40" s="65" t="s">
        <v>253</v>
      </c>
      <c r="B40" s="49" t="s">
        <v>59</v>
      </c>
      <c r="C40" s="50" t="s">
        <v>190</v>
      </c>
      <c r="D40" s="51" t="s">
        <v>420</v>
      </c>
      <c r="E40" s="69"/>
      <c r="F40" s="62"/>
      <c r="G40" s="64"/>
      <c r="H40" s="55">
        <f t="shared" si="5"/>
        <v>0</v>
      </c>
      <c r="I40" s="214" t="str">
        <f t="shared" ca="1" si="0"/>
        <v>LOCKED</v>
      </c>
      <c r="J40" s="215" t="str">
        <f t="shared" si="4"/>
        <v>B190Construction of Asphaltic Concrete OverlayCW 3410-R12</v>
      </c>
      <c r="K40" s="216">
        <f>MATCH(J40,'[4]Pay Items'!$K$1:$K$646,0)</f>
        <v>319</v>
      </c>
      <c r="L40" s="217" t="str">
        <f t="shared" ca="1" si="1"/>
        <v>F0</v>
      </c>
      <c r="M40" s="217" t="str">
        <f t="shared" ca="1" si="2"/>
        <v>C2</v>
      </c>
      <c r="N40" s="217" t="str">
        <f t="shared" ca="1" si="3"/>
        <v>C2</v>
      </c>
    </row>
    <row r="41" spans="1:14" s="56" customFormat="1" ht="36" customHeight="1" x14ac:dyDescent="0.2">
      <c r="A41" s="65" t="s">
        <v>254</v>
      </c>
      <c r="B41" s="58" t="s">
        <v>185</v>
      </c>
      <c r="C41" s="50" t="s">
        <v>191</v>
      </c>
      <c r="D41" s="51"/>
      <c r="E41" s="52"/>
      <c r="F41" s="62"/>
      <c r="G41" s="64"/>
      <c r="H41" s="55">
        <f t="shared" si="5"/>
        <v>0</v>
      </c>
      <c r="I41" s="214" t="str">
        <f t="shared" ca="1" si="0"/>
        <v>LOCKED</v>
      </c>
      <c r="J41" s="215" t="str">
        <f t="shared" si="4"/>
        <v>B191Main Line Paving</v>
      </c>
      <c r="K41" s="216">
        <f>MATCH(J41,'[4]Pay Items'!$K$1:$K$646,0)</f>
        <v>320</v>
      </c>
      <c r="L41" s="217" t="str">
        <f t="shared" ca="1" si="1"/>
        <v>F0</v>
      </c>
      <c r="M41" s="217" t="str">
        <f t="shared" ca="1" si="2"/>
        <v>C2</v>
      </c>
      <c r="N41" s="217" t="str">
        <f t="shared" ca="1" si="3"/>
        <v>C2</v>
      </c>
    </row>
    <row r="42" spans="1:14" s="56" customFormat="1" ht="36" customHeight="1" x14ac:dyDescent="0.2">
      <c r="A42" s="65" t="s">
        <v>255</v>
      </c>
      <c r="B42" s="67" t="s">
        <v>322</v>
      </c>
      <c r="C42" s="50" t="s">
        <v>334</v>
      </c>
      <c r="D42" s="51"/>
      <c r="E42" s="52" t="s">
        <v>122</v>
      </c>
      <c r="F42" s="53">
        <v>590</v>
      </c>
      <c r="G42" s="54"/>
      <c r="H42" s="55">
        <f t="shared" si="5"/>
        <v>0</v>
      </c>
      <c r="I42" s="214" t="str">
        <f t="shared" ca="1" si="0"/>
        <v/>
      </c>
      <c r="J42" s="215" t="str">
        <f t="shared" si="4"/>
        <v>B193Type IAtonne</v>
      </c>
      <c r="K42" s="216">
        <f>MATCH(J42,'[4]Pay Items'!$K$1:$K$646,0)</f>
        <v>321</v>
      </c>
      <c r="L42" s="217" t="str">
        <f t="shared" ca="1" si="1"/>
        <v>F0</v>
      </c>
      <c r="M42" s="217" t="str">
        <f t="shared" ca="1" si="2"/>
        <v>C2</v>
      </c>
      <c r="N42" s="217" t="str">
        <f t="shared" ca="1" si="3"/>
        <v>C2</v>
      </c>
    </row>
    <row r="43" spans="1:14" s="56" customFormat="1" ht="36" customHeight="1" x14ac:dyDescent="0.2">
      <c r="A43" s="65" t="s">
        <v>256</v>
      </c>
      <c r="B43" s="58" t="s">
        <v>186</v>
      </c>
      <c r="C43" s="50" t="s">
        <v>192</v>
      </c>
      <c r="D43" s="51"/>
      <c r="E43" s="52"/>
      <c r="F43" s="62"/>
      <c r="G43" s="64"/>
      <c r="H43" s="55">
        <f t="shared" si="5"/>
        <v>0</v>
      </c>
      <c r="I43" s="214" t="str">
        <f t="shared" ca="1" si="0"/>
        <v>LOCKED</v>
      </c>
      <c r="J43" s="215" t="str">
        <f t="shared" si="4"/>
        <v>B194Tie-ins and Approaches</v>
      </c>
      <c r="K43" s="216">
        <f>MATCH(J43,'[4]Pay Items'!$K$1:$K$646,0)</f>
        <v>323</v>
      </c>
      <c r="L43" s="217" t="str">
        <f t="shared" ca="1" si="1"/>
        <v>F0</v>
      </c>
      <c r="M43" s="217" t="str">
        <f t="shared" ca="1" si="2"/>
        <v>C2</v>
      </c>
      <c r="N43" s="217" t="str">
        <f t="shared" ca="1" si="3"/>
        <v>C2</v>
      </c>
    </row>
    <row r="44" spans="1:14" s="56" customFormat="1" ht="36" customHeight="1" x14ac:dyDescent="0.2">
      <c r="A44" s="65" t="s">
        <v>257</v>
      </c>
      <c r="B44" s="67" t="s">
        <v>322</v>
      </c>
      <c r="C44" s="50" t="s">
        <v>334</v>
      </c>
      <c r="D44" s="51"/>
      <c r="E44" s="52" t="s">
        <v>122</v>
      </c>
      <c r="F44" s="53">
        <v>90</v>
      </c>
      <c r="G44" s="54"/>
      <c r="H44" s="55">
        <f t="shared" si="5"/>
        <v>0</v>
      </c>
      <c r="I44" s="214" t="str">
        <f t="shared" ca="1" si="0"/>
        <v/>
      </c>
      <c r="J44" s="215" t="str">
        <f t="shared" si="4"/>
        <v>B195Type IAtonne</v>
      </c>
      <c r="K44" s="216">
        <f>MATCH(J44,'[4]Pay Items'!$K$1:$K$646,0)</f>
        <v>324</v>
      </c>
      <c r="L44" s="217" t="str">
        <f t="shared" ca="1" si="1"/>
        <v>F0</v>
      </c>
      <c r="M44" s="217" t="str">
        <f t="shared" ca="1" si="2"/>
        <v>C2</v>
      </c>
      <c r="N44" s="217" t="str">
        <f t="shared" ca="1" si="3"/>
        <v>C2</v>
      </c>
    </row>
    <row r="45" spans="1:14" s="56" customFormat="1" ht="36" customHeight="1" x14ac:dyDescent="0.2">
      <c r="A45" s="65" t="s">
        <v>258</v>
      </c>
      <c r="B45" s="49" t="s">
        <v>60</v>
      </c>
      <c r="C45" s="50" t="s">
        <v>49</v>
      </c>
      <c r="D45" s="51" t="s">
        <v>374</v>
      </c>
      <c r="E45" s="52"/>
      <c r="F45" s="62"/>
      <c r="G45" s="64"/>
      <c r="H45" s="55">
        <f t="shared" si="5"/>
        <v>0</v>
      </c>
      <c r="I45" s="214" t="str">
        <f t="shared" ca="1" si="0"/>
        <v>LOCKED</v>
      </c>
      <c r="J45" s="215" t="str">
        <f t="shared" si="4"/>
        <v>B200Planing of PavementCW 3450-R6</v>
      </c>
      <c r="K45" s="216">
        <f>MATCH(J45,'[4]Pay Items'!$K$1:$K$646,0)</f>
        <v>329</v>
      </c>
      <c r="L45" s="217" t="str">
        <f t="shared" ca="1" si="1"/>
        <v>F0</v>
      </c>
      <c r="M45" s="217" t="str">
        <f t="shared" ca="1" si="2"/>
        <v>C2</v>
      </c>
      <c r="N45" s="217" t="str">
        <f t="shared" ca="1" si="3"/>
        <v>C2</v>
      </c>
    </row>
    <row r="46" spans="1:14" s="56" customFormat="1" ht="36" customHeight="1" x14ac:dyDescent="0.2">
      <c r="A46" s="65" t="s">
        <v>260</v>
      </c>
      <c r="B46" s="58" t="s">
        <v>185</v>
      </c>
      <c r="C46" s="50" t="s">
        <v>47</v>
      </c>
      <c r="D46" s="51" t="s">
        <v>115</v>
      </c>
      <c r="E46" s="52" t="s">
        <v>120</v>
      </c>
      <c r="F46" s="53">
        <v>2530</v>
      </c>
      <c r="G46" s="54"/>
      <c r="H46" s="55">
        <f t="shared" si="5"/>
        <v>0</v>
      </c>
      <c r="I46" s="214" t="str">
        <f t="shared" ca="1" si="0"/>
        <v/>
      </c>
      <c r="J46" s="215" t="str">
        <f t="shared" si="4"/>
        <v>B20250 - 100 mm Depth (Asphalt)m²</v>
      </c>
      <c r="K46" s="216">
        <f>MATCH(J46,'[4]Pay Items'!$K$1:$K$646,0)</f>
        <v>331</v>
      </c>
      <c r="L46" s="217" t="str">
        <f t="shared" ca="1" si="1"/>
        <v>F0</v>
      </c>
      <c r="M46" s="217" t="str">
        <f t="shared" ca="1" si="2"/>
        <v>C2</v>
      </c>
      <c r="N46" s="217" t="str">
        <f t="shared" ca="1" si="3"/>
        <v>C2</v>
      </c>
    </row>
    <row r="47" spans="1:14" s="56" customFormat="1" ht="36" customHeight="1" x14ac:dyDescent="0.2">
      <c r="A47" s="65" t="s">
        <v>289</v>
      </c>
      <c r="B47" s="49" t="s">
        <v>61</v>
      </c>
      <c r="C47" s="50" t="s">
        <v>442</v>
      </c>
      <c r="D47" s="51" t="s">
        <v>451</v>
      </c>
      <c r="E47" s="52"/>
      <c r="F47" s="62"/>
      <c r="G47" s="64"/>
      <c r="H47" s="55">
        <f t="shared" si="5"/>
        <v>0</v>
      </c>
      <c r="I47" s="214" t="str">
        <f t="shared" ca="1" si="0"/>
        <v>LOCKED</v>
      </c>
      <c r="J47" s="215" t="str">
        <f t="shared" si="4"/>
        <v>B206Supply and Install Pavement Repair FabricCW 3140-R1</v>
      </c>
      <c r="K47" s="216">
        <f>MATCH(J47,'[4]Pay Items'!$K$1:$K$646,0)</f>
        <v>335</v>
      </c>
      <c r="L47" s="217" t="str">
        <f t="shared" ca="1" si="1"/>
        <v>F0</v>
      </c>
      <c r="M47" s="217" t="str">
        <f t="shared" ca="1" si="2"/>
        <v>C2</v>
      </c>
      <c r="N47" s="217" t="str">
        <f t="shared" ca="1" si="3"/>
        <v>C2</v>
      </c>
    </row>
    <row r="48" spans="1:14" s="56" customFormat="1" ht="36" customHeight="1" x14ac:dyDescent="0.2">
      <c r="A48" s="65" t="s">
        <v>440</v>
      </c>
      <c r="B48" s="58" t="s">
        <v>185</v>
      </c>
      <c r="C48" s="50" t="s">
        <v>441</v>
      </c>
      <c r="D48" s="51"/>
      <c r="E48" s="52" t="s">
        <v>120</v>
      </c>
      <c r="F48" s="68">
        <v>600</v>
      </c>
      <c r="G48" s="54"/>
      <c r="H48" s="55">
        <f t="shared" si="5"/>
        <v>0</v>
      </c>
      <c r="I48" s="214" t="str">
        <f t="shared" ca="1" si="0"/>
        <v/>
      </c>
      <c r="J48" s="215" t="str">
        <f t="shared" si="4"/>
        <v>B206BType Bm²</v>
      </c>
      <c r="K48" s="216">
        <f>MATCH(J48,'[4]Pay Items'!$K$1:$K$646,0)</f>
        <v>337</v>
      </c>
      <c r="L48" s="217" t="str">
        <f t="shared" ca="1" si="1"/>
        <v>F0</v>
      </c>
      <c r="M48" s="217" t="str">
        <f t="shared" ca="1" si="2"/>
        <v>C2</v>
      </c>
      <c r="N48" s="217" t="str">
        <f t="shared" ca="1" si="3"/>
        <v>C2</v>
      </c>
    </row>
    <row r="49" spans="1:14" s="56" customFormat="1" ht="36" customHeight="1" x14ac:dyDescent="0.2">
      <c r="A49" s="59"/>
      <c r="B49" s="70"/>
      <c r="C49" s="61" t="s">
        <v>132</v>
      </c>
      <c r="D49" s="62"/>
      <c r="E49" s="71"/>
      <c r="F49" s="62"/>
      <c r="G49" s="64"/>
      <c r="H49" s="55">
        <f t="shared" si="5"/>
        <v>0</v>
      </c>
      <c r="I49" s="214" t="str">
        <f t="shared" ca="1" si="0"/>
        <v>LOCKED</v>
      </c>
      <c r="J49" s="215" t="str">
        <f t="shared" si="4"/>
        <v>JOINT AND CRACK SEALING</v>
      </c>
      <c r="K49" s="216">
        <f>MATCH(J49,'[4]Pay Items'!$K$1:$K$646,0)</f>
        <v>436</v>
      </c>
      <c r="L49" s="217" t="str">
        <f t="shared" ca="1" si="1"/>
        <v>F0</v>
      </c>
      <c r="M49" s="217" t="str">
        <f t="shared" ca="1" si="2"/>
        <v>C2</v>
      </c>
      <c r="N49" s="217" t="str">
        <f t="shared" ca="1" si="3"/>
        <v>C2</v>
      </c>
    </row>
    <row r="50" spans="1:14" s="56" customFormat="1" ht="36" customHeight="1" x14ac:dyDescent="0.2">
      <c r="A50" s="48" t="s">
        <v>277</v>
      </c>
      <c r="B50" s="49" t="s">
        <v>62</v>
      </c>
      <c r="C50" s="50" t="s">
        <v>48</v>
      </c>
      <c r="D50" s="51" t="s">
        <v>343</v>
      </c>
      <c r="E50" s="52" t="s">
        <v>124</v>
      </c>
      <c r="F50" s="68">
        <v>420</v>
      </c>
      <c r="G50" s="54"/>
      <c r="H50" s="55">
        <f t="shared" si="5"/>
        <v>0</v>
      </c>
      <c r="I50" s="214" t="str">
        <f t="shared" ca="1" si="0"/>
        <v/>
      </c>
      <c r="J50" s="215" t="str">
        <f t="shared" si="4"/>
        <v>D006Reflective Crack MaintenanceCW 3250-R7m</v>
      </c>
      <c r="K50" s="216">
        <f>MATCH(J50,'[4]Pay Items'!$K$1:$K$646,0)</f>
        <v>442</v>
      </c>
      <c r="L50" s="217" t="str">
        <f t="shared" ca="1" si="1"/>
        <v>F0</v>
      </c>
      <c r="M50" s="217" t="str">
        <f t="shared" ca="1" si="2"/>
        <v>C2</v>
      </c>
      <c r="N50" s="217" t="str">
        <f t="shared" ca="1" si="3"/>
        <v>C2</v>
      </c>
    </row>
    <row r="51" spans="1:14" s="56" customFormat="1" ht="48" customHeight="1" x14ac:dyDescent="0.2">
      <c r="A51" s="59"/>
      <c r="B51" s="70"/>
      <c r="C51" s="61" t="s">
        <v>133</v>
      </c>
      <c r="D51" s="62"/>
      <c r="E51" s="71"/>
      <c r="F51" s="62"/>
      <c r="G51" s="64"/>
      <c r="H51" s="55">
        <f t="shared" si="5"/>
        <v>0</v>
      </c>
      <c r="I51" s="214" t="str">
        <f t="shared" ca="1" si="0"/>
        <v>LOCKED</v>
      </c>
      <c r="J51" s="215" t="str">
        <f t="shared" si="4"/>
        <v>ASSOCIATED DRAINAGE AND UNDERGROUND WORKS</v>
      </c>
      <c r="K51" s="216">
        <f>MATCH(J51,'[4]Pay Items'!$K$1:$K$646,0)</f>
        <v>444</v>
      </c>
      <c r="L51" s="217" t="str">
        <f t="shared" ca="1" si="1"/>
        <v>F0</v>
      </c>
      <c r="M51" s="217" t="str">
        <f t="shared" ca="1" si="2"/>
        <v>C2</v>
      </c>
      <c r="N51" s="217" t="str">
        <f t="shared" ca="1" si="3"/>
        <v>C2</v>
      </c>
    </row>
    <row r="52" spans="1:14" s="56" customFormat="1" ht="36" customHeight="1" x14ac:dyDescent="0.2">
      <c r="A52" s="48" t="s">
        <v>140</v>
      </c>
      <c r="B52" s="49" t="s">
        <v>170</v>
      </c>
      <c r="C52" s="50" t="s">
        <v>222</v>
      </c>
      <c r="D52" s="51" t="s">
        <v>3</v>
      </c>
      <c r="E52" s="52"/>
      <c r="F52" s="62"/>
      <c r="G52" s="64"/>
      <c r="H52" s="55">
        <f t="shared" si="5"/>
        <v>0</v>
      </c>
      <c r="I52" s="214" t="str">
        <f t="shared" ca="1" si="0"/>
        <v>LOCKED</v>
      </c>
      <c r="J52" s="215" t="str">
        <f t="shared" si="4"/>
        <v>E003Catch BasinCW 2130-R12</v>
      </c>
      <c r="K52" s="216">
        <f>MATCH(J52,'[4]Pay Items'!$K$1:$K$646,0)</f>
        <v>445</v>
      </c>
      <c r="L52" s="217" t="str">
        <f t="shared" ca="1" si="1"/>
        <v>F0</v>
      </c>
      <c r="M52" s="217" t="str">
        <f t="shared" ca="1" si="2"/>
        <v>C2</v>
      </c>
      <c r="N52" s="217" t="str">
        <f t="shared" ca="1" si="3"/>
        <v>C2</v>
      </c>
    </row>
    <row r="53" spans="1:14" s="56" customFormat="1" ht="36" customHeight="1" x14ac:dyDescent="0.2">
      <c r="A53" s="48" t="s">
        <v>141</v>
      </c>
      <c r="B53" s="58" t="s">
        <v>185</v>
      </c>
      <c r="C53" s="50" t="s">
        <v>378</v>
      </c>
      <c r="D53" s="51"/>
      <c r="E53" s="52" t="s">
        <v>123</v>
      </c>
      <c r="F53" s="68">
        <v>4</v>
      </c>
      <c r="G53" s="54"/>
      <c r="H53" s="55">
        <f t="shared" si="5"/>
        <v>0</v>
      </c>
      <c r="I53" s="214" t="str">
        <f t="shared" ca="1" si="0"/>
        <v/>
      </c>
      <c r="J53" s="215" t="str">
        <f t="shared" si="4"/>
        <v>E004SD-024, 1200 mm deepeach</v>
      </c>
      <c r="K53" s="216">
        <f>MATCH(J53,'[4]Pay Items'!$K$1:$K$646,0)</f>
        <v>446</v>
      </c>
      <c r="L53" s="217" t="str">
        <f t="shared" ca="1" si="1"/>
        <v>F0</v>
      </c>
      <c r="M53" s="217" t="str">
        <f t="shared" ca="1" si="2"/>
        <v>C2</v>
      </c>
      <c r="N53" s="217" t="str">
        <f t="shared" ca="1" si="3"/>
        <v>C2</v>
      </c>
    </row>
    <row r="54" spans="1:14" s="56" customFormat="1" ht="36" customHeight="1" x14ac:dyDescent="0.2">
      <c r="A54" s="48" t="s">
        <v>144</v>
      </c>
      <c r="B54" s="49" t="s">
        <v>171</v>
      </c>
      <c r="C54" s="50" t="s">
        <v>225</v>
      </c>
      <c r="D54" s="51" t="s">
        <v>3</v>
      </c>
      <c r="E54" s="52"/>
      <c r="F54" s="62"/>
      <c r="G54" s="64"/>
      <c r="H54" s="55">
        <f t="shared" si="5"/>
        <v>0</v>
      </c>
      <c r="I54" s="214" t="str">
        <f t="shared" ca="1" si="0"/>
        <v>LOCKED</v>
      </c>
      <c r="J54" s="215" t="str">
        <f t="shared" si="4"/>
        <v>E008Sewer ServiceCW 2130-R12</v>
      </c>
      <c r="K54" s="216">
        <f>MATCH(J54,'[4]Pay Items'!$K$1:$K$646,0)</f>
        <v>457</v>
      </c>
      <c r="L54" s="217" t="str">
        <f t="shared" ca="1" si="1"/>
        <v>F0</v>
      </c>
      <c r="M54" s="217" t="str">
        <f t="shared" ca="1" si="2"/>
        <v>C2</v>
      </c>
      <c r="N54" s="217" t="str">
        <f t="shared" ca="1" si="3"/>
        <v>C2</v>
      </c>
    </row>
    <row r="55" spans="1:14" s="56" customFormat="1" ht="36" customHeight="1" x14ac:dyDescent="0.2">
      <c r="A55" s="48" t="s">
        <v>22</v>
      </c>
      <c r="B55" s="58" t="s">
        <v>185</v>
      </c>
      <c r="C55" s="50" t="s">
        <v>477</v>
      </c>
      <c r="D55" s="51"/>
      <c r="E55" s="52"/>
      <c r="F55" s="62"/>
      <c r="G55" s="64"/>
      <c r="H55" s="55">
        <f t="shared" si="5"/>
        <v>0</v>
      </c>
      <c r="I55" s="214" t="str">
        <f t="shared" ca="1" si="0"/>
        <v>LOCKED</v>
      </c>
      <c r="J55" s="215" t="str">
        <f t="shared" si="4"/>
        <v>E009250 mm, PVC</v>
      </c>
      <c r="K55" s="216" t="e">
        <f>MATCH(J55,'[4]Pay Items'!$K$1:$K$646,0)</f>
        <v>#N/A</v>
      </c>
      <c r="L55" s="217" t="str">
        <f t="shared" ca="1" si="1"/>
        <v>F0</v>
      </c>
      <c r="M55" s="217" t="str">
        <f t="shared" ca="1" si="2"/>
        <v>C2</v>
      </c>
      <c r="N55" s="217" t="str">
        <f t="shared" ca="1" si="3"/>
        <v>C2</v>
      </c>
    </row>
    <row r="56" spans="1:14" s="56" customFormat="1" ht="48" customHeight="1" x14ac:dyDescent="0.2">
      <c r="A56" s="48" t="s">
        <v>23</v>
      </c>
      <c r="B56" s="67" t="s">
        <v>322</v>
      </c>
      <c r="C56" s="50" t="s">
        <v>478</v>
      </c>
      <c r="D56" s="51"/>
      <c r="E56" s="52" t="s">
        <v>124</v>
      </c>
      <c r="F56" s="68">
        <v>15</v>
      </c>
      <c r="G56" s="54"/>
      <c r="H56" s="55">
        <f t="shared" si="5"/>
        <v>0</v>
      </c>
      <c r="I56" s="214" t="str">
        <f t="shared" ca="1" si="0"/>
        <v/>
      </c>
      <c r="J56" s="215" t="str">
        <f t="shared" si="4"/>
        <v>E010In a Trench, Class B Sand Bedding, Class 3 Backfillm</v>
      </c>
      <c r="K56" s="216" t="e">
        <f>MATCH(J56,'[4]Pay Items'!$K$1:$K$646,0)</f>
        <v>#N/A</v>
      </c>
      <c r="L56" s="217" t="str">
        <f t="shared" ca="1" si="1"/>
        <v>F0</v>
      </c>
      <c r="M56" s="217" t="str">
        <f t="shared" ca="1" si="2"/>
        <v>C2</v>
      </c>
      <c r="N56" s="217" t="str">
        <f t="shared" ca="1" si="3"/>
        <v>C2</v>
      </c>
    </row>
    <row r="57" spans="1:14" s="56" customFormat="1" ht="36" customHeight="1" x14ac:dyDescent="0.2">
      <c r="A57" s="48" t="s">
        <v>28</v>
      </c>
      <c r="B57" s="49" t="s">
        <v>344</v>
      </c>
      <c r="C57" s="73" t="s">
        <v>396</v>
      </c>
      <c r="D57" s="74" t="s">
        <v>397</v>
      </c>
      <c r="E57" s="52"/>
      <c r="F57" s="62"/>
      <c r="G57" s="64"/>
      <c r="H57" s="55">
        <f t="shared" si="5"/>
        <v>0</v>
      </c>
      <c r="I57" s="214" t="str">
        <f t="shared" ca="1" si="0"/>
        <v>LOCKED</v>
      </c>
      <c r="J57" s="215" t="str">
        <f t="shared" si="4"/>
        <v>E023Frames &amp; CoversCW 3210-R8</v>
      </c>
      <c r="K57" s="216">
        <f>MATCH(J57,'[4]Pay Items'!$K$1:$K$646,0)</f>
        <v>511</v>
      </c>
      <c r="L57" s="217" t="str">
        <f t="shared" ca="1" si="1"/>
        <v>F0</v>
      </c>
      <c r="M57" s="217" t="str">
        <f t="shared" ca="1" si="2"/>
        <v>C2</v>
      </c>
      <c r="N57" s="217" t="str">
        <f t="shared" ca="1" si="3"/>
        <v>C2</v>
      </c>
    </row>
    <row r="58" spans="1:14" s="56" customFormat="1" ht="48" customHeight="1" x14ac:dyDescent="0.2">
      <c r="A58" s="48" t="s">
        <v>29</v>
      </c>
      <c r="B58" s="58" t="s">
        <v>185</v>
      </c>
      <c r="C58" s="75" t="s">
        <v>425</v>
      </c>
      <c r="D58" s="51"/>
      <c r="E58" s="52" t="s">
        <v>123</v>
      </c>
      <c r="F58" s="68">
        <v>1</v>
      </c>
      <c r="G58" s="54"/>
      <c r="H58" s="55">
        <f t="shared" si="5"/>
        <v>0</v>
      </c>
      <c r="I58" s="214" t="str">
        <f t="shared" ca="1" si="0"/>
        <v/>
      </c>
      <c r="J58" s="215" t="str">
        <f t="shared" si="4"/>
        <v>E024AP-006 - Standard Frame for Manhole and Catch Basineach</v>
      </c>
      <c r="K58" s="216">
        <f>MATCH(J58,'[4]Pay Items'!$K$1:$K$646,0)</f>
        <v>512</v>
      </c>
      <c r="L58" s="217" t="str">
        <f t="shared" ca="1" si="1"/>
        <v>F0</v>
      </c>
      <c r="M58" s="217" t="str">
        <f t="shared" ca="1" si="2"/>
        <v>C2</v>
      </c>
      <c r="N58" s="217" t="str">
        <f t="shared" ca="1" si="3"/>
        <v>C2</v>
      </c>
    </row>
    <row r="59" spans="1:14" s="56" customFormat="1" ht="48" customHeight="1" x14ac:dyDescent="0.2">
      <c r="A59" s="48" t="s">
        <v>30</v>
      </c>
      <c r="B59" s="58" t="s">
        <v>186</v>
      </c>
      <c r="C59" s="75" t="s">
        <v>426</v>
      </c>
      <c r="D59" s="51"/>
      <c r="E59" s="52" t="s">
        <v>123</v>
      </c>
      <c r="F59" s="68">
        <v>1</v>
      </c>
      <c r="G59" s="54"/>
      <c r="H59" s="55">
        <f t="shared" si="5"/>
        <v>0</v>
      </c>
      <c r="I59" s="214" t="str">
        <f t="shared" ca="1" si="0"/>
        <v/>
      </c>
      <c r="J59" s="215" t="str">
        <f t="shared" si="4"/>
        <v>E025AP-007 - Standard Solid Cover for Standard Frameeach</v>
      </c>
      <c r="K59" s="216">
        <f>MATCH(J59,'[4]Pay Items'!$K$1:$K$646,0)</f>
        <v>513</v>
      </c>
      <c r="L59" s="217" t="str">
        <f t="shared" ca="1" si="1"/>
        <v>F0</v>
      </c>
      <c r="M59" s="217" t="str">
        <f t="shared" ca="1" si="2"/>
        <v>C2</v>
      </c>
      <c r="N59" s="217" t="str">
        <f t="shared" ca="1" si="3"/>
        <v>C2</v>
      </c>
    </row>
    <row r="60" spans="1:14" s="56" customFormat="1" ht="36" customHeight="1" x14ac:dyDescent="0.2">
      <c r="A60" s="76" t="s">
        <v>38</v>
      </c>
      <c r="B60" s="49" t="s">
        <v>479</v>
      </c>
      <c r="C60" s="77" t="s">
        <v>228</v>
      </c>
      <c r="D60" s="51" t="s">
        <v>3</v>
      </c>
      <c r="E60" s="52"/>
      <c r="F60" s="62"/>
      <c r="G60" s="64"/>
      <c r="H60" s="55">
        <f t="shared" si="5"/>
        <v>0</v>
      </c>
      <c r="I60" s="214" t="str">
        <f t="shared" ca="1" si="0"/>
        <v>LOCKED</v>
      </c>
      <c r="J60" s="215" t="str">
        <f t="shared" si="4"/>
        <v>E036Connecting to Existing SewerCW 2130-R12</v>
      </c>
      <c r="K60" s="216">
        <f>MATCH(J60,'[4]Pay Items'!$K$1:$K$646,0)</f>
        <v>540</v>
      </c>
      <c r="L60" s="217" t="str">
        <f t="shared" ca="1" si="1"/>
        <v>F0</v>
      </c>
      <c r="M60" s="217" t="str">
        <f t="shared" ca="1" si="2"/>
        <v>C2</v>
      </c>
      <c r="N60" s="217" t="str">
        <f t="shared" ca="1" si="3"/>
        <v>C2</v>
      </c>
    </row>
    <row r="61" spans="1:14" s="78" customFormat="1" ht="36" customHeight="1" x14ac:dyDescent="0.2">
      <c r="A61" s="76" t="s">
        <v>39</v>
      </c>
      <c r="B61" s="58" t="s">
        <v>185</v>
      </c>
      <c r="C61" s="77" t="s">
        <v>480</v>
      </c>
      <c r="D61" s="51"/>
      <c r="E61" s="52"/>
      <c r="F61" s="62"/>
      <c r="G61" s="64"/>
      <c r="H61" s="55">
        <f t="shared" si="5"/>
        <v>0</v>
      </c>
      <c r="I61" s="214" t="str">
        <f t="shared" ca="1" si="0"/>
        <v>LOCKED</v>
      </c>
      <c r="J61" s="215" t="str">
        <f t="shared" si="4"/>
        <v>E037250 mm PVC Connecting Pipe</v>
      </c>
      <c r="K61" s="216" t="e">
        <f>MATCH(J61,'[4]Pay Items'!$K$1:$K$646,0)</f>
        <v>#N/A</v>
      </c>
      <c r="L61" s="217" t="str">
        <f t="shared" ca="1" si="1"/>
        <v>F0</v>
      </c>
      <c r="M61" s="217" t="str">
        <f t="shared" ca="1" si="2"/>
        <v>C2</v>
      </c>
      <c r="N61" s="217" t="str">
        <f t="shared" ca="1" si="3"/>
        <v>C2</v>
      </c>
    </row>
    <row r="62" spans="1:14" s="78" customFormat="1" ht="48" customHeight="1" x14ac:dyDescent="0.2">
      <c r="A62" s="79" t="s">
        <v>400</v>
      </c>
      <c r="B62" s="67" t="s">
        <v>322</v>
      </c>
      <c r="C62" s="50" t="s">
        <v>481</v>
      </c>
      <c r="D62" s="51"/>
      <c r="E62" s="52" t="s">
        <v>123</v>
      </c>
      <c r="F62" s="68">
        <v>4</v>
      </c>
      <c r="G62" s="54"/>
      <c r="H62" s="55">
        <f t="shared" si="5"/>
        <v>0</v>
      </c>
      <c r="I62" s="214" t="str">
        <f t="shared" ca="1" si="0"/>
        <v/>
      </c>
      <c r="J62" s="215" t="str">
        <f t="shared" si="4"/>
        <v>E041BConnecting to 1225 x 1575 mm Concrete Combined Sewereach</v>
      </c>
      <c r="K62" s="216" t="e">
        <f>MATCH(J62,'[4]Pay Items'!$K$1:$K$646,0)</f>
        <v>#N/A</v>
      </c>
      <c r="L62" s="217" t="str">
        <f t="shared" ca="1" si="1"/>
        <v>F0</v>
      </c>
      <c r="M62" s="217" t="str">
        <f t="shared" ca="1" si="2"/>
        <v>C2</v>
      </c>
      <c r="N62" s="217" t="str">
        <f t="shared" ca="1" si="3"/>
        <v>C2</v>
      </c>
    </row>
    <row r="63" spans="1:14" s="56" customFormat="1" ht="36" customHeight="1" x14ac:dyDescent="0.2">
      <c r="A63" s="48" t="s">
        <v>231</v>
      </c>
      <c r="B63" s="49" t="s">
        <v>262</v>
      </c>
      <c r="C63" s="50" t="s">
        <v>320</v>
      </c>
      <c r="D63" s="51" t="s">
        <v>3</v>
      </c>
      <c r="E63" s="52" t="s">
        <v>123</v>
      </c>
      <c r="F63" s="68">
        <v>4</v>
      </c>
      <c r="G63" s="54"/>
      <c r="H63" s="55">
        <f t="shared" si="5"/>
        <v>0</v>
      </c>
      <c r="I63" s="214" t="str">
        <f t="shared" ca="1" si="0"/>
        <v/>
      </c>
      <c r="J63" s="215" t="str">
        <f t="shared" si="4"/>
        <v>E046Removal of Existing Catch BasinsCW 2130-R12each</v>
      </c>
      <c r="K63" s="216">
        <f>MATCH(J63,'[4]Pay Items'!$K$1:$K$646,0)</f>
        <v>552</v>
      </c>
      <c r="L63" s="217" t="str">
        <f t="shared" ca="1" si="1"/>
        <v>F0</v>
      </c>
      <c r="M63" s="217" t="str">
        <f t="shared" ca="1" si="2"/>
        <v>C2</v>
      </c>
      <c r="N63" s="217" t="str">
        <f t="shared" ca="1" si="3"/>
        <v>C2</v>
      </c>
    </row>
    <row r="64" spans="1:14" s="56" customFormat="1" ht="36" customHeight="1" x14ac:dyDescent="0.2">
      <c r="A64" s="59"/>
      <c r="B64" s="80"/>
      <c r="C64" s="61" t="s">
        <v>134</v>
      </c>
      <c r="D64" s="62"/>
      <c r="E64" s="71"/>
      <c r="F64" s="62"/>
      <c r="G64" s="64"/>
      <c r="H64" s="55">
        <f t="shared" si="5"/>
        <v>0</v>
      </c>
      <c r="I64" s="214" t="str">
        <f t="shared" ca="1" si="0"/>
        <v>LOCKED</v>
      </c>
      <c r="J64" s="215" t="str">
        <f t="shared" si="4"/>
        <v>ADJUSTMENTS</v>
      </c>
      <c r="K64" s="216">
        <f>MATCH(J64,'[4]Pay Items'!$K$1:$K$646,0)</f>
        <v>589</v>
      </c>
      <c r="L64" s="217" t="str">
        <f t="shared" ca="1" si="1"/>
        <v>F0</v>
      </c>
      <c r="M64" s="217" t="str">
        <f t="shared" ca="1" si="2"/>
        <v>C2</v>
      </c>
      <c r="N64" s="217" t="str">
        <f t="shared" ca="1" si="3"/>
        <v>C2</v>
      </c>
    </row>
    <row r="65" spans="1:14" s="56" customFormat="1" ht="36" customHeight="1" x14ac:dyDescent="0.2">
      <c r="A65" s="48" t="s">
        <v>145</v>
      </c>
      <c r="B65" s="49" t="s">
        <v>263</v>
      </c>
      <c r="C65" s="75" t="s">
        <v>398</v>
      </c>
      <c r="D65" s="74" t="s">
        <v>397</v>
      </c>
      <c r="E65" s="52" t="s">
        <v>123</v>
      </c>
      <c r="F65" s="68">
        <v>2</v>
      </c>
      <c r="G65" s="54"/>
      <c r="H65" s="55">
        <f t="shared" si="5"/>
        <v>0</v>
      </c>
      <c r="I65" s="214" t="str">
        <f t="shared" ca="1" si="0"/>
        <v/>
      </c>
      <c r="J65" s="215" t="str">
        <f t="shared" si="4"/>
        <v>F001Adjustment of Manholes/Catch Basins FramesCW 3210-R8each</v>
      </c>
      <c r="K65" s="216">
        <f>MATCH(J65,'[4]Pay Items'!$K$1:$K$646,0)</f>
        <v>590</v>
      </c>
      <c r="L65" s="217" t="str">
        <f t="shared" ca="1" si="1"/>
        <v>F0</v>
      </c>
      <c r="M65" s="217" t="str">
        <f t="shared" ca="1" si="2"/>
        <v>C2</v>
      </c>
      <c r="N65" s="217" t="str">
        <f t="shared" ca="1" si="3"/>
        <v>C2</v>
      </c>
    </row>
    <row r="66" spans="1:14" s="56" customFormat="1" ht="36" customHeight="1" x14ac:dyDescent="0.2">
      <c r="A66" s="48" t="s">
        <v>147</v>
      </c>
      <c r="B66" s="49" t="s">
        <v>264</v>
      </c>
      <c r="C66" s="75" t="s">
        <v>430</v>
      </c>
      <c r="D66" s="74" t="s">
        <v>397</v>
      </c>
      <c r="E66" s="52"/>
      <c r="F66" s="62"/>
      <c r="G66" s="64"/>
      <c r="H66" s="55">
        <f t="shared" si="5"/>
        <v>0</v>
      </c>
      <c r="I66" s="214" t="str">
        <f t="shared" ca="1" si="0"/>
        <v>LOCKED</v>
      </c>
      <c r="J66" s="215" t="str">
        <f t="shared" si="4"/>
        <v>F003Lifter Rings (AP-010)CW 3210-R8</v>
      </c>
      <c r="K66" s="216">
        <f>MATCH(J66,'[4]Pay Items'!$K$1:$K$646,0)</f>
        <v>595</v>
      </c>
      <c r="L66" s="217" t="str">
        <f t="shared" ca="1" si="1"/>
        <v>F0</v>
      </c>
      <c r="M66" s="217" t="str">
        <f t="shared" ca="1" si="2"/>
        <v>C2</v>
      </c>
      <c r="N66" s="217" t="str">
        <f t="shared" ca="1" si="3"/>
        <v>C2</v>
      </c>
    </row>
    <row r="67" spans="1:14" s="56" customFormat="1" ht="36" customHeight="1" x14ac:dyDescent="0.2">
      <c r="A67" s="48" t="s">
        <v>148</v>
      </c>
      <c r="B67" s="58" t="s">
        <v>185</v>
      </c>
      <c r="C67" s="50" t="s">
        <v>364</v>
      </c>
      <c r="D67" s="51"/>
      <c r="E67" s="52" t="s">
        <v>123</v>
      </c>
      <c r="F67" s="68">
        <v>1</v>
      </c>
      <c r="G67" s="54"/>
      <c r="H67" s="55">
        <f t="shared" si="5"/>
        <v>0</v>
      </c>
      <c r="I67" s="214" t="str">
        <f t="shared" ca="1" si="0"/>
        <v/>
      </c>
      <c r="J67" s="215" t="str">
        <f t="shared" si="4"/>
        <v>F00551 mmeach</v>
      </c>
      <c r="K67" s="216">
        <f>MATCH(J67,'[4]Pay Items'!$K$1:$K$646,0)</f>
        <v>597</v>
      </c>
      <c r="L67" s="217" t="str">
        <f t="shared" ca="1" si="1"/>
        <v>F0</v>
      </c>
      <c r="M67" s="217" t="str">
        <f t="shared" ca="1" si="2"/>
        <v>C2</v>
      </c>
      <c r="N67" s="217" t="str">
        <f t="shared" ca="1" si="3"/>
        <v>C2</v>
      </c>
    </row>
    <row r="68" spans="1:14" s="56" customFormat="1" ht="36" customHeight="1" x14ac:dyDescent="0.2">
      <c r="A68" s="48" t="s">
        <v>149</v>
      </c>
      <c r="B68" s="49" t="s">
        <v>265</v>
      </c>
      <c r="C68" s="50" t="s">
        <v>298</v>
      </c>
      <c r="D68" s="74" t="s">
        <v>397</v>
      </c>
      <c r="E68" s="52" t="s">
        <v>123</v>
      </c>
      <c r="F68" s="68">
        <v>3</v>
      </c>
      <c r="G68" s="54"/>
      <c r="H68" s="55">
        <f t="shared" si="5"/>
        <v>0</v>
      </c>
      <c r="I68" s="214" t="str">
        <f t="shared" ca="1" si="0"/>
        <v/>
      </c>
      <c r="J68" s="215" t="str">
        <f t="shared" si="4"/>
        <v>F009Adjustment of Valve BoxesCW 3210-R8each</v>
      </c>
      <c r="K68" s="216">
        <f>MATCH(J68,'[4]Pay Items'!$K$1:$K$646,0)</f>
        <v>600</v>
      </c>
      <c r="L68" s="217" t="str">
        <f t="shared" ca="1" si="1"/>
        <v>F0</v>
      </c>
      <c r="M68" s="217" t="str">
        <f t="shared" ca="1" si="2"/>
        <v>C2</v>
      </c>
      <c r="N68" s="217" t="str">
        <f t="shared" ca="1" si="3"/>
        <v>C2</v>
      </c>
    </row>
    <row r="69" spans="1:14" s="56" customFormat="1" ht="36" customHeight="1" x14ac:dyDescent="0.2">
      <c r="A69" s="48" t="s">
        <v>244</v>
      </c>
      <c r="B69" s="49" t="s">
        <v>339</v>
      </c>
      <c r="C69" s="50" t="s">
        <v>300</v>
      </c>
      <c r="D69" s="74" t="s">
        <v>397</v>
      </c>
      <c r="E69" s="52" t="s">
        <v>123</v>
      </c>
      <c r="F69" s="68">
        <v>3</v>
      </c>
      <c r="G69" s="54"/>
      <c r="H69" s="55">
        <f t="shared" si="5"/>
        <v>0</v>
      </c>
      <c r="I69" s="214" t="str">
        <f t="shared" ca="1" si="0"/>
        <v/>
      </c>
      <c r="J69" s="215" t="str">
        <f t="shared" si="4"/>
        <v>F010Valve Box ExtensionsCW 3210-R8each</v>
      </c>
      <c r="K69" s="216">
        <f>MATCH(J69,'[4]Pay Items'!$K$1:$K$646,0)</f>
        <v>601</v>
      </c>
      <c r="L69" s="217" t="str">
        <f t="shared" ca="1" si="1"/>
        <v>F0</v>
      </c>
      <c r="M69" s="217" t="str">
        <f t="shared" ca="1" si="2"/>
        <v>C2</v>
      </c>
      <c r="N69" s="217" t="str">
        <f t="shared" ca="1" si="3"/>
        <v>C2</v>
      </c>
    </row>
    <row r="70" spans="1:14" s="56" customFormat="1" ht="36" customHeight="1" x14ac:dyDescent="0.2">
      <c r="A70" s="48" t="s">
        <v>150</v>
      </c>
      <c r="B70" s="49" t="s">
        <v>340</v>
      </c>
      <c r="C70" s="50" t="s">
        <v>299</v>
      </c>
      <c r="D70" s="74" t="s">
        <v>397</v>
      </c>
      <c r="E70" s="52" t="s">
        <v>123</v>
      </c>
      <c r="F70" s="68">
        <v>4</v>
      </c>
      <c r="G70" s="54"/>
      <c r="H70" s="55">
        <f t="shared" si="5"/>
        <v>0</v>
      </c>
      <c r="I70" s="214" t="str">
        <f t="shared" ref="I70:I133" ca="1" si="11">IF(CELL("protect",$G70)=1, "LOCKED", "")</f>
        <v/>
      </c>
      <c r="J70" s="215" t="str">
        <f t="shared" si="4"/>
        <v>F011Adjustment of Curb Stop BoxesCW 3210-R8each</v>
      </c>
      <c r="K70" s="216">
        <f>MATCH(J70,'[4]Pay Items'!$K$1:$K$646,0)</f>
        <v>602</v>
      </c>
      <c r="L70" s="217" t="str">
        <f t="shared" ref="L70:L133" ca="1" si="12">CELL("format",$F70)</f>
        <v>F0</v>
      </c>
      <c r="M70" s="217" t="str">
        <f t="shared" ref="M70:M133" ca="1" si="13">CELL("format",$G70)</f>
        <v>C2</v>
      </c>
      <c r="N70" s="217" t="str">
        <f t="shared" ref="N70:N133" ca="1" si="14">CELL("format",$H70)</f>
        <v>C2</v>
      </c>
    </row>
    <row r="71" spans="1:14" s="56" customFormat="1" ht="36" customHeight="1" x14ac:dyDescent="0.2">
      <c r="A71" s="81" t="s">
        <v>151</v>
      </c>
      <c r="B71" s="82" t="s">
        <v>482</v>
      </c>
      <c r="C71" s="75" t="s">
        <v>301</v>
      </c>
      <c r="D71" s="74" t="s">
        <v>397</v>
      </c>
      <c r="E71" s="83" t="s">
        <v>123</v>
      </c>
      <c r="F71" s="84">
        <v>3</v>
      </c>
      <c r="G71" s="85"/>
      <c r="H71" s="55">
        <f t="shared" si="5"/>
        <v>0</v>
      </c>
      <c r="I71" s="214" t="str">
        <f t="shared" ca="1" si="11"/>
        <v/>
      </c>
      <c r="J71" s="215" t="str">
        <f t="shared" ref="J71:J134" si="15">CLEAN(CONCATENATE(TRIM($A71),TRIM($C71),IF(LEFT($D71)&lt;&gt;"E",TRIM($D71),),TRIM($E71)))</f>
        <v>F018Curb Stop ExtensionsCW 3210-R8each</v>
      </c>
      <c r="K71" s="216">
        <f>MATCH(J71,'[4]Pay Items'!$K$1:$K$646,0)</f>
        <v>603</v>
      </c>
      <c r="L71" s="217" t="str">
        <f t="shared" ca="1" si="12"/>
        <v>F0</v>
      </c>
      <c r="M71" s="217" t="str">
        <f t="shared" ca="1" si="13"/>
        <v>C2</v>
      </c>
      <c r="N71" s="217" t="str">
        <f t="shared" ca="1" si="14"/>
        <v>C2</v>
      </c>
    </row>
    <row r="72" spans="1:14" s="56" customFormat="1" ht="36" customHeight="1" x14ac:dyDescent="0.2">
      <c r="A72" s="59"/>
      <c r="B72" s="60"/>
      <c r="C72" s="61" t="s">
        <v>135</v>
      </c>
      <c r="D72" s="62"/>
      <c r="E72" s="63"/>
      <c r="F72" s="62"/>
      <c r="G72" s="64"/>
      <c r="H72" s="55">
        <f t="shared" si="5"/>
        <v>0</v>
      </c>
      <c r="I72" s="214" t="str">
        <f t="shared" ca="1" si="11"/>
        <v>LOCKED</v>
      </c>
      <c r="J72" s="215" t="str">
        <f t="shared" si="15"/>
        <v>LANDSCAPING</v>
      </c>
      <c r="K72" s="216">
        <f>MATCH(J72,'[4]Pay Items'!$K$1:$K$646,0)</f>
        <v>618</v>
      </c>
      <c r="L72" s="217" t="str">
        <f t="shared" ca="1" si="12"/>
        <v>F0</v>
      </c>
      <c r="M72" s="217" t="str">
        <f t="shared" ca="1" si="13"/>
        <v>C2</v>
      </c>
      <c r="N72" s="217" t="str">
        <f t="shared" ca="1" si="14"/>
        <v>C2</v>
      </c>
    </row>
    <row r="73" spans="1:14" s="56" customFormat="1" ht="36" customHeight="1" x14ac:dyDescent="0.2">
      <c r="A73" s="65" t="s">
        <v>152</v>
      </c>
      <c r="B73" s="49" t="s">
        <v>376</v>
      </c>
      <c r="C73" s="50" t="s">
        <v>91</v>
      </c>
      <c r="D73" s="51" t="s">
        <v>453</v>
      </c>
      <c r="E73" s="52"/>
      <c r="F73" s="62"/>
      <c r="G73" s="64"/>
      <c r="H73" s="55">
        <f t="shared" si="5"/>
        <v>0</v>
      </c>
      <c r="I73" s="214" t="str">
        <f t="shared" ca="1" si="11"/>
        <v>LOCKED</v>
      </c>
      <c r="J73" s="215" t="str">
        <f t="shared" si="15"/>
        <v>G001SoddingCW 3510-R9</v>
      </c>
      <c r="K73" s="216">
        <f>MATCH(J73,'[4]Pay Items'!$K$1:$K$646,0)</f>
        <v>619</v>
      </c>
      <c r="L73" s="217" t="str">
        <f t="shared" ca="1" si="12"/>
        <v>F0</v>
      </c>
      <c r="M73" s="217" t="str">
        <f t="shared" ca="1" si="13"/>
        <v>C2</v>
      </c>
      <c r="N73" s="217" t="str">
        <f t="shared" ca="1" si="14"/>
        <v>C2</v>
      </c>
    </row>
    <row r="74" spans="1:14" s="56" customFormat="1" ht="36" customHeight="1" x14ac:dyDescent="0.2">
      <c r="A74" s="65" t="s">
        <v>153</v>
      </c>
      <c r="B74" s="58" t="s">
        <v>185</v>
      </c>
      <c r="C74" s="50" t="s">
        <v>365</v>
      </c>
      <c r="D74" s="51"/>
      <c r="E74" s="52" t="s">
        <v>120</v>
      </c>
      <c r="F74" s="53">
        <v>250</v>
      </c>
      <c r="G74" s="54"/>
      <c r="H74" s="55">
        <f t="shared" ref="H74:H75" si="16">ROUND(G74*F74,2)</f>
        <v>0</v>
      </c>
      <c r="I74" s="214" t="str">
        <f t="shared" ca="1" si="11"/>
        <v/>
      </c>
      <c r="J74" s="215" t="str">
        <f t="shared" si="15"/>
        <v>G002width &lt; 600 mmm²</v>
      </c>
      <c r="K74" s="216">
        <f>MATCH(J74,'[4]Pay Items'!$K$1:$K$646,0)</f>
        <v>620</v>
      </c>
      <c r="L74" s="217" t="str">
        <f t="shared" ca="1" si="12"/>
        <v>F0</v>
      </c>
      <c r="M74" s="217" t="str">
        <f t="shared" ca="1" si="13"/>
        <v>C2</v>
      </c>
      <c r="N74" s="217" t="str">
        <f t="shared" ca="1" si="14"/>
        <v>C2</v>
      </c>
    </row>
    <row r="75" spans="1:14" s="56" customFormat="1" ht="36" customHeight="1" x14ac:dyDescent="0.2">
      <c r="A75" s="65" t="s">
        <v>154</v>
      </c>
      <c r="B75" s="58" t="s">
        <v>186</v>
      </c>
      <c r="C75" s="50" t="s">
        <v>366</v>
      </c>
      <c r="D75" s="51"/>
      <c r="E75" s="52" t="s">
        <v>120</v>
      </c>
      <c r="F75" s="53">
        <v>600</v>
      </c>
      <c r="G75" s="54"/>
      <c r="H75" s="55">
        <f t="shared" si="16"/>
        <v>0</v>
      </c>
      <c r="I75" s="214" t="str">
        <f t="shared" ca="1" si="11"/>
        <v/>
      </c>
      <c r="J75" s="215" t="str">
        <f t="shared" si="15"/>
        <v>G003width &gt; or = 600 mmm²</v>
      </c>
      <c r="K75" s="216">
        <f>MATCH(J75,'[4]Pay Items'!$K$1:$K$646,0)</f>
        <v>621</v>
      </c>
      <c r="L75" s="217" t="str">
        <f t="shared" ca="1" si="12"/>
        <v>F0</v>
      </c>
      <c r="M75" s="217" t="str">
        <f t="shared" ca="1" si="13"/>
        <v>C2</v>
      </c>
      <c r="N75" s="217" t="str">
        <f t="shared" ca="1" si="14"/>
        <v>C2</v>
      </c>
    </row>
    <row r="76" spans="1:14" ht="12" customHeight="1" x14ac:dyDescent="0.2">
      <c r="A76" s="31"/>
      <c r="B76" s="86"/>
      <c r="C76" s="87"/>
      <c r="D76" s="45"/>
      <c r="E76" s="32"/>
      <c r="F76" s="46"/>
      <c r="G76" s="23"/>
      <c r="H76" s="47"/>
      <c r="I76" s="214" t="str">
        <f t="shared" ca="1" si="11"/>
        <v>LOCKED</v>
      </c>
      <c r="J76" s="215" t="str">
        <f t="shared" si="15"/>
        <v/>
      </c>
      <c r="K76" s="216" t="e">
        <f>MATCH(J76,'[4]Pay Items'!$K$1:$K$646,0)</f>
        <v>#N/A</v>
      </c>
      <c r="L76" s="217" t="str">
        <f t="shared" ca="1" si="12"/>
        <v>G</v>
      </c>
      <c r="M76" s="217" t="str">
        <f t="shared" ca="1" si="13"/>
        <v>C2</v>
      </c>
      <c r="N76" s="217" t="str">
        <f t="shared" ca="1" si="14"/>
        <v>C2</v>
      </c>
    </row>
    <row r="77" spans="1:14" ht="48" customHeight="1" thickBot="1" x14ac:dyDescent="0.25">
      <c r="A77" s="88"/>
      <c r="B77" s="89" t="s">
        <v>304</v>
      </c>
      <c r="C77" s="240" t="str">
        <f>C8</f>
        <v>ASPHALT MILL &amp; FILL:  BALTIMORE ROAD FROM HAY STREET TO FISHER AVENUE</v>
      </c>
      <c r="D77" s="241"/>
      <c r="E77" s="241"/>
      <c r="F77" s="242"/>
      <c r="G77" s="88" t="s">
        <v>483</v>
      </c>
      <c r="H77" s="88">
        <f>SUM(H8:H76)</f>
        <v>0</v>
      </c>
      <c r="I77" s="214" t="str">
        <f t="shared" ca="1" si="11"/>
        <v>LOCKED</v>
      </c>
      <c r="J77" s="215" t="str">
        <f t="shared" si="15"/>
        <v>ASPHALT MILL &amp; FILL: BALTIMORE ROAD FROM HAY STREET TO FISHER AVENUE</v>
      </c>
      <c r="K77" s="216" t="e">
        <f>MATCH(J77,'[4]Pay Items'!$K$1:$K$646,0)</f>
        <v>#N/A</v>
      </c>
      <c r="L77" s="217" t="str">
        <f t="shared" ca="1" si="12"/>
        <v>G</v>
      </c>
      <c r="M77" s="217" t="str">
        <f t="shared" ca="1" si="13"/>
        <v>C2</v>
      </c>
      <c r="N77" s="217" t="str">
        <f t="shared" ca="1" si="14"/>
        <v>C2</v>
      </c>
    </row>
    <row r="78" spans="1:14" s="42" customFormat="1" ht="48" customHeight="1" thickTop="1" x14ac:dyDescent="0.2">
      <c r="A78" s="39"/>
      <c r="B78" s="40" t="s">
        <v>305</v>
      </c>
      <c r="C78" s="255" t="s">
        <v>484</v>
      </c>
      <c r="D78" s="256"/>
      <c r="E78" s="256"/>
      <c r="F78" s="257"/>
      <c r="G78" s="39"/>
      <c r="H78" s="41"/>
      <c r="I78" s="214" t="str">
        <f t="shared" ca="1" si="11"/>
        <v>LOCKED</v>
      </c>
      <c r="J78" s="215" t="str">
        <f t="shared" si="15"/>
        <v>ASPHALT RECONSTRUCTION: CHANCELLOR DRIVE FROM MARKHAM ROAD TO LAKEPOINT ROAD</v>
      </c>
      <c r="K78" s="216" t="e">
        <f>MATCH(J78,'[4]Pay Items'!$K$1:$K$646,0)</f>
        <v>#N/A</v>
      </c>
      <c r="L78" s="217" t="str">
        <f t="shared" ca="1" si="12"/>
        <v>G</v>
      </c>
      <c r="M78" s="217" t="str">
        <f t="shared" ca="1" si="13"/>
        <v>C2</v>
      </c>
      <c r="N78" s="217" t="str">
        <f t="shared" ca="1" si="14"/>
        <v>C2</v>
      </c>
    </row>
    <row r="79" spans="1:14" ht="36" customHeight="1" x14ac:dyDescent="0.2">
      <c r="A79" s="31"/>
      <c r="B79" s="43"/>
      <c r="C79" s="44" t="s">
        <v>131</v>
      </c>
      <c r="D79" s="45"/>
      <c r="E79" s="46" t="s">
        <v>115</v>
      </c>
      <c r="F79" s="46" t="s">
        <v>115</v>
      </c>
      <c r="G79" s="31" t="s">
        <v>115</v>
      </c>
      <c r="H79" s="47"/>
      <c r="I79" s="214" t="str">
        <f t="shared" ca="1" si="11"/>
        <v>LOCKED</v>
      </c>
      <c r="J79" s="215" t="str">
        <f t="shared" si="15"/>
        <v>EARTH AND BASE WORKS</v>
      </c>
      <c r="K79" s="216">
        <f>MATCH(J79,'[4]Pay Items'!$K$1:$K$646,0)</f>
        <v>3</v>
      </c>
      <c r="L79" s="217" t="str">
        <f t="shared" ca="1" si="12"/>
        <v>G</v>
      </c>
      <c r="M79" s="217" t="str">
        <f t="shared" ca="1" si="13"/>
        <v>C2</v>
      </c>
      <c r="N79" s="217" t="str">
        <f t="shared" ca="1" si="14"/>
        <v>C2</v>
      </c>
    </row>
    <row r="80" spans="1:14" s="56" customFormat="1" ht="36" customHeight="1" x14ac:dyDescent="0.2">
      <c r="A80" s="48" t="s">
        <v>236</v>
      </c>
      <c r="B80" s="49" t="s">
        <v>93</v>
      </c>
      <c r="C80" s="50" t="s">
        <v>53</v>
      </c>
      <c r="D80" s="51" t="s">
        <v>443</v>
      </c>
      <c r="E80" s="52" t="s">
        <v>121</v>
      </c>
      <c r="F80" s="53">
        <v>2100</v>
      </c>
      <c r="G80" s="54"/>
      <c r="H80" s="55">
        <f t="shared" ref="H80:H144" si="17">ROUND(G80*F80,2)</f>
        <v>0</v>
      </c>
      <c r="I80" s="214" t="str">
        <f t="shared" ca="1" si="11"/>
        <v/>
      </c>
      <c r="J80" s="215" t="str">
        <f t="shared" si="15"/>
        <v>A003ExcavationCW 3110-R22m³</v>
      </c>
      <c r="K80" s="216">
        <f>MATCH(J80,'[4]Pay Items'!$K$1:$K$646,0)</f>
        <v>6</v>
      </c>
      <c r="L80" s="217" t="str">
        <f t="shared" ca="1" si="12"/>
        <v>F0</v>
      </c>
      <c r="M80" s="217" t="str">
        <f t="shared" ca="1" si="13"/>
        <v>C2</v>
      </c>
      <c r="N80" s="217" t="str">
        <f t="shared" ca="1" si="14"/>
        <v>C2</v>
      </c>
    </row>
    <row r="81" spans="1:14" s="56" customFormat="1" ht="36" customHeight="1" x14ac:dyDescent="0.2">
      <c r="A81" s="57" t="s">
        <v>155</v>
      </c>
      <c r="B81" s="49" t="s">
        <v>94</v>
      </c>
      <c r="C81" s="50" t="s">
        <v>46</v>
      </c>
      <c r="D81" s="51" t="s">
        <v>444</v>
      </c>
      <c r="E81" s="52" t="s">
        <v>120</v>
      </c>
      <c r="F81" s="53">
        <v>4105</v>
      </c>
      <c r="G81" s="54"/>
      <c r="H81" s="55">
        <f t="shared" si="17"/>
        <v>0</v>
      </c>
      <c r="I81" s="214" t="str">
        <f t="shared" ca="1" si="11"/>
        <v/>
      </c>
      <c r="J81" s="215" t="str">
        <f t="shared" si="15"/>
        <v>A004Sub-Grade CompactionCW 3110-R22m²</v>
      </c>
      <c r="K81" s="216">
        <f>MATCH(J81,'[4]Pay Items'!$K$1:$K$646,0)</f>
        <v>7</v>
      </c>
      <c r="L81" s="217" t="str">
        <f t="shared" ca="1" si="12"/>
        <v>F0</v>
      </c>
      <c r="M81" s="217" t="str">
        <f t="shared" ca="1" si="13"/>
        <v>C2</v>
      </c>
      <c r="N81" s="217" t="str">
        <f t="shared" ca="1" si="14"/>
        <v>C2</v>
      </c>
    </row>
    <row r="82" spans="1:14" s="56" customFormat="1" ht="36" customHeight="1" x14ac:dyDescent="0.2">
      <c r="A82" s="57" t="s">
        <v>156</v>
      </c>
      <c r="B82" s="49" t="s">
        <v>485</v>
      </c>
      <c r="C82" s="50" t="s">
        <v>403</v>
      </c>
      <c r="D82" s="51" t="s">
        <v>444</v>
      </c>
      <c r="E82" s="52"/>
      <c r="F82" s="62"/>
      <c r="G82" s="64"/>
      <c r="H82" s="55">
        <f t="shared" si="17"/>
        <v>0</v>
      </c>
      <c r="I82" s="214" t="str">
        <f t="shared" ca="1" si="11"/>
        <v>LOCKED</v>
      </c>
      <c r="J82" s="215" t="str">
        <f t="shared" si="15"/>
        <v>A007Supplying and Placing Sub-base MaterialCW 3110-R22</v>
      </c>
      <c r="K82" s="216">
        <f>MATCH(J82,'[4]Pay Items'!$K$1:$K$646,0)</f>
        <v>10</v>
      </c>
      <c r="L82" s="217" t="str">
        <f t="shared" ca="1" si="12"/>
        <v>F0</v>
      </c>
      <c r="M82" s="217" t="str">
        <f t="shared" ca="1" si="13"/>
        <v>C2</v>
      </c>
      <c r="N82" s="217" t="str">
        <f t="shared" ca="1" si="14"/>
        <v>C2</v>
      </c>
    </row>
    <row r="83" spans="1:14" s="56" customFormat="1" ht="36" customHeight="1" x14ac:dyDescent="0.2">
      <c r="A83" s="57" t="s">
        <v>404</v>
      </c>
      <c r="B83" s="58" t="s">
        <v>185</v>
      </c>
      <c r="C83" s="50" t="s">
        <v>405</v>
      </c>
      <c r="D83" s="51" t="s">
        <v>486</v>
      </c>
      <c r="E83" s="52" t="s">
        <v>122</v>
      </c>
      <c r="F83" s="53">
        <v>3450</v>
      </c>
      <c r="G83" s="54"/>
      <c r="H83" s="55">
        <f t="shared" si="17"/>
        <v>0</v>
      </c>
      <c r="I83" s="214" t="str">
        <f t="shared" ca="1" si="11"/>
        <v/>
      </c>
      <c r="J83" s="215" t="str">
        <f t="shared" si="15"/>
        <v>A007B250 mm Granular B Recycled Concretetonne</v>
      </c>
      <c r="K83" s="216">
        <f>MATCH(J83,'[4]Pay Items'!$K$1:$K$646,0)</f>
        <v>14</v>
      </c>
      <c r="L83" s="217" t="str">
        <f t="shared" ca="1" si="12"/>
        <v>F0</v>
      </c>
      <c r="M83" s="217" t="str">
        <f t="shared" ca="1" si="13"/>
        <v>C2</v>
      </c>
      <c r="N83" s="217" t="str">
        <f t="shared" ca="1" si="14"/>
        <v>C2</v>
      </c>
    </row>
    <row r="84" spans="1:14" s="56" customFormat="1" ht="36" customHeight="1" x14ac:dyDescent="0.2">
      <c r="A84" s="57" t="s">
        <v>157</v>
      </c>
      <c r="B84" s="49" t="s">
        <v>95</v>
      </c>
      <c r="C84" s="50" t="s">
        <v>179</v>
      </c>
      <c r="D84" s="51" t="s">
        <v>443</v>
      </c>
      <c r="E84" s="52"/>
      <c r="F84" s="62"/>
      <c r="G84" s="64"/>
      <c r="H84" s="55">
        <f t="shared" si="17"/>
        <v>0</v>
      </c>
      <c r="I84" s="214" t="str">
        <f t="shared" ca="1" si="11"/>
        <v>LOCKED</v>
      </c>
      <c r="J84" s="215" t="str">
        <f t="shared" si="15"/>
        <v>A010Supplying and Placing Base Course MaterialCW 3110-R22</v>
      </c>
      <c r="K84" s="216">
        <f>MATCH(J84,'[4]Pay Items'!$K$1:$K$646,0)</f>
        <v>27</v>
      </c>
      <c r="L84" s="217" t="str">
        <f t="shared" ca="1" si="12"/>
        <v>F0</v>
      </c>
      <c r="M84" s="217" t="str">
        <f t="shared" ca="1" si="13"/>
        <v>C2</v>
      </c>
      <c r="N84" s="217" t="str">
        <f t="shared" ca="1" si="14"/>
        <v>C2</v>
      </c>
    </row>
    <row r="85" spans="1:14" s="56" customFormat="1" ht="36" customHeight="1" x14ac:dyDescent="0.2">
      <c r="A85" s="57" t="s">
        <v>406</v>
      </c>
      <c r="B85" s="58" t="s">
        <v>185</v>
      </c>
      <c r="C85" s="50" t="s">
        <v>407</v>
      </c>
      <c r="D85" s="51" t="s">
        <v>115</v>
      </c>
      <c r="E85" s="52" t="s">
        <v>121</v>
      </c>
      <c r="F85" s="53">
        <v>450</v>
      </c>
      <c r="G85" s="54"/>
      <c r="H85" s="55">
        <f t="shared" si="17"/>
        <v>0</v>
      </c>
      <c r="I85" s="214" t="str">
        <f t="shared" ca="1" si="11"/>
        <v/>
      </c>
      <c r="J85" s="215" t="str">
        <f t="shared" si="15"/>
        <v>A010A1Base Course Material - Granular A Limestonem³</v>
      </c>
      <c r="K85" s="216">
        <f>MATCH(J85,'[4]Pay Items'!$K$1:$K$646,0)</f>
        <v>28</v>
      </c>
      <c r="L85" s="217" t="str">
        <f t="shared" ca="1" si="12"/>
        <v>F0</v>
      </c>
      <c r="M85" s="217" t="str">
        <f t="shared" ca="1" si="13"/>
        <v>C2</v>
      </c>
      <c r="N85" s="217" t="str">
        <f t="shared" ca="1" si="14"/>
        <v>C2</v>
      </c>
    </row>
    <row r="86" spans="1:14" s="56" customFormat="1" ht="36" customHeight="1" x14ac:dyDescent="0.2">
      <c r="A86" s="48" t="s">
        <v>158</v>
      </c>
      <c r="B86" s="49" t="s">
        <v>96</v>
      </c>
      <c r="C86" s="50" t="s">
        <v>57</v>
      </c>
      <c r="D86" s="51" t="s">
        <v>443</v>
      </c>
      <c r="E86" s="52" t="s">
        <v>120</v>
      </c>
      <c r="F86" s="53">
        <v>2000</v>
      </c>
      <c r="G86" s="54"/>
      <c r="H86" s="55">
        <f t="shared" si="17"/>
        <v>0</v>
      </c>
      <c r="I86" s="214" t="str">
        <f t="shared" ca="1" si="11"/>
        <v/>
      </c>
      <c r="J86" s="215" t="str">
        <f t="shared" si="15"/>
        <v>A012Grading of BoulevardsCW 3110-R22m²</v>
      </c>
      <c r="K86" s="216">
        <f>MATCH(J86,'[4]Pay Items'!$K$1:$K$646,0)</f>
        <v>37</v>
      </c>
      <c r="L86" s="217" t="str">
        <f t="shared" ca="1" si="12"/>
        <v>F0</v>
      </c>
      <c r="M86" s="217" t="str">
        <f t="shared" ca="1" si="13"/>
        <v>C2</v>
      </c>
      <c r="N86" s="217" t="str">
        <f t="shared" ca="1" si="14"/>
        <v>C2</v>
      </c>
    </row>
    <row r="87" spans="1:14" s="56" customFormat="1" ht="36" customHeight="1" x14ac:dyDescent="0.2">
      <c r="A87" s="57" t="s">
        <v>159</v>
      </c>
      <c r="B87" s="49" t="s">
        <v>101</v>
      </c>
      <c r="C87" s="50" t="s">
        <v>408</v>
      </c>
      <c r="D87" s="51" t="s">
        <v>409</v>
      </c>
      <c r="E87" s="52"/>
      <c r="F87" s="62"/>
      <c r="G87" s="64"/>
      <c r="H87" s="55">
        <f t="shared" si="17"/>
        <v>0</v>
      </c>
      <c r="I87" s="214" t="str">
        <f t="shared" ca="1" si="11"/>
        <v>LOCKED</v>
      </c>
      <c r="J87" s="215" t="str">
        <f t="shared" si="15"/>
        <v>A022Geotextile FabricCW 3130-R5</v>
      </c>
      <c r="K87" s="216">
        <f>MATCH(J87,'[4]Pay Items'!$K$1:$K$646,0)</f>
        <v>46</v>
      </c>
      <c r="L87" s="217" t="str">
        <f t="shared" ca="1" si="12"/>
        <v>F0</v>
      </c>
      <c r="M87" s="217" t="str">
        <f t="shared" ca="1" si="13"/>
        <v>C2</v>
      </c>
      <c r="N87" s="217" t="str">
        <f t="shared" ca="1" si="14"/>
        <v>C2</v>
      </c>
    </row>
    <row r="88" spans="1:14" s="56" customFormat="1" ht="36" customHeight="1" x14ac:dyDescent="0.2">
      <c r="A88" s="57" t="s">
        <v>410</v>
      </c>
      <c r="B88" s="58" t="s">
        <v>185</v>
      </c>
      <c r="C88" s="50" t="s">
        <v>411</v>
      </c>
      <c r="D88" s="51" t="s">
        <v>115</v>
      </c>
      <c r="E88" s="52" t="s">
        <v>120</v>
      </c>
      <c r="F88" s="53">
        <v>4105</v>
      </c>
      <c r="G88" s="54"/>
      <c r="H88" s="55">
        <f t="shared" si="17"/>
        <v>0</v>
      </c>
      <c r="I88" s="214" t="str">
        <f t="shared" ca="1" si="11"/>
        <v/>
      </c>
      <c r="J88" s="215" t="str">
        <f t="shared" si="15"/>
        <v>A022A2Separation/Filtration Fabricm²</v>
      </c>
      <c r="K88" s="216">
        <f>MATCH(J88,'[4]Pay Items'!$K$1:$K$646,0)</f>
        <v>48</v>
      </c>
      <c r="L88" s="217" t="str">
        <f t="shared" ca="1" si="12"/>
        <v>F0</v>
      </c>
      <c r="M88" s="217" t="str">
        <f t="shared" ca="1" si="13"/>
        <v>C2</v>
      </c>
      <c r="N88" s="217" t="str">
        <f t="shared" ca="1" si="14"/>
        <v>C2</v>
      </c>
    </row>
    <row r="89" spans="1:14" s="56" customFormat="1" ht="36" customHeight="1" x14ac:dyDescent="0.2">
      <c r="A89" s="57" t="s">
        <v>412</v>
      </c>
      <c r="B89" s="49" t="s">
        <v>196</v>
      </c>
      <c r="C89" s="50" t="s">
        <v>338</v>
      </c>
      <c r="D89" s="51" t="s">
        <v>413</v>
      </c>
      <c r="E89" s="52"/>
      <c r="F89" s="62"/>
      <c r="G89" s="64"/>
      <c r="H89" s="55">
        <f t="shared" si="17"/>
        <v>0</v>
      </c>
      <c r="I89" s="214" t="str">
        <f t="shared" ca="1" si="11"/>
        <v>LOCKED</v>
      </c>
      <c r="J89" s="215" t="str">
        <f t="shared" si="15"/>
        <v>A022A4Supply and Install GeogridCW 3135-R2</v>
      </c>
      <c r="K89" s="216">
        <f>MATCH(J89,'[4]Pay Items'!$K$1:$K$646,0)</f>
        <v>50</v>
      </c>
      <c r="L89" s="217" t="str">
        <f t="shared" ca="1" si="12"/>
        <v>F0</v>
      </c>
      <c r="M89" s="217" t="str">
        <f t="shared" ca="1" si="13"/>
        <v>C2</v>
      </c>
      <c r="N89" s="217" t="str">
        <f t="shared" ca="1" si="14"/>
        <v>C2</v>
      </c>
    </row>
    <row r="90" spans="1:14" s="56" customFormat="1" ht="36" customHeight="1" x14ac:dyDescent="0.2">
      <c r="A90" s="57" t="s">
        <v>414</v>
      </c>
      <c r="B90" s="58" t="s">
        <v>185</v>
      </c>
      <c r="C90" s="50" t="s">
        <v>415</v>
      </c>
      <c r="D90" s="51" t="s">
        <v>115</v>
      </c>
      <c r="E90" s="52" t="s">
        <v>120</v>
      </c>
      <c r="F90" s="53">
        <v>4105</v>
      </c>
      <c r="G90" s="54"/>
      <c r="H90" s="55">
        <f t="shared" si="17"/>
        <v>0</v>
      </c>
      <c r="I90" s="214" t="str">
        <f t="shared" ca="1" si="11"/>
        <v/>
      </c>
      <c r="J90" s="215" t="str">
        <f t="shared" si="15"/>
        <v>A022A5Class A Geogridm²</v>
      </c>
      <c r="K90" s="216">
        <f>MATCH(J90,'[4]Pay Items'!$K$1:$K$646,0)</f>
        <v>51</v>
      </c>
      <c r="L90" s="217" t="str">
        <f t="shared" ca="1" si="12"/>
        <v>F0</v>
      </c>
      <c r="M90" s="217" t="str">
        <f t="shared" ca="1" si="13"/>
        <v>C2</v>
      </c>
      <c r="N90" s="217" t="str">
        <f t="shared" ca="1" si="14"/>
        <v>C2</v>
      </c>
    </row>
    <row r="91" spans="1:14" s="56" customFormat="1" ht="36" customHeight="1" x14ac:dyDescent="0.2">
      <c r="A91" s="59"/>
      <c r="B91" s="60"/>
      <c r="C91" s="61" t="s">
        <v>464</v>
      </c>
      <c r="D91" s="62"/>
      <c r="E91" s="63"/>
      <c r="F91" s="62"/>
      <c r="G91" s="64"/>
      <c r="H91" s="55">
        <f t="shared" si="17"/>
        <v>0</v>
      </c>
      <c r="I91" s="214" t="str">
        <f t="shared" ca="1" si="11"/>
        <v>LOCKED</v>
      </c>
      <c r="J91" s="215" t="str">
        <f t="shared" si="15"/>
        <v>ROADWORKS - REMOVALS/RENEWALS</v>
      </c>
      <c r="K91" s="216" t="e">
        <f>MATCH(J91,'[4]Pay Items'!$K$1:$K$646,0)</f>
        <v>#N/A</v>
      </c>
      <c r="L91" s="217" t="str">
        <f t="shared" ca="1" si="12"/>
        <v>F0</v>
      </c>
      <c r="M91" s="217" t="str">
        <f t="shared" ca="1" si="13"/>
        <v>C2</v>
      </c>
      <c r="N91" s="217" t="str">
        <f t="shared" ca="1" si="14"/>
        <v>C2</v>
      </c>
    </row>
    <row r="92" spans="1:14" s="56" customFormat="1" ht="36" customHeight="1" x14ac:dyDescent="0.2">
      <c r="A92" s="65" t="s">
        <v>198</v>
      </c>
      <c r="B92" s="49" t="s">
        <v>102</v>
      </c>
      <c r="C92" s="50" t="s">
        <v>176</v>
      </c>
      <c r="D92" s="51" t="s">
        <v>443</v>
      </c>
      <c r="E92" s="52"/>
      <c r="F92" s="62"/>
      <c r="G92" s="64"/>
      <c r="H92" s="55">
        <f t="shared" si="17"/>
        <v>0</v>
      </c>
      <c r="I92" s="214" t="str">
        <f t="shared" ca="1" si="11"/>
        <v>LOCKED</v>
      </c>
      <c r="J92" s="215" t="str">
        <f t="shared" si="15"/>
        <v>B001Pavement RemovalCW 3110-R22</v>
      </c>
      <c r="K92" s="216">
        <f>MATCH(J92,'[4]Pay Items'!$K$1:$K$646,0)</f>
        <v>69</v>
      </c>
      <c r="L92" s="217" t="str">
        <f t="shared" ca="1" si="12"/>
        <v>F0</v>
      </c>
      <c r="M92" s="217" t="str">
        <f t="shared" ca="1" si="13"/>
        <v>C2</v>
      </c>
      <c r="N92" s="217" t="str">
        <f t="shared" ca="1" si="14"/>
        <v>C2</v>
      </c>
    </row>
    <row r="93" spans="1:14" s="56" customFormat="1" ht="36" customHeight="1" x14ac:dyDescent="0.2">
      <c r="A93" s="65" t="s">
        <v>237</v>
      </c>
      <c r="B93" s="58" t="s">
        <v>185</v>
      </c>
      <c r="C93" s="50" t="s">
        <v>177</v>
      </c>
      <c r="D93" s="51" t="s">
        <v>115</v>
      </c>
      <c r="E93" s="52" t="s">
        <v>120</v>
      </c>
      <c r="F93" s="53">
        <v>25</v>
      </c>
      <c r="G93" s="54"/>
      <c r="H93" s="55">
        <f t="shared" si="17"/>
        <v>0</v>
      </c>
      <c r="I93" s="214" t="str">
        <f t="shared" ca="1" si="11"/>
        <v/>
      </c>
      <c r="J93" s="215" t="str">
        <f t="shared" si="15"/>
        <v>B002Concrete Pavementm²</v>
      </c>
      <c r="K93" s="216">
        <f>MATCH(J93,'[4]Pay Items'!$K$1:$K$646,0)</f>
        <v>70</v>
      </c>
      <c r="L93" s="217" t="str">
        <f t="shared" ca="1" si="12"/>
        <v>F0</v>
      </c>
      <c r="M93" s="217" t="str">
        <f t="shared" ca="1" si="13"/>
        <v>C2</v>
      </c>
      <c r="N93" s="217" t="str">
        <f t="shared" ca="1" si="14"/>
        <v>C2</v>
      </c>
    </row>
    <row r="94" spans="1:14" s="56" customFormat="1" ht="36" customHeight="1" x14ac:dyDescent="0.2">
      <c r="A94" s="65" t="s">
        <v>160</v>
      </c>
      <c r="B94" s="58" t="s">
        <v>186</v>
      </c>
      <c r="C94" s="50" t="s">
        <v>178</v>
      </c>
      <c r="D94" s="51" t="s">
        <v>115</v>
      </c>
      <c r="E94" s="52" t="s">
        <v>120</v>
      </c>
      <c r="F94" s="53">
        <v>20</v>
      </c>
      <c r="G94" s="54"/>
      <c r="H94" s="55">
        <f t="shared" si="17"/>
        <v>0</v>
      </c>
      <c r="I94" s="214" t="str">
        <f t="shared" ca="1" si="11"/>
        <v/>
      </c>
      <c r="J94" s="215" t="str">
        <f t="shared" si="15"/>
        <v>B003Asphalt Pavementm²</v>
      </c>
      <c r="K94" s="216">
        <f>MATCH(J94,'[4]Pay Items'!$K$1:$K$646,0)</f>
        <v>71</v>
      </c>
      <c r="L94" s="217" t="str">
        <f t="shared" ca="1" si="12"/>
        <v>F0</v>
      </c>
      <c r="M94" s="217" t="str">
        <f t="shared" ca="1" si="13"/>
        <v>C2</v>
      </c>
      <c r="N94" s="217" t="str">
        <f t="shared" ca="1" si="14"/>
        <v>C2</v>
      </c>
    </row>
    <row r="95" spans="1:14" s="56" customFormat="1" ht="36" customHeight="1" x14ac:dyDescent="0.2">
      <c r="A95" s="65" t="s">
        <v>166</v>
      </c>
      <c r="B95" s="49" t="s">
        <v>129</v>
      </c>
      <c r="C95" s="50" t="s">
        <v>103</v>
      </c>
      <c r="D95" s="51" t="s">
        <v>372</v>
      </c>
      <c r="E95" s="52"/>
      <c r="F95" s="62"/>
      <c r="G95" s="64"/>
      <c r="H95" s="55">
        <f t="shared" si="17"/>
        <v>0</v>
      </c>
      <c r="I95" s="214" t="str">
        <f t="shared" ca="1" si="11"/>
        <v>LOCKED</v>
      </c>
      <c r="J95" s="215" t="str">
        <f t="shared" si="15"/>
        <v>B094Drilled DowelsCW 3230-R8</v>
      </c>
      <c r="K95" s="216">
        <f>MATCH(J95,'[4]Pay Items'!$K$1:$K$646,0)</f>
        <v>164</v>
      </c>
      <c r="L95" s="217" t="str">
        <f t="shared" ca="1" si="12"/>
        <v>F0</v>
      </c>
      <c r="M95" s="217" t="str">
        <f t="shared" ca="1" si="13"/>
        <v>C2</v>
      </c>
      <c r="N95" s="217" t="str">
        <f t="shared" ca="1" si="14"/>
        <v>C2</v>
      </c>
    </row>
    <row r="96" spans="1:14" s="56" customFormat="1" ht="36" customHeight="1" x14ac:dyDescent="0.2">
      <c r="A96" s="65" t="s">
        <v>167</v>
      </c>
      <c r="B96" s="58" t="s">
        <v>185</v>
      </c>
      <c r="C96" s="50" t="s">
        <v>128</v>
      </c>
      <c r="D96" s="51" t="s">
        <v>115</v>
      </c>
      <c r="E96" s="52" t="s">
        <v>123</v>
      </c>
      <c r="F96" s="53">
        <v>30</v>
      </c>
      <c r="G96" s="54"/>
      <c r="H96" s="55">
        <f t="shared" si="17"/>
        <v>0</v>
      </c>
      <c r="I96" s="214" t="str">
        <f t="shared" ca="1" si="11"/>
        <v/>
      </c>
      <c r="J96" s="215" t="str">
        <f t="shared" si="15"/>
        <v>B09519.1 mm Diametereach</v>
      </c>
      <c r="K96" s="216">
        <f>MATCH(J96,'[4]Pay Items'!$K$1:$K$646,0)</f>
        <v>165</v>
      </c>
      <c r="L96" s="217" t="str">
        <f t="shared" ca="1" si="12"/>
        <v>F0</v>
      </c>
      <c r="M96" s="217" t="str">
        <f t="shared" ca="1" si="13"/>
        <v>C2</v>
      </c>
      <c r="N96" s="217" t="str">
        <f t="shared" ca="1" si="14"/>
        <v>C2</v>
      </c>
    </row>
    <row r="97" spans="1:14" s="56" customFormat="1" ht="36" customHeight="1" x14ac:dyDescent="0.2">
      <c r="A97" s="65" t="s">
        <v>168</v>
      </c>
      <c r="B97" s="49" t="s">
        <v>97</v>
      </c>
      <c r="C97" s="50" t="s">
        <v>104</v>
      </c>
      <c r="D97" s="51" t="s">
        <v>372</v>
      </c>
      <c r="E97" s="52"/>
      <c r="F97" s="62"/>
      <c r="G97" s="64"/>
      <c r="H97" s="55">
        <f t="shared" si="17"/>
        <v>0</v>
      </c>
      <c r="I97" s="214" t="str">
        <f t="shared" ca="1" si="11"/>
        <v>LOCKED</v>
      </c>
      <c r="J97" s="215" t="str">
        <f t="shared" si="15"/>
        <v>B097Drilled Tie BarsCW 3230-R8</v>
      </c>
      <c r="K97" s="216">
        <f>MATCH(J97,'[4]Pay Items'!$K$1:$K$646,0)</f>
        <v>167</v>
      </c>
      <c r="L97" s="217" t="str">
        <f t="shared" ca="1" si="12"/>
        <v>F0</v>
      </c>
      <c r="M97" s="217" t="str">
        <f t="shared" ca="1" si="13"/>
        <v>C2</v>
      </c>
      <c r="N97" s="217" t="str">
        <f t="shared" ca="1" si="14"/>
        <v>C2</v>
      </c>
    </row>
    <row r="98" spans="1:14" s="56" customFormat="1" ht="36" customHeight="1" x14ac:dyDescent="0.2">
      <c r="A98" s="65" t="s">
        <v>169</v>
      </c>
      <c r="B98" s="58" t="s">
        <v>185</v>
      </c>
      <c r="C98" s="50" t="s">
        <v>127</v>
      </c>
      <c r="D98" s="51" t="s">
        <v>115</v>
      </c>
      <c r="E98" s="52" t="s">
        <v>123</v>
      </c>
      <c r="F98" s="53">
        <v>150</v>
      </c>
      <c r="G98" s="54"/>
      <c r="H98" s="55">
        <f t="shared" si="17"/>
        <v>0</v>
      </c>
      <c r="I98" s="214" t="str">
        <f t="shared" ca="1" si="11"/>
        <v/>
      </c>
      <c r="J98" s="215" t="str">
        <f t="shared" si="15"/>
        <v>B09820 M Deformed Tie Bareach</v>
      </c>
      <c r="K98" s="216">
        <f>MATCH(J98,'[4]Pay Items'!$K$1:$K$646,0)</f>
        <v>169</v>
      </c>
      <c r="L98" s="217" t="str">
        <f t="shared" ca="1" si="12"/>
        <v>F0</v>
      </c>
      <c r="M98" s="217" t="str">
        <f t="shared" ca="1" si="13"/>
        <v>C2</v>
      </c>
      <c r="N98" s="217" t="str">
        <f t="shared" ca="1" si="14"/>
        <v>C2</v>
      </c>
    </row>
    <row r="99" spans="1:14" s="56" customFormat="1" ht="36" customHeight="1" x14ac:dyDescent="0.2">
      <c r="A99" s="65" t="s">
        <v>347</v>
      </c>
      <c r="B99" s="49" t="s">
        <v>98</v>
      </c>
      <c r="C99" s="50" t="s">
        <v>180</v>
      </c>
      <c r="D99" s="51" t="s">
        <v>447</v>
      </c>
      <c r="E99" s="52"/>
      <c r="F99" s="62"/>
      <c r="G99" s="64"/>
      <c r="H99" s="55">
        <f t="shared" si="17"/>
        <v>0</v>
      </c>
      <c r="I99" s="214" t="str">
        <f t="shared" ca="1" si="11"/>
        <v>LOCKED</v>
      </c>
      <c r="J99" s="215" t="str">
        <f t="shared" si="15"/>
        <v>B114rlMiscellaneous Concrete Slab RenewalCW 3235-R9</v>
      </c>
      <c r="K99" s="216">
        <f>MATCH(J99,'[4]Pay Items'!$K$1:$K$646,0)</f>
        <v>192</v>
      </c>
      <c r="L99" s="217" t="str">
        <f t="shared" ca="1" si="12"/>
        <v>F0</v>
      </c>
      <c r="M99" s="217" t="str">
        <f t="shared" ca="1" si="13"/>
        <v>C2</v>
      </c>
      <c r="N99" s="217" t="str">
        <f t="shared" ca="1" si="14"/>
        <v>C2</v>
      </c>
    </row>
    <row r="100" spans="1:14" s="56" customFormat="1" ht="36" customHeight="1" x14ac:dyDescent="0.2">
      <c r="A100" s="65" t="s">
        <v>348</v>
      </c>
      <c r="B100" s="58" t="s">
        <v>185</v>
      </c>
      <c r="C100" s="50" t="s">
        <v>468</v>
      </c>
      <c r="D100" s="51" t="s">
        <v>211</v>
      </c>
      <c r="E100" s="52"/>
      <c r="F100" s="62"/>
      <c r="G100" s="64"/>
      <c r="H100" s="55">
        <f t="shared" si="17"/>
        <v>0</v>
      </c>
      <c r="I100" s="214" t="str">
        <f t="shared" ca="1" si="11"/>
        <v>LOCKED</v>
      </c>
      <c r="J100" s="215" t="str">
        <f t="shared" si="15"/>
        <v>B118rl100 mm Type 5 Concrete SidewalkSD-228A</v>
      </c>
      <c r="K100" s="216" t="e">
        <f>MATCH(J100,'[4]Pay Items'!$K$1:$K$646,0)</f>
        <v>#N/A</v>
      </c>
      <c r="L100" s="217" t="str">
        <f t="shared" ca="1" si="12"/>
        <v>F0</v>
      </c>
      <c r="M100" s="217" t="str">
        <f t="shared" ca="1" si="13"/>
        <v>C2</v>
      </c>
      <c r="N100" s="217" t="str">
        <f t="shared" ca="1" si="14"/>
        <v>C2</v>
      </c>
    </row>
    <row r="101" spans="1:14" s="56" customFormat="1" ht="36" customHeight="1" x14ac:dyDescent="0.2">
      <c r="A101" s="65" t="s">
        <v>349</v>
      </c>
      <c r="B101" s="67" t="s">
        <v>322</v>
      </c>
      <c r="C101" s="50" t="s">
        <v>323</v>
      </c>
      <c r="D101" s="51"/>
      <c r="E101" s="52" t="s">
        <v>120</v>
      </c>
      <c r="F101" s="53">
        <v>5</v>
      </c>
      <c r="G101" s="54"/>
      <c r="H101" s="55">
        <f t="shared" si="17"/>
        <v>0</v>
      </c>
      <c r="I101" s="214" t="str">
        <f t="shared" ca="1" si="11"/>
        <v/>
      </c>
      <c r="J101" s="215" t="str">
        <f t="shared" si="15"/>
        <v>B119rlLess than 5 sq.m.m²</v>
      </c>
      <c r="K101" s="216">
        <f>MATCH(J101,'[4]Pay Items'!$K$1:$K$646,0)</f>
        <v>197</v>
      </c>
      <c r="L101" s="217" t="str">
        <f t="shared" ca="1" si="12"/>
        <v>F0</v>
      </c>
      <c r="M101" s="217" t="str">
        <f t="shared" ca="1" si="13"/>
        <v>C2</v>
      </c>
      <c r="N101" s="217" t="str">
        <f t="shared" ca="1" si="14"/>
        <v>C2</v>
      </c>
    </row>
    <row r="102" spans="1:14" s="56" customFormat="1" ht="36" customHeight="1" x14ac:dyDescent="0.2">
      <c r="A102" s="65" t="s">
        <v>350</v>
      </c>
      <c r="B102" s="67" t="s">
        <v>324</v>
      </c>
      <c r="C102" s="50" t="s">
        <v>325</v>
      </c>
      <c r="D102" s="51"/>
      <c r="E102" s="52" t="s">
        <v>120</v>
      </c>
      <c r="F102" s="53">
        <v>72</v>
      </c>
      <c r="G102" s="54"/>
      <c r="H102" s="55">
        <f t="shared" si="17"/>
        <v>0</v>
      </c>
      <c r="I102" s="214" t="str">
        <f t="shared" ca="1" si="11"/>
        <v/>
      </c>
      <c r="J102" s="215" t="str">
        <f t="shared" si="15"/>
        <v>B120rl5 sq.m. to 20 sq.m.m²</v>
      </c>
      <c r="K102" s="216">
        <f>MATCH(J102,'[4]Pay Items'!$K$1:$K$646,0)</f>
        <v>198</v>
      </c>
      <c r="L102" s="217" t="str">
        <f t="shared" ca="1" si="12"/>
        <v>F0</v>
      </c>
      <c r="M102" s="217" t="str">
        <f t="shared" ca="1" si="13"/>
        <v>C2</v>
      </c>
      <c r="N102" s="217" t="str">
        <f t="shared" ca="1" si="14"/>
        <v>C2</v>
      </c>
    </row>
    <row r="103" spans="1:14" s="56" customFormat="1" ht="36" customHeight="1" x14ac:dyDescent="0.2">
      <c r="A103" s="65" t="s">
        <v>351</v>
      </c>
      <c r="B103" s="67" t="s">
        <v>326</v>
      </c>
      <c r="C103" s="50" t="s">
        <v>327</v>
      </c>
      <c r="D103" s="51" t="s">
        <v>115</v>
      </c>
      <c r="E103" s="52" t="s">
        <v>120</v>
      </c>
      <c r="F103" s="53">
        <v>680</v>
      </c>
      <c r="G103" s="54"/>
      <c r="H103" s="55">
        <f t="shared" si="17"/>
        <v>0</v>
      </c>
      <c r="I103" s="214" t="str">
        <f t="shared" ca="1" si="11"/>
        <v/>
      </c>
      <c r="J103" s="215" t="str">
        <f t="shared" si="15"/>
        <v>B121rlGreater than 20 sq.m.m²</v>
      </c>
      <c r="K103" s="216">
        <f>MATCH(J103,'[4]Pay Items'!$K$1:$K$646,0)</f>
        <v>199</v>
      </c>
      <c r="L103" s="217" t="str">
        <f t="shared" ca="1" si="12"/>
        <v>F0</v>
      </c>
      <c r="M103" s="217" t="str">
        <f t="shared" ca="1" si="13"/>
        <v>C2</v>
      </c>
      <c r="N103" s="217" t="str">
        <f t="shared" ca="1" si="14"/>
        <v>C2</v>
      </c>
    </row>
    <row r="104" spans="1:14" s="56" customFormat="1" ht="36" customHeight="1" x14ac:dyDescent="0.2">
      <c r="A104" s="65" t="s">
        <v>368</v>
      </c>
      <c r="B104" s="58" t="s">
        <v>186</v>
      </c>
      <c r="C104" s="50" t="s">
        <v>469</v>
      </c>
      <c r="D104" s="51" t="s">
        <v>115</v>
      </c>
      <c r="E104" s="52"/>
      <c r="F104" s="62"/>
      <c r="G104" s="64"/>
      <c r="H104" s="55">
        <f t="shared" si="17"/>
        <v>0</v>
      </c>
      <c r="I104" s="214" t="str">
        <f t="shared" ca="1" si="11"/>
        <v>LOCKED</v>
      </c>
      <c r="J104" s="215" t="str">
        <f t="shared" si="15"/>
        <v>B121rlA150 mm Type 2 Concrete Reinforced Sidewalk</v>
      </c>
      <c r="K104" s="216" t="e">
        <f>MATCH(J104,'[4]Pay Items'!$K$1:$K$646,0)</f>
        <v>#N/A</v>
      </c>
      <c r="L104" s="217" t="str">
        <f t="shared" ca="1" si="12"/>
        <v>F0</v>
      </c>
      <c r="M104" s="217" t="str">
        <f t="shared" ca="1" si="13"/>
        <v>C2</v>
      </c>
      <c r="N104" s="217" t="str">
        <f t="shared" ca="1" si="14"/>
        <v>C2</v>
      </c>
    </row>
    <row r="105" spans="1:14" s="56" customFormat="1" ht="36" customHeight="1" x14ac:dyDescent="0.2">
      <c r="A105" s="65" t="s">
        <v>369</v>
      </c>
      <c r="B105" s="67" t="s">
        <v>322</v>
      </c>
      <c r="C105" s="50" t="s">
        <v>325</v>
      </c>
      <c r="D105" s="51"/>
      <c r="E105" s="52" t="s">
        <v>120</v>
      </c>
      <c r="F105" s="53">
        <v>40</v>
      </c>
      <c r="G105" s="54"/>
      <c r="H105" s="55">
        <f t="shared" si="17"/>
        <v>0</v>
      </c>
      <c r="I105" s="214" t="str">
        <f t="shared" ca="1" si="11"/>
        <v/>
      </c>
      <c r="J105" s="215" t="str">
        <f t="shared" si="15"/>
        <v>B121rlC5 sq.m. to 20 sq.m.m²</v>
      </c>
      <c r="K105" s="216">
        <f>MATCH(J105,'[4]Pay Items'!$K$1:$K$646,0)</f>
        <v>202</v>
      </c>
      <c r="L105" s="217" t="str">
        <f t="shared" ca="1" si="12"/>
        <v>F0</v>
      </c>
      <c r="M105" s="217" t="str">
        <f t="shared" ca="1" si="13"/>
        <v>C2</v>
      </c>
      <c r="N105" s="217" t="str">
        <f t="shared" ca="1" si="14"/>
        <v>C2</v>
      </c>
    </row>
    <row r="106" spans="1:14" s="56" customFormat="1" ht="36" customHeight="1" x14ac:dyDescent="0.2">
      <c r="A106" s="65"/>
      <c r="B106" s="49" t="s">
        <v>105</v>
      </c>
      <c r="C106" s="50" t="s">
        <v>220</v>
      </c>
      <c r="D106" s="51" t="s">
        <v>2</v>
      </c>
      <c r="E106" s="52" t="s">
        <v>120</v>
      </c>
      <c r="F106" s="68">
        <v>5</v>
      </c>
      <c r="G106" s="54"/>
      <c r="H106" s="55">
        <f t="shared" si="17"/>
        <v>0</v>
      </c>
      <c r="I106" s="214" t="str">
        <f t="shared" ca="1" si="11"/>
        <v/>
      </c>
      <c r="J106" s="215" t="str">
        <f t="shared" si="15"/>
        <v>Adjustment of Precast Sidewalk BlocksCW 3235-R9m²</v>
      </c>
      <c r="K106" s="216" t="e">
        <f>MATCH(J106,'[4]Pay Items'!$K$1:$K$646,0)</f>
        <v>#N/A</v>
      </c>
      <c r="L106" s="217" t="str">
        <f t="shared" ca="1" si="12"/>
        <v>F0</v>
      </c>
      <c r="M106" s="217" t="str">
        <f t="shared" ca="1" si="13"/>
        <v>C2</v>
      </c>
      <c r="N106" s="217" t="str">
        <f t="shared" ca="1" si="14"/>
        <v>C2</v>
      </c>
    </row>
    <row r="107" spans="1:14" s="56" customFormat="1" ht="36" customHeight="1" x14ac:dyDescent="0.2">
      <c r="A107" s="65" t="s">
        <v>251</v>
      </c>
      <c r="B107" s="49" t="s">
        <v>106</v>
      </c>
      <c r="C107" s="50" t="s">
        <v>221</v>
      </c>
      <c r="D107" s="51" t="s">
        <v>2</v>
      </c>
      <c r="E107" s="52" t="s">
        <v>120</v>
      </c>
      <c r="F107" s="53">
        <v>5</v>
      </c>
      <c r="G107" s="54"/>
      <c r="H107" s="55">
        <f t="shared" si="17"/>
        <v>0</v>
      </c>
      <c r="I107" s="214" t="str">
        <f t="shared" ca="1" si="11"/>
        <v/>
      </c>
      <c r="J107" s="215" t="str">
        <f t="shared" si="15"/>
        <v>B125Supply of Precast Sidewalk BlocksCW 3235-R9m²</v>
      </c>
      <c r="K107" s="216">
        <f>MATCH(J107,'[4]Pay Items'!$K$1:$K$646,0)</f>
        <v>207</v>
      </c>
      <c r="L107" s="217" t="str">
        <f t="shared" ca="1" si="12"/>
        <v>F0</v>
      </c>
      <c r="M107" s="217" t="str">
        <f t="shared" ca="1" si="13"/>
        <v>C2</v>
      </c>
      <c r="N107" s="217" t="str">
        <f t="shared" ca="1" si="14"/>
        <v>C2</v>
      </c>
    </row>
    <row r="108" spans="1:14" s="56" customFormat="1" ht="36" customHeight="1" x14ac:dyDescent="0.2">
      <c r="A108" s="65" t="s">
        <v>310</v>
      </c>
      <c r="B108" s="49" t="s">
        <v>100</v>
      </c>
      <c r="C108" s="50" t="s">
        <v>302</v>
      </c>
      <c r="D108" s="51" t="s">
        <v>2</v>
      </c>
      <c r="E108" s="52" t="s">
        <v>120</v>
      </c>
      <c r="F108" s="53">
        <v>5</v>
      </c>
      <c r="G108" s="54"/>
      <c r="H108" s="55">
        <f t="shared" si="17"/>
        <v>0</v>
      </c>
      <c r="I108" s="214" t="str">
        <f t="shared" ca="1" si="11"/>
        <v/>
      </c>
      <c r="J108" s="215" t="str">
        <f t="shared" si="15"/>
        <v>B125ARemoval of Precast Sidewalk BlocksCW 3235-R9m²</v>
      </c>
      <c r="K108" s="216">
        <f>MATCH(J108,'[4]Pay Items'!$K$1:$K$646,0)</f>
        <v>208</v>
      </c>
      <c r="L108" s="217" t="str">
        <f t="shared" ca="1" si="12"/>
        <v>F0</v>
      </c>
      <c r="M108" s="217" t="str">
        <f t="shared" ca="1" si="13"/>
        <v>C2</v>
      </c>
      <c r="N108" s="217" t="str">
        <f t="shared" ca="1" si="14"/>
        <v>C2</v>
      </c>
    </row>
    <row r="109" spans="1:14" s="56" customFormat="1" ht="36" customHeight="1" x14ac:dyDescent="0.2">
      <c r="A109" s="65" t="s">
        <v>352</v>
      </c>
      <c r="B109" s="49" t="s">
        <v>318</v>
      </c>
      <c r="C109" s="50" t="s">
        <v>181</v>
      </c>
      <c r="D109" s="51" t="s">
        <v>371</v>
      </c>
      <c r="E109" s="52"/>
      <c r="F109" s="62"/>
      <c r="G109" s="64"/>
      <c r="H109" s="55">
        <f t="shared" si="17"/>
        <v>0</v>
      </c>
      <c r="I109" s="214" t="str">
        <f t="shared" ca="1" si="11"/>
        <v>LOCKED</v>
      </c>
      <c r="J109" s="215" t="str">
        <f t="shared" si="15"/>
        <v>B126rConcrete Curb RemovalCW 3240-R10</v>
      </c>
      <c r="K109" s="216">
        <f>MATCH(J109,'[4]Pay Items'!$K$1:$K$646,0)</f>
        <v>209</v>
      </c>
      <c r="L109" s="217" t="str">
        <f t="shared" ca="1" si="12"/>
        <v>F0</v>
      </c>
      <c r="M109" s="217" t="str">
        <f t="shared" ca="1" si="13"/>
        <v>C2</v>
      </c>
      <c r="N109" s="217" t="str">
        <f t="shared" ca="1" si="14"/>
        <v>C2</v>
      </c>
    </row>
    <row r="110" spans="1:14" s="56" customFormat="1" ht="36" customHeight="1" x14ac:dyDescent="0.2">
      <c r="A110" s="65" t="s">
        <v>353</v>
      </c>
      <c r="B110" s="58" t="s">
        <v>185</v>
      </c>
      <c r="C110" s="50" t="s">
        <v>214</v>
      </c>
      <c r="D110" s="51" t="s">
        <v>115</v>
      </c>
      <c r="E110" s="52" t="s">
        <v>124</v>
      </c>
      <c r="F110" s="53">
        <v>580</v>
      </c>
      <c r="G110" s="54"/>
      <c r="H110" s="55">
        <f t="shared" si="17"/>
        <v>0</v>
      </c>
      <c r="I110" s="214" t="str">
        <f t="shared" ca="1" si="11"/>
        <v/>
      </c>
      <c r="J110" s="215" t="str">
        <f t="shared" si="15"/>
        <v>B129rCurb and Gutterm</v>
      </c>
      <c r="K110" s="216">
        <f>MATCH(J110,'[4]Pay Items'!$K$1:$K$646,0)</f>
        <v>214</v>
      </c>
      <c r="L110" s="217" t="str">
        <f t="shared" ca="1" si="12"/>
        <v>F0</v>
      </c>
      <c r="M110" s="217" t="str">
        <f t="shared" ca="1" si="13"/>
        <v>C2</v>
      </c>
      <c r="N110" s="217" t="str">
        <f t="shared" ca="1" si="14"/>
        <v>C2</v>
      </c>
    </row>
    <row r="111" spans="1:14" s="56" customFormat="1" ht="36" customHeight="1" x14ac:dyDescent="0.2">
      <c r="A111" s="65" t="s">
        <v>362</v>
      </c>
      <c r="B111" s="49" t="s">
        <v>108</v>
      </c>
      <c r="C111" s="50" t="s">
        <v>370</v>
      </c>
      <c r="D111" s="51" t="s">
        <v>375</v>
      </c>
      <c r="E111" s="52" t="s">
        <v>123</v>
      </c>
      <c r="F111" s="68">
        <v>10</v>
      </c>
      <c r="G111" s="54"/>
      <c r="H111" s="55">
        <f t="shared" si="17"/>
        <v>0</v>
      </c>
      <c r="I111" s="214" t="str">
        <f t="shared" ca="1" si="11"/>
        <v/>
      </c>
      <c r="J111" s="215" t="str">
        <f t="shared" si="15"/>
        <v>B219Detectable Warning Surface TilesCW 3326-R3each</v>
      </c>
      <c r="K111" s="216">
        <f>MATCH(J111,'[4]Pay Items'!$K$1:$K$646,0)</f>
        <v>341</v>
      </c>
      <c r="L111" s="217" t="str">
        <f t="shared" ca="1" si="12"/>
        <v>F0</v>
      </c>
      <c r="M111" s="217" t="str">
        <f t="shared" ca="1" si="13"/>
        <v>C2</v>
      </c>
      <c r="N111" s="217" t="str">
        <f t="shared" ca="1" si="14"/>
        <v>C2</v>
      </c>
    </row>
    <row r="112" spans="1:14" s="56" customFormat="1" ht="36" customHeight="1" x14ac:dyDescent="0.2">
      <c r="A112" s="59"/>
      <c r="B112" s="70"/>
      <c r="C112" s="61" t="s">
        <v>487</v>
      </c>
      <c r="D112" s="62"/>
      <c r="E112" s="72"/>
      <c r="F112" s="62"/>
      <c r="G112" s="64"/>
      <c r="H112" s="55">
        <f t="shared" si="17"/>
        <v>0</v>
      </c>
      <c r="I112" s="214" t="str">
        <f t="shared" ca="1" si="11"/>
        <v>LOCKED</v>
      </c>
      <c r="J112" s="215" t="str">
        <f t="shared" si="15"/>
        <v>ROADWORKS - NEW CONSTRUCTION</v>
      </c>
      <c r="K112" s="216" t="e">
        <f>MATCH(J112,'[4]Pay Items'!$K$1:$K$646,0)</f>
        <v>#N/A</v>
      </c>
      <c r="L112" s="217" t="str">
        <f t="shared" ca="1" si="12"/>
        <v>F0</v>
      </c>
      <c r="M112" s="217" t="str">
        <f t="shared" ca="1" si="13"/>
        <v>C2</v>
      </c>
      <c r="N112" s="217" t="str">
        <f t="shared" ca="1" si="14"/>
        <v>C2</v>
      </c>
    </row>
    <row r="113" spans="1:14" s="56" customFormat="1" ht="48" customHeight="1" x14ac:dyDescent="0.2">
      <c r="A113" s="48" t="s">
        <v>138</v>
      </c>
      <c r="B113" s="49" t="s">
        <v>109</v>
      </c>
      <c r="C113" s="50" t="s">
        <v>249</v>
      </c>
      <c r="D113" s="51" t="s">
        <v>450</v>
      </c>
      <c r="E113" s="52"/>
      <c r="F113" s="62"/>
      <c r="G113" s="64"/>
      <c r="H113" s="55">
        <f t="shared" si="17"/>
        <v>0</v>
      </c>
      <c r="I113" s="214" t="str">
        <f t="shared" ca="1" si="11"/>
        <v>LOCKED</v>
      </c>
      <c r="J113" s="215" t="str">
        <f t="shared" si="15"/>
        <v>C001Concrete Pavements, Median Slabs, Bull-noses, and Safety MediansCW 3310-R18</v>
      </c>
      <c r="K113" s="216">
        <f>MATCH(J113,'[4]Pay Items'!$K$1:$K$646,0)</f>
        <v>344</v>
      </c>
      <c r="L113" s="217" t="str">
        <f t="shared" ca="1" si="12"/>
        <v>F0</v>
      </c>
      <c r="M113" s="217" t="str">
        <f t="shared" ca="1" si="13"/>
        <v>C2</v>
      </c>
      <c r="N113" s="217" t="str">
        <f t="shared" ca="1" si="14"/>
        <v>C2</v>
      </c>
    </row>
    <row r="114" spans="1:14" s="56" customFormat="1" ht="48" customHeight="1" x14ac:dyDescent="0.2">
      <c r="A114" s="48" t="s">
        <v>139</v>
      </c>
      <c r="B114" s="58" t="s">
        <v>185</v>
      </c>
      <c r="C114" s="50" t="s">
        <v>488</v>
      </c>
      <c r="D114" s="51" t="s">
        <v>115</v>
      </c>
      <c r="E114" s="52" t="s">
        <v>120</v>
      </c>
      <c r="F114" s="68">
        <v>230</v>
      </c>
      <c r="G114" s="54"/>
      <c r="H114" s="55">
        <f t="shared" si="17"/>
        <v>0</v>
      </c>
      <c r="I114" s="214" t="str">
        <f t="shared" ca="1" si="11"/>
        <v/>
      </c>
      <c r="J114" s="215" t="str">
        <f t="shared" si="15"/>
        <v>C011Construction of 150 mm Type 2 Concrete Pavement (Reinforced)m²</v>
      </c>
      <c r="K114" s="216" t="e">
        <f>MATCH(J114,'[4]Pay Items'!$K$1:$K$646,0)</f>
        <v>#N/A</v>
      </c>
      <c r="L114" s="217" t="str">
        <f t="shared" ca="1" si="12"/>
        <v>F0</v>
      </c>
      <c r="M114" s="217" t="str">
        <f t="shared" ca="1" si="13"/>
        <v>C2</v>
      </c>
      <c r="N114" s="217" t="str">
        <f t="shared" ca="1" si="14"/>
        <v>C2</v>
      </c>
    </row>
    <row r="115" spans="1:14" s="56" customFormat="1" ht="36" customHeight="1" x14ac:dyDescent="0.2">
      <c r="A115" s="48" t="s">
        <v>205</v>
      </c>
      <c r="B115" s="49" t="s">
        <v>110</v>
      </c>
      <c r="C115" s="50" t="s">
        <v>70</v>
      </c>
      <c r="D115" s="51" t="s">
        <v>450</v>
      </c>
      <c r="E115" s="52"/>
      <c r="F115" s="62"/>
      <c r="G115" s="64"/>
      <c r="H115" s="55">
        <f t="shared" si="17"/>
        <v>0</v>
      </c>
      <c r="I115" s="214" t="str">
        <f t="shared" ca="1" si="11"/>
        <v>LOCKED</v>
      </c>
      <c r="J115" s="215" t="str">
        <f t="shared" si="15"/>
        <v>C019Concrete Pavements for Early OpeningCW 3310-R18</v>
      </c>
      <c r="K115" s="216">
        <f>MATCH(J115,'[4]Pay Items'!$K$1:$K$646,0)</f>
        <v>359</v>
      </c>
      <c r="L115" s="217" t="str">
        <f t="shared" ca="1" si="12"/>
        <v>F0</v>
      </c>
      <c r="M115" s="217" t="str">
        <f t="shared" ca="1" si="13"/>
        <v>C2</v>
      </c>
      <c r="N115" s="217" t="str">
        <f t="shared" ca="1" si="14"/>
        <v>C2</v>
      </c>
    </row>
    <row r="116" spans="1:14" s="56" customFormat="1" ht="60" customHeight="1" x14ac:dyDescent="0.2">
      <c r="A116" s="48" t="s">
        <v>421</v>
      </c>
      <c r="B116" s="58" t="s">
        <v>185</v>
      </c>
      <c r="C116" s="50" t="s">
        <v>439</v>
      </c>
      <c r="D116" s="51"/>
      <c r="E116" s="52" t="s">
        <v>120</v>
      </c>
      <c r="F116" s="68">
        <v>220</v>
      </c>
      <c r="G116" s="54"/>
      <c r="H116" s="55">
        <f t="shared" si="17"/>
        <v>0</v>
      </c>
      <c r="I116" s="214" t="str">
        <f t="shared" ca="1" si="11"/>
        <v/>
      </c>
      <c r="J116" s="215" t="str">
        <f t="shared" si="15"/>
        <v>C029-72Construction of 150 mm Type 4 Concrete Pavement for Early Opening 72 Hour (Reinforced)m²</v>
      </c>
      <c r="K116" s="216">
        <f>MATCH(J116,'[4]Pay Items'!$K$1:$K$646,0)</f>
        <v>380</v>
      </c>
      <c r="L116" s="217" t="str">
        <f t="shared" ca="1" si="12"/>
        <v>F0</v>
      </c>
      <c r="M116" s="217" t="str">
        <f t="shared" ca="1" si="13"/>
        <v>C2</v>
      </c>
      <c r="N116" s="217" t="str">
        <f t="shared" ca="1" si="14"/>
        <v>C2</v>
      </c>
    </row>
    <row r="117" spans="1:14" s="56" customFormat="1" ht="48" customHeight="1" x14ac:dyDescent="0.2">
      <c r="A117" s="48" t="s">
        <v>206</v>
      </c>
      <c r="B117" s="49" t="s">
        <v>111</v>
      </c>
      <c r="C117" s="50" t="s">
        <v>193</v>
      </c>
      <c r="D117" s="51" t="s">
        <v>450</v>
      </c>
      <c r="E117" s="52"/>
      <c r="F117" s="62"/>
      <c r="G117" s="64"/>
      <c r="H117" s="55">
        <f t="shared" si="17"/>
        <v>0</v>
      </c>
      <c r="I117" s="214" t="str">
        <f t="shared" ca="1" si="11"/>
        <v>LOCKED</v>
      </c>
      <c r="J117" s="215" t="str">
        <f t="shared" si="15"/>
        <v>C032Concrete Curbs, Curb and Gutter, and Splash StripsCW 3310-R18</v>
      </c>
      <c r="K117" s="216">
        <f>MATCH(J117,'[4]Pay Items'!$K$1:$K$646,0)</f>
        <v>384</v>
      </c>
      <c r="L117" s="217" t="str">
        <f t="shared" ca="1" si="12"/>
        <v>F0</v>
      </c>
      <c r="M117" s="217" t="str">
        <f t="shared" ca="1" si="13"/>
        <v>C2</v>
      </c>
      <c r="N117" s="217" t="str">
        <f t="shared" ca="1" si="14"/>
        <v>C2</v>
      </c>
    </row>
    <row r="118" spans="1:14" s="56" customFormat="1" ht="60" customHeight="1" x14ac:dyDescent="0.2">
      <c r="A118" s="90" t="s">
        <v>274</v>
      </c>
      <c r="B118" s="58" t="s">
        <v>185</v>
      </c>
      <c r="C118" s="50" t="s">
        <v>489</v>
      </c>
      <c r="D118" s="51" t="s">
        <v>184</v>
      </c>
      <c r="E118" s="52" t="s">
        <v>124</v>
      </c>
      <c r="F118" s="68">
        <v>470</v>
      </c>
      <c r="G118" s="54"/>
      <c r="H118" s="55">
        <f t="shared" si="17"/>
        <v>0</v>
      </c>
      <c r="I118" s="214" t="str">
        <f t="shared" ca="1" si="11"/>
        <v/>
      </c>
      <c r="J118" s="215" t="str">
        <f t="shared" si="15"/>
        <v>C038Construction of Curb and Gutter (180 mm ht Slip Form, Barrier, Integral, 600 mm width, 150 mm Plain Type 2 Concrete Pavement)SD-200m</v>
      </c>
      <c r="K118" s="216" t="e">
        <f>MATCH(J118,'[4]Pay Items'!$K$1:$K$646,0)</f>
        <v>#N/A</v>
      </c>
      <c r="L118" s="217" t="str">
        <f t="shared" ca="1" si="12"/>
        <v>F0</v>
      </c>
      <c r="M118" s="217" t="str">
        <f t="shared" ca="1" si="13"/>
        <v>C2</v>
      </c>
      <c r="N118" s="217" t="str">
        <f t="shared" ca="1" si="14"/>
        <v>C2</v>
      </c>
    </row>
    <row r="119" spans="1:14" s="56" customFormat="1" ht="72" customHeight="1" x14ac:dyDescent="0.2">
      <c r="A119" s="48" t="s">
        <v>275</v>
      </c>
      <c r="B119" s="58" t="s">
        <v>186</v>
      </c>
      <c r="C119" s="50" t="s">
        <v>490</v>
      </c>
      <c r="D119" s="51" t="s">
        <v>241</v>
      </c>
      <c r="E119" s="52" t="s">
        <v>124</v>
      </c>
      <c r="F119" s="68">
        <v>40</v>
      </c>
      <c r="G119" s="54"/>
      <c r="H119" s="55">
        <f t="shared" si="17"/>
        <v>0</v>
      </c>
      <c r="I119" s="214" t="str">
        <f t="shared" ca="1" si="11"/>
        <v/>
      </c>
      <c r="J119" s="215" t="str">
        <f t="shared" si="15"/>
        <v>C039Construction of Curb and Gutter (180 mm ht Slip Form, Modified Barrier, Integral, 600 mm width, 150 mm Plain Type 2 Concrete Pavement)SD-200 SD-203Bm</v>
      </c>
      <c r="K119" s="216" t="e">
        <f>MATCH(J119,'[4]Pay Items'!$K$1:$K$646,0)</f>
        <v>#N/A</v>
      </c>
      <c r="L119" s="217" t="str">
        <f t="shared" ca="1" si="12"/>
        <v>F0</v>
      </c>
      <c r="M119" s="217" t="str">
        <f t="shared" ca="1" si="13"/>
        <v>C2</v>
      </c>
      <c r="N119" s="217" t="str">
        <f t="shared" ca="1" si="14"/>
        <v>C2</v>
      </c>
    </row>
    <row r="120" spans="1:14" s="56" customFormat="1" ht="60" customHeight="1" x14ac:dyDescent="0.2">
      <c r="A120" s="48" t="s">
        <v>207</v>
      </c>
      <c r="B120" s="58" t="s">
        <v>187</v>
      </c>
      <c r="C120" s="50" t="s">
        <v>491</v>
      </c>
      <c r="D120" s="51" t="s">
        <v>242</v>
      </c>
      <c r="E120" s="52" t="s">
        <v>124</v>
      </c>
      <c r="F120" s="68">
        <v>65</v>
      </c>
      <c r="G120" s="54"/>
      <c r="H120" s="55">
        <f t="shared" si="17"/>
        <v>0</v>
      </c>
      <c r="I120" s="214" t="str">
        <f t="shared" ca="1" si="11"/>
        <v/>
      </c>
      <c r="J120" s="215" t="str">
        <f t="shared" si="15"/>
        <v>C040Construction of Curb and Gutter (40 mm ht, Lip Curb, Integral, 600 mm width, 150 mm Slip Form Type 2 Concrete Pavement)SD-200 SD-202Bm</v>
      </c>
      <c r="K120" s="216" t="e">
        <f>MATCH(J120,'[4]Pay Items'!$K$1:$K$646,0)</f>
        <v>#N/A</v>
      </c>
      <c r="L120" s="217" t="str">
        <f t="shared" ca="1" si="12"/>
        <v>F0</v>
      </c>
      <c r="M120" s="217" t="str">
        <f t="shared" ca="1" si="13"/>
        <v>C2</v>
      </c>
      <c r="N120" s="217" t="str">
        <f t="shared" ca="1" si="14"/>
        <v>C2</v>
      </c>
    </row>
    <row r="121" spans="1:14" s="56" customFormat="1" ht="60" customHeight="1" x14ac:dyDescent="0.2">
      <c r="A121" s="48" t="s">
        <v>208</v>
      </c>
      <c r="B121" s="58" t="s">
        <v>188</v>
      </c>
      <c r="C121" s="50" t="s">
        <v>492</v>
      </c>
      <c r="D121" s="51" t="s">
        <v>424</v>
      </c>
      <c r="E121" s="52" t="s">
        <v>124</v>
      </c>
      <c r="F121" s="68">
        <v>20</v>
      </c>
      <c r="G121" s="54"/>
      <c r="H121" s="55">
        <f t="shared" si="17"/>
        <v>0</v>
      </c>
      <c r="I121" s="214" t="str">
        <f t="shared" ca="1" si="11"/>
        <v/>
      </c>
      <c r="J121" s="215" t="str">
        <f t="shared" si="15"/>
        <v>C041Construction of Curb and Gutter (8-12 mm ht, Curb Ramp, Integral, 600 mm width, 150 mm Plain Type 2 Concrete Pavement)SD-200 SD-229Em</v>
      </c>
      <c r="K121" s="216" t="e">
        <f>MATCH(J121,'[4]Pay Items'!$K$1:$K$646,0)</f>
        <v>#N/A</v>
      </c>
      <c r="L121" s="217" t="str">
        <f t="shared" ca="1" si="12"/>
        <v>F0</v>
      </c>
      <c r="M121" s="217" t="str">
        <f t="shared" ca="1" si="13"/>
        <v>C2</v>
      </c>
      <c r="N121" s="217" t="str">
        <f t="shared" ca="1" si="14"/>
        <v>C2</v>
      </c>
    </row>
    <row r="122" spans="1:14" s="56" customFormat="1" ht="36" customHeight="1" x14ac:dyDescent="0.2">
      <c r="A122" s="48" t="s">
        <v>6</v>
      </c>
      <c r="B122" s="49" t="s">
        <v>112</v>
      </c>
      <c r="C122" s="50" t="s">
        <v>215</v>
      </c>
      <c r="D122" s="51" t="s">
        <v>420</v>
      </c>
      <c r="E122" s="69"/>
      <c r="F122" s="62"/>
      <c r="G122" s="64"/>
      <c r="H122" s="55">
        <f t="shared" si="17"/>
        <v>0</v>
      </c>
      <c r="I122" s="214" t="str">
        <f t="shared" ca="1" si="11"/>
        <v>LOCKED</v>
      </c>
      <c r="J122" s="215" t="str">
        <f t="shared" si="15"/>
        <v>C055Construction of Asphaltic Concrete PavementsCW 3410-R12</v>
      </c>
      <c r="K122" s="216">
        <f>MATCH(J122,'[4]Pay Items'!$K$1:$K$646,0)</f>
        <v>425</v>
      </c>
      <c r="L122" s="217" t="str">
        <f t="shared" ca="1" si="12"/>
        <v>F0</v>
      </c>
      <c r="M122" s="217" t="str">
        <f t="shared" ca="1" si="13"/>
        <v>C2</v>
      </c>
      <c r="N122" s="217" t="str">
        <f t="shared" ca="1" si="14"/>
        <v>C2</v>
      </c>
    </row>
    <row r="123" spans="1:14" s="56" customFormat="1" ht="36" customHeight="1" x14ac:dyDescent="0.2">
      <c r="A123" s="48" t="s">
        <v>216</v>
      </c>
      <c r="B123" s="58" t="s">
        <v>185</v>
      </c>
      <c r="C123" s="50" t="s">
        <v>191</v>
      </c>
      <c r="D123" s="51"/>
      <c r="E123" s="52"/>
      <c r="F123" s="62"/>
      <c r="G123" s="64"/>
      <c r="H123" s="55">
        <f t="shared" si="17"/>
        <v>0</v>
      </c>
      <c r="I123" s="214" t="str">
        <f t="shared" ca="1" si="11"/>
        <v>LOCKED</v>
      </c>
      <c r="J123" s="215" t="str">
        <f t="shared" si="15"/>
        <v>C056Main Line Paving</v>
      </c>
      <c r="K123" s="216">
        <f>MATCH(J123,'[4]Pay Items'!$K$1:$K$646,0)</f>
        <v>426</v>
      </c>
      <c r="L123" s="217" t="str">
        <f t="shared" ca="1" si="12"/>
        <v>F0</v>
      </c>
      <c r="M123" s="217" t="str">
        <f t="shared" ca="1" si="13"/>
        <v>C2</v>
      </c>
      <c r="N123" s="217" t="str">
        <f t="shared" ca="1" si="14"/>
        <v>C2</v>
      </c>
    </row>
    <row r="124" spans="1:14" s="56" customFormat="1" ht="36" customHeight="1" x14ac:dyDescent="0.2">
      <c r="A124" s="48" t="s">
        <v>217</v>
      </c>
      <c r="B124" s="67" t="s">
        <v>322</v>
      </c>
      <c r="C124" s="50" t="s">
        <v>334</v>
      </c>
      <c r="D124" s="51"/>
      <c r="E124" s="52" t="s">
        <v>122</v>
      </c>
      <c r="F124" s="53">
        <v>380</v>
      </c>
      <c r="G124" s="54"/>
      <c r="H124" s="55">
        <f t="shared" si="17"/>
        <v>0</v>
      </c>
      <c r="I124" s="214" t="str">
        <f t="shared" ca="1" si="11"/>
        <v/>
      </c>
      <c r="J124" s="215" t="str">
        <f t="shared" si="15"/>
        <v>C058Type IAtonne</v>
      </c>
      <c r="K124" s="216">
        <f>MATCH(J124,'[4]Pay Items'!$K$1:$K$646,0)</f>
        <v>427</v>
      </c>
      <c r="L124" s="217" t="str">
        <f t="shared" ca="1" si="12"/>
        <v>F0</v>
      </c>
      <c r="M124" s="217" t="str">
        <f t="shared" ca="1" si="13"/>
        <v>C2</v>
      </c>
      <c r="N124" s="217" t="str">
        <f t="shared" ca="1" si="14"/>
        <v>C2</v>
      </c>
    </row>
    <row r="125" spans="1:14" s="56" customFormat="1" ht="36" customHeight="1" x14ac:dyDescent="0.2">
      <c r="A125" s="48" t="s">
        <v>218</v>
      </c>
      <c r="B125" s="58" t="s">
        <v>186</v>
      </c>
      <c r="C125" s="50" t="s">
        <v>192</v>
      </c>
      <c r="D125" s="51"/>
      <c r="E125" s="52"/>
      <c r="F125" s="62"/>
      <c r="G125" s="64"/>
      <c r="H125" s="55">
        <f t="shared" si="17"/>
        <v>0</v>
      </c>
      <c r="I125" s="214" t="str">
        <f t="shared" ca="1" si="11"/>
        <v>LOCKED</v>
      </c>
      <c r="J125" s="215" t="str">
        <f t="shared" si="15"/>
        <v>C059Tie-ins and Approaches</v>
      </c>
      <c r="K125" s="216">
        <f>MATCH(J125,'[4]Pay Items'!$K$1:$K$646,0)</f>
        <v>429</v>
      </c>
      <c r="L125" s="217" t="str">
        <f t="shared" ca="1" si="12"/>
        <v>F0</v>
      </c>
      <c r="M125" s="217" t="str">
        <f t="shared" ca="1" si="13"/>
        <v>C2</v>
      </c>
      <c r="N125" s="217" t="str">
        <f t="shared" ca="1" si="14"/>
        <v>C2</v>
      </c>
    </row>
    <row r="126" spans="1:14" s="56" customFormat="1" ht="36" customHeight="1" x14ac:dyDescent="0.2">
      <c r="A126" s="48" t="s">
        <v>219</v>
      </c>
      <c r="B126" s="67" t="s">
        <v>322</v>
      </c>
      <c r="C126" s="50" t="s">
        <v>334</v>
      </c>
      <c r="D126" s="51"/>
      <c r="E126" s="52" t="s">
        <v>122</v>
      </c>
      <c r="F126" s="53">
        <v>60</v>
      </c>
      <c r="G126" s="54"/>
      <c r="H126" s="55">
        <f t="shared" si="17"/>
        <v>0</v>
      </c>
      <c r="I126" s="214" t="str">
        <f t="shared" ca="1" si="11"/>
        <v/>
      </c>
      <c r="J126" s="215" t="str">
        <f t="shared" si="15"/>
        <v>C060Type IAtonne</v>
      </c>
      <c r="K126" s="216">
        <f>MATCH(J126,'[4]Pay Items'!$K$1:$K$646,0)</f>
        <v>430</v>
      </c>
      <c r="L126" s="217" t="str">
        <f t="shared" ca="1" si="12"/>
        <v>F0</v>
      </c>
      <c r="M126" s="217" t="str">
        <f t="shared" ca="1" si="13"/>
        <v>C2</v>
      </c>
      <c r="N126" s="217" t="str">
        <f t="shared" ca="1" si="14"/>
        <v>C2</v>
      </c>
    </row>
    <row r="127" spans="1:14" s="56" customFormat="1" ht="48" customHeight="1" x14ac:dyDescent="0.2">
      <c r="A127" s="76" t="s">
        <v>276</v>
      </c>
      <c r="B127" s="49" t="s">
        <v>113</v>
      </c>
      <c r="C127" s="50" t="s">
        <v>130</v>
      </c>
      <c r="D127" s="51" t="s">
        <v>402</v>
      </c>
      <c r="E127" s="52" t="s">
        <v>122</v>
      </c>
      <c r="F127" s="53">
        <v>550</v>
      </c>
      <c r="G127" s="54"/>
      <c r="H127" s="55">
        <f t="shared" si="17"/>
        <v>0</v>
      </c>
      <c r="I127" s="214" t="str">
        <f t="shared" ca="1" si="11"/>
        <v/>
      </c>
      <c r="J127" s="215" t="str">
        <f t="shared" si="15"/>
        <v>C063Construction of Asphaltic Concrete Base Course (Type III)CW 3410-R12tonne</v>
      </c>
      <c r="K127" s="216">
        <f>MATCH(J127,'[4]Pay Items'!$K$1:$K$646,0)</f>
        <v>433</v>
      </c>
      <c r="L127" s="217" t="str">
        <f t="shared" ca="1" si="12"/>
        <v>F0</v>
      </c>
      <c r="M127" s="217" t="str">
        <f t="shared" ca="1" si="13"/>
        <v>C2</v>
      </c>
      <c r="N127" s="217" t="str">
        <f t="shared" ca="1" si="14"/>
        <v>C2</v>
      </c>
    </row>
    <row r="128" spans="1:14" s="56" customFormat="1" ht="36" customHeight="1" x14ac:dyDescent="0.2">
      <c r="A128" s="59"/>
      <c r="B128" s="70"/>
      <c r="C128" s="61" t="s">
        <v>132</v>
      </c>
      <c r="D128" s="62"/>
      <c r="E128" s="71"/>
      <c r="F128" s="62"/>
      <c r="G128" s="64"/>
      <c r="H128" s="55">
        <f t="shared" si="17"/>
        <v>0</v>
      </c>
      <c r="I128" s="214" t="str">
        <f t="shared" ca="1" si="11"/>
        <v>LOCKED</v>
      </c>
      <c r="J128" s="215" t="str">
        <f t="shared" si="15"/>
        <v>JOINT AND CRACK SEALING</v>
      </c>
      <c r="K128" s="216">
        <f>MATCH(J128,'[4]Pay Items'!$K$1:$K$646,0)</f>
        <v>436</v>
      </c>
      <c r="L128" s="217" t="str">
        <f t="shared" ca="1" si="12"/>
        <v>F0</v>
      </c>
      <c r="M128" s="217" t="str">
        <f t="shared" ca="1" si="13"/>
        <v>C2</v>
      </c>
      <c r="N128" s="217" t="str">
        <f t="shared" ca="1" si="14"/>
        <v>C2</v>
      </c>
    </row>
    <row r="129" spans="1:14" s="56" customFormat="1" ht="36" customHeight="1" x14ac:dyDescent="0.2">
      <c r="A129" s="48" t="s">
        <v>277</v>
      </c>
      <c r="B129" s="49" t="s">
        <v>197</v>
      </c>
      <c r="C129" s="50" t="s">
        <v>48</v>
      </c>
      <c r="D129" s="51" t="s">
        <v>343</v>
      </c>
      <c r="E129" s="52" t="s">
        <v>124</v>
      </c>
      <c r="F129" s="68">
        <v>580</v>
      </c>
      <c r="G129" s="54"/>
      <c r="H129" s="55">
        <f t="shared" si="17"/>
        <v>0</v>
      </c>
      <c r="I129" s="214" t="str">
        <f t="shared" ca="1" si="11"/>
        <v/>
      </c>
      <c r="J129" s="215" t="str">
        <f t="shared" si="15"/>
        <v>D006Reflective Crack MaintenanceCW 3250-R7m</v>
      </c>
      <c r="K129" s="216">
        <f>MATCH(J129,'[4]Pay Items'!$K$1:$K$646,0)</f>
        <v>442</v>
      </c>
      <c r="L129" s="217" t="str">
        <f t="shared" ca="1" si="12"/>
        <v>F0</v>
      </c>
      <c r="M129" s="217" t="str">
        <f t="shared" ca="1" si="13"/>
        <v>C2</v>
      </c>
      <c r="N129" s="217" t="str">
        <f t="shared" ca="1" si="14"/>
        <v>C2</v>
      </c>
    </row>
    <row r="130" spans="1:14" s="56" customFormat="1" ht="48" customHeight="1" x14ac:dyDescent="0.2">
      <c r="A130" s="59"/>
      <c r="B130" s="70"/>
      <c r="C130" s="61" t="s">
        <v>133</v>
      </c>
      <c r="D130" s="62"/>
      <c r="E130" s="71"/>
      <c r="F130" s="62"/>
      <c r="G130" s="64"/>
      <c r="H130" s="55">
        <f t="shared" si="17"/>
        <v>0</v>
      </c>
      <c r="I130" s="214" t="str">
        <f t="shared" ca="1" si="11"/>
        <v>LOCKED</v>
      </c>
      <c r="J130" s="215" t="str">
        <f t="shared" si="15"/>
        <v>ASSOCIATED DRAINAGE AND UNDERGROUND WORKS</v>
      </c>
      <c r="K130" s="216">
        <f>MATCH(J130,'[4]Pay Items'!$K$1:$K$646,0)</f>
        <v>444</v>
      </c>
      <c r="L130" s="217" t="str">
        <f t="shared" ca="1" si="12"/>
        <v>F0</v>
      </c>
      <c r="M130" s="217" t="str">
        <f t="shared" ca="1" si="13"/>
        <v>C2</v>
      </c>
      <c r="N130" s="217" t="str">
        <f t="shared" ca="1" si="14"/>
        <v>C2</v>
      </c>
    </row>
    <row r="131" spans="1:14" s="56" customFormat="1" ht="36" customHeight="1" x14ac:dyDescent="0.2">
      <c r="A131" s="48" t="s">
        <v>140</v>
      </c>
      <c r="B131" s="49" t="s">
        <v>137</v>
      </c>
      <c r="C131" s="50" t="s">
        <v>222</v>
      </c>
      <c r="D131" s="51" t="s">
        <v>3</v>
      </c>
      <c r="E131" s="52"/>
      <c r="F131" s="62"/>
      <c r="G131" s="64"/>
      <c r="H131" s="55">
        <f t="shared" si="17"/>
        <v>0</v>
      </c>
      <c r="I131" s="214" t="str">
        <f t="shared" ca="1" si="11"/>
        <v>LOCKED</v>
      </c>
      <c r="J131" s="215" t="str">
        <f t="shared" si="15"/>
        <v>E003Catch BasinCW 2130-R12</v>
      </c>
      <c r="K131" s="216">
        <f>MATCH(J131,'[4]Pay Items'!$K$1:$K$646,0)</f>
        <v>445</v>
      </c>
      <c r="L131" s="217" t="str">
        <f t="shared" ca="1" si="12"/>
        <v>F0</v>
      </c>
      <c r="M131" s="217" t="str">
        <f t="shared" ca="1" si="13"/>
        <v>C2</v>
      </c>
      <c r="N131" s="217" t="str">
        <f t="shared" ca="1" si="14"/>
        <v>C2</v>
      </c>
    </row>
    <row r="132" spans="1:14" s="56" customFormat="1" ht="36" customHeight="1" x14ac:dyDescent="0.2">
      <c r="A132" s="48" t="s">
        <v>389</v>
      </c>
      <c r="B132" s="58" t="s">
        <v>185</v>
      </c>
      <c r="C132" s="50" t="s">
        <v>379</v>
      </c>
      <c r="D132" s="51"/>
      <c r="E132" s="52" t="s">
        <v>123</v>
      </c>
      <c r="F132" s="68">
        <v>6</v>
      </c>
      <c r="G132" s="54"/>
      <c r="H132" s="55">
        <f t="shared" si="17"/>
        <v>0</v>
      </c>
      <c r="I132" s="214" t="str">
        <f t="shared" ca="1" si="11"/>
        <v/>
      </c>
      <c r="J132" s="215" t="str">
        <f t="shared" si="15"/>
        <v>E004ASD-024, 1800 mm deepeach</v>
      </c>
      <c r="K132" s="216">
        <f>MATCH(J132,'[4]Pay Items'!$K$1:$K$646,0)</f>
        <v>447</v>
      </c>
      <c r="L132" s="217" t="str">
        <f t="shared" ca="1" si="12"/>
        <v>F0</v>
      </c>
      <c r="M132" s="217" t="str">
        <f t="shared" ca="1" si="13"/>
        <v>C2</v>
      </c>
      <c r="N132" s="217" t="str">
        <f t="shared" ca="1" si="14"/>
        <v>C2</v>
      </c>
    </row>
    <row r="133" spans="1:14" s="56" customFormat="1" ht="36" customHeight="1" x14ac:dyDescent="0.2">
      <c r="A133" s="48" t="s">
        <v>144</v>
      </c>
      <c r="B133" s="49" t="s">
        <v>174</v>
      </c>
      <c r="C133" s="50" t="s">
        <v>225</v>
      </c>
      <c r="D133" s="51" t="s">
        <v>3</v>
      </c>
      <c r="E133" s="52"/>
      <c r="F133" s="62"/>
      <c r="G133" s="64"/>
      <c r="H133" s="55">
        <f t="shared" si="17"/>
        <v>0</v>
      </c>
      <c r="I133" s="214" t="str">
        <f t="shared" ca="1" si="11"/>
        <v>LOCKED</v>
      </c>
      <c r="J133" s="215" t="str">
        <f t="shared" si="15"/>
        <v>E008Sewer ServiceCW 2130-R12</v>
      </c>
      <c r="K133" s="216">
        <f>MATCH(J133,'[4]Pay Items'!$K$1:$K$646,0)</f>
        <v>457</v>
      </c>
      <c r="L133" s="217" t="str">
        <f t="shared" ca="1" si="12"/>
        <v>F0</v>
      </c>
      <c r="M133" s="217" t="str">
        <f t="shared" ca="1" si="13"/>
        <v>C2</v>
      </c>
      <c r="N133" s="217" t="str">
        <f t="shared" ca="1" si="14"/>
        <v>C2</v>
      </c>
    </row>
    <row r="134" spans="1:14" s="56" customFormat="1" ht="36" customHeight="1" x14ac:dyDescent="0.2">
      <c r="A134" s="48" t="s">
        <v>22</v>
      </c>
      <c r="B134" s="58" t="s">
        <v>185</v>
      </c>
      <c r="C134" s="50" t="s">
        <v>477</v>
      </c>
      <c r="D134" s="51"/>
      <c r="E134" s="52"/>
      <c r="F134" s="62"/>
      <c r="G134" s="64"/>
      <c r="H134" s="55">
        <f t="shared" si="17"/>
        <v>0</v>
      </c>
      <c r="I134" s="214" t="str">
        <f t="shared" ref="I134:I198" ca="1" si="18">IF(CELL("protect",$G134)=1, "LOCKED", "")</f>
        <v>LOCKED</v>
      </c>
      <c r="J134" s="215" t="str">
        <f t="shared" si="15"/>
        <v>E009250 mm, PVC</v>
      </c>
      <c r="K134" s="216" t="e">
        <f>MATCH(J134,'[4]Pay Items'!$K$1:$K$646,0)</f>
        <v>#N/A</v>
      </c>
      <c r="L134" s="217" t="str">
        <f t="shared" ref="L134:L198" ca="1" si="19">CELL("format",$F134)</f>
        <v>F0</v>
      </c>
      <c r="M134" s="217" t="str">
        <f t="shared" ref="M134:M198" ca="1" si="20">CELL("format",$G134)</f>
        <v>C2</v>
      </c>
      <c r="N134" s="217" t="str">
        <f t="shared" ref="N134:N198" ca="1" si="21">CELL("format",$H134)</f>
        <v>C2</v>
      </c>
    </row>
    <row r="135" spans="1:14" s="56" customFormat="1" ht="48" customHeight="1" x14ac:dyDescent="0.2">
      <c r="A135" s="48" t="s">
        <v>23</v>
      </c>
      <c r="B135" s="67" t="s">
        <v>322</v>
      </c>
      <c r="C135" s="50" t="s">
        <v>493</v>
      </c>
      <c r="D135" s="51"/>
      <c r="E135" s="52" t="s">
        <v>124</v>
      </c>
      <c r="F135" s="68">
        <v>35</v>
      </c>
      <c r="G135" s="54"/>
      <c r="H135" s="55">
        <f t="shared" si="17"/>
        <v>0</v>
      </c>
      <c r="I135" s="214" t="str">
        <f t="shared" ca="1" si="18"/>
        <v/>
      </c>
      <c r="J135" s="215" t="str">
        <f t="shared" ref="J135:J199" si="22">CLEAN(CONCATENATE(TRIM($A135),TRIM($C135),IF(LEFT($D135)&lt;&gt;"E",TRIM($D135),),TRIM($E135)))</f>
        <v>E010In a Trench, Class 3 Type Sand Bedding, Class 3 Backfillm</v>
      </c>
      <c r="K135" s="216" t="e">
        <f>MATCH(J135,'[4]Pay Items'!$K$1:$K$646,0)</f>
        <v>#N/A</v>
      </c>
      <c r="L135" s="217" t="str">
        <f t="shared" ca="1" si="19"/>
        <v>F0</v>
      </c>
      <c r="M135" s="217" t="str">
        <f t="shared" ca="1" si="20"/>
        <v>C2</v>
      </c>
      <c r="N135" s="217" t="str">
        <f t="shared" ca="1" si="21"/>
        <v>C2</v>
      </c>
    </row>
    <row r="136" spans="1:14" s="56" customFormat="1" ht="36" customHeight="1" x14ac:dyDescent="0.2">
      <c r="A136" s="48" t="s">
        <v>28</v>
      </c>
      <c r="B136" s="49" t="s">
        <v>172</v>
      </c>
      <c r="C136" s="73" t="s">
        <v>396</v>
      </c>
      <c r="D136" s="74" t="s">
        <v>397</v>
      </c>
      <c r="E136" s="52"/>
      <c r="F136" s="62"/>
      <c r="G136" s="64"/>
      <c r="H136" s="55">
        <f t="shared" si="17"/>
        <v>0</v>
      </c>
      <c r="I136" s="214" t="str">
        <f t="shared" ca="1" si="18"/>
        <v>LOCKED</v>
      </c>
      <c r="J136" s="215" t="str">
        <f t="shared" si="22"/>
        <v>E023Frames &amp; CoversCW 3210-R8</v>
      </c>
      <c r="K136" s="216">
        <f>MATCH(J136,'[4]Pay Items'!$K$1:$K$646,0)</f>
        <v>511</v>
      </c>
      <c r="L136" s="217" t="str">
        <f t="shared" ca="1" si="19"/>
        <v>F0</v>
      </c>
      <c r="M136" s="217" t="str">
        <f t="shared" ca="1" si="20"/>
        <v>C2</v>
      </c>
      <c r="N136" s="217" t="str">
        <f t="shared" ca="1" si="21"/>
        <v>C2</v>
      </c>
    </row>
    <row r="137" spans="1:14" s="56" customFormat="1" ht="48" customHeight="1" x14ac:dyDescent="0.2">
      <c r="A137" s="48" t="s">
        <v>29</v>
      </c>
      <c r="B137" s="58" t="s">
        <v>185</v>
      </c>
      <c r="C137" s="75" t="s">
        <v>425</v>
      </c>
      <c r="D137" s="51"/>
      <c r="E137" s="52" t="s">
        <v>123</v>
      </c>
      <c r="F137" s="68">
        <v>1</v>
      </c>
      <c r="G137" s="54"/>
      <c r="H137" s="55">
        <f t="shared" si="17"/>
        <v>0</v>
      </c>
      <c r="I137" s="214" t="str">
        <f t="shared" ca="1" si="18"/>
        <v/>
      </c>
      <c r="J137" s="215" t="str">
        <f t="shared" si="22"/>
        <v>E024AP-006 - Standard Frame for Manhole and Catch Basineach</v>
      </c>
      <c r="K137" s="216">
        <f>MATCH(J137,'[4]Pay Items'!$K$1:$K$646,0)</f>
        <v>512</v>
      </c>
      <c r="L137" s="217" t="str">
        <f t="shared" ca="1" si="19"/>
        <v>F0</v>
      </c>
      <c r="M137" s="217" t="str">
        <f t="shared" ca="1" si="20"/>
        <v>C2</v>
      </c>
      <c r="N137" s="217" t="str">
        <f t="shared" ca="1" si="21"/>
        <v>C2</v>
      </c>
    </row>
    <row r="138" spans="1:14" s="56" customFormat="1" ht="48" customHeight="1" x14ac:dyDescent="0.2">
      <c r="A138" s="48" t="s">
        <v>30</v>
      </c>
      <c r="B138" s="58" t="s">
        <v>186</v>
      </c>
      <c r="C138" s="75" t="s">
        <v>426</v>
      </c>
      <c r="D138" s="51"/>
      <c r="E138" s="52" t="s">
        <v>123</v>
      </c>
      <c r="F138" s="68">
        <v>1</v>
      </c>
      <c r="G138" s="54"/>
      <c r="H138" s="55">
        <f t="shared" si="17"/>
        <v>0</v>
      </c>
      <c r="I138" s="214" t="str">
        <f t="shared" ca="1" si="18"/>
        <v/>
      </c>
      <c r="J138" s="215" t="str">
        <f t="shared" si="22"/>
        <v>E025AP-007 - Standard Solid Cover for Standard Frameeach</v>
      </c>
      <c r="K138" s="216">
        <f>MATCH(J138,'[4]Pay Items'!$K$1:$K$646,0)</f>
        <v>513</v>
      </c>
      <c r="L138" s="217" t="str">
        <f t="shared" ca="1" si="19"/>
        <v>F0</v>
      </c>
      <c r="M138" s="217" t="str">
        <f t="shared" ca="1" si="20"/>
        <v>C2</v>
      </c>
      <c r="N138" s="217" t="str">
        <f t="shared" ca="1" si="21"/>
        <v>C2</v>
      </c>
    </row>
    <row r="139" spans="1:14" s="56" customFormat="1" ht="36" customHeight="1" x14ac:dyDescent="0.2">
      <c r="A139" s="224" t="s">
        <v>34</v>
      </c>
      <c r="B139" s="225" t="s">
        <v>243</v>
      </c>
      <c r="C139" s="226" t="s">
        <v>226</v>
      </c>
      <c r="D139" s="222" t="s">
        <v>3</v>
      </c>
      <c r="E139" s="223"/>
      <c r="F139" s="62"/>
      <c r="G139" s="64"/>
      <c r="H139" s="55">
        <f t="shared" ref="H139" si="23">ROUND(G139*F139,2)</f>
        <v>0</v>
      </c>
      <c r="I139" s="214" t="str">
        <f t="shared" ca="1" si="18"/>
        <v>LOCKED</v>
      </c>
      <c r="J139" s="215" t="str">
        <f t="shared" si="22"/>
        <v>E032Connecting to Existing ManholeCW 2130-R12</v>
      </c>
      <c r="K139" s="216">
        <f>MATCH(J139,'[4]Pay Items'!$K$1:$K$646,0)</f>
        <v>524</v>
      </c>
      <c r="L139" s="217" t="str">
        <f t="shared" ca="1" si="19"/>
        <v>F0</v>
      </c>
      <c r="M139" s="217" t="str">
        <f t="shared" ca="1" si="20"/>
        <v>C2</v>
      </c>
      <c r="N139" s="217" t="str">
        <f t="shared" ca="1" si="21"/>
        <v>C2</v>
      </c>
    </row>
    <row r="140" spans="1:14" s="56" customFormat="1" ht="36" customHeight="1" x14ac:dyDescent="0.2">
      <c r="A140" s="224" t="s">
        <v>35</v>
      </c>
      <c r="B140" s="227" t="s">
        <v>185</v>
      </c>
      <c r="C140" s="226" t="s">
        <v>862</v>
      </c>
      <c r="D140" s="222"/>
      <c r="E140" s="223" t="s">
        <v>123</v>
      </c>
      <c r="F140" s="68">
        <v>2</v>
      </c>
      <c r="G140" s="54"/>
      <c r="H140" s="55">
        <f t="shared" ref="H140" si="24">ROUND(G140*F140,2)</f>
        <v>0</v>
      </c>
      <c r="I140" s="214" t="str">
        <f t="shared" ca="1" si="18"/>
        <v/>
      </c>
      <c r="J140" s="215" t="str">
        <f t="shared" si="22"/>
        <v>E033250 mm Catch Basin Leadeach</v>
      </c>
      <c r="K140" s="216">
        <f>MATCH(J140,'[4]Pay Items'!$K$1:$K$646,0)</f>
        <v>527</v>
      </c>
      <c r="L140" s="217" t="str">
        <f t="shared" ca="1" si="19"/>
        <v>F0</v>
      </c>
      <c r="M140" s="217" t="str">
        <f t="shared" ca="1" si="20"/>
        <v>C2</v>
      </c>
      <c r="N140" s="217" t="str">
        <f t="shared" ca="1" si="21"/>
        <v>C2</v>
      </c>
    </row>
    <row r="141" spans="1:14" s="56" customFormat="1" ht="36" customHeight="1" x14ac:dyDescent="0.2">
      <c r="A141" s="48" t="s">
        <v>38</v>
      </c>
      <c r="B141" s="49" t="s">
        <v>173</v>
      </c>
      <c r="C141" s="77" t="s">
        <v>228</v>
      </c>
      <c r="D141" s="51" t="s">
        <v>3</v>
      </c>
      <c r="E141" s="52"/>
      <c r="F141" s="62"/>
      <c r="G141" s="64"/>
      <c r="H141" s="55">
        <f t="shared" si="17"/>
        <v>0</v>
      </c>
      <c r="I141" s="214" t="str">
        <f t="shared" ca="1" si="18"/>
        <v>LOCKED</v>
      </c>
      <c r="J141" s="215" t="str">
        <f t="shared" si="22"/>
        <v>E036Connecting to Existing SewerCW 2130-R12</v>
      </c>
      <c r="K141" s="216">
        <f>MATCH(J141,'[4]Pay Items'!$K$1:$K$646,0)</f>
        <v>540</v>
      </c>
      <c r="L141" s="217" t="str">
        <f t="shared" ca="1" si="19"/>
        <v>F0</v>
      </c>
      <c r="M141" s="217" t="str">
        <f t="shared" ca="1" si="20"/>
        <v>C2</v>
      </c>
      <c r="N141" s="217" t="str">
        <f t="shared" ca="1" si="21"/>
        <v>C2</v>
      </c>
    </row>
    <row r="142" spans="1:14" s="56" customFormat="1" ht="36" customHeight="1" x14ac:dyDescent="0.2">
      <c r="A142" s="48" t="s">
        <v>39</v>
      </c>
      <c r="B142" s="58" t="s">
        <v>185</v>
      </c>
      <c r="C142" s="77" t="s">
        <v>480</v>
      </c>
      <c r="D142" s="51"/>
      <c r="E142" s="52"/>
      <c r="F142" s="62"/>
      <c r="G142" s="64"/>
      <c r="H142" s="55">
        <f t="shared" si="17"/>
        <v>0</v>
      </c>
      <c r="I142" s="214" t="str">
        <f t="shared" ca="1" si="18"/>
        <v>LOCKED</v>
      </c>
      <c r="J142" s="215" t="str">
        <f t="shared" si="22"/>
        <v>E037250 mm PVC Connecting Pipe</v>
      </c>
      <c r="K142" s="216" t="e">
        <f>MATCH(J142,'[4]Pay Items'!$K$1:$K$646,0)</f>
        <v>#N/A</v>
      </c>
      <c r="L142" s="217" t="str">
        <f t="shared" ca="1" si="19"/>
        <v>F0</v>
      </c>
      <c r="M142" s="217" t="str">
        <f t="shared" ca="1" si="20"/>
        <v>C2</v>
      </c>
      <c r="N142" s="217" t="str">
        <f t="shared" ca="1" si="21"/>
        <v>C2</v>
      </c>
    </row>
    <row r="143" spans="1:14" s="56" customFormat="1" ht="36" customHeight="1" x14ac:dyDescent="0.2">
      <c r="A143" s="48" t="s">
        <v>395</v>
      </c>
      <c r="B143" s="67" t="s">
        <v>322</v>
      </c>
      <c r="C143" s="50" t="s">
        <v>494</v>
      </c>
      <c r="D143" s="51"/>
      <c r="E143" s="52" t="s">
        <v>123</v>
      </c>
      <c r="F143" s="68">
        <v>2</v>
      </c>
      <c r="G143" s="54"/>
      <c r="H143" s="55">
        <f t="shared" si="17"/>
        <v>0</v>
      </c>
      <c r="I143" s="214" t="str">
        <f t="shared" ca="1" si="18"/>
        <v/>
      </c>
      <c r="J143" s="215" t="str">
        <f t="shared" si="22"/>
        <v>E041AConnecting to 600 mm Concrete LDSeach</v>
      </c>
      <c r="K143" s="216" t="e">
        <f>MATCH(J143,'[4]Pay Items'!$K$1:$K$646,0)</f>
        <v>#N/A</v>
      </c>
      <c r="L143" s="217" t="str">
        <f t="shared" ca="1" si="19"/>
        <v>F0</v>
      </c>
      <c r="M143" s="217" t="str">
        <f t="shared" ca="1" si="20"/>
        <v>C2</v>
      </c>
      <c r="N143" s="217" t="str">
        <f t="shared" ca="1" si="21"/>
        <v>C2</v>
      </c>
    </row>
    <row r="144" spans="1:14" s="56" customFormat="1" ht="36" customHeight="1" x14ac:dyDescent="0.2">
      <c r="A144" s="48" t="s">
        <v>400</v>
      </c>
      <c r="B144" s="67" t="s">
        <v>324</v>
      </c>
      <c r="C144" s="50" t="s">
        <v>495</v>
      </c>
      <c r="D144" s="51"/>
      <c r="E144" s="52" t="s">
        <v>123</v>
      </c>
      <c r="F144" s="68">
        <v>2</v>
      </c>
      <c r="G144" s="54"/>
      <c r="H144" s="55">
        <f t="shared" si="17"/>
        <v>0</v>
      </c>
      <c r="I144" s="214" t="str">
        <f t="shared" ca="1" si="18"/>
        <v/>
      </c>
      <c r="J144" s="215" t="str">
        <f t="shared" si="22"/>
        <v>E041BConnecting to 750 mm Concrete LDSeach</v>
      </c>
      <c r="K144" s="216" t="e">
        <f>MATCH(J144,'[4]Pay Items'!$K$1:$K$646,0)</f>
        <v>#N/A</v>
      </c>
      <c r="L144" s="217" t="str">
        <f t="shared" ca="1" si="19"/>
        <v>F0</v>
      </c>
      <c r="M144" s="217" t="str">
        <f t="shared" ca="1" si="20"/>
        <v>C2</v>
      </c>
      <c r="N144" s="217" t="str">
        <f t="shared" ca="1" si="21"/>
        <v>C2</v>
      </c>
    </row>
    <row r="145" spans="1:14" s="56" customFormat="1" ht="36" customHeight="1" x14ac:dyDescent="0.2">
      <c r="A145" s="48" t="s">
        <v>231</v>
      </c>
      <c r="B145" s="49" t="s">
        <v>248</v>
      </c>
      <c r="C145" s="50" t="s">
        <v>320</v>
      </c>
      <c r="D145" s="51" t="s">
        <v>3</v>
      </c>
      <c r="E145" s="52" t="s">
        <v>123</v>
      </c>
      <c r="F145" s="68">
        <v>6</v>
      </c>
      <c r="G145" s="54"/>
      <c r="H145" s="55">
        <f t="shared" ref="H145:H160" si="25">ROUND(G145*F145,2)</f>
        <v>0</v>
      </c>
      <c r="I145" s="214" t="str">
        <f t="shared" ca="1" si="18"/>
        <v/>
      </c>
      <c r="J145" s="215" t="str">
        <f t="shared" si="22"/>
        <v>E046Removal of Existing Catch BasinsCW 2130-R12each</v>
      </c>
      <c r="K145" s="216">
        <f>MATCH(J145,'[4]Pay Items'!$K$1:$K$646,0)</f>
        <v>552</v>
      </c>
      <c r="L145" s="217" t="str">
        <f t="shared" ca="1" si="19"/>
        <v>F0</v>
      </c>
      <c r="M145" s="217" t="str">
        <f t="shared" ca="1" si="20"/>
        <v>C2</v>
      </c>
      <c r="N145" s="217" t="str">
        <f t="shared" ca="1" si="21"/>
        <v>C2</v>
      </c>
    </row>
    <row r="146" spans="1:14" s="56" customFormat="1" ht="36" customHeight="1" x14ac:dyDescent="0.2">
      <c r="A146" s="48" t="s">
        <v>233</v>
      </c>
      <c r="B146" s="49" t="s">
        <v>311</v>
      </c>
      <c r="C146" s="50" t="s">
        <v>229</v>
      </c>
      <c r="D146" s="51" t="s">
        <v>3</v>
      </c>
      <c r="E146" s="52" t="s">
        <v>123</v>
      </c>
      <c r="F146" s="68">
        <v>3</v>
      </c>
      <c r="G146" s="54"/>
      <c r="H146" s="55">
        <f t="shared" si="25"/>
        <v>0</v>
      </c>
      <c r="I146" s="214" t="str">
        <f t="shared" ca="1" si="18"/>
        <v/>
      </c>
      <c r="J146" s="215" t="str">
        <f t="shared" si="22"/>
        <v>E047Removal of Existing Catch PitCW 2130-R12each</v>
      </c>
      <c r="K146" s="216">
        <f>MATCH(J146,'[4]Pay Items'!$K$1:$K$646,0)</f>
        <v>553</v>
      </c>
      <c r="L146" s="217" t="str">
        <f t="shared" ca="1" si="19"/>
        <v>F0</v>
      </c>
      <c r="M146" s="217" t="str">
        <f t="shared" ca="1" si="20"/>
        <v>C2</v>
      </c>
      <c r="N146" s="217" t="str">
        <f t="shared" ca="1" si="21"/>
        <v>C2</v>
      </c>
    </row>
    <row r="147" spans="1:14" s="56" customFormat="1" ht="36" customHeight="1" x14ac:dyDescent="0.2">
      <c r="A147" s="48" t="s">
        <v>235</v>
      </c>
      <c r="B147" s="49" t="s">
        <v>363</v>
      </c>
      <c r="C147" s="50" t="s">
        <v>175</v>
      </c>
      <c r="D147" s="51" t="s">
        <v>4</v>
      </c>
      <c r="E147" s="52" t="s">
        <v>124</v>
      </c>
      <c r="F147" s="68">
        <v>72</v>
      </c>
      <c r="G147" s="54"/>
      <c r="H147" s="55">
        <f t="shared" si="25"/>
        <v>0</v>
      </c>
      <c r="I147" s="214" t="str">
        <f t="shared" ca="1" si="18"/>
        <v/>
      </c>
      <c r="J147" s="215" t="str">
        <f t="shared" si="22"/>
        <v>E051Installation of SubdrainsCW 3120-R4m</v>
      </c>
      <c r="K147" s="216">
        <f>MATCH(J147,'[4]Pay Items'!$K$1:$K$646,0)</f>
        <v>558</v>
      </c>
      <c r="L147" s="217" t="str">
        <f t="shared" ca="1" si="19"/>
        <v>F0</v>
      </c>
      <c r="M147" s="217" t="str">
        <f t="shared" ca="1" si="20"/>
        <v>C2</v>
      </c>
      <c r="N147" s="217" t="str">
        <f t="shared" ca="1" si="21"/>
        <v>C2</v>
      </c>
    </row>
    <row r="148" spans="1:14" s="56" customFormat="1" ht="36" customHeight="1" x14ac:dyDescent="0.2">
      <c r="A148" s="76" t="s">
        <v>383</v>
      </c>
      <c r="B148" s="91" t="s">
        <v>497</v>
      </c>
      <c r="C148" s="92" t="s">
        <v>384</v>
      </c>
      <c r="D148" s="93" t="s">
        <v>861</v>
      </c>
      <c r="E148" s="52"/>
      <c r="F148" s="62"/>
      <c r="G148" s="64"/>
      <c r="H148" s="55">
        <f t="shared" si="25"/>
        <v>0</v>
      </c>
      <c r="I148" s="214" t="str">
        <f t="shared" ca="1" si="18"/>
        <v>LOCKED</v>
      </c>
      <c r="J148" s="215" t="str">
        <f t="shared" si="22"/>
        <v>E072Watermain and Water Service Insulation</v>
      </c>
      <c r="K148" s="216">
        <f>MATCH(J148,'[4]Pay Items'!$K$1:$K$646,0)</f>
        <v>586</v>
      </c>
      <c r="L148" s="217" t="str">
        <f t="shared" ca="1" si="19"/>
        <v>F0</v>
      </c>
      <c r="M148" s="217" t="str">
        <f t="shared" ca="1" si="20"/>
        <v>C2</v>
      </c>
      <c r="N148" s="217" t="str">
        <f t="shared" ca="1" si="21"/>
        <v>C2</v>
      </c>
    </row>
    <row r="149" spans="1:14" s="56" customFormat="1" ht="36" customHeight="1" x14ac:dyDescent="0.2">
      <c r="A149" s="76" t="s">
        <v>385</v>
      </c>
      <c r="B149" s="94" t="s">
        <v>185</v>
      </c>
      <c r="C149" s="95" t="s">
        <v>496</v>
      </c>
      <c r="D149" s="93"/>
      <c r="E149" s="52" t="s">
        <v>120</v>
      </c>
      <c r="F149" s="68">
        <v>288</v>
      </c>
      <c r="G149" s="96"/>
      <c r="H149" s="55">
        <f>ROUND(G149*F149,2)</f>
        <v>0</v>
      </c>
      <c r="I149" s="214" t="str">
        <f t="shared" ca="1" si="18"/>
        <v/>
      </c>
      <c r="J149" s="215" t="str">
        <f t="shared" si="22"/>
        <v>E073Pipe Under Roadway Excavation (SD-018)m²</v>
      </c>
      <c r="K149" s="216" t="e">
        <f>MATCH(J149,'[4]Pay Items'!$K$1:$K$646,0)</f>
        <v>#N/A</v>
      </c>
      <c r="L149" s="217" t="str">
        <f t="shared" ca="1" si="19"/>
        <v>F0</v>
      </c>
      <c r="M149" s="217" t="str">
        <f t="shared" ca="1" si="20"/>
        <v>C2</v>
      </c>
      <c r="N149" s="217" t="str">
        <f t="shared" ca="1" si="21"/>
        <v>C2</v>
      </c>
    </row>
    <row r="150" spans="1:14" s="56" customFormat="1" ht="36" customHeight="1" x14ac:dyDescent="0.2">
      <c r="A150" s="59"/>
      <c r="B150" s="80"/>
      <c r="C150" s="61" t="s">
        <v>134</v>
      </c>
      <c r="D150" s="62"/>
      <c r="E150" s="71"/>
      <c r="F150" s="62"/>
      <c r="G150" s="64"/>
      <c r="H150" s="55">
        <f t="shared" ref="H150" si="26">ROUND(G150*F150,2)</f>
        <v>0</v>
      </c>
      <c r="I150" s="214" t="str">
        <f t="shared" ca="1" si="18"/>
        <v>LOCKED</v>
      </c>
      <c r="J150" s="215" t="str">
        <f t="shared" si="22"/>
        <v>ADJUSTMENTS</v>
      </c>
      <c r="K150" s="216">
        <f>MATCH(J150,'[4]Pay Items'!$K$1:$K$646,0)</f>
        <v>589</v>
      </c>
      <c r="L150" s="217" t="str">
        <f t="shared" ca="1" si="19"/>
        <v>F0</v>
      </c>
      <c r="M150" s="217" t="str">
        <f t="shared" ca="1" si="20"/>
        <v>C2</v>
      </c>
      <c r="N150" s="217" t="str">
        <f t="shared" ca="1" si="21"/>
        <v>C2</v>
      </c>
    </row>
    <row r="151" spans="1:14" s="56" customFormat="1" ht="36" customHeight="1" x14ac:dyDescent="0.2">
      <c r="A151" s="48" t="s">
        <v>145</v>
      </c>
      <c r="B151" s="49" t="s">
        <v>498</v>
      </c>
      <c r="C151" s="75" t="s">
        <v>398</v>
      </c>
      <c r="D151" s="74" t="s">
        <v>397</v>
      </c>
      <c r="E151" s="52" t="s">
        <v>123</v>
      </c>
      <c r="F151" s="68">
        <v>6</v>
      </c>
      <c r="G151" s="54"/>
      <c r="H151" s="55">
        <f t="shared" si="25"/>
        <v>0</v>
      </c>
      <c r="I151" s="214" t="str">
        <f t="shared" ca="1" si="18"/>
        <v/>
      </c>
      <c r="J151" s="215" t="str">
        <f t="shared" si="22"/>
        <v>F001Adjustment of Manholes/Catch Basins FramesCW 3210-R8each</v>
      </c>
      <c r="K151" s="216">
        <f>MATCH(J151,'[4]Pay Items'!$K$1:$K$646,0)</f>
        <v>590</v>
      </c>
      <c r="L151" s="217" t="str">
        <f t="shared" ca="1" si="19"/>
        <v>F0</v>
      </c>
      <c r="M151" s="217" t="str">
        <f t="shared" ca="1" si="20"/>
        <v>C2</v>
      </c>
      <c r="N151" s="217" t="str">
        <f t="shared" ca="1" si="21"/>
        <v>C2</v>
      </c>
    </row>
    <row r="152" spans="1:14" s="56" customFormat="1" ht="36" customHeight="1" x14ac:dyDescent="0.2">
      <c r="A152" s="48" t="s">
        <v>146</v>
      </c>
      <c r="B152" s="49" t="s">
        <v>499</v>
      </c>
      <c r="C152" s="50" t="s">
        <v>316</v>
      </c>
      <c r="D152" s="51" t="s">
        <v>3</v>
      </c>
      <c r="E152" s="52"/>
      <c r="F152" s="62"/>
      <c r="G152" s="64"/>
      <c r="H152" s="55">
        <f t="shared" si="25"/>
        <v>0</v>
      </c>
      <c r="I152" s="214" t="str">
        <f t="shared" ca="1" si="18"/>
        <v>LOCKED</v>
      </c>
      <c r="J152" s="215" t="str">
        <f t="shared" si="22"/>
        <v>F002Replacing Existing RisersCW 2130-R12</v>
      </c>
      <c r="K152" s="216">
        <f>MATCH(J152,'[4]Pay Items'!$K$1:$K$646,0)</f>
        <v>591</v>
      </c>
      <c r="L152" s="217" t="str">
        <f t="shared" ca="1" si="19"/>
        <v>F0</v>
      </c>
      <c r="M152" s="217" t="str">
        <f t="shared" ca="1" si="20"/>
        <v>C2</v>
      </c>
      <c r="N152" s="217" t="str">
        <f t="shared" ca="1" si="21"/>
        <v>C2</v>
      </c>
    </row>
    <row r="153" spans="1:14" s="56" customFormat="1" ht="36" customHeight="1" x14ac:dyDescent="0.2">
      <c r="A153" s="48" t="s">
        <v>317</v>
      </c>
      <c r="B153" s="58" t="s">
        <v>185</v>
      </c>
      <c r="C153" s="50" t="s">
        <v>321</v>
      </c>
      <c r="D153" s="51"/>
      <c r="E153" s="52" t="s">
        <v>125</v>
      </c>
      <c r="F153" s="97">
        <v>1.5</v>
      </c>
      <c r="G153" s="54"/>
      <c r="H153" s="55">
        <f t="shared" si="25"/>
        <v>0</v>
      </c>
      <c r="I153" s="214" t="str">
        <f t="shared" ca="1" si="18"/>
        <v/>
      </c>
      <c r="J153" s="215" t="str">
        <f t="shared" si="22"/>
        <v>F002APre-cast Concrete Risersvert. m</v>
      </c>
      <c r="K153" s="216">
        <f>MATCH(J153,'[4]Pay Items'!$K$1:$K$646,0)</f>
        <v>592</v>
      </c>
      <c r="L153" s="217" t="str">
        <f t="shared" ca="1" si="19"/>
        <v>F1</v>
      </c>
      <c r="M153" s="217" t="str">
        <f t="shared" ca="1" si="20"/>
        <v>C2</v>
      </c>
      <c r="N153" s="217" t="str">
        <f t="shared" ca="1" si="21"/>
        <v>C2</v>
      </c>
    </row>
    <row r="154" spans="1:14" s="56" customFormat="1" ht="36" customHeight="1" x14ac:dyDescent="0.2">
      <c r="A154" s="48" t="s">
        <v>149</v>
      </c>
      <c r="B154" s="49" t="s">
        <v>500</v>
      </c>
      <c r="C154" s="50" t="s">
        <v>298</v>
      </c>
      <c r="D154" s="74" t="s">
        <v>397</v>
      </c>
      <c r="E154" s="52" t="s">
        <v>123</v>
      </c>
      <c r="F154" s="68">
        <v>4</v>
      </c>
      <c r="G154" s="54"/>
      <c r="H154" s="55">
        <f t="shared" si="25"/>
        <v>0</v>
      </c>
      <c r="I154" s="214" t="str">
        <f t="shared" ca="1" si="18"/>
        <v/>
      </c>
      <c r="J154" s="215" t="str">
        <f t="shared" si="22"/>
        <v>F009Adjustment of Valve BoxesCW 3210-R8each</v>
      </c>
      <c r="K154" s="216">
        <f>MATCH(J154,'[4]Pay Items'!$K$1:$K$646,0)</f>
        <v>600</v>
      </c>
      <c r="L154" s="217" t="str">
        <f t="shared" ca="1" si="19"/>
        <v>F0</v>
      </c>
      <c r="M154" s="217" t="str">
        <f t="shared" ca="1" si="20"/>
        <v>C2</v>
      </c>
      <c r="N154" s="217" t="str">
        <f t="shared" ca="1" si="21"/>
        <v>C2</v>
      </c>
    </row>
    <row r="155" spans="1:14" s="56" customFormat="1" ht="36" customHeight="1" x14ac:dyDescent="0.2">
      <c r="A155" s="48" t="s">
        <v>150</v>
      </c>
      <c r="B155" s="49" t="s">
        <v>501</v>
      </c>
      <c r="C155" s="50" t="s">
        <v>299</v>
      </c>
      <c r="D155" s="74" t="s">
        <v>397</v>
      </c>
      <c r="E155" s="52" t="s">
        <v>123</v>
      </c>
      <c r="F155" s="68">
        <v>4</v>
      </c>
      <c r="G155" s="54"/>
      <c r="H155" s="55">
        <f t="shared" si="25"/>
        <v>0</v>
      </c>
      <c r="I155" s="214" t="str">
        <f t="shared" ca="1" si="18"/>
        <v/>
      </c>
      <c r="J155" s="215" t="str">
        <f t="shared" si="22"/>
        <v>F011Adjustment of Curb Stop BoxesCW 3210-R8each</v>
      </c>
      <c r="K155" s="216">
        <f>MATCH(J155,'[4]Pay Items'!$K$1:$K$646,0)</f>
        <v>602</v>
      </c>
      <c r="L155" s="217" t="str">
        <f t="shared" ca="1" si="19"/>
        <v>F0</v>
      </c>
      <c r="M155" s="217" t="str">
        <f t="shared" ca="1" si="20"/>
        <v>C2</v>
      </c>
      <c r="N155" s="217" t="str">
        <f t="shared" ca="1" si="21"/>
        <v>C2</v>
      </c>
    </row>
    <row r="156" spans="1:14" s="56" customFormat="1" ht="36" customHeight="1" x14ac:dyDescent="0.2">
      <c r="A156" s="81" t="s">
        <v>151</v>
      </c>
      <c r="B156" s="82" t="s">
        <v>502</v>
      </c>
      <c r="C156" s="75" t="s">
        <v>301</v>
      </c>
      <c r="D156" s="74" t="s">
        <v>397</v>
      </c>
      <c r="E156" s="83" t="s">
        <v>123</v>
      </c>
      <c r="F156" s="84">
        <v>5</v>
      </c>
      <c r="G156" s="85"/>
      <c r="H156" s="55">
        <f t="shared" si="25"/>
        <v>0</v>
      </c>
      <c r="I156" s="214" t="str">
        <f t="shared" ca="1" si="18"/>
        <v/>
      </c>
      <c r="J156" s="215" t="str">
        <f t="shared" si="22"/>
        <v>F018Curb Stop ExtensionsCW 3210-R8each</v>
      </c>
      <c r="K156" s="216">
        <f>MATCH(J156,'[4]Pay Items'!$K$1:$K$646,0)</f>
        <v>603</v>
      </c>
      <c r="L156" s="217" t="str">
        <f t="shared" ca="1" si="19"/>
        <v>F0</v>
      </c>
      <c r="M156" s="217" t="str">
        <f t="shared" ca="1" si="20"/>
        <v>C2</v>
      </c>
      <c r="N156" s="217" t="str">
        <f t="shared" ca="1" si="21"/>
        <v>C2</v>
      </c>
    </row>
    <row r="157" spans="1:14" s="56" customFormat="1" ht="36" customHeight="1" x14ac:dyDescent="0.2">
      <c r="A157" s="59"/>
      <c r="B157" s="60"/>
      <c r="C157" s="61" t="s">
        <v>135</v>
      </c>
      <c r="D157" s="62"/>
      <c r="E157" s="63"/>
      <c r="F157" s="62"/>
      <c r="G157" s="64"/>
      <c r="H157" s="55">
        <f t="shared" si="25"/>
        <v>0</v>
      </c>
      <c r="I157" s="214" t="str">
        <f t="shared" ca="1" si="18"/>
        <v>LOCKED</v>
      </c>
      <c r="J157" s="215" t="str">
        <f t="shared" si="22"/>
        <v>LANDSCAPING</v>
      </c>
      <c r="K157" s="216">
        <f>MATCH(J157,'[4]Pay Items'!$K$1:$K$646,0)</f>
        <v>618</v>
      </c>
      <c r="L157" s="217" t="str">
        <f t="shared" ca="1" si="19"/>
        <v>F0</v>
      </c>
      <c r="M157" s="217" t="str">
        <f t="shared" ca="1" si="20"/>
        <v>C2</v>
      </c>
      <c r="N157" s="217" t="str">
        <f t="shared" ca="1" si="21"/>
        <v>C2</v>
      </c>
    </row>
    <row r="158" spans="1:14" s="56" customFormat="1" ht="36" customHeight="1" x14ac:dyDescent="0.2">
      <c r="A158" s="65" t="s">
        <v>152</v>
      </c>
      <c r="B158" s="49" t="s">
        <v>863</v>
      </c>
      <c r="C158" s="50" t="s">
        <v>91</v>
      </c>
      <c r="D158" s="51" t="s">
        <v>453</v>
      </c>
      <c r="E158" s="52"/>
      <c r="F158" s="62"/>
      <c r="G158" s="64"/>
      <c r="H158" s="55">
        <f t="shared" si="25"/>
        <v>0</v>
      </c>
      <c r="I158" s="214" t="str">
        <f t="shared" ca="1" si="18"/>
        <v>LOCKED</v>
      </c>
      <c r="J158" s="215" t="str">
        <f t="shared" si="22"/>
        <v>G001SoddingCW 3510-R9</v>
      </c>
      <c r="K158" s="216">
        <f>MATCH(J158,'[4]Pay Items'!$K$1:$K$646,0)</f>
        <v>619</v>
      </c>
      <c r="L158" s="217" t="str">
        <f t="shared" ca="1" si="19"/>
        <v>F0</v>
      </c>
      <c r="M158" s="217" t="str">
        <f t="shared" ca="1" si="20"/>
        <v>C2</v>
      </c>
      <c r="N158" s="217" t="str">
        <f t="shared" ca="1" si="21"/>
        <v>C2</v>
      </c>
    </row>
    <row r="159" spans="1:14" s="56" customFormat="1" ht="36" customHeight="1" x14ac:dyDescent="0.2">
      <c r="A159" s="65" t="s">
        <v>153</v>
      </c>
      <c r="B159" s="58" t="s">
        <v>185</v>
      </c>
      <c r="C159" s="50" t="s">
        <v>365</v>
      </c>
      <c r="D159" s="51"/>
      <c r="E159" s="52" t="s">
        <v>120</v>
      </c>
      <c r="F159" s="53">
        <v>350</v>
      </c>
      <c r="G159" s="54"/>
      <c r="H159" s="55">
        <f t="shared" si="25"/>
        <v>0</v>
      </c>
      <c r="I159" s="214" t="str">
        <f t="shared" ca="1" si="18"/>
        <v/>
      </c>
      <c r="J159" s="215" t="str">
        <f t="shared" si="22"/>
        <v>G002width &lt; 600 mmm²</v>
      </c>
      <c r="K159" s="216">
        <f>MATCH(J159,'[4]Pay Items'!$K$1:$K$646,0)</f>
        <v>620</v>
      </c>
      <c r="L159" s="217" t="str">
        <f t="shared" ca="1" si="19"/>
        <v>F0</v>
      </c>
      <c r="M159" s="217" t="str">
        <f t="shared" ca="1" si="20"/>
        <v>C2</v>
      </c>
      <c r="N159" s="217" t="str">
        <f t="shared" ca="1" si="21"/>
        <v>C2</v>
      </c>
    </row>
    <row r="160" spans="1:14" s="56" customFormat="1" ht="36" customHeight="1" x14ac:dyDescent="0.2">
      <c r="A160" s="65" t="s">
        <v>154</v>
      </c>
      <c r="B160" s="58" t="s">
        <v>186</v>
      </c>
      <c r="C160" s="50" t="s">
        <v>366</v>
      </c>
      <c r="D160" s="51"/>
      <c r="E160" s="52" t="s">
        <v>120</v>
      </c>
      <c r="F160" s="53">
        <v>1650</v>
      </c>
      <c r="G160" s="54"/>
      <c r="H160" s="55">
        <f t="shared" si="25"/>
        <v>0</v>
      </c>
      <c r="I160" s="214" t="str">
        <f t="shared" ca="1" si="18"/>
        <v/>
      </c>
      <c r="J160" s="215" t="str">
        <f t="shared" si="22"/>
        <v>G003width &gt; or = 600 mmm²</v>
      </c>
      <c r="K160" s="216">
        <f>MATCH(J160,'[4]Pay Items'!$K$1:$K$646,0)</f>
        <v>621</v>
      </c>
      <c r="L160" s="217" t="str">
        <f t="shared" ca="1" si="19"/>
        <v>F0</v>
      </c>
      <c r="M160" s="217" t="str">
        <f t="shared" ca="1" si="20"/>
        <v>C2</v>
      </c>
      <c r="N160" s="217" t="str">
        <f t="shared" ca="1" si="21"/>
        <v>C2</v>
      </c>
    </row>
    <row r="161" spans="1:14" ht="9.75" customHeight="1" x14ac:dyDescent="0.2">
      <c r="A161" s="31"/>
      <c r="B161" s="86"/>
      <c r="C161" s="87"/>
      <c r="D161" s="45"/>
      <c r="E161" s="32"/>
      <c r="F161" s="46"/>
      <c r="G161" s="31"/>
      <c r="H161" s="47"/>
      <c r="I161" s="214" t="str">
        <f t="shared" ca="1" si="18"/>
        <v>LOCKED</v>
      </c>
      <c r="J161" s="215" t="str">
        <f t="shared" si="22"/>
        <v/>
      </c>
      <c r="K161" s="216" t="e">
        <f>MATCH(J161,'[4]Pay Items'!$K$1:$K$646,0)</f>
        <v>#N/A</v>
      </c>
      <c r="L161" s="217" t="str">
        <f t="shared" ca="1" si="19"/>
        <v>G</v>
      </c>
      <c r="M161" s="217" t="str">
        <f t="shared" ca="1" si="20"/>
        <v>C2</v>
      </c>
      <c r="N161" s="217" t="str">
        <f t="shared" ca="1" si="21"/>
        <v>C2</v>
      </c>
    </row>
    <row r="162" spans="1:14" s="42" customFormat="1" ht="48" customHeight="1" thickBot="1" x14ac:dyDescent="0.25">
      <c r="A162" s="98"/>
      <c r="B162" s="89" t="s">
        <v>305</v>
      </c>
      <c r="C162" s="240" t="str">
        <f>C78</f>
        <v>ASPHALT RECONSTRUCTION:  CHANCELLOR DRIVE FROM MARKHAM ROAD TO LAKEPOINT ROAD</v>
      </c>
      <c r="D162" s="241"/>
      <c r="E162" s="241"/>
      <c r="F162" s="242"/>
      <c r="G162" s="98" t="s">
        <v>483</v>
      </c>
      <c r="H162" s="98">
        <f>SUM(H78:H161)</f>
        <v>0</v>
      </c>
      <c r="I162" s="214" t="str">
        <f t="shared" ca="1" si="18"/>
        <v>LOCKED</v>
      </c>
      <c r="J162" s="215" t="str">
        <f t="shared" si="22"/>
        <v>ASPHALT RECONSTRUCTION: CHANCELLOR DRIVE FROM MARKHAM ROAD TO LAKEPOINT ROAD</v>
      </c>
      <c r="K162" s="216" t="e">
        <f>MATCH(J162,'[4]Pay Items'!$K$1:$K$646,0)</f>
        <v>#N/A</v>
      </c>
      <c r="L162" s="217" t="str">
        <f t="shared" ca="1" si="19"/>
        <v>G</v>
      </c>
      <c r="M162" s="217" t="str">
        <f t="shared" ca="1" si="20"/>
        <v>C2</v>
      </c>
      <c r="N162" s="217" t="str">
        <f t="shared" ca="1" si="21"/>
        <v>C2</v>
      </c>
    </row>
    <row r="163" spans="1:14" s="42" customFormat="1" ht="48" customHeight="1" thickTop="1" x14ac:dyDescent="0.2">
      <c r="A163" s="39"/>
      <c r="B163" s="40" t="s">
        <v>195</v>
      </c>
      <c r="C163" s="255" t="s">
        <v>503</v>
      </c>
      <c r="D163" s="256"/>
      <c r="E163" s="256"/>
      <c r="F163" s="257"/>
      <c r="G163" s="39"/>
      <c r="H163" s="41"/>
      <c r="I163" s="214" t="str">
        <f t="shared" ca="1" si="18"/>
        <v>LOCKED</v>
      </c>
      <c r="J163" s="215" t="str">
        <f t="shared" si="22"/>
        <v>ASPHALT RECONSTRUCTION: DE L'EGLISE AVENUE FROM ST. PIERRE STREET TO CAMPEAU STREET</v>
      </c>
      <c r="K163" s="216" t="e">
        <f>MATCH(J163,'[4]Pay Items'!$K$1:$K$646,0)</f>
        <v>#N/A</v>
      </c>
      <c r="L163" s="217" t="str">
        <f t="shared" ca="1" si="19"/>
        <v>G</v>
      </c>
      <c r="M163" s="217" t="str">
        <f t="shared" ca="1" si="20"/>
        <v>C2</v>
      </c>
      <c r="N163" s="217" t="str">
        <f t="shared" ca="1" si="21"/>
        <v>C2</v>
      </c>
    </row>
    <row r="164" spans="1:14" ht="36" customHeight="1" x14ac:dyDescent="0.2">
      <c r="A164" s="31"/>
      <c r="B164" s="43"/>
      <c r="C164" s="44" t="s">
        <v>131</v>
      </c>
      <c r="D164" s="45"/>
      <c r="E164" s="46" t="s">
        <v>115</v>
      </c>
      <c r="F164" s="62"/>
      <c r="G164" s="64"/>
      <c r="H164" s="55">
        <f t="shared" ref="H164" si="27">ROUND(G164*F164,2)</f>
        <v>0</v>
      </c>
      <c r="I164" s="214" t="str">
        <f t="shared" ca="1" si="18"/>
        <v>LOCKED</v>
      </c>
      <c r="J164" s="215" t="str">
        <f t="shared" si="22"/>
        <v>EARTH AND BASE WORKS</v>
      </c>
      <c r="K164" s="216">
        <f>MATCH(J164,'[4]Pay Items'!$K$1:$K$646,0)</f>
        <v>3</v>
      </c>
      <c r="L164" s="217" t="str">
        <f t="shared" ca="1" si="19"/>
        <v>F0</v>
      </c>
      <c r="M164" s="217" t="str">
        <f t="shared" ca="1" si="20"/>
        <v>C2</v>
      </c>
      <c r="N164" s="217" t="str">
        <f t="shared" ca="1" si="21"/>
        <v>C2</v>
      </c>
    </row>
    <row r="165" spans="1:14" s="56" customFormat="1" ht="36" customHeight="1" x14ac:dyDescent="0.2">
      <c r="A165" s="48" t="s">
        <v>236</v>
      </c>
      <c r="B165" s="49" t="s">
        <v>63</v>
      </c>
      <c r="C165" s="50" t="s">
        <v>53</v>
      </c>
      <c r="D165" s="51" t="s">
        <v>443</v>
      </c>
      <c r="E165" s="52" t="s">
        <v>121</v>
      </c>
      <c r="F165" s="53">
        <v>2250</v>
      </c>
      <c r="G165" s="54"/>
      <c r="H165" s="55">
        <f t="shared" ref="H165:H228" si="28">ROUND(G165*F165,2)</f>
        <v>0</v>
      </c>
      <c r="I165" s="214" t="str">
        <f t="shared" ca="1" si="18"/>
        <v/>
      </c>
      <c r="J165" s="215" t="str">
        <f t="shared" si="22"/>
        <v>A003ExcavationCW 3110-R22m³</v>
      </c>
      <c r="K165" s="216">
        <f>MATCH(J165,'[4]Pay Items'!$K$1:$K$646,0)</f>
        <v>6</v>
      </c>
      <c r="L165" s="217" t="str">
        <f t="shared" ca="1" si="19"/>
        <v>F0</v>
      </c>
      <c r="M165" s="217" t="str">
        <f t="shared" ca="1" si="20"/>
        <v>C2</v>
      </c>
      <c r="N165" s="217" t="str">
        <f t="shared" ca="1" si="21"/>
        <v>C2</v>
      </c>
    </row>
    <row r="166" spans="1:14" s="56" customFormat="1" ht="36" customHeight="1" x14ac:dyDescent="0.2">
      <c r="A166" s="57" t="s">
        <v>155</v>
      </c>
      <c r="B166" s="49" t="s">
        <v>65</v>
      </c>
      <c r="C166" s="50" t="s">
        <v>46</v>
      </c>
      <c r="D166" s="51" t="s">
        <v>444</v>
      </c>
      <c r="E166" s="52" t="s">
        <v>120</v>
      </c>
      <c r="F166" s="53">
        <v>4875</v>
      </c>
      <c r="G166" s="54"/>
      <c r="H166" s="55">
        <f t="shared" si="28"/>
        <v>0</v>
      </c>
      <c r="I166" s="214" t="str">
        <f t="shared" ca="1" si="18"/>
        <v/>
      </c>
      <c r="J166" s="215" t="str">
        <f t="shared" si="22"/>
        <v>A004Sub-Grade CompactionCW 3110-R22m²</v>
      </c>
      <c r="K166" s="216">
        <f>MATCH(J166,'[4]Pay Items'!$K$1:$K$646,0)</f>
        <v>7</v>
      </c>
      <c r="L166" s="217" t="str">
        <f t="shared" ca="1" si="19"/>
        <v>F0</v>
      </c>
      <c r="M166" s="217" t="str">
        <f t="shared" ca="1" si="20"/>
        <v>C2</v>
      </c>
      <c r="N166" s="217" t="str">
        <f t="shared" ca="1" si="21"/>
        <v>C2</v>
      </c>
    </row>
    <row r="167" spans="1:14" s="56" customFormat="1" ht="36" customHeight="1" x14ac:dyDescent="0.2">
      <c r="A167" s="57" t="s">
        <v>156</v>
      </c>
      <c r="B167" s="49" t="s">
        <v>66</v>
      </c>
      <c r="C167" s="50" t="s">
        <v>403</v>
      </c>
      <c r="D167" s="51" t="s">
        <v>444</v>
      </c>
      <c r="E167" s="52"/>
      <c r="F167" s="62"/>
      <c r="G167" s="64"/>
      <c r="H167" s="55">
        <f t="shared" si="28"/>
        <v>0</v>
      </c>
      <c r="I167" s="214" t="str">
        <f t="shared" ca="1" si="18"/>
        <v>LOCKED</v>
      </c>
      <c r="J167" s="215" t="str">
        <f t="shared" si="22"/>
        <v>A007Supplying and Placing Sub-base MaterialCW 3110-R22</v>
      </c>
      <c r="K167" s="216">
        <f>MATCH(J167,'[4]Pay Items'!$K$1:$K$646,0)</f>
        <v>10</v>
      </c>
      <c r="L167" s="217" t="str">
        <f t="shared" ca="1" si="19"/>
        <v>F0</v>
      </c>
      <c r="M167" s="217" t="str">
        <f t="shared" ca="1" si="20"/>
        <v>C2</v>
      </c>
      <c r="N167" s="217" t="str">
        <f t="shared" ca="1" si="21"/>
        <v>C2</v>
      </c>
    </row>
    <row r="168" spans="1:14" s="56" customFormat="1" ht="36" customHeight="1" x14ac:dyDescent="0.2">
      <c r="A168" s="57" t="s">
        <v>404</v>
      </c>
      <c r="B168" s="58" t="s">
        <v>185</v>
      </c>
      <c r="C168" s="50" t="s">
        <v>405</v>
      </c>
      <c r="D168" s="51" t="s">
        <v>486</v>
      </c>
      <c r="E168" s="52" t="s">
        <v>122</v>
      </c>
      <c r="F168" s="53">
        <v>3925</v>
      </c>
      <c r="G168" s="54"/>
      <c r="H168" s="55">
        <f t="shared" si="28"/>
        <v>0</v>
      </c>
      <c r="I168" s="214" t="str">
        <f t="shared" ca="1" si="18"/>
        <v/>
      </c>
      <c r="J168" s="215" t="str">
        <f t="shared" si="22"/>
        <v>A007B250 mm Granular B Recycled Concretetonne</v>
      </c>
      <c r="K168" s="216">
        <f>MATCH(J168,'[4]Pay Items'!$K$1:$K$646,0)</f>
        <v>14</v>
      </c>
      <c r="L168" s="217" t="str">
        <f t="shared" ca="1" si="19"/>
        <v>F0</v>
      </c>
      <c r="M168" s="217" t="str">
        <f t="shared" ca="1" si="20"/>
        <v>C2</v>
      </c>
      <c r="N168" s="217" t="str">
        <f t="shared" ca="1" si="21"/>
        <v>C2</v>
      </c>
    </row>
    <row r="169" spans="1:14" s="56" customFormat="1" ht="36" customHeight="1" x14ac:dyDescent="0.2">
      <c r="A169" s="57" t="s">
        <v>157</v>
      </c>
      <c r="B169" s="49" t="s">
        <v>67</v>
      </c>
      <c r="C169" s="50" t="s">
        <v>179</v>
      </c>
      <c r="D169" s="51" t="s">
        <v>443</v>
      </c>
      <c r="E169" s="52"/>
      <c r="F169" s="62"/>
      <c r="G169" s="64"/>
      <c r="H169" s="55">
        <f t="shared" si="28"/>
        <v>0</v>
      </c>
      <c r="I169" s="214" t="str">
        <f t="shared" ca="1" si="18"/>
        <v>LOCKED</v>
      </c>
      <c r="J169" s="215" t="str">
        <f t="shared" si="22"/>
        <v>A010Supplying and Placing Base Course MaterialCW 3110-R22</v>
      </c>
      <c r="K169" s="216">
        <f>MATCH(J169,'[4]Pay Items'!$K$1:$K$646,0)</f>
        <v>27</v>
      </c>
      <c r="L169" s="217" t="str">
        <f t="shared" ca="1" si="19"/>
        <v>F0</v>
      </c>
      <c r="M169" s="217" t="str">
        <f t="shared" ca="1" si="20"/>
        <v>C2</v>
      </c>
      <c r="N169" s="217" t="str">
        <f t="shared" ca="1" si="21"/>
        <v>C2</v>
      </c>
    </row>
    <row r="170" spans="1:14" s="56" customFormat="1" ht="36" customHeight="1" x14ac:dyDescent="0.2">
      <c r="A170" s="57" t="s">
        <v>406</v>
      </c>
      <c r="B170" s="58" t="s">
        <v>185</v>
      </c>
      <c r="C170" s="50" t="s">
        <v>407</v>
      </c>
      <c r="D170" s="51" t="s">
        <v>115</v>
      </c>
      <c r="E170" s="52" t="s">
        <v>121</v>
      </c>
      <c r="F170" s="53">
        <v>490</v>
      </c>
      <c r="G170" s="54"/>
      <c r="H170" s="55">
        <f t="shared" si="28"/>
        <v>0</v>
      </c>
      <c r="I170" s="214" t="str">
        <f t="shared" ca="1" si="18"/>
        <v/>
      </c>
      <c r="J170" s="215" t="str">
        <f t="shared" si="22"/>
        <v>A010A1Base Course Material - Granular A Limestonem³</v>
      </c>
      <c r="K170" s="216">
        <f>MATCH(J170,'[4]Pay Items'!$K$1:$K$646,0)</f>
        <v>28</v>
      </c>
      <c r="L170" s="217" t="str">
        <f t="shared" ca="1" si="19"/>
        <v>F0</v>
      </c>
      <c r="M170" s="217" t="str">
        <f t="shared" ca="1" si="20"/>
        <v>C2</v>
      </c>
      <c r="N170" s="217" t="str">
        <f t="shared" ca="1" si="21"/>
        <v>C2</v>
      </c>
    </row>
    <row r="171" spans="1:14" s="56" customFormat="1" ht="36" customHeight="1" x14ac:dyDescent="0.2">
      <c r="A171" s="48" t="s">
        <v>158</v>
      </c>
      <c r="B171" s="49" t="s">
        <v>68</v>
      </c>
      <c r="C171" s="50" t="s">
        <v>57</v>
      </c>
      <c r="D171" s="51" t="s">
        <v>443</v>
      </c>
      <c r="E171" s="52" t="s">
        <v>120</v>
      </c>
      <c r="F171" s="53">
        <v>1400</v>
      </c>
      <c r="G171" s="54"/>
      <c r="H171" s="55">
        <f t="shared" si="28"/>
        <v>0</v>
      </c>
      <c r="I171" s="214" t="str">
        <f t="shared" ca="1" si="18"/>
        <v/>
      </c>
      <c r="J171" s="215" t="str">
        <f t="shared" si="22"/>
        <v>A012Grading of BoulevardsCW 3110-R22m²</v>
      </c>
      <c r="K171" s="216">
        <f>MATCH(J171,'[4]Pay Items'!$K$1:$K$646,0)</f>
        <v>37</v>
      </c>
      <c r="L171" s="217" t="str">
        <f t="shared" ca="1" si="19"/>
        <v>F0</v>
      </c>
      <c r="M171" s="217" t="str">
        <f t="shared" ca="1" si="20"/>
        <v>C2</v>
      </c>
      <c r="N171" s="217" t="str">
        <f t="shared" ca="1" si="21"/>
        <v>C2</v>
      </c>
    </row>
    <row r="172" spans="1:14" s="56" customFormat="1" ht="36" customHeight="1" x14ac:dyDescent="0.2">
      <c r="A172" s="57" t="s">
        <v>159</v>
      </c>
      <c r="B172" s="49" t="s">
        <v>199</v>
      </c>
      <c r="C172" s="50" t="s">
        <v>408</v>
      </c>
      <c r="D172" s="51" t="s">
        <v>409</v>
      </c>
      <c r="E172" s="52"/>
      <c r="F172" s="62"/>
      <c r="G172" s="64"/>
      <c r="H172" s="55">
        <f t="shared" si="28"/>
        <v>0</v>
      </c>
      <c r="I172" s="214" t="str">
        <f t="shared" ca="1" si="18"/>
        <v>LOCKED</v>
      </c>
      <c r="J172" s="215" t="str">
        <f t="shared" si="22"/>
        <v>A022Geotextile FabricCW 3130-R5</v>
      </c>
      <c r="K172" s="216">
        <f>MATCH(J172,'[4]Pay Items'!$K$1:$K$646,0)</f>
        <v>46</v>
      </c>
      <c r="L172" s="217" t="str">
        <f t="shared" ca="1" si="19"/>
        <v>F0</v>
      </c>
      <c r="M172" s="217" t="str">
        <f t="shared" ca="1" si="20"/>
        <v>C2</v>
      </c>
      <c r="N172" s="217" t="str">
        <f t="shared" ca="1" si="21"/>
        <v>C2</v>
      </c>
    </row>
    <row r="173" spans="1:14" s="56" customFormat="1" ht="36" customHeight="1" x14ac:dyDescent="0.2">
      <c r="A173" s="57" t="s">
        <v>410</v>
      </c>
      <c r="B173" s="58" t="s">
        <v>185</v>
      </c>
      <c r="C173" s="50" t="s">
        <v>411</v>
      </c>
      <c r="D173" s="51" t="s">
        <v>115</v>
      </c>
      <c r="E173" s="52" t="s">
        <v>120</v>
      </c>
      <c r="F173" s="53">
        <v>4875</v>
      </c>
      <c r="G173" s="54"/>
      <c r="H173" s="55">
        <f t="shared" si="28"/>
        <v>0</v>
      </c>
      <c r="I173" s="214" t="str">
        <f t="shared" ca="1" si="18"/>
        <v/>
      </c>
      <c r="J173" s="215" t="str">
        <f t="shared" si="22"/>
        <v>A022A2Separation/Filtration Fabricm²</v>
      </c>
      <c r="K173" s="216">
        <f>MATCH(J173,'[4]Pay Items'!$K$1:$K$646,0)</f>
        <v>48</v>
      </c>
      <c r="L173" s="217" t="str">
        <f t="shared" ca="1" si="19"/>
        <v>F0</v>
      </c>
      <c r="M173" s="217" t="str">
        <f t="shared" ca="1" si="20"/>
        <v>C2</v>
      </c>
      <c r="N173" s="217" t="str">
        <f t="shared" ca="1" si="21"/>
        <v>C2</v>
      </c>
    </row>
    <row r="174" spans="1:14" s="56" customFormat="1" ht="36" customHeight="1" x14ac:dyDescent="0.2">
      <c r="A174" s="57" t="s">
        <v>412</v>
      </c>
      <c r="B174" s="49" t="s">
        <v>200</v>
      </c>
      <c r="C174" s="50" t="s">
        <v>338</v>
      </c>
      <c r="D174" s="51" t="s">
        <v>413</v>
      </c>
      <c r="E174" s="52"/>
      <c r="F174" s="62"/>
      <c r="G174" s="64"/>
      <c r="H174" s="55">
        <f t="shared" si="28"/>
        <v>0</v>
      </c>
      <c r="I174" s="214" t="str">
        <f t="shared" ca="1" si="18"/>
        <v>LOCKED</v>
      </c>
      <c r="J174" s="215" t="str">
        <f t="shared" si="22"/>
        <v>A022A4Supply and Install GeogridCW 3135-R2</v>
      </c>
      <c r="K174" s="216">
        <f>MATCH(J174,'[4]Pay Items'!$K$1:$K$646,0)</f>
        <v>50</v>
      </c>
      <c r="L174" s="217" t="str">
        <f t="shared" ca="1" si="19"/>
        <v>F0</v>
      </c>
      <c r="M174" s="217" t="str">
        <f t="shared" ca="1" si="20"/>
        <v>C2</v>
      </c>
      <c r="N174" s="217" t="str">
        <f t="shared" ca="1" si="21"/>
        <v>C2</v>
      </c>
    </row>
    <row r="175" spans="1:14" s="56" customFormat="1" ht="36" customHeight="1" x14ac:dyDescent="0.2">
      <c r="A175" s="57" t="s">
        <v>414</v>
      </c>
      <c r="B175" s="58" t="s">
        <v>185</v>
      </c>
      <c r="C175" s="50" t="s">
        <v>415</v>
      </c>
      <c r="D175" s="51" t="s">
        <v>115</v>
      </c>
      <c r="E175" s="52" t="s">
        <v>120</v>
      </c>
      <c r="F175" s="53">
        <v>4875</v>
      </c>
      <c r="G175" s="54"/>
      <c r="H175" s="55">
        <f t="shared" si="28"/>
        <v>0</v>
      </c>
      <c r="I175" s="214" t="str">
        <f t="shared" ca="1" si="18"/>
        <v/>
      </c>
      <c r="J175" s="215" t="str">
        <f t="shared" si="22"/>
        <v>A022A5Class A Geogridm²</v>
      </c>
      <c r="K175" s="216">
        <f>MATCH(J175,'[4]Pay Items'!$K$1:$K$646,0)</f>
        <v>51</v>
      </c>
      <c r="L175" s="217" t="str">
        <f t="shared" ca="1" si="19"/>
        <v>F0</v>
      </c>
      <c r="M175" s="217" t="str">
        <f t="shared" ca="1" si="20"/>
        <v>C2</v>
      </c>
      <c r="N175" s="217" t="str">
        <f t="shared" ca="1" si="21"/>
        <v>C2</v>
      </c>
    </row>
    <row r="176" spans="1:14" s="56" customFormat="1" ht="36" customHeight="1" x14ac:dyDescent="0.2">
      <c r="A176" s="59"/>
      <c r="B176" s="60"/>
      <c r="C176" s="61" t="s">
        <v>464</v>
      </c>
      <c r="D176" s="62"/>
      <c r="E176" s="63"/>
      <c r="F176" s="62"/>
      <c r="G176" s="64"/>
      <c r="H176" s="55">
        <f t="shared" si="28"/>
        <v>0</v>
      </c>
      <c r="I176" s="214" t="str">
        <f t="shared" ca="1" si="18"/>
        <v>LOCKED</v>
      </c>
      <c r="J176" s="215" t="str">
        <f t="shared" si="22"/>
        <v>ROADWORKS - REMOVALS/RENEWALS</v>
      </c>
      <c r="K176" s="216" t="e">
        <f>MATCH(J176,'[4]Pay Items'!$K$1:$K$646,0)</f>
        <v>#N/A</v>
      </c>
      <c r="L176" s="217" t="str">
        <f t="shared" ca="1" si="19"/>
        <v>F0</v>
      </c>
      <c r="M176" s="217" t="str">
        <f t="shared" ca="1" si="20"/>
        <v>C2</v>
      </c>
      <c r="N176" s="217" t="str">
        <f t="shared" ca="1" si="21"/>
        <v>C2</v>
      </c>
    </row>
    <row r="177" spans="1:14" s="56" customFormat="1" ht="36" customHeight="1" x14ac:dyDescent="0.2">
      <c r="A177" s="65" t="s">
        <v>198</v>
      </c>
      <c r="B177" s="49" t="s">
        <v>201</v>
      </c>
      <c r="C177" s="50" t="s">
        <v>176</v>
      </c>
      <c r="D177" s="51" t="s">
        <v>443</v>
      </c>
      <c r="E177" s="52"/>
      <c r="F177" s="62"/>
      <c r="G177" s="64"/>
      <c r="H177" s="55">
        <f t="shared" si="28"/>
        <v>0</v>
      </c>
      <c r="I177" s="214" t="str">
        <f t="shared" ca="1" si="18"/>
        <v>LOCKED</v>
      </c>
      <c r="J177" s="215" t="str">
        <f t="shared" si="22"/>
        <v>B001Pavement RemovalCW 3110-R22</v>
      </c>
      <c r="K177" s="216">
        <f>MATCH(J177,'[4]Pay Items'!$K$1:$K$646,0)</f>
        <v>69</v>
      </c>
      <c r="L177" s="217" t="str">
        <f t="shared" ca="1" si="19"/>
        <v>F0</v>
      </c>
      <c r="M177" s="217" t="str">
        <f t="shared" ca="1" si="20"/>
        <v>C2</v>
      </c>
      <c r="N177" s="217" t="str">
        <f t="shared" ca="1" si="21"/>
        <v>C2</v>
      </c>
    </row>
    <row r="178" spans="1:14" s="56" customFormat="1" ht="36" customHeight="1" x14ac:dyDescent="0.2">
      <c r="A178" s="65" t="s">
        <v>237</v>
      </c>
      <c r="B178" s="58" t="s">
        <v>185</v>
      </c>
      <c r="C178" s="50" t="s">
        <v>177</v>
      </c>
      <c r="D178" s="51" t="s">
        <v>115</v>
      </c>
      <c r="E178" s="52" t="s">
        <v>120</v>
      </c>
      <c r="F178" s="53">
        <v>50</v>
      </c>
      <c r="G178" s="54"/>
      <c r="H178" s="55">
        <f t="shared" si="28"/>
        <v>0</v>
      </c>
      <c r="I178" s="214" t="str">
        <f t="shared" ca="1" si="18"/>
        <v/>
      </c>
      <c r="J178" s="215" t="str">
        <f t="shared" si="22"/>
        <v>B002Concrete Pavementm²</v>
      </c>
      <c r="K178" s="216">
        <f>MATCH(J178,'[4]Pay Items'!$K$1:$K$646,0)</f>
        <v>70</v>
      </c>
      <c r="L178" s="217" t="str">
        <f t="shared" ca="1" si="19"/>
        <v>F0</v>
      </c>
      <c r="M178" s="217" t="str">
        <f t="shared" ca="1" si="20"/>
        <v>C2</v>
      </c>
      <c r="N178" s="217" t="str">
        <f t="shared" ca="1" si="21"/>
        <v>C2</v>
      </c>
    </row>
    <row r="179" spans="1:14" s="56" customFormat="1" ht="36" customHeight="1" x14ac:dyDescent="0.2">
      <c r="A179" s="65" t="s">
        <v>160</v>
      </c>
      <c r="B179" s="58" t="s">
        <v>186</v>
      </c>
      <c r="C179" s="50" t="s">
        <v>178</v>
      </c>
      <c r="D179" s="51" t="s">
        <v>115</v>
      </c>
      <c r="E179" s="52" t="s">
        <v>120</v>
      </c>
      <c r="F179" s="53">
        <v>25</v>
      </c>
      <c r="G179" s="54"/>
      <c r="H179" s="55">
        <f t="shared" si="28"/>
        <v>0</v>
      </c>
      <c r="I179" s="214" t="str">
        <f t="shared" ca="1" si="18"/>
        <v/>
      </c>
      <c r="J179" s="215" t="str">
        <f t="shared" si="22"/>
        <v>B003Asphalt Pavementm²</v>
      </c>
      <c r="K179" s="216">
        <f>MATCH(J179,'[4]Pay Items'!$K$1:$K$646,0)</f>
        <v>71</v>
      </c>
      <c r="L179" s="217" t="str">
        <f t="shared" ca="1" si="19"/>
        <v>F0</v>
      </c>
      <c r="M179" s="217" t="str">
        <f t="shared" ca="1" si="20"/>
        <v>C2</v>
      </c>
      <c r="N179" s="217" t="str">
        <f t="shared" ca="1" si="21"/>
        <v>C2</v>
      </c>
    </row>
    <row r="180" spans="1:14" s="56" customFormat="1" ht="36" customHeight="1" x14ac:dyDescent="0.2">
      <c r="A180" s="65" t="s">
        <v>166</v>
      </c>
      <c r="B180" s="49" t="s">
        <v>202</v>
      </c>
      <c r="C180" s="50" t="s">
        <v>103</v>
      </c>
      <c r="D180" s="51" t="s">
        <v>372</v>
      </c>
      <c r="E180" s="52"/>
      <c r="F180" s="62"/>
      <c r="G180" s="64"/>
      <c r="H180" s="55">
        <f t="shared" si="28"/>
        <v>0</v>
      </c>
      <c r="I180" s="214" t="str">
        <f t="shared" ca="1" si="18"/>
        <v>LOCKED</v>
      </c>
      <c r="J180" s="215" t="str">
        <f t="shared" si="22"/>
        <v>B094Drilled DowelsCW 3230-R8</v>
      </c>
      <c r="K180" s="216">
        <f>MATCH(J180,'[4]Pay Items'!$K$1:$K$646,0)</f>
        <v>164</v>
      </c>
      <c r="L180" s="217" t="str">
        <f t="shared" ca="1" si="19"/>
        <v>F0</v>
      </c>
      <c r="M180" s="217" t="str">
        <f t="shared" ca="1" si="20"/>
        <v>C2</v>
      </c>
      <c r="N180" s="217" t="str">
        <f t="shared" ca="1" si="21"/>
        <v>C2</v>
      </c>
    </row>
    <row r="181" spans="1:14" s="56" customFormat="1" ht="36" customHeight="1" x14ac:dyDescent="0.2">
      <c r="A181" s="65" t="s">
        <v>167</v>
      </c>
      <c r="B181" s="58" t="s">
        <v>185</v>
      </c>
      <c r="C181" s="50" t="s">
        <v>128</v>
      </c>
      <c r="D181" s="51" t="s">
        <v>115</v>
      </c>
      <c r="E181" s="52" t="s">
        <v>123</v>
      </c>
      <c r="F181" s="53">
        <v>40</v>
      </c>
      <c r="G181" s="54"/>
      <c r="H181" s="55">
        <f t="shared" si="28"/>
        <v>0</v>
      </c>
      <c r="I181" s="214" t="str">
        <f t="shared" ca="1" si="18"/>
        <v/>
      </c>
      <c r="J181" s="215" t="str">
        <f t="shared" si="22"/>
        <v>B09519.1 mm Diametereach</v>
      </c>
      <c r="K181" s="216">
        <f>MATCH(J181,'[4]Pay Items'!$K$1:$K$646,0)</f>
        <v>165</v>
      </c>
      <c r="L181" s="217" t="str">
        <f t="shared" ca="1" si="19"/>
        <v>F0</v>
      </c>
      <c r="M181" s="217" t="str">
        <f t="shared" ca="1" si="20"/>
        <v>C2</v>
      </c>
      <c r="N181" s="217" t="str">
        <f t="shared" ca="1" si="21"/>
        <v>C2</v>
      </c>
    </row>
    <row r="182" spans="1:14" s="56" customFormat="1" ht="36" customHeight="1" x14ac:dyDescent="0.2">
      <c r="A182" s="65" t="s">
        <v>168</v>
      </c>
      <c r="B182" s="49" t="s">
        <v>203</v>
      </c>
      <c r="C182" s="50" t="s">
        <v>104</v>
      </c>
      <c r="D182" s="51" t="s">
        <v>372</v>
      </c>
      <c r="E182" s="52"/>
      <c r="F182" s="62"/>
      <c r="G182" s="64"/>
      <c r="H182" s="55">
        <f t="shared" si="28"/>
        <v>0</v>
      </c>
      <c r="I182" s="214" t="str">
        <f t="shared" ca="1" si="18"/>
        <v>LOCKED</v>
      </c>
      <c r="J182" s="215" t="str">
        <f t="shared" si="22"/>
        <v>B097Drilled Tie BarsCW 3230-R8</v>
      </c>
      <c r="K182" s="216">
        <f>MATCH(J182,'[4]Pay Items'!$K$1:$K$646,0)</f>
        <v>167</v>
      </c>
      <c r="L182" s="217" t="str">
        <f t="shared" ca="1" si="19"/>
        <v>F0</v>
      </c>
      <c r="M182" s="217" t="str">
        <f t="shared" ca="1" si="20"/>
        <v>C2</v>
      </c>
      <c r="N182" s="217" t="str">
        <f t="shared" ca="1" si="21"/>
        <v>C2</v>
      </c>
    </row>
    <row r="183" spans="1:14" s="56" customFormat="1" ht="36" customHeight="1" x14ac:dyDescent="0.2">
      <c r="A183" s="65" t="s">
        <v>169</v>
      </c>
      <c r="B183" s="58" t="s">
        <v>185</v>
      </c>
      <c r="C183" s="50" t="s">
        <v>127</v>
      </c>
      <c r="D183" s="51" t="s">
        <v>115</v>
      </c>
      <c r="E183" s="52" t="s">
        <v>123</v>
      </c>
      <c r="F183" s="53">
        <v>60</v>
      </c>
      <c r="G183" s="54"/>
      <c r="H183" s="55">
        <f t="shared" si="28"/>
        <v>0</v>
      </c>
      <c r="I183" s="214" t="str">
        <f t="shared" ca="1" si="18"/>
        <v/>
      </c>
      <c r="J183" s="215" t="str">
        <f t="shared" si="22"/>
        <v>B09820 M Deformed Tie Bareach</v>
      </c>
      <c r="K183" s="216">
        <f>MATCH(J183,'[4]Pay Items'!$K$1:$K$646,0)</f>
        <v>169</v>
      </c>
      <c r="L183" s="217" t="str">
        <f t="shared" ca="1" si="19"/>
        <v>F0</v>
      </c>
      <c r="M183" s="217" t="str">
        <f t="shared" ca="1" si="20"/>
        <v>C2</v>
      </c>
      <c r="N183" s="217" t="str">
        <f t="shared" ca="1" si="21"/>
        <v>C2</v>
      </c>
    </row>
    <row r="184" spans="1:14" s="56" customFormat="1" ht="36" customHeight="1" x14ac:dyDescent="0.2">
      <c r="A184" s="65" t="s">
        <v>347</v>
      </c>
      <c r="B184" s="49" t="s">
        <v>204</v>
      </c>
      <c r="C184" s="50" t="s">
        <v>180</v>
      </c>
      <c r="D184" s="51" t="s">
        <v>447</v>
      </c>
      <c r="E184" s="52"/>
      <c r="F184" s="62"/>
      <c r="G184" s="64"/>
      <c r="H184" s="55">
        <f t="shared" si="28"/>
        <v>0</v>
      </c>
      <c r="I184" s="214" t="str">
        <f t="shared" ca="1" si="18"/>
        <v>LOCKED</v>
      </c>
      <c r="J184" s="215" t="str">
        <f t="shared" si="22"/>
        <v>B114rlMiscellaneous Concrete Slab RenewalCW 3235-R9</v>
      </c>
      <c r="K184" s="216">
        <f>MATCH(J184,'[4]Pay Items'!$K$1:$K$646,0)</f>
        <v>192</v>
      </c>
      <c r="L184" s="217" t="str">
        <f t="shared" ca="1" si="19"/>
        <v>F0</v>
      </c>
      <c r="M184" s="217" t="str">
        <f t="shared" ca="1" si="20"/>
        <v>C2</v>
      </c>
      <c r="N184" s="217" t="str">
        <f t="shared" ca="1" si="21"/>
        <v>C2</v>
      </c>
    </row>
    <row r="185" spans="1:14" s="56" customFormat="1" ht="36" customHeight="1" x14ac:dyDescent="0.2">
      <c r="A185" s="65" t="s">
        <v>348</v>
      </c>
      <c r="B185" s="58" t="s">
        <v>185</v>
      </c>
      <c r="C185" s="50" t="s">
        <v>468</v>
      </c>
      <c r="D185" s="51" t="s">
        <v>211</v>
      </c>
      <c r="E185" s="52"/>
      <c r="F185" s="62"/>
      <c r="G185" s="64"/>
      <c r="H185" s="55">
        <f t="shared" si="28"/>
        <v>0</v>
      </c>
      <c r="I185" s="214" t="str">
        <f t="shared" ca="1" si="18"/>
        <v>LOCKED</v>
      </c>
      <c r="J185" s="215" t="str">
        <f t="shared" si="22"/>
        <v>B118rl100 mm Type 5 Concrete SidewalkSD-228A</v>
      </c>
      <c r="K185" s="216" t="e">
        <f>MATCH(J185,'[4]Pay Items'!$K$1:$K$646,0)</f>
        <v>#N/A</v>
      </c>
      <c r="L185" s="217" t="str">
        <f t="shared" ca="1" si="19"/>
        <v>F0</v>
      </c>
      <c r="M185" s="217" t="str">
        <f t="shared" ca="1" si="20"/>
        <v>C2</v>
      </c>
      <c r="N185" s="217" t="str">
        <f t="shared" ca="1" si="21"/>
        <v>C2</v>
      </c>
    </row>
    <row r="186" spans="1:14" s="56" customFormat="1" ht="36" customHeight="1" x14ac:dyDescent="0.2">
      <c r="A186" s="65" t="s">
        <v>349</v>
      </c>
      <c r="B186" s="67" t="s">
        <v>322</v>
      </c>
      <c r="C186" s="50" t="s">
        <v>323</v>
      </c>
      <c r="D186" s="51"/>
      <c r="E186" s="52" t="s">
        <v>120</v>
      </c>
      <c r="F186" s="53">
        <v>86</v>
      </c>
      <c r="G186" s="54"/>
      <c r="H186" s="55">
        <f t="shared" si="28"/>
        <v>0</v>
      </c>
      <c r="I186" s="214" t="str">
        <f t="shared" ca="1" si="18"/>
        <v/>
      </c>
      <c r="J186" s="215" t="str">
        <f t="shared" si="22"/>
        <v>B119rlLess than 5 sq.m.m²</v>
      </c>
      <c r="K186" s="216">
        <f>MATCH(J186,'[4]Pay Items'!$K$1:$K$646,0)</f>
        <v>197</v>
      </c>
      <c r="L186" s="217" t="str">
        <f t="shared" ca="1" si="19"/>
        <v>F0</v>
      </c>
      <c r="M186" s="217" t="str">
        <f t="shared" ca="1" si="20"/>
        <v>C2</v>
      </c>
      <c r="N186" s="217" t="str">
        <f t="shared" ca="1" si="21"/>
        <v>C2</v>
      </c>
    </row>
    <row r="187" spans="1:14" s="56" customFormat="1" ht="36" customHeight="1" x14ac:dyDescent="0.2">
      <c r="A187" s="65" t="s">
        <v>350</v>
      </c>
      <c r="B187" s="67" t="s">
        <v>324</v>
      </c>
      <c r="C187" s="50" t="s">
        <v>325</v>
      </c>
      <c r="D187" s="51"/>
      <c r="E187" s="52" t="s">
        <v>120</v>
      </c>
      <c r="F187" s="53">
        <v>85</v>
      </c>
      <c r="G187" s="54"/>
      <c r="H187" s="55">
        <f t="shared" si="28"/>
        <v>0</v>
      </c>
      <c r="I187" s="214" t="str">
        <f t="shared" ca="1" si="18"/>
        <v/>
      </c>
      <c r="J187" s="215" t="str">
        <f t="shared" si="22"/>
        <v>B120rl5 sq.m. to 20 sq.m.m²</v>
      </c>
      <c r="K187" s="216">
        <f>MATCH(J187,'[4]Pay Items'!$K$1:$K$646,0)</f>
        <v>198</v>
      </c>
      <c r="L187" s="217" t="str">
        <f t="shared" ca="1" si="19"/>
        <v>F0</v>
      </c>
      <c r="M187" s="217" t="str">
        <f t="shared" ca="1" si="20"/>
        <v>C2</v>
      </c>
      <c r="N187" s="217" t="str">
        <f t="shared" ca="1" si="21"/>
        <v>C2</v>
      </c>
    </row>
    <row r="188" spans="1:14" s="56" customFormat="1" ht="36" customHeight="1" x14ac:dyDescent="0.2">
      <c r="A188" s="65" t="s">
        <v>351</v>
      </c>
      <c r="B188" s="67" t="s">
        <v>326</v>
      </c>
      <c r="C188" s="50" t="s">
        <v>327</v>
      </c>
      <c r="D188" s="51" t="s">
        <v>115</v>
      </c>
      <c r="E188" s="52" t="s">
        <v>120</v>
      </c>
      <c r="F188" s="53">
        <v>427</v>
      </c>
      <c r="G188" s="54"/>
      <c r="H188" s="55">
        <f t="shared" si="28"/>
        <v>0</v>
      </c>
      <c r="I188" s="214" t="str">
        <f t="shared" ca="1" si="18"/>
        <v/>
      </c>
      <c r="J188" s="215" t="str">
        <f t="shared" si="22"/>
        <v>B121rlGreater than 20 sq.m.m²</v>
      </c>
      <c r="K188" s="216">
        <f>MATCH(J188,'[4]Pay Items'!$K$1:$K$646,0)</f>
        <v>199</v>
      </c>
      <c r="L188" s="217" t="str">
        <f t="shared" ca="1" si="19"/>
        <v>F0</v>
      </c>
      <c r="M188" s="217" t="str">
        <f t="shared" ca="1" si="20"/>
        <v>C2</v>
      </c>
      <c r="N188" s="217" t="str">
        <f t="shared" ca="1" si="21"/>
        <v>C2</v>
      </c>
    </row>
    <row r="189" spans="1:14" s="56" customFormat="1" ht="36" customHeight="1" x14ac:dyDescent="0.2">
      <c r="A189" s="65" t="s">
        <v>368</v>
      </c>
      <c r="B189" s="58" t="s">
        <v>186</v>
      </c>
      <c r="C189" s="50" t="s">
        <v>469</v>
      </c>
      <c r="D189" s="51" t="s">
        <v>115</v>
      </c>
      <c r="E189" s="52"/>
      <c r="F189" s="62"/>
      <c r="G189" s="64"/>
      <c r="H189" s="55">
        <f t="shared" si="28"/>
        <v>0</v>
      </c>
      <c r="I189" s="214" t="str">
        <f t="shared" ca="1" si="18"/>
        <v>LOCKED</v>
      </c>
      <c r="J189" s="215" t="str">
        <f t="shared" si="22"/>
        <v>B121rlA150 mm Type 2 Concrete Reinforced Sidewalk</v>
      </c>
      <c r="K189" s="216" t="e">
        <f>MATCH(J189,'[4]Pay Items'!$K$1:$K$646,0)</f>
        <v>#N/A</v>
      </c>
      <c r="L189" s="217" t="str">
        <f t="shared" ca="1" si="19"/>
        <v>F0</v>
      </c>
      <c r="M189" s="217" t="str">
        <f t="shared" ca="1" si="20"/>
        <v>C2</v>
      </c>
      <c r="N189" s="217" t="str">
        <f t="shared" ca="1" si="21"/>
        <v>C2</v>
      </c>
    </row>
    <row r="190" spans="1:14" s="56" customFormat="1" ht="36" customHeight="1" x14ac:dyDescent="0.2">
      <c r="A190" s="65" t="s">
        <v>369</v>
      </c>
      <c r="B190" s="67" t="s">
        <v>322</v>
      </c>
      <c r="C190" s="50" t="s">
        <v>325</v>
      </c>
      <c r="D190" s="51"/>
      <c r="E190" s="52" t="s">
        <v>120</v>
      </c>
      <c r="F190" s="53">
        <v>160</v>
      </c>
      <c r="G190" s="54"/>
      <c r="H190" s="55">
        <f t="shared" si="28"/>
        <v>0</v>
      </c>
      <c r="I190" s="214" t="str">
        <f t="shared" ca="1" si="18"/>
        <v/>
      </c>
      <c r="J190" s="215" t="str">
        <f t="shared" si="22"/>
        <v>B121rlC5 sq.m. to 20 sq.m.m²</v>
      </c>
      <c r="K190" s="216">
        <f>MATCH(J190,'[4]Pay Items'!$K$1:$K$646,0)</f>
        <v>202</v>
      </c>
      <c r="L190" s="217" t="str">
        <f t="shared" ca="1" si="19"/>
        <v>F0</v>
      </c>
      <c r="M190" s="217" t="str">
        <f t="shared" ca="1" si="20"/>
        <v>C2</v>
      </c>
      <c r="N190" s="217" t="str">
        <f t="shared" ca="1" si="21"/>
        <v>C2</v>
      </c>
    </row>
    <row r="191" spans="1:14" s="56" customFormat="1" ht="36" customHeight="1" x14ac:dyDescent="0.2">
      <c r="A191" s="65" t="s">
        <v>250</v>
      </c>
      <c r="B191" s="49" t="s">
        <v>342</v>
      </c>
      <c r="C191" s="50" t="s">
        <v>220</v>
      </c>
      <c r="D191" s="51" t="s">
        <v>2</v>
      </c>
      <c r="E191" s="52" t="s">
        <v>120</v>
      </c>
      <c r="F191" s="68">
        <v>15</v>
      </c>
      <c r="G191" s="54"/>
      <c r="H191" s="55">
        <f t="shared" si="28"/>
        <v>0</v>
      </c>
      <c r="I191" s="214" t="str">
        <f t="shared" ca="1" si="18"/>
        <v/>
      </c>
      <c r="J191" s="215" t="str">
        <f t="shared" si="22"/>
        <v>B124Adjustment of Precast Sidewalk BlocksCW 3235-R9m²</v>
      </c>
      <c r="K191" s="216">
        <f>MATCH(J191,'[4]Pay Items'!$K$1:$K$646,0)</f>
        <v>206</v>
      </c>
      <c r="L191" s="217" t="str">
        <f t="shared" ca="1" si="19"/>
        <v>F0</v>
      </c>
      <c r="M191" s="217" t="str">
        <f t="shared" ca="1" si="20"/>
        <v>C2</v>
      </c>
      <c r="N191" s="217" t="str">
        <f t="shared" ca="1" si="21"/>
        <v>C2</v>
      </c>
    </row>
    <row r="192" spans="1:14" s="56" customFormat="1" ht="36" customHeight="1" x14ac:dyDescent="0.2">
      <c r="A192" s="65" t="s">
        <v>251</v>
      </c>
      <c r="B192" s="49" t="s">
        <v>504</v>
      </c>
      <c r="C192" s="50" t="s">
        <v>221</v>
      </c>
      <c r="D192" s="51" t="s">
        <v>2</v>
      </c>
      <c r="E192" s="52" t="s">
        <v>120</v>
      </c>
      <c r="F192" s="53">
        <v>10</v>
      </c>
      <c r="G192" s="54"/>
      <c r="H192" s="55">
        <f t="shared" si="28"/>
        <v>0</v>
      </c>
      <c r="I192" s="214" t="str">
        <f t="shared" ca="1" si="18"/>
        <v/>
      </c>
      <c r="J192" s="215" t="str">
        <f t="shared" si="22"/>
        <v>B125Supply of Precast Sidewalk BlocksCW 3235-R9m²</v>
      </c>
      <c r="K192" s="216">
        <f>MATCH(J192,'[4]Pay Items'!$K$1:$K$646,0)</f>
        <v>207</v>
      </c>
      <c r="L192" s="217" t="str">
        <f t="shared" ca="1" si="19"/>
        <v>F0</v>
      </c>
      <c r="M192" s="217" t="str">
        <f t="shared" ca="1" si="20"/>
        <v>C2</v>
      </c>
      <c r="N192" s="217" t="str">
        <f t="shared" ca="1" si="21"/>
        <v>C2</v>
      </c>
    </row>
    <row r="193" spans="1:14" s="56" customFormat="1" ht="36" customHeight="1" x14ac:dyDescent="0.2">
      <c r="A193" s="65" t="s">
        <v>310</v>
      </c>
      <c r="B193" s="49" t="s">
        <v>505</v>
      </c>
      <c r="C193" s="50" t="s">
        <v>302</v>
      </c>
      <c r="D193" s="51" t="s">
        <v>2</v>
      </c>
      <c r="E193" s="52" t="s">
        <v>120</v>
      </c>
      <c r="F193" s="53">
        <v>15</v>
      </c>
      <c r="G193" s="54"/>
      <c r="H193" s="55">
        <f t="shared" si="28"/>
        <v>0</v>
      </c>
      <c r="I193" s="214" t="str">
        <f t="shared" ca="1" si="18"/>
        <v/>
      </c>
      <c r="J193" s="215" t="str">
        <f t="shared" si="22"/>
        <v>B125ARemoval of Precast Sidewalk BlocksCW 3235-R9m²</v>
      </c>
      <c r="K193" s="216">
        <f>MATCH(J193,'[4]Pay Items'!$K$1:$K$646,0)</f>
        <v>208</v>
      </c>
      <c r="L193" s="217" t="str">
        <f t="shared" ca="1" si="19"/>
        <v>F0</v>
      </c>
      <c r="M193" s="217" t="str">
        <f t="shared" ca="1" si="20"/>
        <v>C2</v>
      </c>
      <c r="N193" s="217" t="str">
        <f t="shared" ca="1" si="21"/>
        <v>C2</v>
      </c>
    </row>
    <row r="194" spans="1:14" s="56" customFormat="1" ht="36" customHeight="1" x14ac:dyDescent="0.2">
      <c r="A194" s="65" t="s">
        <v>352</v>
      </c>
      <c r="B194" s="49" t="s">
        <v>506</v>
      </c>
      <c r="C194" s="50" t="s">
        <v>181</v>
      </c>
      <c r="D194" s="51" t="s">
        <v>371</v>
      </c>
      <c r="E194" s="52"/>
      <c r="F194" s="62"/>
      <c r="G194" s="64"/>
      <c r="H194" s="55">
        <f t="shared" si="28"/>
        <v>0</v>
      </c>
      <c r="I194" s="214" t="str">
        <f t="shared" ca="1" si="18"/>
        <v>LOCKED</v>
      </c>
      <c r="J194" s="215" t="str">
        <f t="shared" si="22"/>
        <v>B126rConcrete Curb RemovalCW 3240-R10</v>
      </c>
      <c r="K194" s="216">
        <f>MATCH(J194,'[4]Pay Items'!$K$1:$K$646,0)</f>
        <v>209</v>
      </c>
      <c r="L194" s="217" t="str">
        <f t="shared" ca="1" si="19"/>
        <v>F0</v>
      </c>
      <c r="M194" s="217" t="str">
        <f t="shared" ca="1" si="20"/>
        <v>C2</v>
      </c>
      <c r="N194" s="217" t="str">
        <f t="shared" ca="1" si="21"/>
        <v>C2</v>
      </c>
    </row>
    <row r="195" spans="1:14" s="56" customFormat="1" ht="36" customHeight="1" x14ac:dyDescent="0.2">
      <c r="A195" s="65" t="s">
        <v>353</v>
      </c>
      <c r="B195" s="58" t="s">
        <v>185</v>
      </c>
      <c r="C195" s="50" t="s">
        <v>214</v>
      </c>
      <c r="D195" s="51" t="s">
        <v>115</v>
      </c>
      <c r="E195" s="52" t="s">
        <v>124</v>
      </c>
      <c r="F195" s="53">
        <v>764</v>
      </c>
      <c r="G195" s="54"/>
      <c r="H195" s="55">
        <f t="shared" si="28"/>
        <v>0</v>
      </c>
      <c r="I195" s="214" t="str">
        <f t="shared" ca="1" si="18"/>
        <v/>
      </c>
      <c r="J195" s="215" t="str">
        <f t="shared" si="22"/>
        <v>B129rCurb and Gutterm</v>
      </c>
      <c r="K195" s="216">
        <f>MATCH(J195,'[4]Pay Items'!$K$1:$K$646,0)</f>
        <v>214</v>
      </c>
      <c r="L195" s="217" t="str">
        <f t="shared" ca="1" si="19"/>
        <v>F0</v>
      </c>
      <c r="M195" s="217" t="str">
        <f t="shared" ca="1" si="20"/>
        <v>C2</v>
      </c>
      <c r="N195" s="217" t="str">
        <f t="shared" ca="1" si="21"/>
        <v>C2</v>
      </c>
    </row>
    <row r="196" spans="1:14" s="56" customFormat="1" ht="36" customHeight="1" x14ac:dyDescent="0.2">
      <c r="A196" s="66" t="s">
        <v>252</v>
      </c>
      <c r="B196" s="49" t="s">
        <v>507</v>
      </c>
      <c r="C196" s="50" t="s">
        <v>107</v>
      </c>
      <c r="D196" s="51" t="s">
        <v>341</v>
      </c>
      <c r="E196" s="52" t="s">
        <v>120</v>
      </c>
      <c r="F196" s="53">
        <v>10</v>
      </c>
      <c r="G196" s="54"/>
      <c r="H196" s="55">
        <f t="shared" si="28"/>
        <v>0</v>
      </c>
      <c r="I196" s="214" t="str">
        <f t="shared" ca="1" si="18"/>
        <v/>
      </c>
      <c r="J196" s="215" t="str">
        <f t="shared" si="22"/>
        <v>B189Regrading Existing Interlocking Paving StonesCW 3330-R5m²</v>
      </c>
      <c r="K196" s="216">
        <f>MATCH(J196,'[4]Pay Items'!$K$1:$K$646,0)</f>
        <v>318</v>
      </c>
      <c r="L196" s="217" t="str">
        <f t="shared" ca="1" si="19"/>
        <v>F0</v>
      </c>
      <c r="M196" s="217" t="str">
        <f t="shared" ca="1" si="20"/>
        <v>C2</v>
      </c>
      <c r="N196" s="217" t="str">
        <f t="shared" ca="1" si="21"/>
        <v>C2</v>
      </c>
    </row>
    <row r="197" spans="1:14" s="56" customFormat="1" ht="36" customHeight="1" x14ac:dyDescent="0.2">
      <c r="A197" s="66" t="s">
        <v>362</v>
      </c>
      <c r="B197" s="49" t="s">
        <v>508</v>
      </c>
      <c r="C197" s="50" t="s">
        <v>370</v>
      </c>
      <c r="D197" s="51" t="s">
        <v>375</v>
      </c>
      <c r="E197" s="52" t="s">
        <v>123</v>
      </c>
      <c r="F197" s="53">
        <v>16</v>
      </c>
      <c r="G197" s="99"/>
      <c r="H197" s="55">
        <f t="shared" si="28"/>
        <v>0</v>
      </c>
      <c r="I197" s="214" t="str">
        <f t="shared" ca="1" si="18"/>
        <v/>
      </c>
      <c r="J197" s="215" t="str">
        <f t="shared" si="22"/>
        <v>B219Detectable Warning Surface TilesCW 3326-R3each</v>
      </c>
      <c r="K197" s="216">
        <f>MATCH(J197,'[4]Pay Items'!$K$1:$K$646,0)</f>
        <v>341</v>
      </c>
      <c r="L197" s="217" t="str">
        <f t="shared" ca="1" si="19"/>
        <v>F0</v>
      </c>
      <c r="M197" s="217" t="str">
        <f t="shared" ca="1" si="20"/>
        <v>C2</v>
      </c>
      <c r="N197" s="217" t="str">
        <f t="shared" ca="1" si="21"/>
        <v>C2</v>
      </c>
    </row>
    <row r="198" spans="1:14" s="56" customFormat="1" ht="36" customHeight="1" x14ac:dyDescent="0.2">
      <c r="A198" s="59"/>
      <c r="B198" s="70"/>
      <c r="C198" s="61" t="s">
        <v>487</v>
      </c>
      <c r="D198" s="62"/>
      <c r="E198" s="72"/>
      <c r="F198" s="62"/>
      <c r="G198" s="64"/>
      <c r="H198" s="55">
        <f t="shared" si="28"/>
        <v>0</v>
      </c>
      <c r="I198" s="214" t="str">
        <f t="shared" ca="1" si="18"/>
        <v>LOCKED</v>
      </c>
      <c r="J198" s="215" t="str">
        <f t="shared" si="22"/>
        <v>ROADWORKS - NEW CONSTRUCTION</v>
      </c>
      <c r="K198" s="216" t="e">
        <f>MATCH(J198,'[4]Pay Items'!$K$1:$K$646,0)</f>
        <v>#N/A</v>
      </c>
      <c r="L198" s="217" t="str">
        <f t="shared" ca="1" si="19"/>
        <v>F0</v>
      </c>
      <c r="M198" s="217" t="str">
        <f t="shared" ca="1" si="20"/>
        <v>C2</v>
      </c>
      <c r="N198" s="217" t="str">
        <f t="shared" ca="1" si="21"/>
        <v>C2</v>
      </c>
    </row>
    <row r="199" spans="1:14" s="56" customFormat="1" ht="48" customHeight="1" x14ac:dyDescent="0.2">
      <c r="A199" s="48" t="s">
        <v>138</v>
      </c>
      <c r="B199" s="49" t="s">
        <v>509</v>
      </c>
      <c r="C199" s="50" t="s">
        <v>249</v>
      </c>
      <c r="D199" s="51" t="s">
        <v>450</v>
      </c>
      <c r="E199" s="52"/>
      <c r="F199" s="62"/>
      <c r="G199" s="64"/>
      <c r="H199" s="55">
        <f t="shared" si="28"/>
        <v>0</v>
      </c>
      <c r="I199" s="214" t="str">
        <f t="shared" ref="I199:I262" ca="1" si="29">IF(CELL("protect",$G199)=1, "LOCKED", "")</f>
        <v>LOCKED</v>
      </c>
      <c r="J199" s="215" t="str">
        <f t="shared" si="22"/>
        <v>C001Concrete Pavements, Median Slabs, Bull-noses, and Safety MediansCW 3310-R18</v>
      </c>
      <c r="K199" s="216">
        <f>MATCH(J199,'[4]Pay Items'!$K$1:$K$646,0)</f>
        <v>344</v>
      </c>
      <c r="L199" s="217" t="str">
        <f t="shared" ref="L199:L262" ca="1" si="30">CELL("format",$F199)</f>
        <v>F0</v>
      </c>
      <c r="M199" s="217" t="str">
        <f t="shared" ref="M199:M262" ca="1" si="31">CELL("format",$G199)</f>
        <v>C2</v>
      </c>
      <c r="N199" s="217" t="str">
        <f t="shared" ref="N199:N262" ca="1" si="32">CELL("format",$H199)</f>
        <v>C2</v>
      </c>
    </row>
    <row r="200" spans="1:14" s="56" customFormat="1" ht="48" customHeight="1" x14ac:dyDescent="0.2">
      <c r="A200" s="48" t="s">
        <v>139</v>
      </c>
      <c r="B200" s="58" t="s">
        <v>185</v>
      </c>
      <c r="C200" s="50" t="s">
        <v>488</v>
      </c>
      <c r="D200" s="51" t="s">
        <v>115</v>
      </c>
      <c r="E200" s="52" t="s">
        <v>120</v>
      </c>
      <c r="F200" s="68">
        <v>270</v>
      </c>
      <c r="G200" s="54"/>
      <c r="H200" s="55">
        <f t="shared" si="28"/>
        <v>0</v>
      </c>
      <c r="I200" s="214" t="str">
        <f t="shared" ca="1" si="29"/>
        <v/>
      </c>
      <c r="J200" s="215" t="str">
        <f t="shared" ref="J200:J263" si="33">CLEAN(CONCATENATE(TRIM($A200),TRIM($C200),IF(LEFT($D200)&lt;&gt;"E",TRIM($D200),),TRIM($E200)))</f>
        <v>C011Construction of 150 mm Type 2 Concrete Pavement (Reinforced)m²</v>
      </c>
      <c r="K200" s="216" t="e">
        <f>MATCH(J200,'[4]Pay Items'!$K$1:$K$646,0)</f>
        <v>#N/A</v>
      </c>
      <c r="L200" s="217" t="str">
        <f t="shared" ca="1" si="30"/>
        <v>F0</v>
      </c>
      <c r="M200" s="217" t="str">
        <f t="shared" ca="1" si="31"/>
        <v>C2</v>
      </c>
      <c r="N200" s="217" t="str">
        <f t="shared" ca="1" si="32"/>
        <v>C2</v>
      </c>
    </row>
    <row r="201" spans="1:14" s="56" customFormat="1" ht="36" customHeight="1" x14ac:dyDescent="0.2">
      <c r="A201" s="48" t="s">
        <v>205</v>
      </c>
      <c r="B201" s="49" t="s">
        <v>510</v>
      </c>
      <c r="C201" s="50" t="s">
        <v>70</v>
      </c>
      <c r="D201" s="51" t="s">
        <v>450</v>
      </c>
      <c r="E201" s="52"/>
      <c r="F201" s="62"/>
      <c r="G201" s="64"/>
      <c r="H201" s="55">
        <f t="shared" si="28"/>
        <v>0</v>
      </c>
      <c r="I201" s="214" t="str">
        <f t="shared" ca="1" si="29"/>
        <v>LOCKED</v>
      </c>
      <c r="J201" s="215" t="str">
        <f t="shared" si="33"/>
        <v>C019Concrete Pavements for Early OpeningCW 3310-R18</v>
      </c>
      <c r="K201" s="216">
        <f>MATCH(J201,'[4]Pay Items'!$K$1:$K$646,0)</f>
        <v>359</v>
      </c>
      <c r="L201" s="217" t="str">
        <f t="shared" ca="1" si="30"/>
        <v>F0</v>
      </c>
      <c r="M201" s="217" t="str">
        <f t="shared" ca="1" si="31"/>
        <v>C2</v>
      </c>
      <c r="N201" s="217" t="str">
        <f t="shared" ca="1" si="32"/>
        <v>C2</v>
      </c>
    </row>
    <row r="202" spans="1:14" s="56" customFormat="1" ht="60" customHeight="1" x14ac:dyDescent="0.2">
      <c r="A202" s="48" t="s">
        <v>421</v>
      </c>
      <c r="B202" s="58" t="s">
        <v>185</v>
      </c>
      <c r="C202" s="50" t="s">
        <v>439</v>
      </c>
      <c r="D202" s="51"/>
      <c r="E202" s="52" t="s">
        <v>120</v>
      </c>
      <c r="F202" s="68">
        <v>260</v>
      </c>
      <c r="G202" s="54"/>
      <c r="H202" s="55">
        <f t="shared" si="28"/>
        <v>0</v>
      </c>
      <c r="I202" s="214" t="str">
        <f t="shared" ca="1" si="29"/>
        <v/>
      </c>
      <c r="J202" s="215" t="str">
        <f t="shared" si="33"/>
        <v>C029-72Construction of 150 mm Type 4 Concrete Pavement for Early Opening 72 Hour (Reinforced)m²</v>
      </c>
      <c r="K202" s="216">
        <f>MATCH(J202,'[4]Pay Items'!$K$1:$K$646,0)</f>
        <v>380</v>
      </c>
      <c r="L202" s="217" t="str">
        <f t="shared" ca="1" si="30"/>
        <v>F0</v>
      </c>
      <c r="M202" s="217" t="str">
        <f t="shared" ca="1" si="31"/>
        <v>C2</v>
      </c>
      <c r="N202" s="217" t="str">
        <f t="shared" ca="1" si="32"/>
        <v>C2</v>
      </c>
    </row>
    <row r="203" spans="1:14" s="56" customFormat="1" ht="48" customHeight="1" x14ac:dyDescent="0.2">
      <c r="A203" s="48" t="s">
        <v>206</v>
      </c>
      <c r="B203" s="49" t="s">
        <v>511</v>
      </c>
      <c r="C203" s="50" t="s">
        <v>193</v>
      </c>
      <c r="D203" s="51" t="s">
        <v>450</v>
      </c>
      <c r="E203" s="52"/>
      <c r="F203" s="62"/>
      <c r="G203" s="64"/>
      <c r="H203" s="55">
        <f t="shared" si="28"/>
        <v>0</v>
      </c>
      <c r="I203" s="214" t="str">
        <f t="shared" ca="1" si="29"/>
        <v>LOCKED</v>
      </c>
      <c r="J203" s="215" t="str">
        <f t="shared" si="33"/>
        <v>C032Concrete Curbs, Curb and Gutter, and Splash StripsCW 3310-R18</v>
      </c>
      <c r="K203" s="216">
        <f>MATCH(J203,'[4]Pay Items'!$K$1:$K$646,0)</f>
        <v>384</v>
      </c>
      <c r="L203" s="217" t="str">
        <f t="shared" ca="1" si="30"/>
        <v>F0</v>
      </c>
      <c r="M203" s="217" t="str">
        <f t="shared" ca="1" si="31"/>
        <v>C2</v>
      </c>
      <c r="N203" s="217" t="str">
        <f t="shared" ca="1" si="32"/>
        <v>C2</v>
      </c>
    </row>
    <row r="204" spans="1:14" s="56" customFormat="1" ht="60" customHeight="1" x14ac:dyDescent="0.2">
      <c r="A204" s="48" t="s">
        <v>274</v>
      </c>
      <c r="B204" s="58" t="s">
        <v>185</v>
      </c>
      <c r="C204" s="50" t="s">
        <v>489</v>
      </c>
      <c r="D204" s="51" t="s">
        <v>184</v>
      </c>
      <c r="E204" s="52" t="s">
        <v>124</v>
      </c>
      <c r="F204" s="68">
        <v>542</v>
      </c>
      <c r="G204" s="54"/>
      <c r="H204" s="55">
        <f t="shared" si="28"/>
        <v>0</v>
      </c>
      <c r="I204" s="214" t="str">
        <f t="shared" ca="1" si="29"/>
        <v/>
      </c>
      <c r="J204" s="215" t="str">
        <f t="shared" si="33"/>
        <v>C038Construction of Curb and Gutter (180 mm ht Slip Form, Barrier, Integral, 600 mm width, 150 mm Plain Type 2 Concrete Pavement)SD-200m</v>
      </c>
      <c r="K204" s="216" t="e">
        <f>MATCH(J204,'[4]Pay Items'!$K$1:$K$646,0)</f>
        <v>#N/A</v>
      </c>
      <c r="L204" s="217" t="str">
        <f t="shared" ca="1" si="30"/>
        <v>F0</v>
      </c>
      <c r="M204" s="217" t="str">
        <f t="shared" ca="1" si="31"/>
        <v>C2</v>
      </c>
      <c r="N204" s="217" t="str">
        <f t="shared" ca="1" si="32"/>
        <v>C2</v>
      </c>
    </row>
    <row r="205" spans="1:14" s="56" customFormat="1" ht="72" customHeight="1" x14ac:dyDescent="0.2">
      <c r="A205" s="48" t="s">
        <v>275</v>
      </c>
      <c r="B205" s="58" t="s">
        <v>186</v>
      </c>
      <c r="C205" s="50" t="s">
        <v>490</v>
      </c>
      <c r="D205" s="51" t="s">
        <v>241</v>
      </c>
      <c r="E205" s="52" t="s">
        <v>124</v>
      </c>
      <c r="F205" s="68">
        <v>45</v>
      </c>
      <c r="G205" s="54"/>
      <c r="H205" s="55">
        <f t="shared" si="28"/>
        <v>0</v>
      </c>
      <c r="I205" s="214" t="str">
        <f t="shared" ca="1" si="29"/>
        <v/>
      </c>
      <c r="J205" s="215" t="str">
        <f t="shared" si="33"/>
        <v>C039Construction of Curb and Gutter (180 mm ht Slip Form, Modified Barrier, Integral, 600 mm width, 150 mm Plain Type 2 Concrete Pavement)SD-200 SD-203Bm</v>
      </c>
      <c r="K205" s="216" t="e">
        <f>MATCH(J205,'[4]Pay Items'!$K$1:$K$646,0)</f>
        <v>#N/A</v>
      </c>
      <c r="L205" s="217" t="str">
        <f t="shared" ca="1" si="30"/>
        <v>F0</v>
      </c>
      <c r="M205" s="217" t="str">
        <f t="shared" ca="1" si="31"/>
        <v>C2</v>
      </c>
      <c r="N205" s="217" t="str">
        <f t="shared" ca="1" si="32"/>
        <v>C2</v>
      </c>
    </row>
    <row r="206" spans="1:14" s="56" customFormat="1" ht="60" customHeight="1" x14ac:dyDescent="0.2">
      <c r="A206" s="48" t="s">
        <v>207</v>
      </c>
      <c r="B206" s="58" t="s">
        <v>187</v>
      </c>
      <c r="C206" s="50" t="s">
        <v>512</v>
      </c>
      <c r="D206" s="51" t="s">
        <v>242</v>
      </c>
      <c r="E206" s="52" t="s">
        <v>124</v>
      </c>
      <c r="F206" s="68">
        <v>153</v>
      </c>
      <c r="G206" s="54"/>
      <c r="H206" s="55">
        <f t="shared" si="28"/>
        <v>0</v>
      </c>
      <c r="I206" s="214" t="str">
        <f t="shared" ca="1" si="29"/>
        <v/>
      </c>
      <c r="J206" s="215" t="str">
        <f t="shared" si="33"/>
        <v>C040Construction of Curb and Gutter (40 mm ht, Lip Curb, Integral, 600 mm width, 150 mm Plain Slip Form Type 2 Concrete Pavement)SD-200 SD-202Bm</v>
      </c>
      <c r="K206" s="216" t="e">
        <f>MATCH(J206,'[4]Pay Items'!$K$1:$K$646,0)</f>
        <v>#N/A</v>
      </c>
      <c r="L206" s="217" t="str">
        <f t="shared" ca="1" si="30"/>
        <v>F0</v>
      </c>
      <c r="M206" s="217" t="str">
        <f t="shared" ca="1" si="31"/>
        <v>C2</v>
      </c>
      <c r="N206" s="217" t="str">
        <f t="shared" ca="1" si="32"/>
        <v>C2</v>
      </c>
    </row>
    <row r="207" spans="1:14" s="56" customFormat="1" ht="60" customHeight="1" x14ac:dyDescent="0.2">
      <c r="A207" s="48" t="s">
        <v>208</v>
      </c>
      <c r="B207" s="58" t="s">
        <v>188</v>
      </c>
      <c r="C207" s="50" t="s">
        <v>492</v>
      </c>
      <c r="D207" s="51" t="s">
        <v>424</v>
      </c>
      <c r="E207" s="52" t="s">
        <v>124</v>
      </c>
      <c r="F207" s="68">
        <v>45</v>
      </c>
      <c r="G207" s="54"/>
      <c r="H207" s="55">
        <f t="shared" si="28"/>
        <v>0</v>
      </c>
      <c r="I207" s="214" t="str">
        <f t="shared" ca="1" si="29"/>
        <v/>
      </c>
      <c r="J207" s="215" t="str">
        <f t="shared" si="33"/>
        <v>C041Construction of Curb and Gutter (8-12 mm ht, Curb Ramp, Integral, 600 mm width, 150 mm Plain Type 2 Concrete Pavement)SD-200 SD-229Em</v>
      </c>
      <c r="K207" s="216" t="e">
        <f>MATCH(J207,'[4]Pay Items'!$K$1:$K$646,0)</f>
        <v>#N/A</v>
      </c>
      <c r="L207" s="217" t="str">
        <f t="shared" ca="1" si="30"/>
        <v>F0</v>
      </c>
      <c r="M207" s="217" t="str">
        <f t="shared" ca="1" si="31"/>
        <v>C2</v>
      </c>
      <c r="N207" s="217" t="str">
        <f t="shared" ca="1" si="32"/>
        <v>C2</v>
      </c>
    </row>
    <row r="208" spans="1:14" s="56" customFormat="1" ht="36" customHeight="1" x14ac:dyDescent="0.2">
      <c r="A208" s="48" t="s">
        <v>6</v>
      </c>
      <c r="B208" s="49" t="s">
        <v>513</v>
      </c>
      <c r="C208" s="50" t="s">
        <v>215</v>
      </c>
      <c r="D208" s="51" t="s">
        <v>420</v>
      </c>
      <c r="E208" s="69"/>
      <c r="F208" s="62"/>
      <c r="G208" s="64"/>
      <c r="H208" s="55">
        <f t="shared" si="28"/>
        <v>0</v>
      </c>
      <c r="I208" s="214" t="str">
        <f t="shared" ca="1" si="29"/>
        <v>LOCKED</v>
      </c>
      <c r="J208" s="215" t="str">
        <f t="shared" si="33"/>
        <v>C055Construction of Asphaltic Concrete PavementsCW 3410-R12</v>
      </c>
      <c r="K208" s="216">
        <f>MATCH(J208,'[4]Pay Items'!$K$1:$K$646,0)</f>
        <v>425</v>
      </c>
      <c r="L208" s="217" t="str">
        <f t="shared" ca="1" si="30"/>
        <v>F0</v>
      </c>
      <c r="M208" s="217" t="str">
        <f t="shared" ca="1" si="31"/>
        <v>C2</v>
      </c>
      <c r="N208" s="217" t="str">
        <f t="shared" ca="1" si="32"/>
        <v>C2</v>
      </c>
    </row>
    <row r="209" spans="1:14" s="100" customFormat="1" ht="36" customHeight="1" x14ac:dyDescent="0.2">
      <c r="A209" s="48" t="s">
        <v>216</v>
      </c>
      <c r="B209" s="58" t="s">
        <v>185</v>
      </c>
      <c r="C209" s="50" t="s">
        <v>191</v>
      </c>
      <c r="D209" s="51"/>
      <c r="E209" s="52"/>
      <c r="F209" s="62"/>
      <c r="G209" s="64"/>
      <c r="H209" s="55">
        <f t="shared" si="28"/>
        <v>0</v>
      </c>
      <c r="I209" s="214" t="str">
        <f t="shared" ca="1" si="29"/>
        <v>LOCKED</v>
      </c>
      <c r="J209" s="215" t="str">
        <f t="shared" si="33"/>
        <v>C056Main Line Paving</v>
      </c>
      <c r="K209" s="216">
        <f>MATCH(J209,'[4]Pay Items'!$K$1:$K$646,0)</f>
        <v>426</v>
      </c>
      <c r="L209" s="217" t="str">
        <f t="shared" ca="1" si="30"/>
        <v>F0</v>
      </c>
      <c r="M209" s="217" t="str">
        <f t="shared" ca="1" si="31"/>
        <v>C2</v>
      </c>
      <c r="N209" s="217" t="str">
        <f t="shared" ca="1" si="32"/>
        <v>C2</v>
      </c>
    </row>
    <row r="210" spans="1:14" s="100" customFormat="1" ht="36" customHeight="1" x14ac:dyDescent="0.2">
      <c r="A210" s="48" t="s">
        <v>217</v>
      </c>
      <c r="B210" s="67" t="s">
        <v>322</v>
      </c>
      <c r="C210" s="50" t="s">
        <v>334</v>
      </c>
      <c r="D210" s="51"/>
      <c r="E210" s="52" t="s">
        <v>122</v>
      </c>
      <c r="F210" s="53">
        <v>395</v>
      </c>
      <c r="G210" s="54"/>
      <c r="H210" s="55">
        <f t="shared" si="28"/>
        <v>0</v>
      </c>
      <c r="I210" s="214" t="str">
        <f t="shared" ca="1" si="29"/>
        <v/>
      </c>
      <c r="J210" s="215" t="str">
        <f t="shared" si="33"/>
        <v>C058Type IAtonne</v>
      </c>
      <c r="K210" s="216">
        <f>MATCH(J210,'[4]Pay Items'!$K$1:$K$646,0)</f>
        <v>427</v>
      </c>
      <c r="L210" s="217" t="str">
        <f t="shared" ca="1" si="30"/>
        <v>F0</v>
      </c>
      <c r="M210" s="217" t="str">
        <f t="shared" ca="1" si="31"/>
        <v>C2</v>
      </c>
      <c r="N210" s="217" t="str">
        <f t="shared" ca="1" si="32"/>
        <v>C2</v>
      </c>
    </row>
    <row r="211" spans="1:14" s="56" customFormat="1" ht="36" customHeight="1" x14ac:dyDescent="0.2">
      <c r="A211" s="48" t="s">
        <v>218</v>
      </c>
      <c r="B211" s="58" t="s">
        <v>186</v>
      </c>
      <c r="C211" s="50" t="s">
        <v>192</v>
      </c>
      <c r="D211" s="51"/>
      <c r="E211" s="52"/>
      <c r="F211" s="62"/>
      <c r="G211" s="64"/>
      <c r="H211" s="55">
        <f t="shared" si="28"/>
        <v>0</v>
      </c>
      <c r="I211" s="214" t="str">
        <f t="shared" ca="1" si="29"/>
        <v>LOCKED</v>
      </c>
      <c r="J211" s="215" t="str">
        <f t="shared" si="33"/>
        <v>C059Tie-ins and Approaches</v>
      </c>
      <c r="K211" s="216">
        <f>MATCH(J211,'[4]Pay Items'!$K$1:$K$646,0)</f>
        <v>429</v>
      </c>
      <c r="L211" s="217" t="str">
        <f t="shared" ca="1" si="30"/>
        <v>F0</v>
      </c>
      <c r="M211" s="217" t="str">
        <f t="shared" ca="1" si="31"/>
        <v>C2</v>
      </c>
      <c r="N211" s="217" t="str">
        <f t="shared" ca="1" si="32"/>
        <v>C2</v>
      </c>
    </row>
    <row r="212" spans="1:14" s="56" customFormat="1" ht="36" customHeight="1" x14ac:dyDescent="0.2">
      <c r="A212" s="48" t="s">
        <v>219</v>
      </c>
      <c r="B212" s="67" t="s">
        <v>322</v>
      </c>
      <c r="C212" s="50" t="s">
        <v>334</v>
      </c>
      <c r="D212" s="51"/>
      <c r="E212" s="52" t="s">
        <v>122</v>
      </c>
      <c r="F212" s="53">
        <v>70</v>
      </c>
      <c r="G212" s="54"/>
      <c r="H212" s="55">
        <f t="shared" si="28"/>
        <v>0</v>
      </c>
      <c r="I212" s="214" t="str">
        <f t="shared" ca="1" si="29"/>
        <v/>
      </c>
      <c r="J212" s="215" t="str">
        <f t="shared" si="33"/>
        <v>C060Type IAtonne</v>
      </c>
      <c r="K212" s="216">
        <f>MATCH(J212,'[4]Pay Items'!$K$1:$K$646,0)</f>
        <v>430</v>
      </c>
      <c r="L212" s="217" t="str">
        <f t="shared" ca="1" si="30"/>
        <v>F0</v>
      </c>
      <c r="M212" s="217" t="str">
        <f t="shared" ca="1" si="31"/>
        <v>C2</v>
      </c>
      <c r="N212" s="217" t="str">
        <f t="shared" ca="1" si="32"/>
        <v>C2</v>
      </c>
    </row>
    <row r="213" spans="1:14" s="56" customFormat="1" ht="48" customHeight="1" x14ac:dyDescent="0.2">
      <c r="A213" s="90" t="s">
        <v>276</v>
      </c>
      <c r="B213" s="49" t="s">
        <v>514</v>
      </c>
      <c r="C213" s="50" t="s">
        <v>130</v>
      </c>
      <c r="D213" s="51" t="s">
        <v>402</v>
      </c>
      <c r="E213" s="52" t="s">
        <v>122</v>
      </c>
      <c r="F213" s="53">
        <v>592</v>
      </c>
      <c r="G213" s="54"/>
      <c r="H213" s="55">
        <f t="shared" si="28"/>
        <v>0</v>
      </c>
      <c r="I213" s="214" t="str">
        <f t="shared" ca="1" si="29"/>
        <v/>
      </c>
      <c r="J213" s="215" t="str">
        <f t="shared" si="33"/>
        <v>C063Construction of Asphaltic Concrete Base Course (Type III)CW 3410-R12tonne</v>
      </c>
      <c r="K213" s="216">
        <f>MATCH(J213,'[4]Pay Items'!$K$1:$K$646,0)</f>
        <v>433</v>
      </c>
      <c r="L213" s="217" t="str">
        <f t="shared" ca="1" si="30"/>
        <v>F0</v>
      </c>
      <c r="M213" s="217" t="str">
        <f t="shared" ca="1" si="31"/>
        <v>C2</v>
      </c>
      <c r="N213" s="217" t="str">
        <f t="shared" ca="1" si="32"/>
        <v>C2</v>
      </c>
    </row>
    <row r="214" spans="1:14" s="56" customFormat="1" ht="36" customHeight="1" x14ac:dyDescent="0.2">
      <c r="A214" s="59"/>
      <c r="B214" s="70"/>
      <c r="C214" s="61" t="s">
        <v>132</v>
      </c>
      <c r="D214" s="62"/>
      <c r="E214" s="71"/>
      <c r="F214" s="62"/>
      <c r="G214" s="64"/>
      <c r="H214" s="55">
        <f t="shared" si="28"/>
        <v>0</v>
      </c>
      <c r="I214" s="214" t="str">
        <f t="shared" ca="1" si="29"/>
        <v>LOCKED</v>
      </c>
      <c r="J214" s="215" t="str">
        <f t="shared" si="33"/>
        <v>JOINT AND CRACK SEALING</v>
      </c>
      <c r="K214" s="216">
        <f>MATCH(J214,'[4]Pay Items'!$K$1:$K$646,0)</f>
        <v>436</v>
      </c>
      <c r="L214" s="217" t="str">
        <f t="shared" ca="1" si="30"/>
        <v>F0</v>
      </c>
      <c r="M214" s="217" t="str">
        <f t="shared" ca="1" si="31"/>
        <v>C2</v>
      </c>
      <c r="N214" s="217" t="str">
        <f t="shared" ca="1" si="32"/>
        <v>C2</v>
      </c>
    </row>
    <row r="215" spans="1:14" s="56" customFormat="1" ht="36" customHeight="1" x14ac:dyDescent="0.2">
      <c r="A215" s="48" t="s">
        <v>277</v>
      </c>
      <c r="B215" s="49" t="s">
        <v>515</v>
      </c>
      <c r="C215" s="50" t="s">
        <v>48</v>
      </c>
      <c r="D215" s="51" t="s">
        <v>343</v>
      </c>
      <c r="E215" s="52" t="s">
        <v>124</v>
      </c>
      <c r="F215" s="68">
        <v>550</v>
      </c>
      <c r="G215" s="54"/>
      <c r="H215" s="55">
        <f t="shared" si="28"/>
        <v>0</v>
      </c>
      <c r="I215" s="214" t="str">
        <f t="shared" ca="1" si="29"/>
        <v/>
      </c>
      <c r="J215" s="215" t="str">
        <f t="shared" si="33"/>
        <v>D006Reflective Crack MaintenanceCW 3250-R7m</v>
      </c>
      <c r="K215" s="216">
        <f>MATCH(J215,'[4]Pay Items'!$K$1:$K$646,0)</f>
        <v>442</v>
      </c>
      <c r="L215" s="217" t="str">
        <f t="shared" ca="1" si="30"/>
        <v>F0</v>
      </c>
      <c r="M215" s="217" t="str">
        <f t="shared" ca="1" si="31"/>
        <v>C2</v>
      </c>
      <c r="N215" s="217" t="str">
        <f t="shared" ca="1" si="32"/>
        <v>C2</v>
      </c>
    </row>
    <row r="216" spans="1:14" s="56" customFormat="1" ht="48" customHeight="1" x14ac:dyDescent="0.2">
      <c r="A216" s="59"/>
      <c r="B216" s="70"/>
      <c r="C216" s="61" t="s">
        <v>133</v>
      </c>
      <c r="D216" s="62"/>
      <c r="E216" s="71"/>
      <c r="F216" s="62"/>
      <c r="G216" s="64"/>
      <c r="H216" s="55">
        <f t="shared" si="28"/>
        <v>0</v>
      </c>
      <c r="I216" s="214" t="str">
        <f t="shared" ca="1" si="29"/>
        <v>LOCKED</v>
      </c>
      <c r="J216" s="215" t="str">
        <f t="shared" si="33"/>
        <v>ASSOCIATED DRAINAGE AND UNDERGROUND WORKS</v>
      </c>
      <c r="K216" s="216">
        <f>MATCH(J216,'[4]Pay Items'!$K$1:$K$646,0)</f>
        <v>444</v>
      </c>
      <c r="L216" s="217" t="str">
        <f t="shared" ca="1" si="30"/>
        <v>F0</v>
      </c>
      <c r="M216" s="217" t="str">
        <f t="shared" ca="1" si="31"/>
        <v>C2</v>
      </c>
      <c r="N216" s="217" t="str">
        <f t="shared" ca="1" si="32"/>
        <v>C2</v>
      </c>
    </row>
    <row r="217" spans="1:14" s="56" customFormat="1" ht="36" customHeight="1" x14ac:dyDescent="0.2">
      <c r="A217" s="48" t="s">
        <v>140</v>
      </c>
      <c r="B217" s="49" t="s">
        <v>516</v>
      </c>
      <c r="C217" s="50" t="s">
        <v>222</v>
      </c>
      <c r="D217" s="51" t="s">
        <v>3</v>
      </c>
      <c r="E217" s="52"/>
      <c r="F217" s="62"/>
      <c r="G217" s="64"/>
      <c r="H217" s="55">
        <f t="shared" si="28"/>
        <v>0</v>
      </c>
      <c r="I217" s="214" t="str">
        <f t="shared" ca="1" si="29"/>
        <v>LOCKED</v>
      </c>
      <c r="J217" s="215" t="str">
        <f t="shared" si="33"/>
        <v>E003Catch BasinCW 2130-R12</v>
      </c>
      <c r="K217" s="216">
        <f>MATCH(J217,'[4]Pay Items'!$K$1:$K$646,0)</f>
        <v>445</v>
      </c>
      <c r="L217" s="217" t="str">
        <f t="shared" ca="1" si="30"/>
        <v>F0</v>
      </c>
      <c r="M217" s="217" t="str">
        <f t="shared" ca="1" si="31"/>
        <v>C2</v>
      </c>
      <c r="N217" s="217" t="str">
        <f t="shared" ca="1" si="32"/>
        <v>C2</v>
      </c>
    </row>
    <row r="218" spans="1:14" s="56" customFormat="1" ht="36" customHeight="1" x14ac:dyDescent="0.2">
      <c r="A218" s="48" t="s">
        <v>389</v>
      </c>
      <c r="B218" s="58" t="s">
        <v>185</v>
      </c>
      <c r="C218" s="50" t="s">
        <v>378</v>
      </c>
      <c r="D218" s="51"/>
      <c r="E218" s="52" t="s">
        <v>123</v>
      </c>
      <c r="F218" s="68">
        <v>2</v>
      </c>
      <c r="G218" s="54"/>
      <c r="H218" s="55">
        <f t="shared" si="28"/>
        <v>0</v>
      </c>
      <c r="I218" s="214" t="str">
        <f t="shared" ca="1" si="29"/>
        <v/>
      </c>
      <c r="J218" s="215" t="str">
        <f t="shared" si="33"/>
        <v>E004ASD-024, 1200 mm deepeach</v>
      </c>
      <c r="K218" s="216" t="e">
        <f>MATCH(J218,'[4]Pay Items'!$K$1:$K$646,0)</f>
        <v>#N/A</v>
      </c>
      <c r="L218" s="217" t="str">
        <f t="shared" ca="1" si="30"/>
        <v>F0</v>
      </c>
      <c r="M218" s="217" t="str">
        <f t="shared" ca="1" si="31"/>
        <v>C2</v>
      </c>
      <c r="N218" s="217" t="str">
        <f t="shared" ca="1" si="32"/>
        <v>C2</v>
      </c>
    </row>
    <row r="219" spans="1:14" s="56" customFormat="1" ht="36" customHeight="1" x14ac:dyDescent="0.2">
      <c r="A219" s="48" t="s">
        <v>144</v>
      </c>
      <c r="B219" s="49" t="s">
        <v>517</v>
      </c>
      <c r="C219" s="50" t="s">
        <v>225</v>
      </c>
      <c r="D219" s="51" t="s">
        <v>3</v>
      </c>
      <c r="E219" s="52"/>
      <c r="F219" s="62"/>
      <c r="G219" s="64"/>
      <c r="H219" s="55">
        <f t="shared" si="28"/>
        <v>0</v>
      </c>
      <c r="I219" s="214" t="str">
        <f t="shared" ca="1" si="29"/>
        <v>LOCKED</v>
      </c>
      <c r="J219" s="215" t="str">
        <f t="shared" si="33"/>
        <v>E008Sewer ServiceCW 2130-R12</v>
      </c>
      <c r="K219" s="216">
        <f>MATCH(J219,'[4]Pay Items'!$K$1:$K$646,0)</f>
        <v>457</v>
      </c>
      <c r="L219" s="217" t="str">
        <f t="shared" ca="1" si="30"/>
        <v>F0</v>
      </c>
      <c r="M219" s="217" t="str">
        <f t="shared" ca="1" si="31"/>
        <v>C2</v>
      </c>
      <c r="N219" s="217" t="str">
        <f t="shared" ca="1" si="32"/>
        <v>C2</v>
      </c>
    </row>
    <row r="220" spans="1:14" s="56" customFormat="1" ht="36" customHeight="1" x14ac:dyDescent="0.2">
      <c r="A220" s="48" t="s">
        <v>22</v>
      </c>
      <c r="B220" s="58" t="s">
        <v>185</v>
      </c>
      <c r="C220" s="50" t="s">
        <v>477</v>
      </c>
      <c r="D220" s="51"/>
      <c r="E220" s="52"/>
      <c r="F220" s="62"/>
      <c r="G220" s="64"/>
      <c r="H220" s="55">
        <f t="shared" si="28"/>
        <v>0</v>
      </c>
      <c r="I220" s="214" t="str">
        <f t="shared" ca="1" si="29"/>
        <v>LOCKED</v>
      </c>
      <c r="J220" s="215" t="str">
        <f t="shared" si="33"/>
        <v>E009250 mm, PVC</v>
      </c>
      <c r="K220" s="216" t="e">
        <f>MATCH(J220,'[4]Pay Items'!$K$1:$K$646,0)</f>
        <v>#N/A</v>
      </c>
      <c r="L220" s="217" t="str">
        <f t="shared" ca="1" si="30"/>
        <v>F0</v>
      </c>
      <c r="M220" s="217" t="str">
        <f t="shared" ca="1" si="31"/>
        <v>C2</v>
      </c>
      <c r="N220" s="217" t="str">
        <f t="shared" ca="1" si="32"/>
        <v>C2</v>
      </c>
    </row>
    <row r="221" spans="1:14" s="56" customFormat="1" ht="48" customHeight="1" x14ac:dyDescent="0.2">
      <c r="A221" s="48" t="s">
        <v>23</v>
      </c>
      <c r="B221" s="67" t="s">
        <v>322</v>
      </c>
      <c r="C221" s="50" t="s">
        <v>493</v>
      </c>
      <c r="D221" s="51"/>
      <c r="E221" s="52" t="s">
        <v>124</v>
      </c>
      <c r="F221" s="68">
        <v>5</v>
      </c>
      <c r="G221" s="54"/>
      <c r="H221" s="55">
        <f t="shared" si="28"/>
        <v>0</v>
      </c>
      <c r="I221" s="214" t="str">
        <f t="shared" ca="1" si="29"/>
        <v/>
      </c>
      <c r="J221" s="215" t="str">
        <f t="shared" si="33"/>
        <v>E010In a Trench, Class 3 Type Sand Bedding, Class 3 Backfillm</v>
      </c>
      <c r="K221" s="216" t="e">
        <f>MATCH(J221,'[4]Pay Items'!$K$1:$K$646,0)</f>
        <v>#N/A</v>
      </c>
      <c r="L221" s="217" t="str">
        <f t="shared" ca="1" si="30"/>
        <v>F0</v>
      </c>
      <c r="M221" s="217" t="str">
        <f t="shared" ca="1" si="31"/>
        <v>C2</v>
      </c>
      <c r="N221" s="217" t="str">
        <f t="shared" ca="1" si="32"/>
        <v>C2</v>
      </c>
    </row>
    <row r="222" spans="1:14" s="56" customFormat="1" ht="36" customHeight="1" x14ac:dyDescent="0.2">
      <c r="A222" s="48" t="s">
        <v>28</v>
      </c>
      <c r="B222" s="49" t="s">
        <v>518</v>
      </c>
      <c r="C222" s="73" t="s">
        <v>396</v>
      </c>
      <c r="D222" s="74" t="s">
        <v>397</v>
      </c>
      <c r="E222" s="52"/>
      <c r="F222" s="62"/>
      <c r="G222" s="64"/>
      <c r="H222" s="55">
        <f t="shared" si="28"/>
        <v>0</v>
      </c>
      <c r="I222" s="214" t="str">
        <f t="shared" ca="1" si="29"/>
        <v>LOCKED</v>
      </c>
      <c r="J222" s="215" t="str">
        <f t="shared" si="33"/>
        <v>E023Frames &amp; CoversCW 3210-R8</v>
      </c>
      <c r="K222" s="216">
        <f>MATCH(J222,'[4]Pay Items'!$K$1:$K$646,0)</f>
        <v>511</v>
      </c>
      <c r="L222" s="217" t="str">
        <f t="shared" ca="1" si="30"/>
        <v>F0</v>
      </c>
      <c r="M222" s="217" t="str">
        <f t="shared" ca="1" si="31"/>
        <v>C2</v>
      </c>
      <c r="N222" s="217" t="str">
        <f t="shared" ca="1" si="32"/>
        <v>C2</v>
      </c>
    </row>
    <row r="223" spans="1:14" s="56" customFormat="1" ht="48" customHeight="1" x14ac:dyDescent="0.2">
      <c r="A223" s="48" t="s">
        <v>29</v>
      </c>
      <c r="B223" s="58" t="s">
        <v>185</v>
      </c>
      <c r="C223" s="75" t="s">
        <v>425</v>
      </c>
      <c r="D223" s="51"/>
      <c r="E223" s="52" t="s">
        <v>123</v>
      </c>
      <c r="F223" s="68">
        <v>1</v>
      </c>
      <c r="G223" s="54"/>
      <c r="H223" s="55">
        <f t="shared" si="28"/>
        <v>0</v>
      </c>
      <c r="I223" s="214" t="str">
        <f t="shared" ca="1" si="29"/>
        <v/>
      </c>
      <c r="J223" s="215" t="str">
        <f t="shared" si="33"/>
        <v>E024AP-006 - Standard Frame for Manhole and Catch Basineach</v>
      </c>
      <c r="K223" s="216">
        <f>MATCH(J223,'[4]Pay Items'!$K$1:$K$646,0)</f>
        <v>512</v>
      </c>
      <c r="L223" s="217" t="str">
        <f t="shared" ca="1" si="30"/>
        <v>F0</v>
      </c>
      <c r="M223" s="217" t="str">
        <f t="shared" ca="1" si="31"/>
        <v>C2</v>
      </c>
      <c r="N223" s="217" t="str">
        <f t="shared" ca="1" si="32"/>
        <v>C2</v>
      </c>
    </row>
    <row r="224" spans="1:14" s="56" customFormat="1" ht="48" customHeight="1" x14ac:dyDescent="0.2">
      <c r="A224" s="48" t="s">
        <v>30</v>
      </c>
      <c r="B224" s="58" t="s">
        <v>186</v>
      </c>
      <c r="C224" s="75" t="s">
        <v>426</v>
      </c>
      <c r="D224" s="51"/>
      <c r="E224" s="52" t="s">
        <v>123</v>
      </c>
      <c r="F224" s="68">
        <v>1</v>
      </c>
      <c r="G224" s="54"/>
      <c r="H224" s="55">
        <f t="shared" si="28"/>
        <v>0</v>
      </c>
      <c r="I224" s="214" t="str">
        <f t="shared" ca="1" si="29"/>
        <v/>
      </c>
      <c r="J224" s="215" t="str">
        <f t="shared" si="33"/>
        <v>E025AP-007 - Standard Solid Cover for Standard Frameeach</v>
      </c>
      <c r="K224" s="216">
        <f>MATCH(J224,'[4]Pay Items'!$K$1:$K$646,0)</f>
        <v>513</v>
      </c>
      <c r="L224" s="217" t="str">
        <f t="shared" ca="1" si="30"/>
        <v>F0</v>
      </c>
      <c r="M224" s="217" t="str">
        <f t="shared" ca="1" si="31"/>
        <v>C2</v>
      </c>
      <c r="N224" s="217" t="str">
        <f t="shared" ca="1" si="32"/>
        <v>C2</v>
      </c>
    </row>
    <row r="225" spans="1:14" s="56" customFormat="1" ht="48" customHeight="1" x14ac:dyDescent="0.2">
      <c r="A225" s="48" t="s">
        <v>43</v>
      </c>
      <c r="B225" s="49" t="s">
        <v>519</v>
      </c>
      <c r="C225" s="77" t="s">
        <v>337</v>
      </c>
      <c r="D225" s="51" t="s">
        <v>3</v>
      </c>
      <c r="E225" s="52"/>
      <c r="F225" s="62"/>
      <c r="G225" s="64"/>
      <c r="H225" s="55">
        <f t="shared" si="28"/>
        <v>0</v>
      </c>
      <c r="I225" s="214" t="str">
        <f t="shared" ca="1" si="29"/>
        <v>LOCKED</v>
      </c>
      <c r="J225" s="215" t="str">
        <f t="shared" si="33"/>
        <v>E042Connecting New Sewer Service to Existing Sewer ServiceCW 2130-R12</v>
      </c>
      <c r="K225" s="216">
        <f>MATCH(J225,'[4]Pay Items'!$K$1:$K$646,0)</f>
        <v>548</v>
      </c>
      <c r="L225" s="217" t="str">
        <f t="shared" ca="1" si="30"/>
        <v>F0</v>
      </c>
      <c r="M225" s="217" t="str">
        <f t="shared" ca="1" si="31"/>
        <v>C2</v>
      </c>
      <c r="N225" s="217" t="str">
        <f t="shared" ca="1" si="32"/>
        <v>C2</v>
      </c>
    </row>
    <row r="226" spans="1:14" s="56" customFormat="1" ht="36" customHeight="1" x14ac:dyDescent="0.2">
      <c r="A226" s="48" t="s">
        <v>44</v>
      </c>
      <c r="B226" s="58" t="s">
        <v>185</v>
      </c>
      <c r="C226" s="77" t="s">
        <v>388</v>
      </c>
      <c r="D226" s="51"/>
      <c r="E226" s="52" t="s">
        <v>123</v>
      </c>
      <c r="F226" s="68">
        <v>2</v>
      </c>
      <c r="G226" s="54"/>
      <c r="H226" s="55">
        <f t="shared" si="28"/>
        <v>0</v>
      </c>
      <c r="I226" s="214" t="str">
        <f t="shared" ca="1" si="29"/>
        <v/>
      </c>
      <c r="J226" s="215" t="str">
        <f t="shared" si="33"/>
        <v>E043250 mmeach</v>
      </c>
      <c r="K226" s="216" t="e">
        <f>MATCH(J226,'[4]Pay Items'!$K$1:$K$646,0)</f>
        <v>#N/A</v>
      </c>
      <c r="L226" s="217" t="str">
        <f t="shared" ca="1" si="30"/>
        <v>F0</v>
      </c>
      <c r="M226" s="217" t="str">
        <f t="shared" ca="1" si="31"/>
        <v>C2</v>
      </c>
      <c r="N226" s="217" t="str">
        <f t="shared" ca="1" si="32"/>
        <v>C2</v>
      </c>
    </row>
    <row r="227" spans="1:14" s="56" customFormat="1" ht="36" customHeight="1" x14ac:dyDescent="0.2">
      <c r="A227" s="48" t="s">
        <v>231</v>
      </c>
      <c r="B227" s="49" t="s">
        <v>520</v>
      </c>
      <c r="C227" s="50" t="s">
        <v>320</v>
      </c>
      <c r="D227" s="51" t="s">
        <v>3</v>
      </c>
      <c r="E227" s="52" t="s">
        <v>123</v>
      </c>
      <c r="F227" s="68">
        <v>2</v>
      </c>
      <c r="G227" s="54"/>
      <c r="H227" s="55">
        <f t="shared" si="28"/>
        <v>0</v>
      </c>
      <c r="I227" s="214" t="str">
        <f t="shared" ca="1" si="29"/>
        <v/>
      </c>
      <c r="J227" s="215" t="str">
        <f t="shared" si="33"/>
        <v>E046Removal of Existing Catch BasinsCW 2130-R12each</v>
      </c>
      <c r="K227" s="216">
        <f>MATCH(J227,'[4]Pay Items'!$K$1:$K$646,0)</f>
        <v>552</v>
      </c>
      <c r="L227" s="217" t="str">
        <f t="shared" ca="1" si="30"/>
        <v>F0</v>
      </c>
      <c r="M227" s="217" t="str">
        <f t="shared" ca="1" si="31"/>
        <v>C2</v>
      </c>
      <c r="N227" s="217" t="str">
        <f t="shared" ca="1" si="32"/>
        <v>C2</v>
      </c>
    </row>
    <row r="228" spans="1:14" s="56" customFormat="1" ht="36" customHeight="1" x14ac:dyDescent="0.2">
      <c r="A228" s="48" t="s">
        <v>235</v>
      </c>
      <c r="B228" s="49" t="s">
        <v>521</v>
      </c>
      <c r="C228" s="50" t="s">
        <v>175</v>
      </c>
      <c r="D228" s="51" t="s">
        <v>4</v>
      </c>
      <c r="E228" s="52" t="s">
        <v>124</v>
      </c>
      <c r="F228" s="68">
        <v>24</v>
      </c>
      <c r="G228" s="54"/>
      <c r="H228" s="55">
        <f t="shared" si="28"/>
        <v>0</v>
      </c>
      <c r="I228" s="214" t="str">
        <f t="shared" ca="1" si="29"/>
        <v/>
      </c>
      <c r="J228" s="215" t="str">
        <f t="shared" si="33"/>
        <v>E051Installation of SubdrainsCW 3120-R4m</v>
      </c>
      <c r="K228" s="216">
        <f>MATCH(J228,'[4]Pay Items'!$K$1:$K$646,0)</f>
        <v>558</v>
      </c>
      <c r="L228" s="217" t="str">
        <f t="shared" ca="1" si="30"/>
        <v>F0</v>
      </c>
      <c r="M228" s="217" t="str">
        <f t="shared" ca="1" si="31"/>
        <v>C2</v>
      </c>
      <c r="N228" s="217" t="str">
        <f t="shared" ca="1" si="32"/>
        <v>C2</v>
      </c>
    </row>
    <row r="229" spans="1:14" s="56" customFormat="1" ht="36" customHeight="1" x14ac:dyDescent="0.2">
      <c r="A229" s="76" t="s">
        <v>383</v>
      </c>
      <c r="B229" s="91" t="s">
        <v>522</v>
      </c>
      <c r="C229" s="92" t="s">
        <v>384</v>
      </c>
      <c r="D229" s="93" t="s">
        <v>861</v>
      </c>
      <c r="E229" s="52"/>
      <c r="F229" s="62"/>
      <c r="G229" s="64"/>
      <c r="H229" s="55">
        <f t="shared" ref="H229" si="34">ROUND(G229*F229,2)</f>
        <v>0</v>
      </c>
      <c r="I229" s="214" t="str">
        <f t="shared" ca="1" si="29"/>
        <v>LOCKED</v>
      </c>
      <c r="J229" s="215" t="str">
        <f t="shared" si="33"/>
        <v>E072Watermain and Water Service Insulation</v>
      </c>
      <c r="K229" s="216">
        <f>MATCH(J229,'[4]Pay Items'!$K$1:$K$646,0)</f>
        <v>586</v>
      </c>
      <c r="L229" s="217" t="str">
        <f t="shared" ca="1" si="30"/>
        <v>F0</v>
      </c>
      <c r="M229" s="217" t="str">
        <f t="shared" ca="1" si="31"/>
        <v>C2</v>
      </c>
      <c r="N229" s="217" t="str">
        <f t="shared" ca="1" si="32"/>
        <v>C2</v>
      </c>
    </row>
    <row r="230" spans="1:14" s="56" customFormat="1" ht="36" customHeight="1" x14ac:dyDescent="0.2">
      <c r="A230" s="76" t="s">
        <v>385</v>
      </c>
      <c r="B230" s="94" t="s">
        <v>185</v>
      </c>
      <c r="C230" s="95" t="s">
        <v>496</v>
      </c>
      <c r="D230" s="93"/>
      <c r="E230" s="52" t="s">
        <v>120</v>
      </c>
      <c r="F230" s="68">
        <v>444</v>
      </c>
      <c r="G230" s="96"/>
      <c r="H230" s="55">
        <f>ROUND(G230*F230,2)</f>
        <v>0</v>
      </c>
      <c r="I230" s="214" t="str">
        <f t="shared" ca="1" si="29"/>
        <v/>
      </c>
      <c r="J230" s="215" t="str">
        <f t="shared" si="33"/>
        <v>E073Pipe Under Roadway Excavation (SD-018)m²</v>
      </c>
      <c r="K230" s="216" t="e">
        <f>MATCH(J230,'[4]Pay Items'!$K$1:$K$646,0)</f>
        <v>#N/A</v>
      </c>
      <c r="L230" s="217" t="str">
        <f t="shared" ca="1" si="30"/>
        <v>F0</v>
      </c>
      <c r="M230" s="217" t="str">
        <f t="shared" ca="1" si="31"/>
        <v>C2</v>
      </c>
      <c r="N230" s="217" t="str">
        <f t="shared" ca="1" si="32"/>
        <v>C2</v>
      </c>
    </row>
    <row r="231" spans="1:14" s="56" customFormat="1" ht="36" customHeight="1" x14ac:dyDescent="0.2">
      <c r="A231" s="59"/>
      <c r="B231" s="80"/>
      <c r="C231" s="61" t="s">
        <v>134</v>
      </c>
      <c r="D231" s="62"/>
      <c r="E231" s="71"/>
      <c r="F231" s="62"/>
      <c r="G231" s="64"/>
      <c r="H231" s="55">
        <f t="shared" ref="H231" si="35">ROUND(G231*F231,2)</f>
        <v>0</v>
      </c>
      <c r="I231" s="214" t="str">
        <f t="shared" ca="1" si="29"/>
        <v>LOCKED</v>
      </c>
      <c r="J231" s="215" t="str">
        <f t="shared" si="33"/>
        <v>ADJUSTMENTS</v>
      </c>
      <c r="K231" s="216">
        <f>MATCH(J231,'[4]Pay Items'!$K$1:$K$646,0)</f>
        <v>589</v>
      </c>
      <c r="L231" s="217" t="str">
        <f t="shared" ca="1" si="30"/>
        <v>F0</v>
      </c>
      <c r="M231" s="217" t="str">
        <f t="shared" ca="1" si="31"/>
        <v>C2</v>
      </c>
      <c r="N231" s="217" t="str">
        <f t="shared" ca="1" si="32"/>
        <v>C2</v>
      </c>
    </row>
    <row r="232" spans="1:14" s="56" customFormat="1" ht="36" customHeight="1" x14ac:dyDescent="0.2">
      <c r="A232" s="48" t="s">
        <v>145</v>
      </c>
      <c r="B232" s="49" t="s">
        <v>523</v>
      </c>
      <c r="C232" s="75" t="s">
        <v>398</v>
      </c>
      <c r="D232" s="74" t="s">
        <v>397</v>
      </c>
      <c r="E232" s="52" t="s">
        <v>123</v>
      </c>
      <c r="F232" s="68">
        <v>9</v>
      </c>
      <c r="G232" s="54"/>
      <c r="H232" s="55">
        <f t="shared" ref="H232:H244" si="36">ROUND(G232*F232,2)</f>
        <v>0</v>
      </c>
      <c r="I232" s="214" t="str">
        <f t="shared" ca="1" si="29"/>
        <v/>
      </c>
      <c r="J232" s="215" t="str">
        <f t="shared" si="33"/>
        <v>F001Adjustment of Manholes/Catch Basins FramesCW 3210-R8each</v>
      </c>
      <c r="K232" s="216">
        <f>MATCH(J232,'[4]Pay Items'!$K$1:$K$646,0)</f>
        <v>590</v>
      </c>
      <c r="L232" s="217" t="str">
        <f t="shared" ca="1" si="30"/>
        <v>F0</v>
      </c>
      <c r="M232" s="217" t="str">
        <f t="shared" ca="1" si="31"/>
        <v>C2</v>
      </c>
      <c r="N232" s="217" t="str">
        <f t="shared" ca="1" si="32"/>
        <v>C2</v>
      </c>
    </row>
    <row r="233" spans="1:14" s="56" customFormat="1" ht="36" customHeight="1" x14ac:dyDescent="0.2">
      <c r="A233" s="48" t="s">
        <v>146</v>
      </c>
      <c r="B233" s="49" t="s">
        <v>524</v>
      </c>
      <c r="C233" s="50" t="s">
        <v>316</v>
      </c>
      <c r="D233" s="51" t="s">
        <v>3</v>
      </c>
      <c r="E233" s="52"/>
      <c r="F233" s="62"/>
      <c r="G233" s="64"/>
      <c r="H233" s="55">
        <f t="shared" si="36"/>
        <v>0</v>
      </c>
      <c r="I233" s="214" t="str">
        <f t="shared" ca="1" si="29"/>
        <v>LOCKED</v>
      </c>
      <c r="J233" s="215" t="str">
        <f t="shared" si="33"/>
        <v>F002Replacing Existing RisersCW 2130-R12</v>
      </c>
      <c r="K233" s="216">
        <f>MATCH(J233,'[4]Pay Items'!$K$1:$K$646,0)</f>
        <v>591</v>
      </c>
      <c r="L233" s="217" t="str">
        <f t="shared" ca="1" si="30"/>
        <v>F0</v>
      </c>
      <c r="M233" s="217" t="str">
        <f t="shared" ca="1" si="31"/>
        <v>C2</v>
      </c>
      <c r="N233" s="217" t="str">
        <f t="shared" ca="1" si="32"/>
        <v>C2</v>
      </c>
    </row>
    <row r="234" spans="1:14" s="56" customFormat="1" ht="36" customHeight="1" x14ac:dyDescent="0.2">
      <c r="A234" s="48" t="s">
        <v>317</v>
      </c>
      <c r="B234" s="58" t="s">
        <v>185</v>
      </c>
      <c r="C234" s="50" t="s">
        <v>321</v>
      </c>
      <c r="D234" s="51"/>
      <c r="E234" s="52" t="s">
        <v>125</v>
      </c>
      <c r="F234" s="97">
        <v>0.3</v>
      </c>
      <c r="G234" s="54"/>
      <c r="H234" s="55">
        <f t="shared" si="36"/>
        <v>0</v>
      </c>
      <c r="I234" s="214" t="str">
        <f t="shared" ca="1" si="29"/>
        <v/>
      </c>
      <c r="J234" s="215" t="str">
        <f t="shared" si="33"/>
        <v>F002APre-cast Concrete Risersvert. m</v>
      </c>
      <c r="K234" s="216">
        <f>MATCH(J234,'[4]Pay Items'!$K$1:$K$646,0)</f>
        <v>592</v>
      </c>
      <c r="L234" s="217" t="str">
        <f t="shared" ca="1" si="30"/>
        <v>F1</v>
      </c>
      <c r="M234" s="217" t="str">
        <f t="shared" ca="1" si="31"/>
        <v>C2</v>
      </c>
      <c r="N234" s="217" t="str">
        <f t="shared" ca="1" si="32"/>
        <v>C2</v>
      </c>
    </row>
    <row r="235" spans="1:14" s="56" customFormat="1" ht="36" customHeight="1" x14ac:dyDescent="0.2">
      <c r="A235" s="48" t="s">
        <v>147</v>
      </c>
      <c r="B235" s="49" t="s">
        <v>525</v>
      </c>
      <c r="C235" s="75" t="s">
        <v>430</v>
      </c>
      <c r="D235" s="74" t="s">
        <v>397</v>
      </c>
      <c r="E235" s="52"/>
      <c r="F235" s="62"/>
      <c r="G235" s="64"/>
      <c r="H235" s="55">
        <f t="shared" si="36"/>
        <v>0</v>
      </c>
      <c r="I235" s="214" t="str">
        <f t="shared" ca="1" si="29"/>
        <v>LOCKED</v>
      </c>
      <c r="J235" s="215" t="str">
        <f t="shared" si="33"/>
        <v>F003Lifter Rings (AP-010)CW 3210-R8</v>
      </c>
      <c r="K235" s="216">
        <f>MATCH(J235,'[4]Pay Items'!$K$1:$K$646,0)</f>
        <v>595</v>
      </c>
      <c r="L235" s="217" t="str">
        <f t="shared" ca="1" si="30"/>
        <v>F0</v>
      </c>
      <c r="M235" s="217" t="str">
        <f t="shared" ca="1" si="31"/>
        <v>C2</v>
      </c>
      <c r="N235" s="217" t="str">
        <f t="shared" ca="1" si="32"/>
        <v>C2</v>
      </c>
    </row>
    <row r="236" spans="1:14" s="56" customFormat="1" ht="36" customHeight="1" x14ac:dyDescent="0.2">
      <c r="A236" s="48" t="s">
        <v>148</v>
      </c>
      <c r="B236" s="58" t="s">
        <v>185</v>
      </c>
      <c r="C236" s="50" t="s">
        <v>364</v>
      </c>
      <c r="D236" s="51"/>
      <c r="E236" s="52" t="s">
        <v>123</v>
      </c>
      <c r="F236" s="68">
        <v>1</v>
      </c>
      <c r="G236" s="54"/>
      <c r="H236" s="55">
        <f t="shared" si="36"/>
        <v>0</v>
      </c>
      <c r="I236" s="214" t="str">
        <f t="shared" ca="1" si="29"/>
        <v/>
      </c>
      <c r="J236" s="215" t="str">
        <f t="shared" si="33"/>
        <v>F00551 mmeach</v>
      </c>
      <c r="K236" s="216">
        <f>MATCH(J236,'[4]Pay Items'!$K$1:$K$646,0)</f>
        <v>597</v>
      </c>
      <c r="L236" s="217" t="str">
        <f t="shared" ca="1" si="30"/>
        <v>F0</v>
      </c>
      <c r="M236" s="217" t="str">
        <f t="shared" ca="1" si="31"/>
        <v>C2</v>
      </c>
      <c r="N236" s="217" t="str">
        <f t="shared" ca="1" si="32"/>
        <v>C2</v>
      </c>
    </row>
    <row r="237" spans="1:14" s="56" customFormat="1" ht="36" customHeight="1" x14ac:dyDescent="0.2">
      <c r="A237" s="48" t="s">
        <v>149</v>
      </c>
      <c r="B237" s="49" t="s">
        <v>526</v>
      </c>
      <c r="C237" s="50" t="s">
        <v>298</v>
      </c>
      <c r="D237" s="74" t="s">
        <v>397</v>
      </c>
      <c r="E237" s="52" t="s">
        <v>123</v>
      </c>
      <c r="F237" s="68">
        <v>5</v>
      </c>
      <c r="G237" s="54"/>
      <c r="H237" s="55">
        <f t="shared" si="36"/>
        <v>0</v>
      </c>
      <c r="I237" s="214" t="str">
        <f t="shared" ca="1" si="29"/>
        <v/>
      </c>
      <c r="J237" s="215" t="str">
        <f t="shared" si="33"/>
        <v>F009Adjustment of Valve BoxesCW 3210-R8each</v>
      </c>
      <c r="K237" s="216">
        <f>MATCH(J237,'[4]Pay Items'!$K$1:$K$646,0)</f>
        <v>600</v>
      </c>
      <c r="L237" s="217" t="str">
        <f t="shared" ca="1" si="30"/>
        <v>F0</v>
      </c>
      <c r="M237" s="217" t="str">
        <f t="shared" ca="1" si="31"/>
        <v>C2</v>
      </c>
      <c r="N237" s="217" t="str">
        <f t="shared" ca="1" si="32"/>
        <v>C2</v>
      </c>
    </row>
    <row r="238" spans="1:14" s="56" customFormat="1" ht="36" customHeight="1" x14ac:dyDescent="0.2">
      <c r="A238" s="76" t="s">
        <v>244</v>
      </c>
      <c r="B238" s="49" t="s">
        <v>527</v>
      </c>
      <c r="C238" s="50" t="s">
        <v>300</v>
      </c>
      <c r="D238" s="74" t="s">
        <v>397</v>
      </c>
      <c r="E238" s="52" t="s">
        <v>123</v>
      </c>
      <c r="F238" s="68">
        <v>5</v>
      </c>
      <c r="G238" s="54"/>
      <c r="H238" s="55">
        <f t="shared" si="36"/>
        <v>0</v>
      </c>
      <c r="I238" s="214" t="str">
        <f t="shared" ca="1" si="29"/>
        <v/>
      </c>
      <c r="J238" s="215" t="str">
        <f t="shared" si="33"/>
        <v>F010Valve Box ExtensionsCW 3210-R8each</v>
      </c>
      <c r="K238" s="216">
        <f>MATCH(J238,'[4]Pay Items'!$K$1:$K$646,0)</f>
        <v>601</v>
      </c>
      <c r="L238" s="217" t="str">
        <f t="shared" ca="1" si="30"/>
        <v>F0</v>
      </c>
      <c r="M238" s="217" t="str">
        <f t="shared" ca="1" si="31"/>
        <v>C2</v>
      </c>
      <c r="N238" s="217" t="str">
        <f t="shared" ca="1" si="32"/>
        <v>C2</v>
      </c>
    </row>
    <row r="239" spans="1:14" s="56" customFormat="1" ht="36" customHeight="1" x14ac:dyDescent="0.2">
      <c r="A239" s="48" t="s">
        <v>150</v>
      </c>
      <c r="B239" s="49" t="s">
        <v>528</v>
      </c>
      <c r="C239" s="50" t="s">
        <v>299</v>
      </c>
      <c r="D239" s="74" t="s">
        <v>397</v>
      </c>
      <c r="E239" s="52" t="s">
        <v>123</v>
      </c>
      <c r="F239" s="68">
        <v>5</v>
      </c>
      <c r="G239" s="54"/>
      <c r="H239" s="55">
        <f t="shared" si="36"/>
        <v>0</v>
      </c>
      <c r="I239" s="214" t="str">
        <f t="shared" ca="1" si="29"/>
        <v/>
      </c>
      <c r="J239" s="215" t="str">
        <f t="shared" si="33"/>
        <v>F011Adjustment of Curb Stop BoxesCW 3210-R8each</v>
      </c>
      <c r="K239" s="216">
        <f>MATCH(J239,'[4]Pay Items'!$K$1:$K$646,0)</f>
        <v>602</v>
      </c>
      <c r="L239" s="217" t="str">
        <f t="shared" ca="1" si="30"/>
        <v>F0</v>
      </c>
      <c r="M239" s="217" t="str">
        <f t="shared" ca="1" si="31"/>
        <v>C2</v>
      </c>
      <c r="N239" s="217" t="str">
        <f t="shared" ca="1" si="32"/>
        <v>C2</v>
      </c>
    </row>
    <row r="240" spans="1:14" s="56" customFormat="1" ht="36" customHeight="1" x14ac:dyDescent="0.2">
      <c r="A240" s="81" t="s">
        <v>151</v>
      </c>
      <c r="B240" s="82" t="s">
        <v>529</v>
      </c>
      <c r="C240" s="75" t="s">
        <v>301</v>
      </c>
      <c r="D240" s="74" t="s">
        <v>397</v>
      </c>
      <c r="E240" s="83" t="s">
        <v>123</v>
      </c>
      <c r="F240" s="84">
        <v>5</v>
      </c>
      <c r="G240" s="85"/>
      <c r="H240" s="55">
        <f t="shared" si="36"/>
        <v>0</v>
      </c>
      <c r="I240" s="214" t="str">
        <f t="shared" ca="1" si="29"/>
        <v/>
      </c>
      <c r="J240" s="215" t="str">
        <f t="shared" si="33"/>
        <v>F018Curb Stop ExtensionsCW 3210-R8each</v>
      </c>
      <c r="K240" s="216">
        <f>MATCH(J240,'[4]Pay Items'!$K$1:$K$646,0)</f>
        <v>603</v>
      </c>
      <c r="L240" s="217" t="str">
        <f t="shared" ca="1" si="30"/>
        <v>F0</v>
      </c>
      <c r="M240" s="217" t="str">
        <f t="shared" ca="1" si="31"/>
        <v>C2</v>
      </c>
      <c r="N240" s="217" t="str">
        <f t="shared" ca="1" si="32"/>
        <v>C2</v>
      </c>
    </row>
    <row r="241" spans="1:14" s="56" customFormat="1" ht="36" customHeight="1" x14ac:dyDescent="0.2">
      <c r="A241" s="59"/>
      <c r="B241" s="60"/>
      <c r="C241" s="61" t="s">
        <v>135</v>
      </c>
      <c r="D241" s="62"/>
      <c r="E241" s="63"/>
      <c r="F241" s="62"/>
      <c r="G241" s="64"/>
      <c r="H241" s="55">
        <f t="shared" si="36"/>
        <v>0</v>
      </c>
      <c r="I241" s="214" t="str">
        <f t="shared" ca="1" si="29"/>
        <v>LOCKED</v>
      </c>
      <c r="J241" s="215" t="str">
        <f t="shared" si="33"/>
        <v>LANDSCAPING</v>
      </c>
      <c r="K241" s="216">
        <f>MATCH(J241,'[4]Pay Items'!$K$1:$K$646,0)</f>
        <v>618</v>
      </c>
      <c r="L241" s="217" t="str">
        <f t="shared" ca="1" si="30"/>
        <v>F0</v>
      </c>
      <c r="M241" s="217" t="str">
        <f t="shared" ca="1" si="31"/>
        <v>C2</v>
      </c>
      <c r="N241" s="217" t="str">
        <f t="shared" ca="1" si="32"/>
        <v>C2</v>
      </c>
    </row>
    <row r="242" spans="1:14" s="56" customFormat="1" ht="36" customHeight="1" x14ac:dyDescent="0.2">
      <c r="A242" s="65" t="s">
        <v>152</v>
      </c>
      <c r="B242" s="49" t="s">
        <v>530</v>
      </c>
      <c r="C242" s="50" t="s">
        <v>91</v>
      </c>
      <c r="D242" s="51" t="s">
        <v>453</v>
      </c>
      <c r="E242" s="52"/>
      <c r="F242" s="62"/>
      <c r="G242" s="64"/>
      <c r="H242" s="55">
        <f t="shared" si="36"/>
        <v>0</v>
      </c>
      <c r="I242" s="214" t="str">
        <f t="shared" ca="1" si="29"/>
        <v>LOCKED</v>
      </c>
      <c r="J242" s="215" t="str">
        <f t="shared" si="33"/>
        <v>G001SoddingCW 3510-R9</v>
      </c>
      <c r="K242" s="216">
        <f>MATCH(J242,'[4]Pay Items'!$K$1:$K$646,0)</f>
        <v>619</v>
      </c>
      <c r="L242" s="217" t="str">
        <f t="shared" ca="1" si="30"/>
        <v>F0</v>
      </c>
      <c r="M242" s="217" t="str">
        <f t="shared" ca="1" si="31"/>
        <v>C2</v>
      </c>
      <c r="N242" s="217" t="str">
        <f t="shared" ca="1" si="32"/>
        <v>C2</v>
      </c>
    </row>
    <row r="243" spans="1:14" s="56" customFormat="1" ht="36" customHeight="1" x14ac:dyDescent="0.2">
      <c r="A243" s="65" t="s">
        <v>153</v>
      </c>
      <c r="B243" s="58" t="s">
        <v>185</v>
      </c>
      <c r="C243" s="50" t="s">
        <v>365</v>
      </c>
      <c r="D243" s="51"/>
      <c r="E243" s="52" t="s">
        <v>120</v>
      </c>
      <c r="F243" s="53">
        <v>230</v>
      </c>
      <c r="G243" s="54"/>
      <c r="H243" s="55">
        <f t="shared" si="36"/>
        <v>0</v>
      </c>
      <c r="I243" s="214" t="str">
        <f t="shared" ca="1" si="29"/>
        <v/>
      </c>
      <c r="J243" s="215" t="str">
        <f t="shared" si="33"/>
        <v>G002width &lt; 600 mmm²</v>
      </c>
      <c r="K243" s="216">
        <f>MATCH(J243,'[4]Pay Items'!$K$1:$K$646,0)</f>
        <v>620</v>
      </c>
      <c r="L243" s="217" t="str">
        <f t="shared" ca="1" si="30"/>
        <v>F0</v>
      </c>
      <c r="M243" s="217" t="str">
        <f t="shared" ca="1" si="31"/>
        <v>C2</v>
      </c>
      <c r="N243" s="217" t="str">
        <f t="shared" ca="1" si="32"/>
        <v>C2</v>
      </c>
    </row>
    <row r="244" spans="1:14" s="56" customFormat="1" ht="36" customHeight="1" x14ac:dyDescent="0.2">
      <c r="A244" s="65" t="s">
        <v>154</v>
      </c>
      <c r="B244" s="58" t="s">
        <v>186</v>
      </c>
      <c r="C244" s="50" t="s">
        <v>366</v>
      </c>
      <c r="D244" s="51"/>
      <c r="E244" s="52" t="s">
        <v>120</v>
      </c>
      <c r="F244" s="53">
        <v>1170</v>
      </c>
      <c r="G244" s="54"/>
      <c r="H244" s="55">
        <f t="shared" si="36"/>
        <v>0</v>
      </c>
      <c r="I244" s="214" t="str">
        <f t="shared" ca="1" si="29"/>
        <v/>
      </c>
      <c r="J244" s="215" t="str">
        <f t="shared" si="33"/>
        <v>G003width &gt; or = 600 mmm²</v>
      </c>
      <c r="K244" s="216">
        <f>MATCH(J244,'[4]Pay Items'!$K$1:$K$646,0)</f>
        <v>621</v>
      </c>
      <c r="L244" s="217" t="str">
        <f t="shared" ca="1" si="30"/>
        <v>F0</v>
      </c>
      <c r="M244" s="217" t="str">
        <f t="shared" ca="1" si="31"/>
        <v>C2</v>
      </c>
      <c r="N244" s="217" t="str">
        <f t="shared" ca="1" si="32"/>
        <v>C2</v>
      </c>
    </row>
    <row r="245" spans="1:14" ht="11.25" customHeight="1" x14ac:dyDescent="0.2">
      <c r="A245" s="31"/>
      <c r="B245" s="86"/>
      <c r="C245" s="87"/>
      <c r="D245" s="45"/>
      <c r="E245" s="32"/>
      <c r="F245" s="46"/>
      <c r="G245" s="31"/>
      <c r="H245" s="47"/>
      <c r="I245" s="214" t="str">
        <f t="shared" ca="1" si="29"/>
        <v>LOCKED</v>
      </c>
      <c r="J245" s="215" t="str">
        <f t="shared" si="33"/>
        <v/>
      </c>
      <c r="K245" s="216" t="e">
        <f>MATCH(J245,'[4]Pay Items'!$K$1:$K$646,0)</f>
        <v>#N/A</v>
      </c>
      <c r="L245" s="217" t="str">
        <f t="shared" ca="1" si="30"/>
        <v>G</v>
      </c>
      <c r="M245" s="217" t="str">
        <f t="shared" ca="1" si="31"/>
        <v>C2</v>
      </c>
      <c r="N245" s="217" t="str">
        <f t="shared" ca="1" si="32"/>
        <v>C2</v>
      </c>
    </row>
    <row r="246" spans="1:14" s="42" customFormat="1" ht="48" customHeight="1" thickBot="1" x14ac:dyDescent="0.25">
      <c r="A246" s="98"/>
      <c r="B246" s="89" t="s">
        <v>195</v>
      </c>
      <c r="C246" s="240" t="str">
        <f>C163</f>
        <v>ASPHALT RECONSTRUCTION:  DE L'EGLISE AVENUE FROM ST. PIERRE STREET TO CAMPEAU STREET</v>
      </c>
      <c r="D246" s="241"/>
      <c r="E246" s="241"/>
      <c r="F246" s="242"/>
      <c r="G246" s="98" t="s">
        <v>483</v>
      </c>
      <c r="H246" s="98">
        <f>SUM(H163:H245)</f>
        <v>0</v>
      </c>
      <c r="I246" s="214" t="str">
        <f t="shared" ca="1" si="29"/>
        <v>LOCKED</v>
      </c>
      <c r="J246" s="215" t="str">
        <f t="shared" si="33"/>
        <v>ASPHALT RECONSTRUCTION: DE L'EGLISE AVENUE FROM ST. PIERRE STREET TO CAMPEAU STREET</v>
      </c>
      <c r="K246" s="216" t="e">
        <f>MATCH(J246,'[4]Pay Items'!$K$1:$K$646,0)</f>
        <v>#N/A</v>
      </c>
      <c r="L246" s="217" t="str">
        <f t="shared" ca="1" si="30"/>
        <v>G</v>
      </c>
      <c r="M246" s="217" t="str">
        <f t="shared" ca="1" si="31"/>
        <v>C2</v>
      </c>
      <c r="N246" s="217" t="str">
        <f t="shared" ca="1" si="32"/>
        <v>C2</v>
      </c>
    </row>
    <row r="247" spans="1:14" s="42" customFormat="1" ht="48" customHeight="1" thickTop="1" x14ac:dyDescent="0.2">
      <c r="A247" s="39"/>
      <c r="B247" s="40" t="s">
        <v>7</v>
      </c>
      <c r="C247" s="255" t="s">
        <v>531</v>
      </c>
      <c r="D247" s="256"/>
      <c r="E247" s="256"/>
      <c r="F247" s="257"/>
      <c r="G247" s="39"/>
      <c r="H247" s="41"/>
      <c r="I247" s="214" t="str">
        <f t="shared" ca="1" si="29"/>
        <v>LOCKED</v>
      </c>
      <c r="J247" s="215" t="str">
        <f t="shared" si="33"/>
        <v>ASPHALT REHABILITATION: MARKHAM ROAD FROM CHANCELLOR DRIVE EAST TO FOREST LAKE DRIVE</v>
      </c>
      <c r="K247" s="216" t="e">
        <f>MATCH(J247,'[4]Pay Items'!$K$1:$K$646,0)</f>
        <v>#N/A</v>
      </c>
      <c r="L247" s="217" t="str">
        <f t="shared" ca="1" si="30"/>
        <v>G</v>
      </c>
      <c r="M247" s="217" t="str">
        <f t="shared" ca="1" si="31"/>
        <v>C2</v>
      </c>
      <c r="N247" s="217" t="str">
        <f t="shared" ca="1" si="32"/>
        <v>C2</v>
      </c>
    </row>
    <row r="248" spans="1:14" s="42" customFormat="1" ht="36" customHeight="1" x14ac:dyDescent="0.2">
      <c r="A248" s="39"/>
      <c r="B248" s="43"/>
      <c r="C248" s="44" t="s">
        <v>131</v>
      </c>
      <c r="D248" s="45"/>
      <c r="E248" s="46" t="s">
        <v>115</v>
      </c>
      <c r="F248" s="62"/>
      <c r="G248" s="64"/>
      <c r="H248" s="55">
        <f t="shared" ref="H248" si="37">ROUND(G248*F248,2)</f>
        <v>0</v>
      </c>
      <c r="I248" s="214" t="str">
        <f t="shared" ca="1" si="29"/>
        <v>LOCKED</v>
      </c>
      <c r="J248" s="215" t="str">
        <f t="shared" si="33"/>
        <v>EARTH AND BASE WORKS</v>
      </c>
      <c r="K248" s="216">
        <f>MATCH(J248,'[4]Pay Items'!$K$1:$K$646,0)</f>
        <v>3</v>
      </c>
      <c r="L248" s="217" t="str">
        <f t="shared" ca="1" si="30"/>
        <v>F0</v>
      </c>
      <c r="M248" s="217" t="str">
        <f t="shared" ca="1" si="31"/>
        <v>C2</v>
      </c>
      <c r="N248" s="217" t="str">
        <f t="shared" ca="1" si="32"/>
        <v>C2</v>
      </c>
    </row>
    <row r="249" spans="1:14" s="101" customFormat="1" ht="36" customHeight="1" x14ac:dyDescent="0.2">
      <c r="A249" s="48" t="s">
        <v>236</v>
      </c>
      <c r="B249" s="49" t="s">
        <v>238</v>
      </c>
      <c r="C249" s="50" t="s">
        <v>53</v>
      </c>
      <c r="D249" s="51" t="s">
        <v>443</v>
      </c>
      <c r="E249" s="52" t="s">
        <v>121</v>
      </c>
      <c r="F249" s="53">
        <v>60</v>
      </c>
      <c r="G249" s="54"/>
      <c r="H249" s="55">
        <f t="shared" ref="H249:H312" si="38">ROUND(G249*F249,2)</f>
        <v>0</v>
      </c>
      <c r="I249" s="214" t="str">
        <f t="shared" ca="1" si="29"/>
        <v/>
      </c>
      <c r="J249" s="215" t="str">
        <f t="shared" si="33"/>
        <v>A003ExcavationCW 3110-R22m³</v>
      </c>
      <c r="K249" s="216">
        <f>MATCH(J249,'[4]Pay Items'!$K$1:$K$646,0)</f>
        <v>6</v>
      </c>
      <c r="L249" s="217" t="str">
        <f t="shared" ca="1" si="30"/>
        <v>F0</v>
      </c>
      <c r="M249" s="217" t="str">
        <f t="shared" ca="1" si="31"/>
        <v>C2</v>
      </c>
      <c r="N249" s="217" t="str">
        <f t="shared" ca="1" si="32"/>
        <v>C2</v>
      </c>
    </row>
    <row r="250" spans="1:14" s="101" customFormat="1" ht="36" customHeight="1" x14ac:dyDescent="0.2">
      <c r="A250" s="57" t="s">
        <v>157</v>
      </c>
      <c r="B250" s="49" t="s">
        <v>69</v>
      </c>
      <c r="C250" s="50" t="s">
        <v>179</v>
      </c>
      <c r="D250" s="51" t="s">
        <v>443</v>
      </c>
      <c r="E250" s="52"/>
      <c r="F250" s="62"/>
      <c r="G250" s="64"/>
      <c r="H250" s="55">
        <f t="shared" si="38"/>
        <v>0</v>
      </c>
      <c r="I250" s="214" t="str">
        <f t="shared" ca="1" si="29"/>
        <v>LOCKED</v>
      </c>
      <c r="J250" s="215" t="str">
        <f t="shared" si="33"/>
        <v>A010Supplying and Placing Base Course MaterialCW 3110-R22</v>
      </c>
      <c r="K250" s="216">
        <f>MATCH(J250,'[4]Pay Items'!$K$1:$K$646,0)</f>
        <v>27</v>
      </c>
      <c r="L250" s="217" t="str">
        <f t="shared" ca="1" si="30"/>
        <v>F0</v>
      </c>
      <c r="M250" s="217" t="str">
        <f t="shared" ca="1" si="31"/>
        <v>C2</v>
      </c>
      <c r="N250" s="217" t="str">
        <f t="shared" ca="1" si="32"/>
        <v>C2</v>
      </c>
    </row>
    <row r="251" spans="1:14" s="101" customFormat="1" ht="36" customHeight="1" x14ac:dyDescent="0.2">
      <c r="A251" s="57" t="s">
        <v>406</v>
      </c>
      <c r="B251" s="58" t="s">
        <v>185</v>
      </c>
      <c r="C251" s="50" t="s">
        <v>407</v>
      </c>
      <c r="D251" s="51" t="s">
        <v>115</v>
      </c>
      <c r="E251" s="52" t="s">
        <v>121</v>
      </c>
      <c r="F251" s="53">
        <v>80</v>
      </c>
      <c r="G251" s="54"/>
      <c r="H251" s="55">
        <f t="shared" si="38"/>
        <v>0</v>
      </c>
      <c r="I251" s="214" t="str">
        <f t="shared" ca="1" si="29"/>
        <v/>
      </c>
      <c r="J251" s="215" t="str">
        <f t="shared" si="33"/>
        <v>A010A1Base Course Material - Granular A Limestonem³</v>
      </c>
      <c r="K251" s="216">
        <f>MATCH(J251,'[4]Pay Items'!$K$1:$K$646,0)</f>
        <v>28</v>
      </c>
      <c r="L251" s="217" t="str">
        <f t="shared" ca="1" si="30"/>
        <v>F0</v>
      </c>
      <c r="M251" s="217" t="str">
        <f t="shared" ca="1" si="31"/>
        <v>C2</v>
      </c>
      <c r="N251" s="217" t="str">
        <f t="shared" ca="1" si="32"/>
        <v>C2</v>
      </c>
    </row>
    <row r="252" spans="1:14" s="101" customFormat="1" ht="36" customHeight="1" x14ac:dyDescent="0.2">
      <c r="A252" s="48" t="s">
        <v>158</v>
      </c>
      <c r="B252" s="49" t="s">
        <v>71</v>
      </c>
      <c r="C252" s="50" t="s">
        <v>57</v>
      </c>
      <c r="D252" s="51" t="s">
        <v>443</v>
      </c>
      <c r="E252" s="52" t="s">
        <v>120</v>
      </c>
      <c r="F252" s="53">
        <v>2200</v>
      </c>
      <c r="G252" s="54"/>
      <c r="H252" s="55">
        <f t="shared" si="38"/>
        <v>0</v>
      </c>
      <c r="I252" s="214" t="str">
        <f t="shared" ca="1" si="29"/>
        <v/>
      </c>
      <c r="J252" s="215" t="str">
        <f t="shared" si="33"/>
        <v>A012Grading of BoulevardsCW 3110-R22m²</v>
      </c>
      <c r="K252" s="216">
        <f>MATCH(J252,'[4]Pay Items'!$K$1:$K$646,0)</f>
        <v>37</v>
      </c>
      <c r="L252" s="217" t="str">
        <f t="shared" ca="1" si="30"/>
        <v>F0</v>
      </c>
      <c r="M252" s="217" t="str">
        <f t="shared" ca="1" si="31"/>
        <v>C2</v>
      </c>
      <c r="N252" s="217" t="str">
        <f t="shared" ca="1" si="32"/>
        <v>C2</v>
      </c>
    </row>
    <row r="253" spans="1:14" s="101" customFormat="1" ht="36" customHeight="1" x14ac:dyDescent="0.2">
      <c r="A253" s="102"/>
      <c r="B253" s="60"/>
      <c r="C253" s="61" t="s">
        <v>464</v>
      </c>
      <c r="D253" s="62"/>
      <c r="E253" s="63"/>
      <c r="F253" s="62"/>
      <c r="G253" s="64"/>
      <c r="H253" s="55">
        <f t="shared" si="38"/>
        <v>0</v>
      </c>
      <c r="I253" s="214" t="str">
        <f t="shared" ca="1" si="29"/>
        <v>LOCKED</v>
      </c>
      <c r="J253" s="215" t="str">
        <f t="shared" si="33"/>
        <v>ROADWORKS - REMOVALS/RENEWALS</v>
      </c>
      <c r="K253" s="216" t="e">
        <f>MATCH(J253,'[4]Pay Items'!$K$1:$K$646,0)</f>
        <v>#N/A</v>
      </c>
      <c r="L253" s="217" t="str">
        <f t="shared" ca="1" si="30"/>
        <v>F0</v>
      </c>
      <c r="M253" s="217" t="str">
        <f t="shared" ca="1" si="31"/>
        <v>C2</v>
      </c>
      <c r="N253" s="217" t="str">
        <f t="shared" ca="1" si="32"/>
        <v>C2</v>
      </c>
    </row>
    <row r="254" spans="1:14" s="101" customFormat="1" ht="36" customHeight="1" x14ac:dyDescent="0.2">
      <c r="A254" s="65" t="s">
        <v>198</v>
      </c>
      <c r="B254" s="49" t="s">
        <v>72</v>
      </c>
      <c r="C254" s="50" t="s">
        <v>176</v>
      </c>
      <c r="D254" s="51" t="s">
        <v>443</v>
      </c>
      <c r="E254" s="52"/>
      <c r="F254" s="62"/>
      <c r="G254" s="64"/>
      <c r="H254" s="55">
        <f t="shared" si="38"/>
        <v>0</v>
      </c>
      <c r="I254" s="214" t="str">
        <f t="shared" ca="1" si="29"/>
        <v>LOCKED</v>
      </c>
      <c r="J254" s="215" t="str">
        <f t="shared" si="33"/>
        <v>B001Pavement RemovalCW 3110-R22</v>
      </c>
      <c r="K254" s="216">
        <f>MATCH(J254,'[4]Pay Items'!$K$1:$K$646,0)</f>
        <v>69</v>
      </c>
      <c r="L254" s="217" t="str">
        <f t="shared" ca="1" si="30"/>
        <v>F0</v>
      </c>
      <c r="M254" s="217" t="str">
        <f t="shared" ca="1" si="31"/>
        <v>C2</v>
      </c>
      <c r="N254" s="217" t="str">
        <f t="shared" ca="1" si="32"/>
        <v>C2</v>
      </c>
    </row>
    <row r="255" spans="1:14" s="101" customFormat="1" ht="36" customHeight="1" x14ac:dyDescent="0.2">
      <c r="A255" s="65" t="s">
        <v>237</v>
      </c>
      <c r="B255" s="58" t="s">
        <v>185</v>
      </c>
      <c r="C255" s="50" t="s">
        <v>177</v>
      </c>
      <c r="D255" s="51" t="s">
        <v>115</v>
      </c>
      <c r="E255" s="52" t="s">
        <v>120</v>
      </c>
      <c r="F255" s="53">
        <v>280</v>
      </c>
      <c r="G255" s="54"/>
      <c r="H255" s="55">
        <f t="shared" si="38"/>
        <v>0</v>
      </c>
      <c r="I255" s="214" t="str">
        <f t="shared" ca="1" si="29"/>
        <v/>
      </c>
      <c r="J255" s="215" t="str">
        <f t="shared" si="33"/>
        <v>B002Concrete Pavementm²</v>
      </c>
      <c r="K255" s="216">
        <f>MATCH(J255,'[4]Pay Items'!$K$1:$K$646,0)</f>
        <v>70</v>
      </c>
      <c r="L255" s="217" t="str">
        <f t="shared" ca="1" si="30"/>
        <v>F0</v>
      </c>
      <c r="M255" s="217" t="str">
        <f t="shared" ca="1" si="31"/>
        <v>C2</v>
      </c>
      <c r="N255" s="217" t="str">
        <f t="shared" ca="1" si="32"/>
        <v>C2</v>
      </c>
    </row>
    <row r="256" spans="1:14" s="101" customFormat="1" ht="36" customHeight="1" x14ac:dyDescent="0.2">
      <c r="A256" s="65" t="s">
        <v>160</v>
      </c>
      <c r="B256" s="58" t="s">
        <v>186</v>
      </c>
      <c r="C256" s="50" t="s">
        <v>178</v>
      </c>
      <c r="D256" s="51" t="s">
        <v>115</v>
      </c>
      <c r="E256" s="52" t="s">
        <v>120</v>
      </c>
      <c r="F256" s="53">
        <v>25</v>
      </c>
      <c r="G256" s="54"/>
      <c r="H256" s="55">
        <f t="shared" si="38"/>
        <v>0</v>
      </c>
      <c r="I256" s="214" t="str">
        <f t="shared" ca="1" si="29"/>
        <v/>
      </c>
      <c r="J256" s="215" t="str">
        <f t="shared" si="33"/>
        <v>B003Asphalt Pavementm²</v>
      </c>
      <c r="K256" s="216">
        <f>MATCH(J256,'[4]Pay Items'!$K$1:$K$646,0)</f>
        <v>71</v>
      </c>
      <c r="L256" s="217" t="str">
        <f t="shared" ca="1" si="30"/>
        <v>F0</v>
      </c>
      <c r="M256" s="217" t="str">
        <f t="shared" ca="1" si="31"/>
        <v>C2</v>
      </c>
      <c r="N256" s="217" t="str">
        <f t="shared" ca="1" si="32"/>
        <v>C2</v>
      </c>
    </row>
    <row r="257" spans="1:14" s="101" customFormat="1" ht="36" customHeight="1" x14ac:dyDescent="0.2">
      <c r="A257" s="65" t="s">
        <v>166</v>
      </c>
      <c r="B257" s="49" t="s">
        <v>532</v>
      </c>
      <c r="C257" s="50" t="s">
        <v>103</v>
      </c>
      <c r="D257" s="51" t="s">
        <v>372</v>
      </c>
      <c r="E257" s="52"/>
      <c r="F257" s="62"/>
      <c r="G257" s="64"/>
      <c r="H257" s="55">
        <f t="shared" si="38"/>
        <v>0</v>
      </c>
      <c r="I257" s="214" t="str">
        <f t="shared" ca="1" si="29"/>
        <v>LOCKED</v>
      </c>
      <c r="J257" s="215" t="str">
        <f t="shared" si="33"/>
        <v>B094Drilled DowelsCW 3230-R8</v>
      </c>
      <c r="K257" s="216">
        <f>MATCH(J257,'[4]Pay Items'!$K$1:$K$646,0)</f>
        <v>164</v>
      </c>
      <c r="L257" s="217" t="str">
        <f t="shared" ca="1" si="30"/>
        <v>F0</v>
      </c>
      <c r="M257" s="217" t="str">
        <f t="shared" ca="1" si="31"/>
        <v>C2</v>
      </c>
      <c r="N257" s="217" t="str">
        <f t="shared" ca="1" si="32"/>
        <v>C2</v>
      </c>
    </row>
    <row r="258" spans="1:14" s="101" customFormat="1" ht="36" customHeight="1" x14ac:dyDescent="0.2">
      <c r="A258" s="65" t="s">
        <v>167</v>
      </c>
      <c r="B258" s="58" t="s">
        <v>185</v>
      </c>
      <c r="C258" s="50" t="s">
        <v>128</v>
      </c>
      <c r="D258" s="51" t="s">
        <v>115</v>
      </c>
      <c r="E258" s="52" t="s">
        <v>123</v>
      </c>
      <c r="F258" s="53">
        <v>20</v>
      </c>
      <c r="G258" s="54"/>
      <c r="H258" s="55">
        <f t="shared" si="38"/>
        <v>0</v>
      </c>
      <c r="I258" s="214" t="str">
        <f t="shared" ca="1" si="29"/>
        <v/>
      </c>
      <c r="J258" s="215" t="str">
        <f t="shared" si="33"/>
        <v>B09519.1 mm Diametereach</v>
      </c>
      <c r="K258" s="216">
        <f>MATCH(J258,'[4]Pay Items'!$K$1:$K$646,0)</f>
        <v>165</v>
      </c>
      <c r="L258" s="217" t="str">
        <f t="shared" ca="1" si="30"/>
        <v>F0</v>
      </c>
      <c r="M258" s="217" t="str">
        <f t="shared" ca="1" si="31"/>
        <v>C2</v>
      </c>
      <c r="N258" s="217" t="str">
        <f t="shared" ca="1" si="32"/>
        <v>C2</v>
      </c>
    </row>
    <row r="259" spans="1:14" s="101" customFormat="1" ht="36" customHeight="1" x14ac:dyDescent="0.2">
      <c r="A259" s="65" t="s">
        <v>168</v>
      </c>
      <c r="B259" s="49" t="s">
        <v>533</v>
      </c>
      <c r="C259" s="50" t="s">
        <v>104</v>
      </c>
      <c r="D259" s="51" t="s">
        <v>372</v>
      </c>
      <c r="E259" s="52"/>
      <c r="F259" s="62"/>
      <c r="G259" s="64"/>
      <c r="H259" s="55">
        <f t="shared" si="38"/>
        <v>0</v>
      </c>
      <c r="I259" s="214" t="str">
        <f t="shared" ca="1" si="29"/>
        <v>LOCKED</v>
      </c>
      <c r="J259" s="215" t="str">
        <f t="shared" si="33"/>
        <v>B097Drilled Tie BarsCW 3230-R8</v>
      </c>
      <c r="K259" s="216">
        <f>MATCH(J259,'[4]Pay Items'!$K$1:$K$646,0)</f>
        <v>167</v>
      </c>
      <c r="L259" s="217" t="str">
        <f t="shared" ca="1" si="30"/>
        <v>F0</v>
      </c>
      <c r="M259" s="217" t="str">
        <f t="shared" ca="1" si="31"/>
        <v>C2</v>
      </c>
      <c r="N259" s="217" t="str">
        <f t="shared" ca="1" si="32"/>
        <v>C2</v>
      </c>
    </row>
    <row r="260" spans="1:14" s="101" customFormat="1" ht="36" customHeight="1" x14ac:dyDescent="0.2">
      <c r="A260" s="65" t="s">
        <v>169</v>
      </c>
      <c r="B260" s="58" t="s">
        <v>185</v>
      </c>
      <c r="C260" s="50" t="s">
        <v>127</v>
      </c>
      <c r="D260" s="51" t="s">
        <v>115</v>
      </c>
      <c r="E260" s="52" t="s">
        <v>123</v>
      </c>
      <c r="F260" s="53">
        <v>60</v>
      </c>
      <c r="G260" s="54"/>
      <c r="H260" s="55">
        <f t="shared" si="38"/>
        <v>0</v>
      </c>
      <c r="I260" s="214" t="str">
        <f t="shared" ca="1" si="29"/>
        <v/>
      </c>
      <c r="J260" s="215" t="str">
        <f t="shared" si="33"/>
        <v>B09820 M Deformed Tie Bareach</v>
      </c>
      <c r="K260" s="216">
        <f>MATCH(J260,'[4]Pay Items'!$K$1:$K$646,0)</f>
        <v>169</v>
      </c>
      <c r="L260" s="217" t="str">
        <f t="shared" ca="1" si="30"/>
        <v>F0</v>
      </c>
      <c r="M260" s="217" t="str">
        <f t="shared" ca="1" si="31"/>
        <v>C2</v>
      </c>
      <c r="N260" s="217" t="str">
        <f t="shared" ca="1" si="32"/>
        <v>C2</v>
      </c>
    </row>
    <row r="261" spans="1:14" s="101" customFormat="1" ht="36" customHeight="1" x14ac:dyDescent="0.2">
      <c r="A261" s="65" t="s">
        <v>347</v>
      </c>
      <c r="B261" s="49" t="s">
        <v>534</v>
      </c>
      <c r="C261" s="50" t="s">
        <v>180</v>
      </c>
      <c r="D261" s="51" t="s">
        <v>447</v>
      </c>
      <c r="E261" s="52"/>
      <c r="F261" s="62"/>
      <c r="G261" s="64"/>
      <c r="H261" s="55">
        <f t="shared" si="38"/>
        <v>0</v>
      </c>
      <c r="I261" s="214" t="str">
        <f t="shared" ca="1" si="29"/>
        <v>LOCKED</v>
      </c>
      <c r="J261" s="215" t="str">
        <f t="shared" si="33"/>
        <v>B114rlMiscellaneous Concrete Slab RenewalCW 3235-R9</v>
      </c>
      <c r="K261" s="216">
        <f>MATCH(J261,'[4]Pay Items'!$K$1:$K$646,0)</f>
        <v>192</v>
      </c>
      <c r="L261" s="217" t="str">
        <f t="shared" ca="1" si="30"/>
        <v>F0</v>
      </c>
      <c r="M261" s="217" t="str">
        <f t="shared" ca="1" si="31"/>
        <v>C2</v>
      </c>
      <c r="N261" s="217" t="str">
        <f t="shared" ca="1" si="32"/>
        <v>C2</v>
      </c>
    </row>
    <row r="262" spans="1:14" s="101" customFormat="1" ht="36" customHeight="1" x14ac:dyDescent="0.2">
      <c r="A262" s="65" t="s">
        <v>348</v>
      </c>
      <c r="B262" s="58" t="s">
        <v>185</v>
      </c>
      <c r="C262" s="50" t="s">
        <v>468</v>
      </c>
      <c r="D262" s="51" t="s">
        <v>211</v>
      </c>
      <c r="E262" s="52"/>
      <c r="F262" s="62"/>
      <c r="G262" s="64"/>
      <c r="H262" s="55">
        <f t="shared" si="38"/>
        <v>0</v>
      </c>
      <c r="I262" s="214" t="str">
        <f t="shared" ca="1" si="29"/>
        <v>LOCKED</v>
      </c>
      <c r="J262" s="215" t="str">
        <f t="shared" si="33"/>
        <v>B118rl100 mm Type 5 Concrete SidewalkSD-228A</v>
      </c>
      <c r="K262" s="216" t="e">
        <f>MATCH(J262,'[4]Pay Items'!$K$1:$K$646,0)</f>
        <v>#N/A</v>
      </c>
      <c r="L262" s="217" t="str">
        <f t="shared" ca="1" si="30"/>
        <v>F0</v>
      </c>
      <c r="M262" s="217" t="str">
        <f t="shared" ca="1" si="31"/>
        <v>C2</v>
      </c>
      <c r="N262" s="217" t="str">
        <f t="shared" ca="1" si="32"/>
        <v>C2</v>
      </c>
    </row>
    <row r="263" spans="1:14" s="101" customFormat="1" ht="36" customHeight="1" x14ac:dyDescent="0.2">
      <c r="A263" s="65" t="s">
        <v>349</v>
      </c>
      <c r="B263" s="67" t="s">
        <v>322</v>
      </c>
      <c r="C263" s="50" t="s">
        <v>323</v>
      </c>
      <c r="D263" s="51"/>
      <c r="E263" s="52" t="s">
        <v>120</v>
      </c>
      <c r="F263" s="53">
        <v>10</v>
      </c>
      <c r="G263" s="54"/>
      <c r="H263" s="55">
        <f t="shared" si="38"/>
        <v>0</v>
      </c>
      <c r="I263" s="214" t="str">
        <f t="shared" ref="I263:I326" ca="1" si="39">IF(CELL("protect",$G263)=1, "LOCKED", "")</f>
        <v/>
      </c>
      <c r="J263" s="215" t="str">
        <f t="shared" si="33"/>
        <v>B119rlLess than 5 sq.m.m²</v>
      </c>
      <c r="K263" s="216">
        <f>MATCH(J263,'[4]Pay Items'!$K$1:$K$646,0)</f>
        <v>197</v>
      </c>
      <c r="L263" s="217" t="str">
        <f t="shared" ref="L263:L326" ca="1" si="40">CELL("format",$F263)</f>
        <v>F0</v>
      </c>
      <c r="M263" s="217" t="str">
        <f t="shared" ref="M263:M326" ca="1" si="41">CELL("format",$G263)</f>
        <v>C2</v>
      </c>
      <c r="N263" s="217" t="str">
        <f t="shared" ref="N263:N326" ca="1" si="42">CELL("format",$H263)</f>
        <v>C2</v>
      </c>
    </row>
    <row r="264" spans="1:14" s="101" customFormat="1" ht="36" customHeight="1" x14ac:dyDescent="0.2">
      <c r="A264" s="65" t="s">
        <v>350</v>
      </c>
      <c r="B264" s="67" t="s">
        <v>324</v>
      </c>
      <c r="C264" s="50" t="s">
        <v>325</v>
      </c>
      <c r="D264" s="51"/>
      <c r="E264" s="52" t="s">
        <v>120</v>
      </c>
      <c r="F264" s="53">
        <v>45</v>
      </c>
      <c r="G264" s="54"/>
      <c r="H264" s="55">
        <f t="shared" si="38"/>
        <v>0</v>
      </c>
      <c r="I264" s="214" t="str">
        <f t="shared" ca="1" si="39"/>
        <v/>
      </c>
      <c r="J264" s="215" t="str">
        <f t="shared" ref="J264:J327" si="43">CLEAN(CONCATENATE(TRIM($A264),TRIM($C264),IF(LEFT($D264)&lt;&gt;"E",TRIM($D264),),TRIM($E264)))</f>
        <v>B120rl5 sq.m. to 20 sq.m.m²</v>
      </c>
      <c r="K264" s="216">
        <f>MATCH(J264,'[4]Pay Items'!$K$1:$K$646,0)</f>
        <v>198</v>
      </c>
      <c r="L264" s="217" t="str">
        <f t="shared" ca="1" si="40"/>
        <v>F0</v>
      </c>
      <c r="M264" s="217" t="str">
        <f t="shared" ca="1" si="41"/>
        <v>C2</v>
      </c>
      <c r="N264" s="217" t="str">
        <f t="shared" ca="1" si="42"/>
        <v>C2</v>
      </c>
    </row>
    <row r="265" spans="1:14" s="101" customFormat="1" ht="36" customHeight="1" x14ac:dyDescent="0.2">
      <c r="A265" s="65" t="s">
        <v>351</v>
      </c>
      <c r="B265" s="67" t="s">
        <v>326</v>
      </c>
      <c r="C265" s="50" t="s">
        <v>327</v>
      </c>
      <c r="D265" s="51" t="s">
        <v>115</v>
      </c>
      <c r="E265" s="52" t="s">
        <v>120</v>
      </c>
      <c r="F265" s="53">
        <v>580</v>
      </c>
      <c r="G265" s="54"/>
      <c r="H265" s="55">
        <f t="shared" si="38"/>
        <v>0</v>
      </c>
      <c r="I265" s="214" t="str">
        <f t="shared" ca="1" si="39"/>
        <v/>
      </c>
      <c r="J265" s="215" t="str">
        <f t="shared" si="43"/>
        <v>B121rlGreater than 20 sq.m.m²</v>
      </c>
      <c r="K265" s="216">
        <f>MATCH(J265,'[4]Pay Items'!$K$1:$K$646,0)</f>
        <v>199</v>
      </c>
      <c r="L265" s="217" t="str">
        <f t="shared" ca="1" si="40"/>
        <v>F0</v>
      </c>
      <c r="M265" s="217" t="str">
        <f t="shared" ca="1" si="41"/>
        <v>C2</v>
      </c>
      <c r="N265" s="217" t="str">
        <f t="shared" ca="1" si="42"/>
        <v>C2</v>
      </c>
    </row>
    <row r="266" spans="1:14" s="101" customFormat="1" ht="36" customHeight="1" x14ac:dyDescent="0.2">
      <c r="A266" s="65" t="s">
        <v>250</v>
      </c>
      <c r="B266" s="49" t="s">
        <v>535</v>
      </c>
      <c r="C266" s="50" t="s">
        <v>220</v>
      </c>
      <c r="D266" s="51" t="s">
        <v>2</v>
      </c>
      <c r="E266" s="52" t="s">
        <v>120</v>
      </c>
      <c r="F266" s="68">
        <v>5</v>
      </c>
      <c r="G266" s="54"/>
      <c r="H266" s="55">
        <f t="shared" si="38"/>
        <v>0</v>
      </c>
      <c r="I266" s="214" t="str">
        <f t="shared" ca="1" si="39"/>
        <v/>
      </c>
      <c r="J266" s="215" t="str">
        <f t="shared" si="43"/>
        <v>B124Adjustment of Precast Sidewalk BlocksCW 3235-R9m²</v>
      </c>
      <c r="K266" s="216">
        <f>MATCH(J266,'[4]Pay Items'!$K$1:$K$646,0)</f>
        <v>206</v>
      </c>
      <c r="L266" s="217" t="str">
        <f t="shared" ca="1" si="40"/>
        <v>F0</v>
      </c>
      <c r="M266" s="217" t="str">
        <f t="shared" ca="1" si="41"/>
        <v>C2</v>
      </c>
      <c r="N266" s="217" t="str">
        <f t="shared" ca="1" si="42"/>
        <v>C2</v>
      </c>
    </row>
    <row r="267" spans="1:14" s="101" customFormat="1" ht="36" customHeight="1" x14ac:dyDescent="0.2">
      <c r="A267" s="65" t="s">
        <v>251</v>
      </c>
      <c r="B267" s="49" t="s">
        <v>536</v>
      </c>
      <c r="C267" s="50" t="s">
        <v>221</v>
      </c>
      <c r="D267" s="51" t="s">
        <v>2</v>
      </c>
      <c r="E267" s="52" t="s">
        <v>120</v>
      </c>
      <c r="F267" s="53">
        <v>5</v>
      </c>
      <c r="G267" s="54"/>
      <c r="H267" s="55">
        <f t="shared" si="38"/>
        <v>0</v>
      </c>
      <c r="I267" s="214" t="str">
        <f t="shared" ca="1" si="39"/>
        <v/>
      </c>
      <c r="J267" s="215" t="str">
        <f t="shared" si="43"/>
        <v>B125Supply of Precast Sidewalk BlocksCW 3235-R9m²</v>
      </c>
      <c r="K267" s="216">
        <f>MATCH(J267,'[4]Pay Items'!$K$1:$K$646,0)</f>
        <v>207</v>
      </c>
      <c r="L267" s="217" t="str">
        <f t="shared" ca="1" si="40"/>
        <v>F0</v>
      </c>
      <c r="M267" s="217" t="str">
        <f t="shared" ca="1" si="41"/>
        <v>C2</v>
      </c>
      <c r="N267" s="217" t="str">
        <f t="shared" ca="1" si="42"/>
        <v>C2</v>
      </c>
    </row>
    <row r="268" spans="1:14" s="101" customFormat="1" ht="36" customHeight="1" x14ac:dyDescent="0.2">
      <c r="A268" s="65" t="s">
        <v>310</v>
      </c>
      <c r="B268" s="49" t="s">
        <v>537</v>
      </c>
      <c r="C268" s="50" t="s">
        <v>302</v>
      </c>
      <c r="D268" s="51" t="s">
        <v>2</v>
      </c>
      <c r="E268" s="52" t="s">
        <v>120</v>
      </c>
      <c r="F268" s="53">
        <v>5</v>
      </c>
      <c r="G268" s="54"/>
      <c r="H268" s="55">
        <f t="shared" si="38"/>
        <v>0</v>
      </c>
      <c r="I268" s="214" t="str">
        <f t="shared" ca="1" si="39"/>
        <v/>
      </c>
      <c r="J268" s="215" t="str">
        <f t="shared" si="43"/>
        <v>B125ARemoval of Precast Sidewalk BlocksCW 3235-R9m²</v>
      </c>
      <c r="K268" s="216">
        <f>MATCH(J268,'[4]Pay Items'!$K$1:$K$646,0)</f>
        <v>208</v>
      </c>
      <c r="L268" s="217" t="str">
        <f t="shared" ca="1" si="40"/>
        <v>F0</v>
      </c>
      <c r="M268" s="217" t="str">
        <f t="shared" ca="1" si="41"/>
        <v>C2</v>
      </c>
      <c r="N268" s="217" t="str">
        <f t="shared" ca="1" si="42"/>
        <v>C2</v>
      </c>
    </row>
    <row r="269" spans="1:14" s="101" customFormat="1" ht="36" customHeight="1" x14ac:dyDescent="0.2">
      <c r="A269" s="65" t="s">
        <v>352</v>
      </c>
      <c r="B269" s="49" t="s">
        <v>538</v>
      </c>
      <c r="C269" s="50" t="s">
        <v>181</v>
      </c>
      <c r="D269" s="51" t="s">
        <v>371</v>
      </c>
      <c r="E269" s="52"/>
      <c r="F269" s="62"/>
      <c r="G269" s="64"/>
      <c r="H269" s="55">
        <f t="shared" si="38"/>
        <v>0</v>
      </c>
      <c r="I269" s="214" t="str">
        <f t="shared" ca="1" si="39"/>
        <v>LOCKED</v>
      </c>
      <c r="J269" s="215" t="str">
        <f t="shared" si="43"/>
        <v>B126rConcrete Curb RemovalCW 3240-R10</v>
      </c>
      <c r="K269" s="216">
        <f>MATCH(J269,'[4]Pay Items'!$K$1:$K$646,0)</f>
        <v>209</v>
      </c>
      <c r="L269" s="217" t="str">
        <f t="shared" ca="1" si="40"/>
        <v>F0</v>
      </c>
      <c r="M269" s="217" t="str">
        <f t="shared" ca="1" si="41"/>
        <v>C2</v>
      </c>
      <c r="N269" s="217" t="str">
        <f t="shared" ca="1" si="42"/>
        <v>C2</v>
      </c>
    </row>
    <row r="270" spans="1:14" s="101" customFormat="1" ht="36" customHeight="1" x14ac:dyDescent="0.2">
      <c r="A270" s="65" t="s">
        <v>353</v>
      </c>
      <c r="B270" s="58" t="s">
        <v>185</v>
      </c>
      <c r="C270" s="50" t="s">
        <v>214</v>
      </c>
      <c r="D270" s="51" t="s">
        <v>115</v>
      </c>
      <c r="E270" s="52" t="s">
        <v>124</v>
      </c>
      <c r="F270" s="53">
        <v>480</v>
      </c>
      <c r="G270" s="54"/>
      <c r="H270" s="55">
        <f t="shared" si="38"/>
        <v>0</v>
      </c>
      <c r="I270" s="214" t="str">
        <f t="shared" ca="1" si="39"/>
        <v/>
      </c>
      <c r="J270" s="215" t="str">
        <f t="shared" si="43"/>
        <v>B129rCurb and Gutterm</v>
      </c>
      <c r="K270" s="216">
        <f>MATCH(J270,'[4]Pay Items'!$K$1:$K$646,0)</f>
        <v>214</v>
      </c>
      <c r="L270" s="217" t="str">
        <f t="shared" ca="1" si="40"/>
        <v>F0</v>
      </c>
      <c r="M270" s="217" t="str">
        <f t="shared" ca="1" si="41"/>
        <v>C2</v>
      </c>
      <c r="N270" s="217" t="str">
        <f t="shared" ca="1" si="42"/>
        <v>C2</v>
      </c>
    </row>
    <row r="271" spans="1:14" s="101" customFormat="1" ht="36" customHeight="1" x14ac:dyDescent="0.2">
      <c r="A271" s="66" t="s">
        <v>357</v>
      </c>
      <c r="B271" s="49" t="s">
        <v>539</v>
      </c>
      <c r="C271" s="50" t="s">
        <v>99</v>
      </c>
      <c r="D271" s="51" t="s">
        <v>448</v>
      </c>
      <c r="E271" s="52"/>
      <c r="F271" s="62"/>
      <c r="G271" s="64"/>
      <c r="H271" s="55">
        <f t="shared" si="38"/>
        <v>0</v>
      </c>
      <c r="I271" s="214" t="str">
        <f t="shared" ca="1" si="39"/>
        <v>LOCKED</v>
      </c>
      <c r="J271" s="215" t="str">
        <f t="shared" si="43"/>
        <v>B154rlConcrete Curb RenewalCW 3240-R10</v>
      </c>
      <c r="K271" s="216">
        <f>MATCH(J271,'[4]Pay Items'!$K$1:$K$646,0)</f>
        <v>262</v>
      </c>
      <c r="L271" s="217" t="str">
        <f t="shared" ca="1" si="40"/>
        <v>F0</v>
      </c>
      <c r="M271" s="217" t="str">
        <f t="shared" ca="1" si="41"/>
        <v>C2</v>
      </c>
      <c r="N271" s="217" t="str">
        <f t="shared" ca="1" si="42"/>
        <v>C2</v>
      </c>
    </row>
    <row r="272" spans="1:14" s="101" customFormat="1" ht="48" customHeight="1" x14ac:dyDescent="0.2">
      <c r="A272" s="66" t="s">
        <v>358</v>
      </c>
      <c r="B272" s="58" t="s">
        <v>185</v>
      </c>
      <c r="C272" s="50" t="s">
        <v>473</v>
      </c>
      <c r="D272" s="51" t="s">
        <v>328</v>
      </c>
      <c r="E272" s="52"/>
      <c r="F272" s="62"/>
      <c r="G272" s="64"/>
      <c r="H272" s="55">
        <f t="shared" si="38"/>
        <v>0</v>
      </c>
      <c r="I272" s="214" t="str">
        <f t="shared" ca="1" si="39"/>
        <v>LOCKED</v>
      </c>
      <c r="J272" s="215" t="str">
        <f t="shared" si="43"/>
        <v>B155rlType 2 Concrete Barrier (100 mm reveal ht, Dowelled)SD-205,SD-206A</v>
      </c>
      <c r="K272" s="216" t="e">
        <f>MATCH(J272,'[4]Pay Items'!$K$1:$K$646,0)</f>
        <v>#N/A</v>
      </c>
      <c r="L272" s="217" t="str">
        <f t="shared" ca="1" si="40"/>
        <v>F0</v>
      </c>
      <c r="M272" s="217" t="str">
        <f t="shared" ca="1" si="41"/>
        <v>C2</v>
      </c>
      <c r="N272" s="217" t="str">
        <f t="shared" ca="1" si="42"/>
        <v>C2</v>
      </c>
    </row>
    <row r="273" spans="1:14" s="101" customFormat="1" ht="36" customHeight="1" x14ac:dyDescent="0.2">
      <c r="A273" s="66" t="s">
        <v>449</v>
      </c>
      <c r="B273" s="103" t="s">
        <v>322</v>
      </c>
      <c r="C273" s="104" t="s">
        <v>330</v>
      </c>
      <c r="D273" s="105"/>
      <c r="E273" s="106" t="s">
        <v>124</v>
      </c>
      <c r="F273" s="53">
        <v>10</v>
      </c>
      <c r="G273" s="54"/>
      <c r="H273" s="55">
        <f t="shared" si="38"/>
        <v>0</v>
      </c>
      <c r="I273" s="214" t="str">
        <f t="shared" ca="1" si="39"/>
        <v/>
      </c>
      <c r="J273" s="215" t="str">
        <f t="shared" si="43"/>
        <v>B155rl^23 m to 30 mm</v>
      </c>
      <c r="K273" s="216">
        <f>MATCH(J273,'[4]Pay Items'!$K$1:$K$646,0)</f>
        <v>267</v>
      </c>
      <c r="L273" s="217" t="str">
        <f t="shared" ca="1" si="40"/>
        <v>F0</v>
      </c>
      <c r="M273" s="217" t="str">
        <f t="shared" ca="1" si="41"/>
        <v>C2</v>
      </c>
      <c r="N273" s="217" t="str">
        <f t="shared" ca="1" si="42"/>
        <v>C2</v>
      </c>
    </row>
    <row r="274" spans="1:14" s="101" customFormat="1" ht="36" customHeight="1" x14ac:dyDescent="0.2">
      <c r="A274" s="65" t="s">
        <v>362</v>
      </c>
      <c r="B274" s="49" t="s">
        <v>540</v>
      </c>
      <c r="C274" s="50" t="s">
        <v>370</v>
      </c>
      <c r="D274" s="51" t="s">
        <v>375</v>
      </c>
      <c r="E274" s="52" t="s">
        <v>123</v>
      </c>
      <c r="F274" s="68">
        <v>6</v>
      </c>
      <c r="G274" s="54"/>
      <c r="H274" s="55">
        <f t="shared" si="38"/>
        <v>0</v>
      </c>
      <c r="I274" s="214" t="str">
        <f t="shared" ca="1" si="39"/>
        <v/>
      </c>
      <c r="J274" s="215" t="str">
        <f t="shared" si="43"/>
        <v>B219Detectable Warning Surface TilesCW 3326-R3each</v>
      </c>
      <c r="K274" s="216">
        <f>MATCH(J274,'[4]Pay Items'!$K$1:$K$646,0)</f>
        <v>341</v>
      </c>
      <c r="L274" s="217" t="str">
        <f t="shared" ca="1" si="40"/>
        <v>F0</v>
      </c>
      <c r="M274" s="217" t="str">
        <f t="shared" ca="1" si="41"/>
        <v>C2</v>
      </c>
      <c r="N274" s="217" t="str">
        <f t="shared" ca="1" si="42"/>
        <v>C2</v>
      </c>
    </row>
    <row r="275" spans="1:14" s="101" customFormat="1" ht="36" customHeight="1" x14ac:dyDescent="0.2">
      <c r="A275" s="102"/>
      <c r="B275" s="70"/>
      <c r="C275" s="61" t="s">
        <v>487</v>
      </c>
      <c r="D275" s="62"/>
      <c r="E275" s="72"/>
      <c r="F275" s="62"/>
      <c r="G275" s="64"/>
      <c r="H275" s="55">
        <f t="shared" si="38"/>
        <v>0</v>
      </c>
      <c r="I275" s="214" t="str">
        <f t="shared" ca="1" si="39"/>
        <v>LOCKED</v>
      </c>
      <c r="J275" s="215" t="str">
        <f t="shared" si="43"/>
        <v>ROADWORKS - NEW CONSTRUCTION</v>
      </c>
      <c r="K275" s="216" t="e">
        <f>MATCH(J275,'[4]Pay Items'!$K$1:$K$646,0)</f>
        <v>#N/A</v>
      </c>
      <c r="L275" s="217" t="str">
        <f t="shared" ca="1" si="40"/>
        <v>F0</v>
      </c>
      <c r="M275" s="217" t="str">
        <f t="shared" ca="1" si="41"/>
        <v>C2</v>
      </c>
      <c r="N275" s="217" t="str">
        <f t="shared" ca="1" si="42"/>
        <v>C2</v>
      </c>
    </row>
    <row r="276" spans="1:14" s="101" customFormat="1" ht="48" customHeight="1" x14ac:dyDescent="0.2">
      <c r="A276" s="48" t="s">
        <v>138</v>
      </c>
      <c r="B276" s="49" t="s">
        <v>541</v>
      </c>
      <c r="C276" s="50" t="s">
        <v>249</v>
      </c>
      <c r="D276" s="51" t="s">
        <v>450</v>
      </c>
      <c r="E276" s="52"/>
      <c r="F276" s="62"/>
      <c r="G276" s="64"/>
      <c r="H276" s="55">
        <f t="shared" si="38"/>
        <v>0</v>
      </c>
      <c r="I276" s="214" t="str">
        <f t="shared" ca="1" si="39"/>
        <v>LOCKED</v>
      </c>
      <c r="J276" s="215" t="str">
        <f t="shared" si="43"/>
        <v>C001Concrete Pavements, Median Slabs, Bull-noses, and Safety MediansCW 3310-R18</v>
      </c>
      <c r="K276" s="216">
        <f>MATCH(J276,'[4]Pay Items'!$K$1:$K$646,0)</f>
        <v>344</v>
      </c>
      <c r="L276" s="217" t="str">
        <f t="shared" ca="1" si="40"/>
        <v>F0</v>
      </c>
      <c r="M276" s="217" t="str">
        <f t="shared" ca="1" si="41"/>
        <v>C2</v>
      </c>
      <c r="N276" s="217" t="str">
        <f t="shared" ca="1" si="42"/>
        <v>C2</v>
      </c>
    </row>
    <row r="277" spans="1:14" s="101" customFormat="1" ht="48" customHeight="1" x14ac:dyDescent="0.2">
      <c r="A277" s="48" t="s">
        <v>139</v>
      </c>
      <c r="B277" s="58" t="s">
        <v>185</v>
      </c>
      <c r="C277" s="50" t="s">
        <v>488</v>
      </c>
      <c r="D277" s="51" t="s">
        <v>115</v>
      </c>
      <c r="E277" s="52" t="s">
        <v>120</v>
      </c>
      <c r="F277" s="68">
        <v>140</v>
      </c>
      <c r="G277" s="54"/>
      <c r="H277" s="55">
        <f t="shared" si="38"/>
        <v>0</v>
      </c>
      <c r="I277" s="214" t="str">
        <f t="shared" ca="1" si="39"/>
        <v/>
      </c>
      <c r="J277" s="215" t="str">
        <f t="shared" si="43"/>
        <v>C011Construction of 150 mm Type 2 Concrete Pavement (Reinforced)m²</v>
      </c>
      <c r="K277" s="216" t="e">
        <f>MATCH(J277,'[4]Pay Items'!$K$1:$K$646,0)</f>
        <v>#N/A</v>
      </c>
      <c r="L277" s="217" t="str">
        <f t="shared" ca="1" si="40"/>
        <v>F0</v>
      </c>
      <c r="M277" s="217" t="str">
        <f t="shared" ca="1" si="41"/>
        <v>C2</v>
      </c>
      <c r="N277" s="217" t="str">
        <f t="shared" ca="1" si="42"/>
        <v>C2</v>
      </c>
    </row>
    <row r="278" spans="1:14" s="101" customFormat="1" ht="36" customHeight="1" x14ac:dyDescent="0.2">
      <c r="A278" s="48" t="s">
        <v>205</v>
      </c>
      <c r="B278" s="49" t="s">
        <v>542</v>
      </c>
      <c r="C278" s="50" t="s">
        <v>70</v>
      </c>
      <c r="D278" s="51" t="s">
        <v>450</v>
      </c>
      <c r="E278" s="52"/>
      <c r="F278" s="62"/>
      <c r="G278" s="64"/>
      <c r="H278" s="55">
        <f t="shared" si="38"/>
        <v>0</v>
      </c>
      <c r="I278" s="214" t="str">
        <f t="shared" ca="1" si="39"/>
        <v>LOCKED</v>
      </c>
      <c r="J278" s="215" t="str">
        <f t="shared" si="43"/>
        <v>C019Concrete Pavements for Early OpeningCW 3310-R18</v>
      </c>
      <c r="K278" s="216">
        <f>MATCH(J278,'[4]Pay Items'!$K$1:$K$646,0)</f>
        <v>359</v>
      </c>
      <c r="L278" s="217" t="str">
        <f t="shared" ca="1" si="40"/>
        <v>F0</v>
      </c>
      <c r="M278" s="217" t="str">
        <f t="shared" ca="1" si="41"/>
        <v>C2</v>
      </c>
      <c r="N278" s="217" t="str">
        <f t="shared" ca="1" si="42"/>
        <v>C2</v>
      </c>
    </row>
    <row r="279" spans="1:14" s="101" customFormat="1" ht="60" customHeight="1" x14ac:dyDescent="0.2">
      <c r="A279" s="48" t="s">
        <v>421</v>
      </c>
      <c r="B279" s="58" t="s">
        <v>185</v>
      </c>
      <c r="C279" s="50" t="s">
        <v>439</v>
      </c>
      <c r="D279" s="51"/>
      <c r="E279" s="52" t="s">
        <v>120</v>
      </c>
      <c r="F279" s="68">
        <v>140</v>
      </c>
      <c r="G279" s="54"/>
      <c r="H279" s="55">
        <f t="shared" si="38"/>
        <v>0</v>
      </c>
      <c r="I279" s="214" t="str">
        <f t="shared" ca="1" si="39"/>
        <v/>
      </c>
      <c r="J279" s="215" t="str">
        <f t="shared" si="43"/>
        <v>C029-72Construction of 150 mm Type 4 Concrete Pavement for Early Opening 72 Hour (Reinforced)m²</v>
      </c>
      <c r="K279" s="216">
        <f>MATCH(J279,'[4]Pay Items'!$K$1:$K$646,0)</f>
        <v>380</v>
      </c>
      <c r="L279" s="217" t="str">
        <f t="shared" ca="1" si="40"/>
        <v>F0</v>
      </c>
      <c r="M279" s="217" t="str">
        <f t="shared" ca="1" si="41"/>
        <v>C2</v>
      </c>
      <c r="N279" s="217" t="str">
        <f t="shared" ca="1" si="42"/>
        <v>C2</v>
      </c>
    </row>
    <row r="280" spans="1:14" s="101" customFormat="1" ht="48" customHeight="1" x14ac:dyDescent="0.2">
      <c r="A280" s="48" t="s">
        <v>206</v>
      </c>
      <c r="B280" s="49" t="s">
        <v>543</v>
      </c>
      <c r="C280" s="50" t="s">
        <v>193</v>
      </c>
      <c r="D280" s="51" t="s">
        <v>450</v>
      </c>
      <c r="E280" s="52"/>
      <c r="F280" s="62"/>
      <c r="G280" s="64"/>
      <c r="H280" s="55">
        <f t="shared" si="38"/>
        <v>0</v>
      </c>
      <c r="I280" s="214" t="str">
        <f t="shared" ca="1" si="39"/>
        <v>LOCKED</v>
      </c>
      <c r="J280" s="215" t="str">
        <f t="shared" si="43"/>
        <v>C032Concrete Curbs, Curb and Gutter, and Splash StripsCW 3310-R18</v>
      </c>
      <c r="K280" s="216">
        <f>MATCH(J280,'[4]Pay Items'!$K$1:$K$646,0)</f>
        <v>384</v>
      </c>
      <c r="L280" s="217" t="str">
        <f t="shared" ca="1" si="40"/>
        <v>F0</v>
      </c>
      <c r="M280" s="217" t="str">
        <f t="shared" ca="1" si="41"/>
        <v>C2</v>
      </c>
      <c r="N280" s="217" t="str">
        <f t="shared" ca="1" si="42"/>
        <v>C2</v>
      </c>
    </row>
    <row r="281" spans="1:14" s="101" customFormat="1" ht="48" customHeight="1" x14ac:dyDescent="0.2">
      <c r="A281" s="76" t="s">
        <v>273</v>
      </c>
      <c r="B281" s="58" t="s">
        <v>185</v>
      </c>
      <c r="C281" s="50" t="s">
        <v>544</v>
      </c>
      <c r="D281" s="51" t="s">
        <v>213</v>
      </c>
      <c r="E281" s="52" t="s">
        <v>124</v>
      </c>
      <c r="F281" s="68">
        <v>20</v>
      </c>
      <c r="G281" s="54"/>
      <c r="H281" s="55">
        <f t="shared" si="38"/>
        <v>0</v>
      </c>
      <c r="I281" s="214" t="str">
        <f t="shared" ca="1" si="39"/>
        <v/>
      </c>
      <c r="J281" s="215" t="str">
        <f t="shared" si="43"/>
        <v>C037Construction of Modified Barrier (150 mm ht, Type 2, Integral)SD-203Bm</v>
      </c>
      <c r="K281" s="216" t="e">
        <f>MATCH(J281,'[4]Pay Items'!$K$1:$K$646,0)</f>
        <v>#N/A</v>
      </c>
      <c r="L281" s="217" t="str">
        <f t="shared" ca="1" si="40"/>
        <v>F0</v>
      </c>
      <c r="M281" s="217" t="str">
        <f t="shared" ca="1" si="41"/>
        <v>C2</v>
      </c>
      <c r="N281" s="217" t="str">
        <f t="shared" ca="1" si="42"/>
        <v>C2</v>
      </c>
    </row>
    <row r="282" spans="1:14" s="101" customFormat="1" ht="60" customHeight="1" x14ac:dyDescent="0.2">
      <c r="A282" s="48" t="s">
        <v>274</v>
      </c>
      <c r="B282" s="58" t="s">
        <v>186</v>
      </c>
      <c r="C282" s="50" t="s">
        <v>489</v>
      </c>
      <c r="D282" s="51" t="s">
        <v>184</v>
      </c>
      <c r="E282" s="52" t="s">
        <v>124</v>
      </c>
      <c r="F282" s="68">
        <v>380</v>
      </c>
      <c r="G282" s="54"/>
      <c r="H282" s="55">
        <f t="shared" si="38"/>
        <v>0</v>
      </c>
      <c r="I282" s="214" t="str">
        <f t="shared" ca="1" si="39"/>
        <v/>
      </c>
      <c r="J282" s="215" t="str">
        <f t="shared" si="43"/>
        <v>C038Construction of Curb and Gutter (180 mm ht Slip Form, Barrier, Integral, 600 mm width, 150 mm Plain Type 2 Concrete Pavement)SD-200m</v>
      </c>
      <c r="K282" s="216" t="e">
        <f>MATCH(J282,'[4]Pay Items'!$K$1:$K$646,0)</f>
        <v>#N/A</v>
      </c>
      <c r="L282" s="217" t="str">
        <f t="shared" ca="1" si="40"/>
        <v>F0</v>
      </c>
      <c r="M282" s="217" t="str">
        <f t="shared" ca="1" si="41"/>
        <v>C2</v>
      </c>
      <c r="N282" s="217" t="str">
        <f t="shared" ca="1" si="42"/>
        <v>C2</v>
      </c>
    </row>
    <row r="283" spans="1:14" s="101" customFormat="1" ht="72" customHeight="1" x14ac:dyDescent="0.2">
      <c r="A283" s="48" t="s">
        <v>275</v>
      </c>
      <c r="B283" s="58" t="s">
        <v>187</v>
      </c>
      <c r="C283" s="50" t="s">
        <v>490</v>
      </c>
      <c r="D283" s="51" t="s">
        <v>241</v>
      </c>
      <c r="E283" s="52" t="s">
        <v>124</v>
      </c>
      <c r="F283" s="68">
        <v>40</v>
      </c>
      <c r="G283" s="54"/>
      <c r="H283" s="55">
        <f t="shared" si="38"/>
        <v>0</v>
      </c>
      <c r="I283" s="214" t="str">
        <f t="shared" ca="1" si="39"/>
        <v/>
      </c>
      <c r="J283" s="215" t="str">
        <f t="shared" si="43"/>
        <v>C039Construction of Curb and Gutter (180 mm ht Slip Form, Modified Barrier, Integral, 600 mm width, 150 mm Plain Type 2 Concrete Pavement)SD-200 SD-203Bm</v>
      </c>
      <c r="K283" s="216" t="e">
        <f>MATCH(J283,'[4]Pay Items'!$K$1:$K$646,0)</f>
        <v>#N/A</v>
      </c>
      <c r="L283" s="217" t="str">
        <f t="shared" ca="1" si="40"/>
        <v>F0</v>
      </c>
      <c r="M283" s="217" t="str">
        <f t="shared" ca="1" si="41"/>
        <v>C2</v>
      </c>
      <c r="N283" s="217" t="str">
        <f t="shared" ca="1" si="42"/>
        <v>C2</v>
      </c>
    </row>
    <row r="284" spans="1:14" s="101" customFormat="1" ht="60" customHeight="1" x14ac:dyDescent="0.2">
      <c r="A284" s="48" t="s">
        <v>207</v>
      </c>
      <c r="B284" s="58" t="s">
        <v>188</v>
      </c>
      <c r="C284" s="50" t="s">
        <v>512</v>
      </c>
      <c r="D284" s="51" t="s">
        <v>242</v>
      </c>
      <c r="E284" s="52" t="s">
        <v>124</v>
      </c>
      <c r="F284" s="68">
        <v>40</v>
      </c>
      <c r="G284" s="54"/>
      <c r="H284" s="55">
        <f t="shared" si="38"/>
        <v>0</v>
      </c>
      <c r="I284" s="214" t="str">
        <f t="shared" ca="1" si="39"/>
        <v/>
      </c>
      <c r="J284" s="215" t="str">
        <f t="shared" si="43"/>
        <v>C040Construction of Curb and Gutter (40 mm ht, Lip Curb, Integral, 600 mm width, 150 mm Plain Slip Form Type 2 Concrete Pavement)SD-200 SD-202Bm</v>
      </c>
      <c r="K284" s="216" t="e">
        <f>MATCH(J284,'[4]Pay Items'!$K$1:$K$646,0)</f>
        <v>#N/A</v>
      </c>
      <c r="L284" s="217" t="str">
        <f t="shared" ca="1" si="40"/>
        <v>F0</v>
      </c>
      <c r="M284" s="217" t="str">
        <f t="shared" ca="1" si="41"/>
        <v>C2</v>
      </c>
      <c r="N284" s="217" t="str">
        <f t="shared" ca="1" si="42"/>
        <v>C2</v>
      </c>
    </row>
    <row r="285" spans="1:14" s="101" customFormat="1" ht="60" customHeight="1" x14ac:dyDescent="0.2">
      <c r="A285" s="48" t="s">
        <v>208</v>
      </c>
      <c r="B285" s="107" t="s">
        <v>189</v>
      </c>
      <c r="C285" s="50" t="s">
        <v>492</v>
      </c>
      <c r="D285" s="51" t="s">
        <v>424</v>
      </c>
      <c r="E285" s="52" t="s">
        <v>124</v>
      </c>
      <c r="F285" s="68">
        <v>10</v>
      </c>
      <c r="G285" s="54"/>
      <c r="H285" s="55">
        <f t="shared" si="38"/>
        <v>0</v>
      </c>
      <c r="I285" s="214" t="str">
        <f t="shared" ca="1" si="39"/>
        <v/>
      </c>
      <c r="J285" s="215" t="str">
        <f t="shared" si="43"/>
        <v>C041Construction of Curb and Gutter (8-12 mm ht, Curb Ramp, Integral, 600 mm width, 150 mm Plain Type 2 Concrete Pavement)SD-200 SD-229Em</v>
      </c>
      <c r="K285" s="216" t="e">
        <f>MATCH(J285,'[4]Pay Items'!$K$1:$K$646,0)</f>
        <v>#N/A</v>
      </c>
      <c r="L285" s="217" t="str">
        <f t="shared" ca="1" si="40"/>
        <v>F0</v>
      </c>
      <c r="M285" s="217" t="str">
        <f t="shared" ca="1" si="41"/>
        <v>C2</v>
      </c>
      <c r="N285" s="217" t="str">
        <f t="shared" ca="1" si="42"/>
        <v>C2</v>
      </c>
    </row>
    <row r="286" spans="1:14" s="101" customFormat="1" ht="36" customHeight="1" x14ac:dyDescent="0.2">
      <c r="A286" s="48" t="s">
        <v>6</v>
      </c>
      <c r="B286" s="49" t="s">
        <v>545</v>
      </c>
      <c r="C286" s="50" t="s">
        <v>215</v>
      </c>
      <c r="D286" s="51" t="s">
        <v>420</v>
      </c>
      <c r="E286" s="69"/>
      <c r="F286" s="62"/>
      <c r="G286" s="64"/>
      <c r="H286" s="55">
        <f t="shared" si="38"/>
        <v>0</v>
      </c>
      <c r="I286" s="214" t="str">
        <f t="shared" ca="1" si="39"/>
        <v>LOCKED</v>
      </c>
      <c r="J286" s="215" t="str">
        <f t="shared" si="43"/>
        <v>C055Construction of Asphaltic Concrete PavementsCW 3410-R12</v>
      </c>
      <c r="K286" s="216">
        <f>MATCH(J286,'[4]Pay Items'!$K$1:$K$646,0)</f>
        <v>425</v>
      </c>
      <c r="L286" s="217" t="str">
        <f t="shared" ca="1" si="40"/>
        <v>F0</v>
      </c>
      <c r="M286" s="217" t="str">
        <f t="shared" ca="1" si="41"/>
        <v>C2</v>
      </c>
      <c r="N286" s="217" t="str">
        <f t="shared" ca="1" si="42"/>
        <v>C2</v>
      </c>
    </row>
    <row r="287" spans="1:14" s="101" customFormat="1" ht="36" customHeight="1" x14ac:dyDescent="0.2">
      <c r="A287" s="48" t="s">
        <v>216</v>
      </c>
      <c r="B287" s="58" t="s">
        <v>185</v>
      </c>
      <c r="C287" s="50" t="s">
        <v>191</v>
      </c>
      <c r="D287" s="51"/>
      <c r="E287" s="52"/>
      <c r="F287" s="62"/>
      <c r="G287" s="64"/>
      <c r="H287" s="55">
        <f t="shared" si="38"/>
        <v>0</v>
      </c>
      <c r="I287" s="214" t="str">
        <f t="shared" ca="1" si="39"/>
        <v>LOCKED</v>
      </c>
      <c r="J287" s="215" t="str">
        <f t="shared" si="43"/>
        <v>C056Main Line Paving</v>
      </c>
      <c r="K287" s="216">
        <f>MATCH(J287,'[4]Pay Items'!$K$1:$K$646,0)</f>
        <v>426</v>
      </c>
      <c r="L287" s="217" t="str">
        <f t="shared" ca="1" si="40"/>
        <v>F0</v>
      </c>
      <c r="M287" s="217" t="str">
        <f t="shared" ca="1" si="41"/>
        <v>C2</v>
      </c>
      <c r="N287" s="217" t="str">
        <f t="shared" ca="1" si="42"/>
        <v>C2</v>
      </c>
    </row>
    <row r="288" spans="1:14" s="101" customFormat="1" ht="36" customHeight="1" x14ac:dyDescent="0.2">
      <c r="A288" s="48" t="s">
        <v>217</v>
      </c>
      <c r="B288" s="67" t="s">
        <v>322</v>
      </c>
      <c r="C288" s="50" t="s">
        <v>334</v>
      </c>
      <c r="D288" s="51"/>
      <c r="E288" s="52" t="s">
        <v>122</v>
      </c>
      <c r="F288" s="53">
        <v>580</v>
      </c>
      <c r="G288" s="54"/>
      <c r="H288" s="55">
        <f t="shared" si="38"/>
        <v>0</v>
      </c>
      <c r="I288" s="214" t="str">
        <f t="shared" ca="1" si="39"/>
        <v/>
      </c>
      <c r="J288" s="215" t="str">
        <f t="shared" si="43"/>
        <v>C058Type IAtonne</v>
      </c>
      <c r="K288" s="216">
        <f>MATCH(J288,'[4]Pay Items'!$K$1:$K$646,0)</f>
        <v>427</v>
      </c>
      <c r="L288" s="217" t="str">
        <f t="shared" ca="1" si="40"/>
        <v>F0</v>
      </c>
      <c r="M288" s="217" t="str">
        <f t="shared" ca="1" si="41"/>
        <v>C2</v>
      </c>
      <c r="N288" s="217" t="str">
        <f t="shared" ca="1" si="42"/>
        <v>C2</v>
      </c>
    </row>
    <row r="289" spans="1:14" s="101" customFormat="1" ht="36" customHeight="1" x14ac:dyDescent="0.2">
      <c r="A289" s="48" t="s">
        <v>218</v>
      </c>
      <c r="B289" s="58" t="s">
        <v>186</v>
      </c>
      <c r="C289" s="50" t="s">
        <v>192</v>
      </c>
      <c r="D289" s="51"/>
      <c r="E289" s="52"/>
      <c r="F289" s="62"/>
      <c r="G289" s="64"/>
      <c r="H289" s="55">
        <f t="shared" si="38"/>
        <v>0</v>
      </c>
      <c r="I289" s="214" t="str">
        <f t="shared" ca="1" si="39"/>
        <v>LOCKED</v>
      </c>
      <c r="J289" s="215" t="str">
        <f t="shared" si="43"/>
        <v>C059Tie-ins and Approaches</v>
      </c>
      <c r="K289" s="216">
        <f>MATCH(J289,'[4]Pay Items'!$K$1:$K$646,0)</f>
        <v>429</v>
      </c>
      <c r="L289" s="217" t="str">
        <f t="shared" ca="1" si="40"/>
        <v>F0</v>
      </c>
      <c r="M289" s="217" t="str">
        <f t="shared" ca="1" si="41"/>
        <v>C2</v>
      </c>
      <c r="N289" s="217" t="str">
        <f t="shared" ca="1" si="42"/>
        <v>C2</v>
      </c>
    </row>
    <row r="290" spans="1:14" s="101" customFormat="1" ht="36" customHeight="1" x14ac:dyDescent="0.2">
      <c r="A290" s="48" t="s">
        <v>219</v>
      </c>
      <c r="B290" s="67" t="s">
        <v>322</v>
      </c>
      <c r="C290" s="50" t="s">
        <v>334</v>
      </c>
      <c r="D290" s="51"/>
      <c r="E290" s="52" t="s">
        <v>122</v>
      </c>
      <c r="F290" s="53">
        <v>50</v>
      </c>
      <c r="G290" s="54"/>
      <c r="H290" s="55">
        <f t="shared" si="38"/>
        <v>0</v>
      </c>
      <c r="I290" s="214" t="str">
        <f t="shared" ca="1" si="39"/>
        <v/>
      </c>
      <c r="J290" s="215" t="str">
        <f t="shared" si="43"/>
        <v>C060Type IAtonne</v>
      </c>
      <c r="K290" s="216">
        <f>MATCH(J290,'[4]Pay Items'!$K$1:$K$646,0)</f>
        <v>430</v>
      </c>
      <c r="L290" s="217" t="str">
        <f t="shared" ca="1" si="40"/>
        <v>F0</v>
      </c>
      <c r="M290" s="217" t="str">
        <f t="shared" ca="1" si="41"/>
        <v>C2</v>
      </c>
      <c r="N290" s="217" t="str">
        <f t="shared" ca="1" si="42"/>
        <v>C2</v>
      </c>
    </row>
    <row r="291" spans="1:14" s="101" customFormat="1" ht="36" customHeight="1" x14ac:dyDescent="0.2">
      <c r="A291" s="102"/>
      <c r="B291" s="70"/>
      <c r="C291" s="61" t="s">
        <v>132</v>
      </c>
      <c r="D291" s="62"/>
      <c r="E291" s="71"/>
      <c r="F291" s="62"/>
      <c r="G291" s="64"/>
      <c r="H291" s="55">
        <f t="shared" si="38"/>
        <v>0</v>
      </c>
      <c r="I291" s="214" t="str">
        <f t="shared" ca="1" si="39"/>
        <v>LOCKED</v>
      </c>
      <c r="J291" s="215" t="str">
        <f t="shared" si="43"/>
        <v>JOINT AND CRACK SEALING</v>
      </c>
      <c r="K291" s="216">
        <f>MATCH(J291,'[4]Pay Items'!$K$1:$K$646,0)</f>
        <v>436</v>
      </c>
      <c r="L291" s="217" t="str">
        <f t="shared" ca="1" si="40"/>
        <v>F0</v>
      </c>
      <c r="M291" s="217" t="str">
        <f t="shared" ca="1" si="41"/>
        <v>C2</v>
      </c>
      <c r="N291" s="217" t="str">
        <f t="shared" ca="1" si="42"/>
        <v>C2</v>
      </c>
    </row>
    <row r="292" spans="1:14" s="101" customFormat="1" ht="36" customHeight="1" x14ac:dyDescent="0.2">
      <c r="A292" s="48" t="s">
        <v>277</v>
      </c>
      <c r="B292" s="49" t="s">
        <v>546</v>
      </c>
      <c r="C292" s="50" t="s">
        <v>48</v>
      </c>
      <c r="D292" s="51" t="s">
        <v>343</v>
      </c>
      <c r="E292" s="52" t="s">
        <v>124</v>
      </c>
      <c r="F292" s="68">
        <v>450</v>
      </c>
      <c r="G292" s="54"/>
      <c r="H292" s="55">
        <f t="shared" si="38"/>
        <v>0</v>
      </c>
      <c r="I292" s="214" t="str">
        <f t="shared" ca="1" si="39"/>
        <v/>
      </c>
      <c r="J292" s="215" t="str">
        <f t="shared" si="43"/>
        <v>D006Reflective Crack MaintenanceCW 3250-R7m</v>
      </c>
      <c r="K292" s="216">
        <f>MATCH(J292,'[4]Pay Items'!$K$1:$K$646,0)</f>
        <v>442</v>
      </c>
      <c r="L292" s="217" t="str">
        <f t="shared" ca="1" si="40"/>
        <v>F0</v>
      </c>
      <c r="M292" s="217" t="str">
        <f t="shared" ca="1" si="41"/>
        <v>C2</v>
      </c>
      <c r="N292" s="217" t="str">
        <f t="shared" ca="1" si="42"/>
        <v>C2</v>
      </c>
    </row>
    <row r="293" spans="1:14" s="101" customFormat="1" ht="48" customHeight="1" x14ac:dyDescent="0.2">
      <c r="A293" s="102"/>
      <c r="B293" s="70"/>
      <c r="C293" s="61" t="s">
        <v>133</v>
      </c>
      <c r="D293" s="62"/>
      <c r="E293" s="71"/>
      <c r="F293" s="62"/>
      <c r="G293" s="64"/>
      <c r="H293" s="55">
        <f t="shared" si="38"/>
        <v>0</v>
      </c>
      <c r="I293" s="214" t="str">
        <f t="shared" ca="1" si="39"/>
        <v>LOCKED</v>
      </c>
      <c r="J293" s="215" t="str">
        <f t="shared" si="43"/>
        <v>ASSOCIATED DRAINAGE AND UNDERGROUND WORKS</v>
      </c>
      <c r="K293" s="216">
        <f>MATCH(J293,'[4]Pay Items'!$K$1:$K$646,0)</f>
        <v>444</v>
      </c>
      <c r="L293" s="217" t="str">
        <f t="shared" ca="1" si="40"/>
        <v>F0</v>
      </c>
      <c r="M293" s="217" t="str">
        <f t="shared" ca="1" si="41"/>
        <v>C2</v>
      </c>
      <c r="N293" s="217" t="str">
        <f t="shared" ca="1" si="42"/>
        <v>C2</v>
      </c>
    </row>
    <row r="294" spans="1:14" s="101" customFormat="1" ht="36" customHeight="1" x14ac:dyDescent="0.2">
      <c r="A294" s="48" t="s">
        <v>140</v>
      </c>
      <c r="B294" s="49" t="s">
        <v>547</v>
      </c>
      <c r="C294" s="50" t="s">
        <v>222</v>
      </c>
      <c r="D294" s="51" t="s">
        <v>3</v>
      </c>
      <c r="E294" s="52"/>
      <c r="F294" s="62"/>
      <c r="G294" s="64"/>
      <c r="H294" s="55">
        <f t="shared" si="38"/>
        <v>0</v>
      </c>
      <c r="I294" s="214" t="str">
        <f t="shared" ca="1" si="39"/>
        <v>LOCKED</v>
      </c>
      <c r="J294" s="215" t="str">
        <f t="shared" si="43"/>
        <v>E003Catch BasinCW 2130-R12</v>
      </c>
      <c r="K294" s="216">
        <f>MATCH(J294,'[4]Pay Items'!$K$1:$K$646,0)</f>
        <v>445</v>
      </c>
      <c r="L294" s="217" t="str">
        <f t="shared" ca="1" si="40"/>
        <v>F0</v>
      </c>
      <c r="M294" s="217" t="str">
        <f t="shared" ca="1" si="41"/>
        <v>C2</v>
      </c>
      <c r="N294" s="217" t="str">
        <f t="shared" ca="1" si="42"/>
        <v>C2</v>
      </c>
    </row>
    <row r="295" spans="1:14" s="101" customFormat="1" ht="36" customHeight="1" x14ac:dyDescent="0.2">
      <c r="A295" s="48" t="s">
        <v>389</v>
      </c>
      <c r="B295" s="58" t="s">
        <v>185</v>
      </c>
      <c r="C295" s="50" t="s">
        <v>378</v>
      </c>
      <c r="D295" s="51"/>
      <c r="E295" s="52" t="s">
        <v>123</v>
      </c>
      <c r="F295" s="68">
        <v>1</v>
      </c>
      <c r="G295" s="54"/>
      <c r="H295" s="55">
        <f t="shared" si="38"/>
        <v>0</v>
      </c>
      <c r="I295" s="214" t="str">
        <f t="shared" ca="1" si="39"/>
        <v/>
      </c>
      <c r="J295" s="215" t="str">
        <f t="shared" si="43"/>
        <v>E004ASD-024, 1200 mm deepeach</v>
      </c>
      <c r="K295" s="216" t="e">
        <f>MATCH(J295,'[4]Pay Items'!$K$1:$K$646,0)</f>
        <v>#N/A</v>
      </c>
      <c r="L295" s="217" t="str">
        <f t="shared" ca="1" si="40"/>
        <v>F0</v>
      </c>
      <c r="M295" s="217" t="str">
        <f t="shared" ca="1" si="41"/>
        <v>C2</v>
      </c>
      <c r="N295" s="217" t="str">
        <f t="shared" ca="1" si="42"/>
        <v>C2</v>
      </c>
    </row>
    <row r="296" spans="1:14" s="101" customFormat="1" ht="36" customHeight="1" x14ac:dyDescent="0.2">
      <c r="A296" s="48" t="s">
        <v>144</v>
      </c>
      <c r="B296" s="49" t="s">
        <v>548</v>
      </c>
      <c r="C296" s="50" t="s">
        <v>225</v>
      </c>
      <c r="D296" s="51" t="s">
        <v>3</v>
      </c>
      <c r="E296" s="52"/>
      <c r="F296" s="62"/>
      <c r="G296" s="64"/>
      <c r="H296" s="55">
        <f t="shared" si="38"/>
        <v>0</v>
      </c>
      <c r="I296" s="214" t="str">
        <f t="shared" ca="1" si="39"/>
        <v>LOCKED</v>
      </c>
      <c r="J296" s="215" t="str">
        <f t="shared" si="43"/>
        <v>E008Sewer ServiceCW 2130-R12</v>
      </c>
      <c r="K296" s="216">
        <f>MATCH(J296,'[4]Pay Items'!$K$1:$K$646,0)</f>
        <v>457</v>
      </c>
      <c r="L296" s="217" t="str">
        <f t="shared" ca="1" si="40"/>
        <v>F0</v>
      </c>
      <c r="M296" s="217" t="str">
        <f t="shared" ca="1" si="41"/>
        <v>C2</v>
      </c>
      <c r="N296" s="217" t="str">
        <f t="shared" ca="1" si="42"/>
        <v>C2</v>
      </c>
    </row>
    <row r="297" spans="1:14" s="101" customFormat="1" ht="36" customHeight="1" x14ac:dyDescent="0.2">
      <c r="A297" s="48" t="s">
        <v>22</v>
      </c>
      <c r="B297" s="58" t="s">
        <v>185</v>
      </c>
      <c r="C297" s="50" t="s">
        <v>477</v>
      </c>
      <c r="D297" s="51"/>
      <c r="E297" s="52"/>
      <c r="F297" s="62"/>
      <c r="G297" s="64"/>
      <c r="H297" s="55">
        <f t="shared" si="38"/>
        <v>0</v>
      </c>
      <c r="I297" s="214" t="str">
        <f t="shared" ca="1" si="39"/>
        <v>LOCKED</v>
      </c>
      <c r="J297" s="215" t="str">
        <f t="shared" si="43"/>
        <v>E009250 mm, PVC</v>
      </c>
      <c r="K297" s="216" t="e">
        <f>MATCH(J297,'[4]Pay Items'!$K$1:$K$646,0)</f>
        <v>#N/A</v>
      </c>
      <c r="L297" s="217" t="str">
        <f t="shared" ca="1" si="40"/>
        <v>F0</v>
      </c>
      <c r="M297" s="217" t="str">
        <f t="shared" ca="1" si="41"/>
        <v>C2</v>
      </c>
      <c r="N297" s="217" t="str">
        <f t="shared" ca="1" si="42"/>
        <v>C2</v>
      </c>
    </row>
    <row r="298" spans="1:14" s="101" customFormat="1" ht="48" customHeight="1" x14ac:dyDescent="0.2">
      <c r="A298" s="48" t="s">
        <v>23</v>
      </c>
      <c r="B298" s="67" t="s">
        <v>322</v>
      </c>
      <c r="C298" s="50" t="s">
        <v>493</v>
      </c>
      <c r="D298" s="51"/>
      <c r="E298" s="52" t="s">
        <v>124</v>
      </c>
      <c r="F298" s="68">
        <v>5</v>
      </c>
      <c r="G298" s="54"/>
      <c r="H298" s="55">
        <f t="shared" si="38"/>
        <v>0</v>
      </c>
      <c r="I298" s="214" t="str">
        <f t="shared" ca="1" si="39"/>
        <v/>
      </c>
      <c r="J298" s="215" t="str">
        <f t="shared" si="43"/>
        <v>E010In a Trench, Class 3 Type Sand Bedding, Class 3 Backfillm</v>
      </c>
      <c r="K298" s="216" t="e">
        <f>MATCH(J298,'[4]Pay Items'!$K$1:$K$646,0)</f>
        <v>#N/A</v>
      </c>
      <c r="L298" s="217" t="str">
        <f t="shared" ca="1" si="40"/>
        <v>F0</v>
      </c>
      <c r="M298" s="217" t="str">
        <f t="shared" ca="1" si="41"/>
        <v>C2</v>
      </c>
      <c r="N298" s="217" t="str">
        <f t="shared" ca="1" si="42"/>
        <v>C2</v>
      </c>
    </row>
    <row r="299" spans="1:14" s="101" customFormat="1" ht="36" customHeight="1" x14ac:dyDescent="0.2">
      <c r="A299" s="48" t="s">
        <v>28</v>
      </c>
      <c r="B299" s="49" t="s">
        <v>549</v>
      </c>
      <c r="C299" s="73" t="s">
        <v>396</v>
      </c>
      <c r="D299" s="74" t="s">
        <v>397</v>
      </c>
      <c r="E299" s="52"/>
      <c r="F299" s="62"/>
      <c r="G299" s="64"/>
      <c r="H299" s="55">
        <f t="shared" si="38"/>
        <v>0</v>
      </c>
      <c r="I299" s="214" t="str">
        <f t="shared" ca="1" si="39"/>
        <v>LOCKED</v>
      </c>
      <c r="J299" s="215" t="str">
        <f t="shared" si="43"/>
        <v>E023Frames &amp; CoversCW 3210-R8</v>
      </c>
      <c r="K299" s="216">
        <f>MATCH(J299,'[4]Pay Items'!$K$1:$K$646,0)</f>
        <v>511</v>
      </c>
      <c r="L299" s="217" t="str">
        <f t="shared" ca="1" si="40"/>
        <v>F0</v>
      </c>
      <c r="M299" s="217" t="str">
        <f t="shared" ca="1" si="41"/>
        <v>C2</v>
      </c>
      <c r="N299" s="217" t="str">
        <f t="shared" ca="1" si="42"/>
        <v>C2</v>
      </c>
    </row>
    <row r="300" spans="1:14" s="101" customFormat="1" ht="48" customHeight="1" x14ac:dyDescent="0.2">
      <c r="A300" s="48" t="s">
        <v>29</v>
      </c>
      <c r="B300" s="58" t="s">
        <v>185</v>
      </c>
      <c r="C300" s="75" t="s">
        <v>425</v>
      </c>
      <c r="D300" s="51"/>
      <c r="E300" s="52" t="s">
        <v>123</v>
      </c>
      <c r="F300" s="68">
        <v>1</v>
      </c>
      <c r="G300" s="54"/>
      <c r="H300" s="55">
        <f t="shared" si="38"/>
        <v>0</v>
      </c>
      <c r="I300" s="214" t="str">
        <f t="shared" ca="1" si="39"/>
        <v/>
      </c>
      <c r="J300" s="215" t="str">
        <f t="shared" si="43"/>
        <v>E024AP-006 - Standard Frame for Manhole and Catch Basineach</v>
      </c>
      <c r="K300" s="216">
        <f>MATCH(J300,'[4]Pay Items'!$K$1:$K$646,0)</f>
        <v>512</v>
      </c>
      <c r="L300" s="217" t="str">
        <f t="shared" ca="1" si="40"/>
        <v>F0</v>
      </c>
      <c r="M300" s="217" t="str">
        <f t="shared" ca="1" si="41"/>
        <v>C2</v>
      </c>
      <c r="N300" s="217" t="str">
        <f t="shared" ca="1" si="42"/>
        <v>C2</v>
      </c>
    </row>
    <row r="301" spans="1:14" s="101" customFormat="1" ht="48" customHeight="1" x14ac:dyDescent="0.2">
      <c r="A301" s="48" t="s">
        <v>30</v>
      </c>
      <c r="B301" s="58" t="s">
        <v>186</v>
      </c>
      <c r="C301" s="75" t="s">
        <v>426</v>
      </c>
      <c r="D301" s="51"/>
      <c r="E301" s="52" t="s">
        <v>123</v>
      </c>
      <c r="F301" s="68">
        <v>1</v>
      </c>
      <c r="G301" s="54"/>
      <c r="H301" s="55">
        <f t="shared" si="38"/>
        <v>0</v>
      </c>
      <c r="I301" s="214" t="str">
        <f t="shared" ca="1" si="39"/>
        <v/>
      </c>
      <c r="J301" s="215" t="str">
        <f t="shared" si="43"/>
        <v>E025AP-007 - Standard Solid Cover for Standard Frameeach</v>
      </c>
      <c r="K301" s="216">
        <f>MATCH(J301,'[4]Pay Items'!$K$1:$K$646,0)</f>
        <v>513</v>
      </c>
      <c r="L301" s="217" t="str">
        <f t="shared" ca="1" si="40"/>
        <v>F0</v>
      </c>
      <c r="M301" s="217" t="str">
        <f t="shared" ca="1" si="41"/>
        <v>C2</v>
      </c>
      <c r="N301" s="217" t="str">
        <f t="shared" ca="1" si="42"/>
        <v>C2</v>
      </c>
    </row>
    <row r="302" spans="1:14" s="101" customFormat="1" ht="48" customHeight="1" x14ac:dyDescent="0.2">
      <c r="A302" s="48" t="s">
        <v>43</v>
      </c>
      <c r="B302" s="49" t="s">
        <v>550</v>
      </c>
      <c r="C302" s="77" t="s">
        <v>337</v>
      </c>
      <c r="D302" s="51" t="s">
        <v>3</v>
      </c>
      <c r="E302" s="52"/>
      <c r="F302" s="62"/>
      <c r="G302" s="64"/>
      <c r="H302" s="55">
        <f t="shared" si="38"/>
        <v>0</v>
      </c>
      <c r="I302" s="214" t="str">
        <f t="shared" ca="1" si="39"/>
        <v>LOCKED</v>
      </c>
      <c r="J302" s="215" t="str">
        <f t="shared" si="43"/>
        <v>E042Connecting New Sewer Service to Existing Sewer ServiceCW 2130-R12</v>
      </c>
      <c r="K302" s="216">
        <f>MATCH(J302,'[4]Pay Items'!$K$1:$K$646,0)</f>
        <v>548</v>
      </c>
      <c r="L302" s="217" t="str">
        <f t="shared" ca="1" si="40"/>
        <v>F0</v>
      </c>
      <c r="M302" s="217" t="str">
        <f t="shared" ca="1" si="41"/>
        <v>C2</v>
      </c>
      <c r="N302" s="217" t="str">
        <f t="shared" ca="1" si="42"/>
        <v>C2</v>
      </c>
    </row>
    <row r="303" spans="1:14" s="101" customFormat="1" ht="36" customHeight="1" x14ac:dyDescent="0.2">
      <c r="A303" s="48" t="s">
        <v>44</v>
      </c>
      <c r="B303" s="58" t="s">
        <v>185</v>
      </c>
      <c r="C303" s="77" t="s">
        <v>388</v>
      </c>
      <c r="D303" s="51"/>
      <c r="E303" s="52" t="s">
        <v>123</v>
      </c>
      <c r="F303" s="68">
        <v>1</v>
      </c>
      <c r="G303" s="54"/>
      <c r="H303" s="55">
        <f t="shared" si="38"/>
        <v>0</v>
      </c>
      <c r="I303" s="214" t="str">
        <f t="shared" ca="1" si="39"/>
        <v/>
      </c>
      <c r="J303" s="215" t="str">
        <f t="shared" si="43"/>
        <v>E043250 mmeach</v>
      </c>
      <c r="K303" s="216" t="e">
        <f>MATCH(J303,'[4]Pay Items'!$K$1:$K$646,0)</f>
        <v>#N/A</v>
      </c>
      <c r="L303" s="217" t="str">
        <f t="shared" ca="1" si="40"/>
        <v>F0</v>
      </c>
      <c r="M303" s="217" t="str">
        <f t="shared" ca="1" si="41"/>
        <v>C2</v>
      </c>
      <c r="N303" s="217" t="str">
        <f t="shared" ca="1" si="42"/>
        <v>C2</v>
      </c>
    </row>
    <row r="304" spans="1:14" s="101" customFormat="1" ht="36" customHeight="1" x14ac:dyDescent="0.2">
      <c r="A304" s="48" t="s">
        <v>231</v>
      </c>
      <c r="B304" s="49" t="s">
        <v>551</v>
      </c>
      <c r="C304" s="50" t="s">
        <v>320</v>
      </c>
      <c r="D304" s="51" t="s">
        <v>3</v>
      </c>
      <c r="E304" s="52" t="s">
        <v>123</v>
      </c>
      <c r="F304" s="68">
        <v>1</v>
      </c>
      <c r="G304" s="54"/>
      <c r="H304" s="55">
        <f t="shared" si="38"/>
        <v>0</v>
      </c>
      <c r="I304" s="214" t="str">
        <f t="shared" ca="1" si="39"/>
        <v/>
      </c>
      <c r="J304" s="215" t="str">
        <f t="shared" si="43"/>
        <v>E046Removal of Existing Catch BasinsCW 2130-R12each</v>
      </c>
      <c r="K304" s="216">
        <f>MATCH(J304,'[4]Pay Items'!$K$1:$K$646,0)</f>
        <v>552</v>
      </c>
      <c r="L304" s="217" t="str">
        <f t="shared" ca="1" si="40"/>
        <v>F0</v>
      </c>
      <c r="M304" s="217" t="str">
        <f t="shared" ca="1" si="41"/>
        <v>C2</v>
      </c>
      <c r="N304" s="217" t="str">
        <f t="shared" ca="1" si="42"/>
        <v>C2</v>
      </c>
    </row>
    <row r="305" spans="1:14" s="101" customFormat="1" ht="36" customHeight="1" x14ac:dyDescent="0.2">
      <c r="A305" s="48" t="s">
        <v>233</v>
      </c>
      <c r="B305" s="49" t="s">
        <v>552</v>
      </c>
      <c r="C305" s="50" t="s">
        <v>229</v>
      </c>
      <c r="D305" s="51" t="s">
        <v>3</v>
      </c>
      <c r="E305" s="52" t="s">
        <v>123</v>
      </c>
      <c r="F305" s="68">
        <v>1</v>
      </c>
      <c r="G305" s="54"/>
      <c r="H305" s="55">
        <f t="shared" si="38"/>
        <v>0</v>
      </c>
      <c r="I305" s="214" t="str">
        <f t="shared" ca="1" si="39"/>
        <v/>
      </c>
      <c r="J305" s="215" t="str">
        <f t="shared" si="43"/>
        <v>E047Removal of Existing Catch PitCW 2130-R12each</v>
      </c>
      <c r="K305" s="216">
        <f>MATCH(J305,'[4]Pay Items'!$K$1:$K$646,0)</f>
        <v>553</v>
      </c>
      <c r="L305" s="217" t="str">
        <f t="shared" ca="1" si="40"/>
        <v>F0</v>
      </c>
      <c r="M305" s="217" t="str">
        <f t="shared" ca="1" si="41"/>
        <v>C2</v>
      </c>
      <c r="N305" s="217" t="str">
        <f t="shared" ca="1" si="42"/>
        <v>C2</v>
      </c>
    </row>
    <row r="306" spans="1:14" s="101" customFormat="1" ht="36" customHeight="1" x14ac:dyDescent="0.2">
      <c r="A306" s="102"/>
      <c r="B306" s="80"/>
      <c r="C306" s="61" t="s">
        <v>134</v>
      </c>
      <c r="D306" s="62"/>
      <c r="E306" s="71"/>
      <c r="F306" s="62"/>
      <c r="G306" s="64"/>
      <c r="H306" s="55">
        <f t="shared" si="38"/>
        <v>0</v>
      </c>
      <c r="I306" s="214" t="str">
        <f t="shared" ca="1" si="39"/>
        <v>LOCKED</v>
      </c>
      <c r="J306" s="215" t="str">
        <f t="shared" si="43"/>
        <v>ADJUSTMENTS</v>
      </c>
      <c r="K306" s="216">
        <f>MATCH(J306,'[4]Pay Items'!$K$1:$K$646,0)</f>
        <v>589</v>
      </c>
      <c r="L306" s="217" t="str">
        <f t="shared" ca="1" si="40"/>
        <v>F0</v>
      </c>
      <c r="M306" s="217" t="str">
        <f t="shared" ca="1" si="41"/>
        <v>C2</v>
      </c>
      <c r="N306" s="217" t="str">
        <f t="shared" ca="1" si="42"/>
        <v>C2</v>
      </c>
    </row>
    <row r="307" spans="1:14" s="101" customFormat="1" ht="36" customHeight="1" x14ac:dyDescent="0.2">
      <c r="A307" s="48" t="s">
        <v>145</v>
      </c>
      <c r="B307" s="49" t="s">
        <v>553</v>
      </c>
      <c r="C307" s="75" t="s">
        <v>398</v>
      </c>
      <c r="D307" s="74" t="s">
        <v>397</v>
      </c>
      <c r="E307" s="52" t="s">
        <v>123</v>
      </c>
      <c r="F307" s="68">
        <v>5</v>
      </c>
      <c r="G307" s="54"/>
      <c r="H307" s="55">
        <f t="shared" si="38"/>
        <v>0</v>
      </c>
      <c r="I307" s="214" t="str">
        <f t="shared" ca="1" si="39"/>
        <v/>
      </c>
      <c r="J307" s="215" t="str">
        <f t="shared" si="43"/>
        <v>F001Adjustment of Manholes/Catch Basins FramesCW 3210-R8each</v>
      </c>
      <c r="K307" s="216">
        <f>MATCH(J307,'[4]Pay Items'!$K$1:$K$646,0)</f>
        <v>590</v>
      </c>
      <c r="L307" s="217" t="str">
        <f t="shared" ca="1" si="40"/>
        <v>F0</v>
      </c>
      <c r="M307" s="217" t="str">
        <f t="shared" ca="1" si="41"/>
        <v>C2</v>
      </c>
      <c r="N307" s="217" t="str">
        <f t="shared" ca="1" si="42"/>
        <v>C2</v>
      </c>
    </row>
    <row r="308" spans="1:14" s="101" customFormat="1" ht="36" customHeight="1" x14ac:dyDescent="0.2">
      <c r="A308" s="48" t="s">
        <v>146</v>
      </c>
      <c r="B308" s="49" t="s">
        <v>554</v>
      </c>
      <c r="C308" s="50" t="s">
        <v>316</v>
      </c>
      <c r="D308" s="51" t="s">
        <v>3</v>
      </c>
      <c r="E308" s="52"/>
      <c r="F308" s="62"/>
      <c r="G308" s="64"/>
      <c r="H308" s="55">
        <f t="shared" si="38"/>
        <v>0</v>
      </c>
      <c r="I308" s="214" t="str">
        <f t="shared" ca="1" si="39"/>
        <v>LOCKED</v>
      </c>
      <c r="J308" s="215" t="str">
        <f t="shared" si="43"/>
        <v>F002Replacing Existing RisersCW 2130-R12</v>
      </c>
      <c r="K308" s="216">
        <f>MATCH(J308,'[4]Pay Items'!$K$1:$K$646,0)</f>
        <v>591</v>
      </c>
      <c r="L308" s="217" t="str">
        <f t="shared" ca="1" si="40"/>
        <v>F0</v>
      </c>
      <c r="M308" s="217" t="str">
        <f t="shared" ca="1" si="41"/>
        <v>C2</v>
      </c>
      <c r="N308" s="217" t="str">
        <f t="shared" ca="1" si="42"/>
        <v>C2</v>
      </c>
    </row>
    <row r="309" spans="1:14" s="101" customFormat="1" ht="36" customHeight="1" x14ac:dyDescent="0.2">
      <c r="A309" s="48" t="s">
        <v>317</v>
      </c>
      <c r="B309" s="58" t="s">
        <v>185</v>
      </c>
      <c r="C309" s="50" t="s">
        <v>321</v>
      </c>
      <c r="D309" s="51"/>
      <c r="E309" s="52" t="s">
        <v>125</v>
      </c>
      <c r="F309" s="97">
        <v>0.3</v>
      </c>
      <c r="G309" s="54"/>
      <c r="H309" s="55">
        <f t="shared" si="38"/>
        <v>0</v>
      </c>
      <c r="I309" s="214" t="str">
        <f t="shared" ca="1" si="39"/>
        <v/>
      </c>
      <c r="J309" s="215" t="str">
        <f t="shared" si="43"/>
        <v>F002APre-cast Concrete Risersvert. m</v>
      </c>
      <c r="K309" s="216">
        <f>MATCH(J309,'[4]Pay Items'!$K$1:$K$646,0)</f>
        <v>592</v>
      </c>
      <c r="L309" s="217" t="str">
        <f t="shared" ca="1" si="40"/>
        <v>F1</v>
      </c>
      <c r="M309" s="217" t="str">
        <f t="shared" ca="1" si="41"/>
        <v>C2</v>
      </c>
      <c r="N309" s="217" t="str">
        <f t="shared" ca="1" si="42"/>
        <v>C2</v>
      </c>
    </row>
    <row r="310" spans="1:14" s="101" customFormat="1" ht="36" customHeight="1" x14ac:dyDescent="0.2">
      <c r="A310" s="48" t="s">
        <v>149</v>
      </c>
      <c r="B310" s="49" t="s">
        <v>555</v>
      </c>
      <c r="C310" s="50" t="s">
        <v>298</v>
      </c>
      <c r="D310" s="74" t="s">
        <v>397</v>
      </c>
      <c r="E310" s="52" t="s">
        <v>123</v>
      </c>
      <c r="F310" s="68">
        <v>5</v>
      </c>
      <c r="G310" s="54"/>
      <c r="H310" s="55">
        <f t="shared" si="38"/>
        <v>0</v>
      </c>
      <c r="I310" s="214" t="str">
        <f t="shared" ca="1" si="39"/>
        <v/>
      </c>
      <c r="J310" s="215" t="str">
        <f t="shared" si="43"/>
        <v>F009Adjustment of Valve BoxesCW 3210-R8each</v>
      </c>
      <c r="K310" s="216">
        <f>MATCH(J310,'[4]Pay Items'!$K$1:$K$646,0)</f>
        <v>600</v>
      </c>
      <c r="L310" s="217" t="str">
        <f t="shared" ca="1" si="40"/>
        <v>F0</v>
      </c>
      <c r="M310" s="217" t="str">
        <f t="shared" ca="1" si="41"/>
        <v>C2</v>
      </c>
      <c r="N310" s="217" t="str">
        <f t="shared" ca="1" si="42"/>
        <v>C2</v>
      </c>
    </row>
    <row r="311" spans="1:14" s="101" customFormat="1" ht="36" customHeight="1" x14ac:dyDescent="0.2">
      <c r="A311" s="76" t="s">
        <v>244</v>
      </c>
      <c r="B311" s="49" t="s">
        <v>556</v>
      </c>
      <c r="C311" s="50" t="s">
        <v>300</v>
      </c>
      <c r="D311" s="74" t="s">
        <v>397</v>
      </c>
      <c r="E311" s="52" t="s">
        <v>123</v>
      </c>
      <c r="F311" s="68">
        <v>4</v>
      </c>
      <c r="G311" s="54"/>
      <c r="H311" s="55">
        <f t="shared" si="38"/>
        <v>0</v>
      </c>
      <c r="I311" s="214" t="str">
        <f t="shared" ca="1" si="39"/>
        <v/>
      </c>
      <c r="J311" s="215" t="str">
        <f t="shared" si="43"/>
        <v>F010Valve Box ExtensionsCW 3210-R8each</v>
      </c>
      <c r="K311" s="216">
        <f>MATCH(J311,'[4]Pay Items'!$K$1:$K$646,0)</f>
        <v>601</v>
      </c>
      <c r="L311" s="217" t="str">
        <f t="shared" ca="1" si="40"/>
        <v>F0</v>
      </c>
      <c r="M311" s="217" t="str">
        <f t="shared" ca="1" si="41"/>
        <v>C2</v>
      </c>
      <c r="N311" s="217" t="str">
        <f t="shared" ca="1" si="42"/>
        <v>C2</v>
      </c>
    </row>
    <row r="312" spans="1:14" s="101" customFormat="1" ht="36" customHeight="1" x14ac:dyDescent="0.2">
      <c r="A312" s="48" t="s">
        <v>150</v>
      </c>
      <c r="B312" s="49" t="s">
        <v>557</v>
      </c>
      <c r="C312" s="50" t="s">
        <v>299</v>
      </c>
      <c r="D312" s="74" t="s">
        <v>397</v>
      </c>
      <c r="E312" s="52" t="s">
        <v>123</v>
      </c>
      <c r="F312" s="68">
        <v>6</v>
      </c>
      <c r="G312" s="54"/>
      <c r="H312" s="55">
        <f t="shared" si="38"/>
        <v>0</v>
      </c>
      <c r="I312" s="214" t="str">
        <f t="shared" ca="1" si="39"/>
        <v/>
      </c>
      <c r="J312" s="215" t="str">
        <f t="shared" si="43"/>
        <v>F011Adjustment of Curb Stop BoxesCW 3210-R8each</v>
      </c>
      <c r="K312" s="216">
        <f>MATCH(J312,'[4]Pay Items'!$K$1:$K$646,0)</f>
        <v>602</v>
      </c>
      <c r="L312" s="217" t="str">
        <f t="shared" ca="1" si="40"/>
        <v>F0</v>
      </c>
      <c r="M312" s="217" t="str">
        <f t="shared" ca="1" si="41"/>
        <v>C2</v>
      </c>
      <c r="N312" s="217" t="str">
        <f t="shared" ca="1" si="42"/>
        <v>C2</v>
      </c>
    </row>
    <row r="313" spans="1:14" s="101" customFormat="1" ht="36" customHeight="1" x14ac:dyDescent="0.2">
      <c r="A313" s="81" t="s">
        <v>151</v>
      </c>
      <c r="B313" s="82" t="s">
        <v>558</v>
      </c>
      <c r="C313" s="75" t="s">
        <v>301</v>
      </c>
      <c r="D313" s="74" t="s">
        <v>397</v>
      </c>
      <c r="E313" s="83" t="s">
        <v>123</v>
      </c>
      <c r="F313" s="84">
        <v>6</v>
      </c>
      <c r="G313" s="85"/>
      <c r="H313" s="55">
        <f t="shared" ref="H313:H317" si="44">ROUND(G313*F313,2)</f>
        <v>0</v>
      </c>
      <c r="I313" s="214" t="str">
        <f t="shared" ca="1" si="39"/>
        <v/>
      </c>
      <c r="J313" s="215" t="str">
        <f t="shared" si="43"/>
        <v>F018Curb Stop ExtensionsCW 3210-R8each</v>
      </c>
      <c r="K313" s="216">
        <f>MATCH(J313,'[4]Pay Items'!$K$1:$K$646,0)</f>
        <v>603</v>
      </c>
      <c r="L313" s="217" t="str">
        <f t="shared" ca="1" si="40"/>
        <v>F0</v>
      </c>
      <c r="M313" s="217" t="str">
        <f t="shared" ca="1" si="41"/>
        <v>C2</v>
      </c>
      <c r="N313" s="217" t="str">
        <f t="shared" ca="1" si="42"/>
        <v>C2</v>
      </c>
    </row>
    <row r="314" spans="1:14" s="101" customFormat="1" ht="36" customHeight="1" x14ac:dyDescent="0.2">
      <c r="A314" s="102"/>
      <c r="B314" s="60"/>
      <c r="C314" s="61" t="s">
        <v>135</v>
      </c>
      <c r="D314" s="62"/>
      <c r="E314" s="63"/>
      <c r="F314" s="62"/>
      <c r="G314" s="64"/>
      <c r="H314" s="55">
        <f t="shared" si="44"/>
        <v>0</v>
      </c>
      <c r="I314" s="214" t="str">
        <f t="shared" ca="1" si="39"/>
        <v>LOCKED</v>
      </c>
      <c r="J314" s="215" t="str">
        <f t="shared" si="43"/>
        <v>LANDSCAPING</v>
      </c>
      <c r="K314" s="216">
        <f>MATCH(J314,'[4]Pay Items'!$K$1:$K$646,0)</f>
        <v>618</v>
      </c>
      <c r="L314" s="217" t="str">
        <f t="shared" ca="1" si="40"/>
        <v>F0</v>
      </c>
      <c r="M314" s="217" t="str">
        <f t="shared" ca="1" si="41"/>
        <v>C2</v>
      </c>
      <c r="N314" s="217" t="str">
        <f t="shared" ca="1" si="42"/>
        <v>C2</v>
      </c>
    </row>
    <row r="315" spans="1:14" s="101" customFormat="1" ht="36" customHeight="1" x14ac:dyDescent="0.2">
      <c r="A315" s="65" t="s">
        <v>152</v>
      </c>
      <c r="B315" s="49" t="s">
        <v>559</v>
      </c>
      <c r="C315" s="50" t="s">
        <v>91</v>
      </c>
      <c r="D315" s="51" t="s">
        <v>453</v>
      </c>
      <c r="E315" s="52"/>
      <c r="F315" s="62"/>
      <c r="G315" s="64"/>
      <c r="H315" s="55">
        <f t="shared" si="44"/>
        <v>0</v>
      </c>
      <c r="I315" s="214" t="str">
        <f t="shared" ca="1" si="39"/>
        <v>LOCKED</v>
      </c>
      <c r="J315" s="215" t="str">
        <f t="shared" si="43"/>
        <v>G001SoddingCW 3510-R9</v>
      </c>
      <c r="K315" s="216">
        <f>MATCH(J315,'[4]Pay Items'!$K$1:$K$646,0)</f>
        <v>619</v>
      </c>
      <c r="L315" s="217" t="str">
        <f t="shared" ca="1" si="40"/>
        <v>F0</v>
      </c>
      <c r="M315" s="217" t="str">
        <f t="shared" ca="1" si="41"/>
        <v>C2</v>
      </c>
      <c r="N315" s="217" t="str">
        <f t="shared" ca="1" si="42"/>
        <v>C2</v>
      </c>
    </row>
    <row r="316" spans="1:14" s="101" customFormat="1" ht="36" customHeight="1" x14ac:dyDescent="0.2">
      <c r="A316" s="65" t="s">
        <v>153</v>
      </c>
      <c r="B316" s="58" t="s">
        <v>185</v>
      </c>
      <c r="C316" s="50" t="s">
        <v>365</v>
      </c>
      <c r="D316" s="51"/>
      <c r="E316" s="52" t="s">
        <v>120</v>
      </c>
      <c r="F316" s="53">
        <v>258</v>
      </c>
      <c r="G316" s="54"/>
      <c r="H316" s="55">
        <f t="shared" si="44"/>
        <v>0</v>
      </c>
      <c r="I316" s="214" t="str">
        <f t="shared" ca="1" si="39"/>
        <v/>
      </c>
      <c r="J316" s="215" t="str">
        <f t="shared" si="43"/>
        <v>G002width &lt; 600 mmm²</v>
      </c>
      <c r="K316" s="216">
        <f>MATCH(J316,'[4]Pay Items'!$K$1:$K$646,0)</f>
        <v>620</v>
      </c>
      <c r="L316" s="217" t="str">
        <f t="shared" ca="1" si="40"/>
        <v>F0</v>
      </c>
      <c r="M316" s="217" t="str">
        <f t="shared" ca="1" si="41"/>
        <v>C2</v>
      </c>
      <c r="N316" s="217" t="str">
        <f t="shared" ca="1" si="42"/>
        <v>C2</v>
      </c>
    </row>
    <row r="317" spans="1:14" s="101" customFormat="1" ht="36" customHeight="1" x14ac:dyDescent="0.2">
      <c r="A317" s="65" t="s">
        <v>154</v>
      </c>
      <c r="B317" s="58" t="s">
        <v>186</v>
      </c>
      <c r="C317" s="50" t="s">
        <v>366</v>
      </c>
      <c r="D317" s="51"/>
      <c r="E317" s="52" t="s">
        <v>120</v>
      </c>
      <c r="F317" s="53">
        <v>1942</v>
      </c>
      <c r="G317" s="54"/>
      <c r="H317" s="55">
        <f t="shared" si="44"/>
        <v>0</v>
      </c>
      <c r="I317" s="214" t="str">
        <f t="shared" ca="1" si="39"/>
        <v/>
      </c>
      <c r="J317" s="215" t="str">
        <f t="shared" si="43"/>
        <v>G003width &gt; or = 600 mmm²</v>
      </c>
      <c r="K317" s="216">
        <f>MATCH(J317,'[4]Pay Items'!$K$1:$K$646,0)</f>
        <v>621</v>
      </c>
      <c r="L317" s="217" t="str">
        <f t="shared" ca="1" si="40"/>
        <v>F0</v>
      </c>
      <c r="M317" s="217" t="str">
        <f t="shared" ca="1" si="41"/>
        <v>C2</v>
      </c>
      <c r="N317" s="217" t="str">
        <f t="shared" ca="1" si="42"/>
        <v>C2</v>
      </c>
    </row>
    <row r="318" spans="1:14" s="42" customFormat="1" ht="18" customHeight="1" x14ac:dyDescent="0.2">
      <c r="A318" s="39"/>
      <c r="B318" s="86"/>
      <c r="C318" s="87"/>
      <c r="D318" s="45"/>
      <c r="E318" s="32"/>
      <c r="F318" s="46"/>
      <c r="G318" s="31"/>
      <c r="H318" s="47"/>
      <c r="I318" s="214" t="str">
        <f t="shared" ca="1" si="39"/>
        <v>LOCKED</v>
      </c>
      <c r="J318" s="215" t="str">
        <f t="shared" si="43"/>
        <v/>
      </c>
      <c r="K318" s="216" t="e">
        <f>MATCH(J318,'[4]Pay Items'!$K$1:$K$646,0)</f>
        <v>#N/A</v>
      </c>
      <c r="L318" s="217" t="str">
        <f t="shared" ca="1" si="40"/>
        <v>G</v>
      </c>
      <c r="M318" s="217" t="str">
        <f t="shared" ca="1" si="41"/>
        <v>C2</v>
      </c>
      <c r="N318" s="217" t="str">
        <f t="shared" ca="1" si="42"/>
        <v>C2</v>
      </c>
    </row>
    <row r="319" spans="1:14" s="42" customFormat="1" ht="48" customHeight="1" thickBot="1" x14ac:dyDescent="0.25">
      <c r="A319" s="39"/>
      <c r="B319" s="89" t="s">
        <v>7</v>
      </c>
      <c r="C319" s="240" t="str">
        <f>C247</f>
        <v xml:space="preserve">ASPHALT REHABILITATION:  MARKHAM ROAD FROM CHANCELLOR DRIVE EAST TO FOREST LAKE DRIVE </v>
      </c>
      <c r="D319" s="241"/>
      <c r="E319" s="241"/>
      <c r="F319" s="242"/>
      <c r="G319" s="98" t="s">
        <v>483</v>
      </c>
      <c r="H319" s="98">
        <f>SUM(H247:H318)</f>
        <v>0</v>
      </c>
      <c r="I319" s="214" t="str">
        <f t="shared" ca="1" si="39"/>
        <v>LOCKED</v>
      </c>
      <c r="J319" s="215" t="str">
        <f t="shared" si="43"/>
        <v>ASPHALT REHABILITATION: MARKHAM ROAD FROM CHANCELLOR DRIVE EAST TO FOREST LAKE DRIVE</v>
      </c>
      <c r="K319" s="216" t="e">
        <f>MATCH(J319,'[4]Pay Items'!$K$1:$K$646,0)</f>
        <v>#N/A</v>
      </c>
      <c r="L319" s="217" t="str">
        <f t="shared" ca="1" si="40"/>
        <v>G</v>
      </c>
      <c r="M319" s="217" t="str">
        <f t="shared" ca="1" si="41"/>
        <v>C2</v>
      </c>
      <c r="N319" s="217" t="str">
        <f t="shared" ca="1" si="42"/>
        <v>C2</v>
      </c>
    </row>
    <row r="320" spans="1:14" s="42" customFormat="1" ht="48" customHeight="1" thickTop="1" x14ac:dyDescent="0.2">
      <c r="A320" s="39"/>
      <c r="B320" s="40" t="s">
        <v>306</v>
      </c>
      <c r="C320" s="255" t="s">
        <v>560</v>
      </c>
      <c r="D320" s="256"/>
      <c r="E320" s="256"/>
      <c r="F320" s="257"/>
      <c r="G320" s="39"/>
      <c r="H320" s="41"/>
      <c r="I320" s="214" t="str">
        <f t="shared" ca="1" si="39"/>
        <v>LOCKED</v>
      </c>
      <c r="J320" s="215" t="str">
        <f t="shared" si="43"/>
        <v>ASPHALT RECONSTRUCTION: PEMBINA HIGHWAY, DOWKER AVENUE, CRANE AVENUE AND FLETCHER CRESCENT BACK LANE</v>
      </c>
      <c r="K320" s="216" t="e">
        <f>MATCH(J320,'[4]Pay Items'!$K$1:$K$646,0)</f>
        <v>#N/A</v>
      </c>
      <c r="L320" s="217" t="str">
        <f t="shared" ca="1" si="40"/>
        <v>G</v>
      </c>
      <c r="M320" s="217" t="str">
        <f t="shared" ca="1" si="41"/>
        <v>C2</v>
      </c>
      <c r="N320" s="217" t="str">
        <f t="shared" ca="1" si="42"/>
        <v>C2</v>
      </c>
    </row>
    <row r="321" spans="1:14" s="42" customFormat="1" ht="36" customHeight="1" x14ac:dyDescent="0.2">
      <c r="A321" s="39"/>
      <c r="B321" s="43"/>
      <c r="C321" s="44" t="s">
        <v>131</v>
      </c>
      <c r="D321" s="45"/>
      <c r="E321" s="46" t="s">
        <v>115</v>
      </c>
      <c r="F321" s="62"/>
      <c r="G321" s="64"/>
      <c r="H321" s="55">
        <f t="shared" ref="H321" si="45">ROUND(G321*F321,2)</f>
        <v>0</v>
      </c>
      <c r="I321" s="214" t="str">
        <f t="shared" ca="1" si="39"/>
        <v>LOCKED</v>
      </c>
      <c r="J321" s="215" t="str">
        <f t="shared" si="43"/>
        <v>EARTH AND BASE WORKS</v>
      </c>
      <c r="K321" s="216">
        <f>MATCH(J321,'[4]Pay Items'!$K$1:$K$646,0)</f>
        <v>3</v>
      </c>
      <c r="L321" s="217" t="str">
        <f t="shared" ca="1" si="40"/>
        <v>F0</v>
      </c>
      <c r="M321" s="217" t="str">
        <f t="shared" ca="1" si="41"/>
        <v>C2</v>
      </c>
      <c r="N321" s="217" t="str">
        <f t="shared" ca="1" si="42"/>
        <v>C2</v>
      </c>
    </row>
    <row r="322" spans="1:14" s="101" customFormat="1" ht="36" customHeight="1" x14ac:dyDescent="0.2">
      <c r="A322" s="48" t="s">
        <v>236</v>
      </c>
      <c r="B322" s="49" t="s">
        <v>73</v>
      </c>
      <c r="C322" s="50" t="s">
        <v>53</v>
      </c>
      <c r="D322" s="51" t="s">
        <v>443</v>
      </c>
      <c r="E322" s="52" t="s">
        <v>121</v>
      </c>
      <c r="F322" s="53">
        <v>300</v>
      </c>
      <c r="G322" s="54"/>
      <c r="H322" s="55">
        <f t="shared" ref="H322:H385" si="46">ROUND(G322*F322,2)</f>
        <v>0</v>
      </c>
      <c r="I322" s="214" t="str">
        <f t="shared" ca="1" si="39"/>
        <v/>
      </c>
      <c r="J322" s="215" t="str">
        <f t="shared" si="43"/>
        <v>A003ExcavationCW 3110-R22m³</v>
      </c>
      <c r="K322" s="216">
        <f>MATCH(J322,'[4]Pay Items'!$K$1:$K$646,0)</f>
        <v>6</v>
      </c>
      <c r="L322" s="217" t="str">
        <f t="shared" ca="1" si="40"/>
        <v>F0</v>
      </c>
      <c r="M322" s="217" t="str">
        <f t="shared" ca="1" si="41"/>
        <v>C2</v>
      </c>
      <c r="N322" s="217" t="str">
        <f t="shared" ca="1" si="42"/>
        <v>C2</v>
      </c>
    </row>
    <row r="323" spans="1:14" s="101" customFormat="1" ht="36" customHeight="1" x14ac:dyDescent="0.2">
      <c r="A323" s="57" t="s">
        <v>155</v>
      </c>
      <c r="B323" s="49" t="s">
        <v>74</v>
      </c>
      <c r="C323" s="50" t="s">
        <v>46</v>
      </c>
      <c r="D323" s="51" t="s">
        <v>444</v>
      </c>
      <c r="E323" s="52" t="s">
        <v>120</v>
      </c>
      <c r="F323" s="53">
        <v>520</v>
      </c>
      <c r="G323" s="54"/>
      <c r="H323" s="55">
        <f t="shared" si="46"/>
        <v>0</v>
      </c>
      <c r="I323" s="214" t="str">
        <f t="shared" ca="1" si="39"/>
        <v/>
      </c>
      <c r="J323" s="215" t="str">
        <f t="shared" si="43"/>
        <v>A004Sub-Grade CompactionCW 3110-R22m²</v>
      </c>
      <c r="K323" s="216">
        <f>MATCH(J323,'[4]Pay Items'!$K$1:$K$646,0)</f>
        <v>7</v>
      </c>
      <c r="L323" s="217" t="str">
        <f t="shared" ca="1" si="40"/>
        <v>F0</v>
      </c>
      <c r="M323" s="217" t="str">
        <f t="shared" ca="1" si="41"/>
        <v>C2</v>
      </c>
      <c r="N323" s="217" t="str">
        <f t="shared" ca="1" si="42"/>
        <v>C2</v>
      </c>
    </row>
    <row r="324" spans="1:14" s="101" customFormat="1" ht="36" customHeight="1" x14ac:dyDescent="0.2">
      <c r="A324" s="57" t="s">
        <v>156</v>
      </c>
      <c r="B324" s="49" t="s">
        <v>75</v>
      </c>
      <c r="C324" s="50" t="s">
        <v>403</v>
      </c>
      <c r="D324" s="51" t="s">
        <v>444</v>
      </c>
      <c r="E324" s="52"/>
      <c r="F324" s="62"/>
      <c r="G324" s="64"/>
      <c r="H324" s="55">
        <f t="shared" si="46"/>
        <v>0</v>
      </c>
      <c r="I324" s="214" t="str">
        <f t="shared" ca="1" si="39"/>
        <v>LOCKED</v>
      </c>
      <c r="J324" s="215" t="str">
        <f t="shared" si="43"/>
        <v>A007Supplying and Placing Sub-base MaterialCW 3110-R22</v>
      </c>
      <c r="K324" s="216">
        <f>MATCH(J324,'[4]Pay Items'!$K$1:$K$646,0)</f>
        <v>10</v>
      </c>
      <c r="L324" s="217" t="str">
        <f t="shared" ca="1" si="40"/>
        <v>F0</v>
      </c>
      <c r="M324" s="217" t="str">
        <f t="shared" ca="1" si="41"/>
        <v>C2</v>
      </c>
      <c r="N324" s="217" t="str">
        <f t="shared" ca="1" si="42"/>
        <v>C2</v>
      </c>
    </row>
    <row r="325" spans="1:14" s="101" customFormat="1" ht="36" customHeight="1" x14ac:dyDescent="0.2">
      <c r="A325" s="57" t="s">
        <v>404</v>
      </c>
      <c r="B325" s="58" t="s">
        <v>185</v>
      </c>
      <c r="C325" s="50" t="s">
        <v>405</v>
      </c>
      <c r="D325" s="51" t="s">
        <v>486</v>
      </c>
      <c r="E325" s="52" t="s">
        <v>122</v>
      </c>
      <c r="F325" s="53">
        <v>480</v>
      </c>
      <c r="G325" s="54"/>
      <c r="H325" s="55">
        <f t="shared" si="46"/>
        <v>0</v>
      </c>
      <c r="I325" s="214" t="str">
        <f t="shared" ca="1" si="39"/>
        <v/>
      </c>
      <c r="J325" s="215" t="str">
        <f t="shared" si="43"/>
        <v>A007B250 mm Granular B Recycled Concretetonne</v>
      </c>
      <c r="K325" s="216">
        <f>MATCH(J325,'[4]Pay Items'!$K$1:$K$646,0)</f>
        <v>14</v>
      </c>
      <c r="L325" s="217" t="str">
        <f t="shared" ca="1" si="40"/>
        <v>F0</v>
      </c>
      <c r="M325" s="217" t="str">
        <f t="shared" ca="1" si="41"/>
        <v>C2</v>
      </c>
      <c r="N325" s="217" t="str">
        <f t="shared" ca="1" si="42"/>
        <v>C2</v>
      </c>
    </row>
    <row r="326" spans="1:14" s="101" customFormat="1" ht="36" customHeight="1" x14ac:dyDescent="0.2">
      <c r="A326" s="57" t="s">
        <v>157</v>
      </c>
      <c r="B326" s="49" t="s">
        <v>76</v>
      </c>
      <c r="C326" s="50" t="s">
        <v>179</v>
      </c>
      <c r="D326" s="51" t="s">
        <v>443</v>
      </c>
      <c r="E326" s="52"/>
      <c r="F326" s="62"/>
      <c r="G326" s="64"/>
      <c r="H326" s="55">
        <f t="shared" si="46"/>
        <v>0</v>
      </c>
      <c r="I326" s="214" t="str">
        <f t="shared" ca="1" si="39"/>
        <v>LOCKED</v>
      </c>
      <c r="J326" s="215" t="str">
        <f t="shared" si="43"/>
        <v>A010Supplying and Placing Base Course MaterialCW 3110-R22</v>
      </c>
      <c r="K326" s="216">
        <f>MATCH(J326,'[4]Pay Items'!$K$1:$K$646,0)</f>
        <v>27</v>
      </c>
      <c r="L326" s="217" t="str">
        <f t="shared" ca="1" si="40"/>
        <v>F0</v>
      </c>
      <c r="M326" s="217" t="str">
        <f t="shared" ca="1" si="41"/>
        <v>C2</v>
      </c>
      <c r="N326" s="217" t="str">
        <f t="shared" ca="1" si="42"/>
        <v>C2</v>
      </c>
    </row>
    <row r="327" spans="1:14" s="101" customFormat="1" ht="36" customHeight="1" x14ac:dyDescent="0.2">
      <c r="A327" s="57" t="s">
        <v>406</v>
      </c>
      <c r="B327" s="58" t="s">
        <v>185</v>
      </c>
      <c r="C327" s="50" t="s">
        <v>407</v>
      </c>
      <c r="D327" s="51" t="s">
        <v>115</v>
      </c>
      <c r="E327" s="52" t="s">
        <v>121</v>
      </c>
      <c r="F327" s="53">
        <v>80</v>
      </c>
      <c r="G327" s="54"/>
      <c r="H327" s="55">
        <f t="shared" si="46"/>
        <v>0</v>
      </c>
      <c r="I327" s="214" t="str">
        <f t="shared" ref="I327:I390" ca="1" si="47">IF(CELL("protect",$G327)=1, "LOCKED", "")</f>
        <v/>
      </c>
      <c r="J327" s="215" t="str">
        <f t="shared" si="43"/>
        <v>A010A1Base Course Material - Granular A Limestonem³</v>
      </c>
      <c r="K327" s="216">
        <f>MATCH(J327,'[4]Pay Items'!$K$1:$K$646,0)</f>
        <v>28</v>
      </c>
      <c r="L327" s="217" t="str">
        <f t="shared" ref="L327:L390" ca="1" si="48">CELL("format",$F327)</f>
        <v>F0</v>
      </c>
      <c r="M327" s="217" t="str">
        <f t="shared" ref="M327:M390" ca="1" si="49">CELL("format",$G327)</f>
        <v>C2</v>
      </c>
      <c r="N327" s="217" t="str">
        <f t="shared" ref="N327:N390" ca="1" si="50">CELL("format",$H327)</f>
        <v>C2</v>
      </c>
    </row>
    <row r="328" spans="1:14" s="101" customFormat="1" ht="36" customHeight="1" x14ac:dyDescent="0.2">
      <c r="A328" s="48" t="s">
        <v>158</v>
      </c>
      <c r="B328" s="49" t="s">
        <v>77</v>
      </c>
      <c r="C328" s="50" t="s">
        <v>57</v>
      </c>
      <c r="D328" s="51" t="s">
        <v>443</v>
      </c>
      <c r="E328" s="52" t="s">
        <v>120</v>
      </c>
      <c r="F328" s="53">
        <v>75</v>
      </c>
      <c r="G328" s="54"/>
      <c r="H328" s="55">
        <f t="shared" si="46"/>
        <v>0</v>
      </c>
      <c r="I328" s="214" t="str">
        <f t="shared" ca="1" si="47"/>
        <v/>
      </c>
      <c r="J328" s="215" t="str">
        <f t="shared" ref="J328:J391" si="51">CLEAN(CONCATENATE(TRIM($A328),TRIM($C328),IF(LEFT($D328)&lt;&gt;"E",TRIM($D328),),TRIM($E328)))</f>
        <v>A012Grading of BoulevardsCW 3110-R22m²</v>
      </c>
      <c r="K328" s="216">
        <f>MATCH(J328,'[4]Pay Items'!$K$1:$K$646,0)</f>
        <v>37</v>
      </c>
      <c r="L328" s="217" t="str">
        <f t="shared" ca="1" si="48"/>
        <v>F0</v>
      </c>
      <c r="M328" s="217" t="str">
        <f t="shared" ca="1" si="49"/>
        <v>C2</v>
      </c>
      <c r="N328" s="217" t="str">
        <f t="shared" ca="1" si="50"/>
        <v>C2</v>
      </c>
    </row>
    <row r="329" spans="1:14" s="101" customFormat="1" ht="36" customHeight="1" x14ac:dyDescent="0.2">
      <c r="A329" s="57" t="s">
        <v>159</v>
      </c>
      <c r="B329" s="49" t="s">
        <v>78</v>
      </c>
      <c r="C329" s="50" t="s">
        <v>408</v>
      </c>
      <c r="D329" s="51" t="s">
        <v>409</v>
      </c>
      <c r="E329" s="52"/>
      <c r="F329" s="62"/>
      <c r="G329" s="64"/>
      <c r="H329" s="55">
        <f t="shared" si="46"/>
        <v>0</v>
      </c>
      <c r="I329" s="214" t="str">
        <f t="shared" ca="1" si="47"/>
        <v>LOCKED</v>
      </c>
      <c r="J329" s="215" t="str">
        <f t="shared" si="51"/>
        <v>A022Geotextile FabricCW 3130-R5</v>
      </c>
      <c r="K329" s="216">
        <f>MATCH(J329,'[4]Pay Items'!$K$1:$K$646,0)</f>
        <v>46</v>
      </c>
      <c r="L329" s="217" t="str">
        <f t="shared" ca="1" si="48"/>
        <v>F0</v>
      </c>
      <c r="M329" s="217" t="str">
        <f t="shared" ca="1" si="49"/>
        <v>C2</v>
      </c>
      <c r="N329" s="217" t="str">
        <f t="shared" ca="1" si="50"/>
        <v>C2</v>
      </c>
    </row>
    <row r="330" spans="1:14" s="101" customFormat="1" ht="36" customHeight="1" x14ac:dyDescent="0.2">
      <c r="A330" s="57" t="s">
        <v>410</v>
      </c>
      <c r="B330" s="58" t="s">
        <v>185</v>
      </c>
      <c r="C330" s="50" t="s">
        <v>411</v>
      </c>
      <c r="D330" s="51" t="s">
        <v>115</v>
      </c>
      <c r="E330" s="52" t="s">
        <v>120</v>
      </c>
      <c r="F330" s="53">
        <v>520</v>
      </c>
      <c r="G330" s="54"/>
      <c r="H330" s="55">
        <f t="shared" si="46"/>
        <v>0</v>
      </c>
      <c r="I330" s="214" t="str">
        <f t="shared" ca="1" si="47"/>
        <v/>
      </c>
      <c r="J330" s="215" t="str">
        <f t="shared" si="51"/>
        <v>A022A2Separation/Filtration Fabricm²</v>
      </c>
      <c r="K330" s="216">
        <f>MATCH(J330,'[4]Pay Items'!$K$1:$K$646,0)</f>
        <v>48</v>
      </c>
      <c r="L330" s="217" t="str">
        <f t="shared" ca="1" si="48"/>
        <v>F0</v>
      </c>
      <c r="M330" s="217" t="str">
        <f t="shared" ca="1" si="49"/>
        <v>C2</v>
      </c>
      <c r="N330" s="217" t="str">
        <f t="shared" ca="1" si="50"/>
        <v>C2</v>
      </c>
    </row>
    <row r="331" spans="1:14" s="101" customFormat="1" ht="36" customHeight="1" x14ac:dyDescent="0.2">
      <c r="A331" s="57" t="s">
        <v>412</v>
      </c>
      <c r="B331" s="49" t="s">
        <v>8</v>
      </c>
      <c r="C331" s="50" t="s">
        <v>338</v>
      </c>
      <c r="D331" s="51" t="s">
        <v>413</v>
      </c>
      <c r="E331" s="52"/>
      <c r="F331" s="62"/>
      <c r="G331" s="64"/>
      <c r="H331" s="55">
        <f t="shared" si="46"/>
        <v>0</v>
      </c>
      <c r="I331" s="214" t="str">
        <f t="shared" ca="1" si="47"/>
        <v>LOCKED</v>
      </c>
      <c r="J331" s="215" t="str">
        <f t="shared" si="51"/>
        <v>A022A4Supply and Install GeogridCW 3135-R2</v>
      </c>
      <c r="K331" s="216">
        <f>MATCH(J331,'[4]Pay Items'!$K$1:$K$646,0)</f>
        <v>50</v>
      </c>
      <c r="L331" s="217" t="str">
        <f t="shared" ca="1" si="48"/>
        <v>F0</v>
      </c>
      <c r="M331" s="217" t="str">
        <f t="shared" ca="1" si="49"/>
        <v>C2</v>
      </c>
      <c r="N331" s="217" t="str">
        <f t="shared" ca="1" si="50"/>
        <v>C2</v>
      </c>
    </row>
    <row r="332" spans="1:14" s="101" customFormat="1" ht="36" customHeight="1" x14ac:dyDescent="0.2">
      <c r="A332" s="57" t="s">
        <v>414</v>
      </c>
      <c r="B332" s="58" t="s">
        <v>185</v>
      </c>
      <c r="C332" s="50" t="s">
        <v>415</v>
      </c>
      <c r="D332" s="51" t="s">
        <v>115</v>
      </c>
      <c r="E332" s="52" t="s">
        <v>120</v>
      </c>
      <c r="F332" s="53">
        <v>520</v>
      </c>
      <c r="G332" s="54"/>
      <c r="H332" s="55">
        <f t="shared" si="46"/>
        <v>0</v>
      </c>
      <c r="I332" s="214" t="str">
        <f t="shared" ca="1" si="47"/>
        <v/>
      </c>
      <c r="J332" s="215" t="str">
        <f t="shared" si="51"/>
        <v>A022A5Class A Geogridm²</v>
      </c>
      <c r="K332" s="216">
        <f>MATCH(J332,'[4]Pay Items'!$K$1:$K$646,0)</f>
        <v>51</v>
      </c>
      <c r="L332" s="217" t="str">
        <f t="shared" ca="1" si="48"/>
        <v>F0</v>
      </c>
      <c r="M332" s="217" t="str">
        <f t="shared" ca="1" si="49"/>
        <v>C2</v>
      </c>
      <c r="N332" s="217" t="str">
        <f t="shared" ca="1" si="50"/>
        <v>C2</v>
      </c>
    </row>
    <row r="333" spans="1:14" s="101" customFormat="1" ht="36" customHeight="1" x14ac:dyDescent="0.2">
      <c r="A333" s="102"/>
      <c r="B333" s="60"/>
      <c r="C333" s="61" t="s">
        <v>464</v>
      </c>
      <c r="D333" s="62"/>
      <c r="E333" s="63"/>
      <c r="F333" s="62"/>
      <c r="G333" s="64"/>
      <c r="H333" s="55">
        <f t="shared" si="46"/>
        <v>0</v>
      </c>
      <c r="I333" s="214" t="str">
        <f t="shared" ca="1" si="47"/>
        <v>LOCKED</v>
      </c>
      <c r="J333" s="215" t="str">
        <f t="shared" si="51"/>
        <v>ROADWORKS - REMOVALS/RENEWALS</v>
      </c>
      <c r="K333" s="216" t="e">
        <f>MATCH(J333,'[4]Pay Items'!$K$1:$K$646,0)</f>
        <v>#N/A</v>
      </c>
      <c r="L333" s="217" t="str">
        <f t="shared" ca="1" si="48"/>
        <v>F0</v>
      </c>
      <c r="M333" s="217" t="str">
        <f t="shared" ca="1" si="49"/>
        <v>C2</v>
      </c>
      <c r="N333" s="217" t="str">
        <f t="shared" ca="1" si="50"/>
        <v>C2</v>
      </c>
    </row>
    <row r="334" spans="1:14" s="101" customFormat="1" ht="36" customHeight="1" x14ac:dyDescent="0.2">
      <c r="A334" s="65" t="s">
        <v>198</v>
      </c>
      <c r="B334" s="49" t="s">
        <v>9</v>
      </c>
      <c r="C334" s="50" t="s">
        <v>176</v>
      </c>
      <c r="D334" s="51" t="s">
        <v>443</v>
      </c>
      <c r="E334" s="52"/>
      <c r="F334" s="62"/>
      <c r="G334" s="64"/>
      <c r="H334" s="55">
        <f t="shared" si="46"/>
        <v>0</v>
      </c>
      <c r="I334" s="214" t="str">
        <f t="shared" ca="1" si="47"/>
        <v>LOCKED</v>
      </c>
      <c r="J334" s="215" t="str">
        <f t="shared" si="51"/>
        <v>B001Pavement RemovalCW 3110-R22</v>
      </c>
      <c r="K334" s="216">
        <f>MATCH(J334,'[4]Pay Items'!$K$1:$K$646,0)</f>
        <v>69</v>
      </c>
      <c r="L334" s="217" t="str">
        <f t="shared" ca="1" si="48"/>
        <v>F0</v>
      </c>
      <c r="M334" s="217" t="str">
        <f t="shared" ca="1" si="49"/>
        <v>C2</v>
      </c>
      <c r="N334" s="217" t="str">
        <f t="shared" ca="1" si="50"/>
        <v>C2</v>
      </c>
    </row>
    <row r="335" spans="1:14" s="101" customFormat="1" ht="36" customHeight="1" x14ac:dyDescent="0.2">
      <c r="A335" s="65" t="s">
        <v>237</v>
      </c>
      <c r="B335" s="58" t="s">
        <v>185</v>
      </c>
      <c r="C335" s="50" t="s">
        <v>177</v>
      </c>
      <c r="D335" s="51" t="s">
        <v>115</v>
      </c>
      <c r="E335" s="52" t="s">
        <v>120</v>
      </c>
      <c r="F335" s="53">
        <v>520</v>
      </c>
      <c r="G335" s="54"/>
      <c r="H335" s="55">
        <f t="shared" si="46"/>
        <v>0</v>
      </c>
      <c r="I335" s="214" t="str">
        <f t="shared" ca="1" si="47"/>
        <v/>
      </c>
      <c r="J335" s="215" t="str">
        <f t="shared" si="51"/>
        <v>B002Concrete Pavementm²</v>
      </c>
      <c r="K335" s="216">
        <f>MATCH(J335,'[4]Pay Items'!$K$1:$K$646,0)</f>
        <v>70</v>
      </c>
      <c r="L335" s="217" t="str">
        <f t="shared" ca="1" si="48"/>
        <v>F0</v>
      </c>
      <c r="M335" s="217" t="str">
        <f t="shared" ca="1" si="49"/>
        <v>C2</v>
      </c>
      <c r="N335" s="217" t="str">
        <f t="shared" ca="1" si="50"/>
        <v>C2</v>
      </c>
    </row>
    <row r="336" spans="1:14" s="101" customFormat="1" ht="36" customHeight="1" x14ac:dyDescent="0.2">
      <c r="A336" s="65" t="s">
        <v>160</v>
      </c>
      <c r="B336" s="58" t="s">
        <v>186</v>
      </c>
      <c r="C336" s="50" t="s">
        <v>178</v>
      </c>
      <c r="D336" s="51" t="s">
        <v>115</v>
      </c>
      <c r="E336" s="52" t="s">
        <v>120</v>
      </c>
      <c r="F336" s="53">
        <v>620</v>
      </c>
      <c r="G336" s="54"/>
      <c r="H336" s="55">
        <f t="shared" si="46"/>
        <v>0</v>
      </c>
      <c r="I336" s="214" t="str">
        <f t="shared" ca="1" si="47"/>
        <v/>
      </c>
      <c r="J336" s="215" t="str">
        <f t="shared" si="51"/>
        <v>B003Asphalt Pavementm²</v>
      </c>
      <c r="K336" s="216">
        <f>MATCH(J336,'[4]Pay Items'!$K$1:$K$646,0)</f>
        <v>71</v>
      </c>
      <c r="L336" s="217" t="str">
        <f t="shared" ca="1" si="48"/>
        <v>F0</v>
      </c>
      <c r="M336" s="217" t="str">
        <f t="shared" ca="1" si="49"/>
        <v>C2</v>
      </c>
      <c r="N336" s="217" t="str">
        <f t="shared" ca="1" si="50"/>
        <v>C2</v>
      </c>
    </row>
    <row r="337" spans="1:14" s="101" customFormat="1" ht="36" customHeight="1" x14ac:dyDescent="0.2">
      <c r="A337" s="65" t="s">
        <v>161</v>
      </c>
      <c r="B337" s="49" t="s">
        <v>10</v>
      </c>
      <c r="C337" s="50" t="s">
        <v>246</v>
      </c>
      <c r="D337" s="51" t="s">
        <v>372</v>
      </c>
      <c r="E337" s="52"/>
      <c r="F337" s="62"/>
      <c r="G337" s="64"/>
      <c r="H337" s="55">
        <f t="shared" si="46"/>
        <v>0</v>
      </c>
      <c r="I337" s="214" t="str">
        <f t="shared" ca="1" si="47"/>
        <v>LOCKED</v>
      </c>
      <c r="J337" s="215" t="str">
        <f t="shared" si="51"/>
        <v>B004Slab ReplacementCW 3230-R8</v>
      </c>
      <c r="K337" s="216">
        <f>MATCH(J337,'[4]Pay Items'!$K$1:$K$646,0)</f>
        <v>72</v>
      </c>
      <c r="L337" s="217" t="str">
        <f t="shared" ca="1" si="48"/>
        <v>F0</v>
      </c>
      <c r="M337" s="217" t="str">
        <f t="shared" ca="1" si="49"/>
        <v>C2</v>
      </c>
      <c r="N337" s="217" t="str">
        <f t="shared" ca="1" si="50"/>
        <v>C2</v>
      </c>
    </row>
    <row r="338" spans="1:14" s="101" customFormat="1" ht="48" customHeight="1" x14ac:dyDescent="0.2">
      <c r="A338" s="65" t="s">
        <v>162</v>
      </c>
      <c r="B338" s="58" t="s">
        <v>185</v>
      </c>
      <c r="C338" s="50" t="s">
        <v>561</v>
      </c>
      <c r="D338" s="51" t="s">
        <v>115</v>
      </c>
      <c r="E338" s="52" t="s">
        <v>120</v>
      </c>
      <c r="F338" s="53">
        <v>35</v>
      </c>
      <c r="G338" s="54"/>
      <c r="H338" s="55">
        <f t="shared" si="46"/>
        <v>0</v>
      </c>
      <c r="I338" s="214" t="str">
        <f t="shared" ca="1" si="47"/>
        <v/>
      </c>
      <c r="J338" s="215" t="str">
        <f t="shared" si="51"/>
        <v>B014150 mm Type 2 Concrete Pavement (Reinforced)m²</v>
      </c>
      <c r="K338" s="216" t="e">
        <f>MATCH(J338,'[4]Pay Items'!$K$1:$K$646,0)</f>
        <v>#N/A</v>
      </c>
      <c r="L338" s="217" t="str">
        <f t="shared" ca="1" si="48"/>
        <v>F0</v>
      </c>
      <c r="M338" s="217" t="str">
        <f t="shared" ca="1" si="49"/>
        <v>C2</v>
      </c>
      <c r="N338" s="217" t="str">
        <f t="shared" ca="1" si="50"/>
        <v>C2</v>
      </c>
    </row>
    <row r="339" spans="1:14" s="101" customFormat="1" ht="36" customHeight="1" x14ac:dyDescent="0.2">
      <c r="A339" s="65" t="s">
        <v>168</v>
      </c>
      <c r="B339" s="49" t="s">
        <v>11</v>
      </c>
      <c r="C339" s="50" t="s">
        <v>104</v>
      </c>
      <c r="D339" s="51" t="s">
        <v>372</v>
      </c>
      <c r="E339" s="52"/>
      <c r="F339" s="62"/>
      <c r="G339" s="64"/>
      <c r="H339" s="55">
        <f t="shared" si="46"/>
        <v>0</v>
      </c>
      <c r="I339" s="214" t="str">
        <f t="shared" ca="1" si="47"/>
        <v>LOCKED</v>
      </c>
      <c r="J339" s="215" t="str">
        <f t="shared" si="51"/>
        <v>B097Drilled Tie BarsCW 3230-R8</v>
      </c>
      <c r="K339" s="216">
        <f>MATCH(J339,'[4]Pay Items'!$K$1:$K$646,0)</f>
        <v>167</v>
      </c>
      <c r="L339" s="217" t="str">
        <f t="shared" ca="1" si="48"/>
        <v>F0</v>
      </c>
      <c r="M339" s="217" t="str">
        <f t="shared" ca="1" si="49"/>
        <v>C2</v>
      </c>
      <c r="N339" s="217" t="str">
        <f t="shared" ca="1" si="50"/>
        <v>C2</v>
      </c>
    </row>
    <row r="340" spans="1:14" s="101" customFormat="1" ht="36" customHeight="1" x14ac:dyDescent="0.2">
      <c r="A340" s="65" t="s">
        <v>169</v>
      </c>
      <c r="B340" s="58" t="s">
        <v>185</v>
      </c>
      <c r="C340" s="50" t="s">
        <v>127</v>
      </c>
      <c r="D340" s="51" t="s">
        <v>115</v>
      </c>
      <c r="E340" s="52" t="s">
        <v>123</v>
      </c>
      <c r="F340" s="53">
        <v>20</v>
      </c>
      <c r="G340" s="54"/>
      <c r="H340" s="55">
        <f t="shared" si="46"/>
        <v>0</v>
      </c>
      <c r="I340" s="214" t="str">
        <f t="shared" ca="1" si="47"/>
        <v/>
      </c>
      <c r="J340" s="215" t="str">
        <f t="shared" si="51"/>
        <v>B09820 M Deformed Tie Bareach</v>
      </c>
      <c r="K340" s="216">
        <f>MATCH(J340,'[4]Pay Items'!$K$1:$K$646,0)</f>
        <v>169</v>
      </c>
      <c r="L340" s="217" t="str">
        <f t="shared" ca="1" si="48"/>
        <v>F0</v>
      </c>
      <c r="M340" s="217" t="str">
        <f t="shared" ca="1" si="49"/>
        <v>C2</v>
      </c>
      <c r="N340" s="217" t="str">
        <f t="shared" ca="1" si="50"/>
        <v>C2</v>
      </c>
    </row>
    <row r="341" spans="1:14" s="101" customFormat="1" ht="36" customHeight="1" x14ac:dyDescent="0.2">
      <c r="A341" s="102"/>
      <c r="B341" s="70"/>
      <c r="C341" s="61" t="s">
        <v>487</v>
      </c>
      <c r="D341" s="62"/>
      <c r="E341" s="72"/>
      <c r="F341" s="62"/>
      <c r="G341" s="64"/>
      <c r="H341" s="55">
        <f t="shared" si="46"/>
        <v>0</v>
      </c>
      <c r="I341" s="214" t="str">
        <f t="shared" ca="1" si="47"/>
        <v>LOCKED</v>
      </c>
      <c r="J341" s="215" t="str">
        <f t="shared" si="51"/>
        <v>ROADWORKS - NEW CONSTRUCTION</v>
      </c>
      <c r="K341" s="216" t="e">
        <f>MATCH(J341,'[4]Pay Items'!$K$1:$K$646,0)</f>
        <v>#N/A</v>
      </c>
      <c r="L341" s="217" t="str">
        <f t="shared" ca="1" si="48"/>
        <v>F0</v>
      </c>
      <c r="M341" s="217" t="str">
        <f t="shared" ca="1" si="49"/>
        <v>C2</v>
      </c>
      <c r="N341" s="217" t="str">
        <f t="shared" ca="1" si="50"/>
        <v>C2</v>
      </c>
    </row>
    <row r="342" spans="1:14" s="101" customFormat="1" ht="48" customHeight="1" x14ac:dyDescent="0.2">
      <c r="A342" s="48" t="s">
        <v>138</v>
      </c>
      <c r="B342" s="49" t="s">
        <v>12</v>
      </c>
      <c r="C342" s="50" t="s">
        <v>249</v>
      </c>
      <c r="D342" s="51" t="s">
        <v>450</v>
      </c>
      <c r="E342" s="52"/>
      <c r="F342" s="62"/>
      <c r="G342" s="64"/>
      <c r="H342" s="55">
        <f t="shared" si="46"/>
        <v>0</v>
      </c>
      <c r="I342" s="214" t="str">
        <f t="shared" ca="1" si="47"/>
        <v>LOCKED</v>
      </c>
      <c r="J342" s="215" t="str">
        <f t="shared" si="51"/>
        <v>C001Concrete Pavements, Median Slabs, Bull-noses, and Safety MediansCW 3310-R18</v>
      </c>
      <c r="K342" s="216">
        <f>MATCH(J342,'[4]Pay Items'!$K$1:$K$646,0)</f>
        <v>344</v>
      </c>
      <c r="L342" s="217" t="str">
        <f t="shared" ca="1" si="48"/>
        <v>F0</v>
      </c>
      <c r="M342" s="217" t="str">
        <f t="shared" ca="1" si="49"/>
        <v>C2</v>
      </c>
      <c r="N342" s="217" t="str">
        <f t="shared" ca="1" si="50"/>
        <v>C2</v>
      </c>
    </row>
    <row r="343" spans="1:14" s="101" customFormat="1" ht="48" customHeight="1" x14ac:dyDescent="0.2">
      <c r="A343" s="48" t="s">
        <v>139</v>
      </c>
      <c r="B343" s="58" t="s">
        <v>185</v>
      </c>
      <c r="C343" s="50" t="s">
        <v>488</v>
      </c>
      <c r="D343" s="51" t="s">
        <v>115</v>
      </c>
      <c r="E343" s="52" t="s">
        <v>120</v>
      </c>
      <c r="F343" s="68">
        <v>260</v>
      </c>
      <c r="G343" s="54"/>
      <c r="H343" s="55">
        <f t="shared" si="46"/>
        <v>0</v>
      </c>
      <c r="I343" s="214" t="str">
        <f t="shared" ca="1" si="47"/>
        <v/>
      </c>
      <c r="J343" s="215" t="str">
        <f t="shared" si="51"/>
        <v>C011Construction of 150 mm Type 2 Concrete Pavement (Reinforced)m²</v>
      </c>
      <c r="K343" s="216" t="e">
        <f>MATCH(J343,'[4]Pay Items'!$K$1:$K$646,0)</f>
        <v>#N/A</v>
      </c>
      <c r="L343" s="217" t="str">
        <f t="shared" ca="1" si="48"/>
        <v>F0</v>
      </c>
      <c r="M343" s="217" t="str">
        <f t="shared" ca="1" si="49"/>
        <v>C2</v>
      </c>
      <c r="N343" s="217" t="str">
        <f t="shared" ca="1" si="50"/>
        <v>C2</v>
      </c>
    </row>
    <row r="344" spans="1:14" s="101" customFormat="1" ht="36" customHeight="1" x14ac:dyDescent="0.2">
      <c r="A344" s="48" t="s">
        <v>205</v>
      </c>
      <c r="B344" s="49" t="s">
        <v>13</v>
      </c>
      <c r="C344" s="50" t="s">
        <v>70</v>
      </c>
      <c r="D344" s="51" t="s">
        <v>450</v>
      </c>
      <c r="E344" s="52"/>
      <c r="F344" s="62"/>
      <c r="G344" s="64"/>
      <c r="H344" s="55">
        <f t="shared" si="46"/>
        <v>0</v>
      </c>
      <c r="I344" s="214" t="str">
        <f t="shared" ca="1" si="47"/>
        <v>LOCKED</v>
      </c>
      <c r="J344" s="215" t="str">
        <f t="shared" si="51"/>
        <v>C019Concrete Pavements for Early OpeningCW 3310-R18</v>
      </c>
      <c r="K344" s="216">
        <f>MATCH(J344,'[4]Pay Items'!$K$1:$K$646,0)</f>
        <v>359</v>
      </c>
      <c r="L344" s="217" t="str">
        <f t="shared" ca="1" si="48"/>
        <v>F0</v>
      </c>
      <c r="M344" s="217" t="str">
        <f t="shared" ca="1" si="49"/>
        <v>C2</v>
      </c>
      <c r="N344" s="217" t="str">
        <f t="shared" ca="1" si="50"/>
        <v>C2</v>
      </c>
    </row>
    <row r="345" spans="1:14" s="101" customFormat="1" ht="60" customHeight="1" x14ac:dyDescent="0.2">
      <c r="A345" s="48" t="s">
        <v>421</v>
      </c>
      <c r="B345" s="58" t="s">
        <v>185</v>
      </c>
      <c r="C345" s="50" t="s">
        <v>439</v>
      </c>
      <c r="D345" s="51"/>
      <c r="E345" s="52" t="s">
        <v>120</v>
      </c>
      <c r="F345" s="68">
        <v>260</v>
      </c>
      <c r="G345" s="54"/>
      <c r="H345" s="55">
        <f t="shared" si="46"/>
        <v>0</v>
      </c>
      <c r="I345" s="214" t="str">
        <f t="shared" ca="1" si="47"/>
        <v/>
      </c>
      <c r="J345" s="215" t="str">
        <f t="shared" si="51"/>
        <v>C029-72Construction of 150 mm Type 4 Concrete Pavement for Early Opening 72 Hour (Reinforced)m²</v>
      </c>
      <c r="K345" s="216">
        <f>MATCH(J345,'[4]Pay Items'!$K$1:$K$646,0)</f>
        <v>380</v>
      </c>
      <c r="L345" s="217" t="str">
        <f t="shared" ca="1" si="48"/>
        <v>F0</v>
      </c>
      <c r="M345" s="217" t="str">
        <f t="shared" ca="1" si="49"/>
        <v>C2</v>
      </c>
      <c r="N345" s="217" t="str">
        <f t="shared" ca="1" si="50"/>
        <v>C2</v>
      </c>
    </row>
    <row r="346" spans="1:14" s="108" customFormat="1" ht="48" customHeight="1" x14ac:dyDescent="0.2">
      <c r="A346" s="90" t="s">
        <v>206</v>
      </c>
      <c r="B346" s="49" t="s">
        <v>14</v>
      </c>
      <c r="C346" s="50" t="s">
        <v>193</v>
      </c>
      <c r="D346" s="51" t="s">
        <v>562</v>
      </c>
      <c r="E346" s="52"/>
      <c r="F346" s="62"/>
      <c r="G346" s="64"/>
      <c r="H346" s="55">
        <f t="shared" si="46"/>
        <v>0</v>
      </c>
      <c r="I346" s="214" t="str">
        <f t="shared" ca="1" si="47"/>
        <v>LOCKED</v>
      </c>
      <c r="J346" s="215" t="str">
        <f t="shared" si="51"/>
        <v>C032Concrete Curbs, Curb and Gutter, and Splash StripsCW 3310-R17</v>
      </c>
      <c r="K346" s="216" t="e">
        <f>MATCH(J346,'[4]Pay Items'!$K$1:$K$646,0)</f>
        <v>#N/A</v>
      </c>
      <c r="L346" s="217" t="str">
        <f t="shared" ca="1" si="48"/>
        <v>F0</v>
      </c>
      <c r="M346" s="217" t="str">
        <f t="shared" ca="1" si="49"/>
        <v>C2</v>
      </c>
      <c r="N346" s="217" t="str">
        <f t="shared" ca="1" si="50"/>
        <v>C2</v>
      </c>
    </row>
    <row r="347" spans="1:14" s="101" customFormat="1" ht="48" customHeight="1" x14ac:dyDescent="0.2">
      <c r="A347" s="76" t="s">
        <v>271</v>
      </c>
      <c r="B347" s="58" t="s">
        <v>185</v>
      </c>
      <c r="C347" s="50" t="s">
        <v>563</v>
      </c>
      <c r="D347" s="51" t="s">
        <v>212</v>
      </c>
      <c r="E347" s="52" t="s">
        <v>124</v>
      </c>
      <c r="F347" s="53">
        <v>40</v>
      </c>
      <c r="G347" s="96"/>
      <c r="H347" s="55">
        <f t="shared" si="46"/>
        <v>0</v>
      </c>
      <c r="I347" s="214" t="str">
        <f t="shared" ca="1" si="47"/>
        <v/>
      </c>
      <c r="J347" s="215" t="str">
        <f t="shared" si="51"/>
        <v>C033Construction of Barrier (150 mm ht, Type 2, Dowelled)SD-205m</v>
      </c>
      <c r="K347" s="216" t="e">
        <f>MATCH(J347,'[4]Pay Items'!$K$1:$K$646,0)</f>
        <v>#N/A</v>
      </c>
      <c r="L347" s="217" t="str">
        <f t="shared" ca="1" si="48"/>
        <v>F0</v>
      </c>
      <c r="M347" s="217" t="str">
        <f t="shared" ca="1" si="49"/>
        <v>C2</v>
      </c>
      <c r="N347" s="217" t="str">
        <f t="shared" ca="1" si="50"/>
        <v>C2</v>
      </c>
    </row>
    <row r="348" spans="1:14" s="101" customFormat="1" ht="48" customHeight="1" x14ac:dyDescent="0.2">
      <c r="A348" s="76" t="s">
        <v>209</v>
      </c>
      <c r="B348" s="58" t="s">
        <v>186</v>
      </c>
      <c r="C348" s="50" t="s">
        <v>564</v>
      </c>
      <c r="D348" s="51" t="s">
        <v>183</v>
      </c>
      <c r="E348" s="52" t="s">
        <v>124</v>
      </c>
      <c r="F348" s="53">
        <v>50</v>
      </c>
      <c r="G348" s="96"/>
      <c r="H348" s="55">
        <f t="shared" si="46"/>
        <v>0</v>
      </c>
      <c r="I348" s="214" t="str">
        <f t="shared" ca="1" si="47"/>
        <v/>
      </c>
      <c r="J348" s="215" t="str">
        <f t="shared" si="51"/>
        <v>C042Construction of Mountable Curb (120 mm, Type 2, Dowelled)SD-201m</v>
      </c>
      <c r="K348" s="216" t="e">
        <f>MATCH(J348,'[4]Pay Items'!$K$1:$K$646,0)</f>
        <v>#N/A</v>
      </c>
      <c r="L348" s="217" t="str">
        <f t="shared" ca="1" si="48"/>
        <v>F0</v>
      </c>
      <c r="M348" s="217" t="str">
        <f t="shared" ca="1" si="49"/>
        <v>C2</v>
      </c>
      <c r="N348" s="217" t="str">
        <f t="shared" ca="1" si="50"/>
        <v>C2</v>
      </c>
    </row>
    <row r="349" spans="1:14" s="101" customFormat="1" ht="36" customHeight="1" x14ac:dyDescent="0.2">
      <c r="A349" s="48" t="s">
        <v>6</v>
      </c>
      <c r="B349" s="49" t="s">
        <v>15</v>
      </c>
      <c r="C349" s="50" t="s">
        <v>215</v>
      </c>
      <c r="D349" s="51" t="s">
        <v>420</v>
      </c>
      <c r="E349" s="69"/>
      <c r="F349" s="62"/>
      <c r="G349" s="64"/>
      <c r="H349" s="55">
        <f t="shared" si="46"/>
        <v>0</v>
      </c>
      <c r="I349" s="214" t="str">
        <f t="shared" ca="1" si="47"/>
        <v>LOCKED</v>
      </c>
      <c r="J349" s="215" t="str">
        <f t="shared" si="51"/>
        <v>C055Construction of Asphaltic Concrete PavementsCW 3410-R12</v>
      </c>
      <c r="K349" s="216">
        <f>MATCH(J349,'[4]Pay Items'!$K$1:$K$646,0)</f>
        <v>425</v>
      </c>
      <c r="L349" s="217" t="str">
        <f t="shared" ca="1" si="48"/>
        <v>F0</v>
      </c>
      <c r="M349" s="217" t="str">
        <f t="shared" ca="1" si="49"/>
        <v>C2</v>
      </c>
      <c r="N349" s="217" t="str">
        <f t="shared" ca="1" si="50"/>
        <v>C2</v>
      </c>
    </row>
    <row r="350" spans="1:14" s="101" customFormat="1" ht="36" customHeight="1" x14ac:dyDescent="0.2">
      <c r="A350" s="48" t="s">
        <v>216</v>
      </c>
      <c r="B350" s="58" t="s">
        <v>185</v>
      </c>
      <c r="C350" s="50" t="s">
        <v>191</v>
      </c>
      <c r="D350" s="51"/>
      <c r="E350" s="52"/>
      <c r="F350" s="62"/>
      <c r="G350" s="64"/>
      <c r="H350" s="55">
        <f t="shared" si="46"/>
        <v>0</v>
      </c>
      <c r="I350" s="214" t="str">
        <f t="shared" ca="1" si="47"/>
        <v>LOCKED</v>
      </c>
      <c r="J350" s="215" t="str">
        <f t="shared" si="51"/>
        <v>C056Main Line Paving</v>
      </c>
      <c r="K350" s="216">
        <f>MATCH(J350,'[4]Pay Items'!$K$1:$K$646,0)</f>
        <v>426</v>
      </c>
      <c r="L350" s="217" t="str">
        <f t="shared" ca="1" si="48"/>
        <v>F0</v>
      </c>
      <c r="M350" s="217" t="str">
        <f t="shared" ca="1" si="49"/>
        <v>C2</v>
      </c>
      <c r="N350" s="217" t="str">
        <f t="shared" ca="1" si="50"/>
        <v>C2</v>
      </c>
    </row>
    <row r="351" spans="1:14" s="101" customFormat="1" ht="36" customHeight="1" x14ac:dyDescent="0.2">
      <c r="A351" s="48" t="s">
        <v>217</v>
      </c>
      <c r="B351" s="67" t="s">
        <v>322</v>
      </c>
      <c r="C351" s="50" t="s">
        <v>334</v>
      </c>
      <c r="D351" s="51"/>
      <c r="E351" s="52" t="s">
        <v>122</v>
      </c>
      <c r="F351" s="53">
        <v>75</v>
      </c>
      <c r="G351" s="54"/>
      <c r="H351" s="55">
        <f t="shared" si="46"/>
        <v>0</v>
      </c>
      <c r="I351" s="214" t="str">
        <f t="shared" ca="1" si="47"/>
        <v/>
      </c>
      <c r="J351" s="215" t="str">
        <f t="shared" si="51"/>
        <v>C058Type IAtonne</v>
      </c>
      <c r="K351" s="216">
        <f>MATCH(J351,'[4]Pay Items'!$K$1:$K$646,0)</f>
        <v>427</v>
      </c>
      <c r="L351" s="217" t="str">
        <f t="shared" ca="1" si="48"/>
        <v>F0</v>
      </c>
      <c r="M351" s="217" t="str">
        <f t="shared" ca="1" si="49"/>
        <v>C2</v>
      </c>
      <c r="N351" s="217" t="str">
        <f t="shared" ca="1" si="50"/>
        <v>C2</v>
      </c>
    </row>
    <row r="352" spans="1:14" s="101" customFormat="1" ht="36" customHeight="1" x14ac:dyDescent="0.2">
      <c r="A352" s="48" t="s">
        <v>218</v>
      </c>
      <c r="B352" s="58" t="s">
        <v>186</v>
      </c>
      <c r="C352" s="50" t="s">
        <v>192</v>
      </c>
      <c r="D352" s="51"/>
      <c r="E352" s="52"/>
      <c r="F352" s="62"/>
      <c r="G352" s="64"/>
      <c r="H352" s="55">
        <f t="shared" si="46"/>
        <v>0</v>
      </c>
      <c r="I352" s="214" t="str">
        <f t="shared" ca="1" si="47"/>
        <v>LOCKED</v>
      </c>
      <c r="J352" s="215" t="str">
        <f t="shared" si="51"/>
        <v>C059Tie-ins and Approaches</v>
      </c>
      <c r="K352" s="216">
        <f>MATCH(J352,'[4]Pay Items'!$K$1:$K$646,0)</f>
        <v>429</v>
      </c>
      <c r="L352" s="217" t="str">
        <f t="shared" ca="1" si="48"/>
        <v>F0</v>
      </c>
      <c r="M352" s="217" t="str">
        <f t="shared" ca="1" si="49"/>
        <v>C2</v>
      </c>
      <c r="N352" s="217" t="str">
        <f t="shared" ca="1" si="50"/>
        <v>C2</v>
      </c>
    </row>
    <row r="353" spans="1:14" s="101" customFormat="1" ht="36" customHeight="1" x14ac:dyDescent="0.2">
      <c r="A353" s="48" t="s">
        <v>219</v>
      </c>
      <c r="B353" s="67" t="s">
        <v>322</v>
      </c>
      <c r="C353" s="50" t="s">
        <v>334</v>
      </c>
      <c r="D353" s="51"/>
      <c r="E353" s="52" t="s">
        <v>122</v>
      </c>
      <c r="F353" s="53">
        <v>65</v>
      </c>
      <c r="G353" s="54"/>
      <c r="H353" s="55">
        <f t="shared" si="46"/>
        <v>0</v>
      </c>
      <c r="I353" s="214" t="str">
        <f t="shared" ca="1" si="47"/>
        <v/>
      </c>
      <c r="J353" s="215" t="str">
        <f t="shared" si="51"/>
        <v>C060Type IAtonne</v>
      </c>
      <c r="K353" s="216">
        <f>MATCH(J353,'[4]Pay Items'!$K$1:$K$646,0)</f>
        <v>430</v>
      </c>
      <c r="L353" s="217" t="str">
        <f t="shared" ca="1" si="48"/>
        <v>F0</v>
      </c>
      <c r="M353" s="217" t="str">
        <f t="shared" ca="1" si="49"/>
        <v>C2</v>
      </c>
      <c r="N353" s="217" t="str">
        <f t="shared" ca="1" si="50"/>
        <v>C2</v>
      </c>
    </row>
    <row r="354" spans="1:14" s="101" customFormat="1" ht="48" customHeight="1" x14ac:dyDescent="0.2">
      <c r="A354" s="48" t="s">
        <v>276</v>
      </c>
      <c r="B354" s="49" t="s">
        <v>16</v>
      </c>
      <c r="C354" s="50" t="s">
        <v>130</v>
      </c>
      <c r="D354" s="51" t="s">
        <v>402</v>
      </c>
      <c r="E354" s="52" t="s">
        <v>122</v>
      </c>
      <c r="F354" s="53">
        <v>100</v>
      </c>
      <c r="G354" s="54"/>
      <c r="H354" s="55">
        <f t="shared" si="46"/>
        <v>0</v>
      </c>
      <c r="I354" s="214" t="str">
        <f t="shared" ca="1" si="47"/>
        <v/>
      </c>
      <c r="J354" s="215" t="str">
        <f t="shared" si="51"/>
        <v>C063Construction of Asphaltic Concrete Base Course (Type III)CW 3410-R12tonne</v>
      </c>
      <c r="K354" s="216">
        <f>MATCH(J354,'[4]Pay Items'!$K$1:$K$646,0)</f>
        <v>433</v>
      </c>
      <c r="L354" s="217" t="str">
        <f t="shared" ca="1" si="48"/>
        <v>F0</v>
      </c>
      <c r="M354" s="217" t="str">
        <f t="shared" ca="1" si="49"/>
        <v>C2</v>
      </c>
      <c r="N354" s="217" t="str">
        <f t="shared" ca="1" si="50"/>
        <v>C2</v>
      </c>
    </row>
    <row r="355" spans="1:14" s="101" customFormat="1" ht="36" customHeight="1" x14ac:dyDescent="0.2">
      <c r="A355" s="102"/>
      <c r="B355" s="70"/>
      <c r="C355" s="61" t="s">
        <v>132</v>
      </c>
      <c r="D355" s="62"/>
      <c r="E355" s="71"/>
      <c r="F355" s="62"/>
      <c r="G355" s="64"/>
      <c r="H355" s="55">
        <f t="shared" si="46"/>
        <v>0</v>
      </c>
      <c r="I355" s="214" t="str">
        <f t="shared" ca="1" si="47"/>
        <v>LOCKED</v>
      </c>
      <c r="J355" s="215" t="str">
        <f t="shared" si="51"/>
        <v>JOINT AND CRACK SEALING</v>
      </c>
      <c r="K355" s="216">
        <f>MATCH(J355,'[4]Pay Items'!$K$1:$K$646,0)</f>
        <v>436</v>
      </c>
      <c r="L355" s="217" t="str">
        <f t="shared" ca="1" si="48"/>
        <v>F0</v>
      </c>
      <c r="M355" s="217" t="str">
        <f t="shared" ca="1" si="49"/>
        <v>C2</v>
      </c>
      <c r="N355" s="217" t="str">
        <f t="shared" ca="1" si="50"/>
        <v>C2</v>
      </c>
    </row>
    <row r="356" spans="1:14" s="101" customFormat="1" ht="36" customHeight="1" x14ac:dyDescent="0.2">
      <c r="A356" s="48" t="s">
        <v>277</v>
      </c>
      <c r="B356" s="49" t="s">
        <v>17</v>
      </c>
      <c r="C356" s="50" t="s">
        <v>48</v>
      </c>
      <c r="D356" s="51" t="s">
        <v>343</v>
      </c>
      <c r="E356" s="52" t="s">
        <v>124</v>
      </c>
      <c r="F356" s="68">
        <v>90</v>
      </c>
      <c r="G356" s="54"/>
      <c r="H356" s="55">
        <f t="shared" si="46"/>
        <v>0</v>
      </c>
      <c r="I356" s="214" t="str">
        <f t="shared" ca="1" si="47"/>
        <v/>
      </c>
      <c r="J356" s="215" t="str">
        <f t="shared" si="51"/>
        <v>D006Reflective Crack MaintenanceCW 3250-R7m</v>
      </c>
      <c r="K356" s="216">
        <f>MATCH(J356,'[4]Pay Items'!$K$1:$K$646,0)</f>
        <v>442</v>
      </c>
      <c r="L356" s="217" t="str">
        <f t="shared" ca="1" si="48"/>
        <v>F0</v>
      </c>
      <c r="M356" s="217" t="str">
        <f t="shared" ca="1" si="49"/>
        <v>C2</v>
      </c>
      <c r="N356" s="217" t="str">
        <f t="shared" ca="1" si="50"/>
        <v>C2</v>
      </c>
    </row>
    <row r="357" spans="1:14" s="101" customFormat="1" ht="48" customHeight="1" x14ac:dyDescent="0.2">
      <c r="A357" s="102"/>
      <c r="B357" s="70"/>
      <c r="C357" s="61" t="s">
        <v>133</v>
      </c>
      <c r="D357" s="62"/>
      <c r="E357" s="71"/>
      <c r="F357" s="62"/>
      <c r="G357" s="64"/>
      <c r="H357" s="55">
        <f t="shared" si="46"/>
        <v>0</v>
      </c>
      <c r="I357" s="214" t="str">
        <f t="shared" ca="1" si="47"/>
        <v>LOCKED</v>
      </c>
      <c r="J357" s="215" t="str">
        <f t="shared" si="51"/>
        <v>ASSOCIATED DRAINAGE AND UNDERGROUND WORKS</v>
      </c>
      <c r="K357" s="216">
        <f>MATCH(J357,'[4]Pay Items'!$K$1:$K$646,0)</f>
        <v>444</v>
      </c>
      <c r="L357" s="217" t="str">
        <f t="shared" ca="1" si="48"/>
        <v>F0</v>
      </c>
      <c r="M357" s="217" t="str">
        <f t="shared" ca="1" si="49"/>
        <v>C2</v>
      </c>
      <c r="N357" s="217" t="str">
        <f t="shared" ca="1" si="50"/>
        <v>C2</v>
      </c>
    </row>
    <row r="358" spans="1:14" s="101" customFormat="1" ht="36" customHeight="1" x14ac:dyDescent="0.2">
      <c r="A358" s="48" t="s">
        <v>140</v>
      </c>
      <c r="B358" s="49" t="s">
        <v>18</v>
      </c>
      <c r="C358" s="50" t="s">
        <v>222</v>
      </c>
      <c r="D358" s="51" t="s">
        <v>3</v>
      </c>
      <c r="E358" s="52"/>
      <c r="F358" s="62"/>
      <c r="G358" s="64"/>
      <c r="H358" s="55">
        <f t="shared" si="46"/>
        <v>0</v>
      </c>
      <c r="I358" s="214" t="str">
        <f t="shared" ca="1" si="47"/>
        <v>LOCKED</v>
      </c>
      <c r="J358" s="215" t="str">
        <f t="shared" si="51"/>
        <v>E003Catch BasinCW 2130-R12</v>
      </c>
      <c r="K358" s="216">
        <f>MATCH(J358,'[4]Pay Items'!$K$1:$K$646,0)</f>
        <v>445</v>
      </c>
      <c r="L358" s="217" t="str">
        <f t="shared" ca="1" si="48"/>
        <v>F0</v>
      </c>
      <c r="M358" s="217" t="str">
        <f t="shared" ca="1" si="49"/>
        <v>C2</v>
      </c>
      <c r="N358" s="217" t="str">
        <f t="shared" ca="1" si="50"/>
        <v>C2</v>
      </c>
    </row>
    <row r="359" spans="1:14" s="101" customFormat="1" ht="36" customHeight="1" x14ac:dyDescent="0.2">
      <c r="A359" s="48" t="s">
        <v>389</v>
      </c>
      <c r="B359" s="58" t="s">
        <v>185</v>
      </c>
      <c r="C359" s="50" t="s">
        <v>379</v>
      </c>
      <c r="D359" s="51"/>
      <c r="E359" s="52" t="s">
        <v>123</v>
      </c>
      <c r="F359" s="68">
        <v>2</v>
      </c>
      <c r="G359" s="54"/>
      <c r="H359" s="55">
        <f t="shared" si="46"/>
        <v>0</v>
      </c>
      <c r="I359" s="214" t="str">
        <f t="shared" ca="1" si="47"/>
        <v/>
      </c>
      <c r="J359" s="215" t="str">
        <f t="shared" si="51"/>
        <v>E004ASD-024, 1800 mm deepeach</v>
      </c>
      <c r="K359" s="216">
        <f>MATCH(J359,'[4]Pay Items'!$K$1:$K$646,0)</f>
        <v>447</v>
      </c>
      <c r="L359" s="217" t="str">
        <f t="shared" ca="1" si="48"/>
        <v>F0</v>
      </c>
      <c r="M359" s="217" t="str">
        <f t="shared" ca="1" si="49"/>
        <v>C2</v>
      </c>
      <c r="N359" s="217" t="str">
        <f t="shared" ca="1" si="50"/>
        <v>C2</v>
      </c>
    </row>
    <row r="360" spans="1:14" s="101" customFormat="1" ht="36" customHeight="1" x14ac:dyDescent="0.2">
      <c r="A360" s="48" t="s">
        <v>144</v>
      </c>
      <c r="B360" s="49" t="s">
        <v>19</v>
      </c>
      <c r="C360" s="50" t="s">
        <v>225</v>
      </c>
      <c r="D360" s="51" t="s">
        <v>3</v>
      </c>
      <c r="E360" s="52"/>
      <c r="F360" s="62"/>
      <c r="G360" s="64"/>
      <c r="H360" s="55">
        <f t="shared" si="46"/>
        <v>0</v>
      </c>
      <c r="I360" s="214" t="str">
        <f t="shared" ca="1" si="47"/>
        <v>LOCKED</v>
      </c>
      <c r="J360" s="215" t="str">
        <f t="shared" si="51"/>
        <v>E008Sewer ServiceCW 2130-R12</v>
      </c>
      <c r="K360" s="216">
        <f>MATCH(J360,'[4]Pay Items'!$K$1:$K$646,0)</f>
        <v>457</v>
      </c>
      <c r="L360" s="217" t="str">
        <f t="shared" ca="1" si="48"/>
        <v>F0</v>
      </c>
      <c r="M360" s="217" t="str">
        <f t="shared" ca="1" si="49"/>
        <v>C2</v>
      </c>
      <c r="N360" s="217" t="str">
        <f t="shared" ca="1" si="50"/>
        <v>C2</v>
      </c>
    </row>
    <row r="361" spans="1:14" s="101" customFormat="1" ht="36" customHeight="1" x14ac:dyDescent="0.2">
      <c r="A361" s="48" t="s">
        <v>22</v>
      </c>
      <c r="B361" s="58" t="s">
        <v>185</v>
      </c>
      <c r="C361" s="50" t="s">
        <v>477</v>
      </c>
      <c r="D361" s="51"/>
      <c r="E361" s="52"/>
      <c r="F361" s="62"/>
      <c r="G361" s="64"/>
      <c r="H361" s="55">
        <f t="shared" si="46"/>
        <v>0</v>
      </c>
      <c r="I361" s="214" t="str">
        <f t="shared" ca="1" si="47"/>
        <v>LOCKED</v>
      </c>
      <c r="J361" s="215" t="str">
        <f t="shared" si="51"/>
        <v>E009250 mm, PVC</v>
      </c>
      <c r="K361" s="216" t="e">
        <f>MATCH(J361,'[4]Pay Items'!$K$1:$K$646,0)</f>
        <v>#N/A</v>
      </c>
      <c r="L361" s="217" t="str">
        <f t="shared" ca="1" si="48"/>
        <v>F0</v>
      </c>
      <c r="M361" s="217" t="str">
        <f t="shared" ca="1" si="49"/>
        <v>C2</v>
      </c>
      <c r="N361" s="217" t="str">
        <f t="shared" ca="1" si="50"/>
        <v>C2</v>
      </c>
    </row>
    <row r="362" spans="1:14" s="101" customFormat="1" ht="48" customHeight="1" x14ac:dyDescent="0.2">
      <c r="A362" s="48" t="s">
        <v>23</v>
      </c>
      <c r="B362" s="67" t="s">
        <v>322</v>
      </c>
      <c r="C362" s="50" t="s">
        <v>565</v>
      </c>
      <c r="D362" s="51"/>
      <c r="E362" s="52" t="s">
        <v>124</v>
      </c>
      <c r="F362" s="68">
        <v>5</v>
      </c>
      <c r="G362" s="54"/>
      <c r="H362" s="55">
        <f t="shared" si="46"/>
        <v>0</v>
      </c>
      <c r="I362" s="214" t="str">
        <f t="shared" ca="1" si="47"/>
        <v/>
      </c>
      <c r="J362" s="215" t="str">
        <f t="shared" si="51"/>
        <v>E010In a Trench, Class 3 Sand Bedding, Class 3 Backfillm</v>
      </c>
      <c r="K362" s="216" t="e">
        <f>MATCH(J362,'[4]Pay Items'!$K$1:$K$646,0)</f>
        <v>#N/A</v>
      </c>
      <c r="L362" s="217" t="str">
        <f t="shared" ca="1" si="48"/>
        <v>F0</v>
      </c>
      <c r="M362" s="217" t="str">
        <f t="shared" ca="1" si="49"/>
        <v>C2</v>
      </c>
      <c r="N362" s="217" t="str">
        <f t="shared" ca="1" si="50"/>
        <v>C2</v>
      </c>
    </row>
    <row r="363" spans="1:14" s="101" customFormat="1" ht="36" customHeight="1" x14ac:dyDescent="0.2">
      <c r="A363" s="48" t="s">
        <v>22</v>
      </c>
      <c r="B363" s="58" t="s">
        <v>186</v>
      </c>
      <c r="C363" s="50" t="s">
        <v>566</v>
      </c>
      <c r="D363" s="51"/>
      <c r="E363" s="52"/>
      <c r="F363" s="62"/>
      <c r="G363" s="64"/>
      <c r="H363" s="55">
        <f t="shared" si="46"/>
        <v>0</v>
      </c>
      <c r="I363" s="214" t="str">
        <f t="shared" ca="1" si="47"/>
        <v>LOCKED</v>
      </c>
      <c r="J363" s="215" t="str">
        <f t="shared" si="51"/>
        <v>E009300 mm, PVC</v>
      </c>
      <c r="K363" s="216" t="e">
        <f>MATCH(J363,'[4]Pay Items'!$K$1:$K$646,0)</f>
        <v>#N/A</v>
      </c>
      <c r="L363" s="217" t="str">
        <f t="shared" ca="1" si="48"/>
        <v>F0</v>
      </c>
      <c r="M363" s="217" t="str">
        <f t="shared" ca="1" si="49"/>
        <v>C2</v>
      </c>
      <c r="N363" s="217" t="str">
        <f t="shared" ca="1" si="50"/>
        <v>C2</v>
      </c>
    </row>
    <row r="364" spans="1:14" s="101" customFormat="1" ht="48" customHeight="1" x14ac:dyDescent="0.2">
      <c r="A364" s="48"/>
      <c r="B364" s="67" t="s">
        <v>322</v>
      </c>
      <c r="C364" s="50" t="s">
        <v>565</v>
      </c>
      <c r="D364" s="51"/>
      <c r="E364" s="52" t="s">
        <v>124</v>
      </c>
      <c r="F364" s="68">
        <v>20</v>
      </c>
      <c r="G364" s="54"/>
      <c r="H364" s="55">
        <f t="shared" si="46"/>
        <v>0</v>
      </c>
      <c r="I364" s="214" t="str">
        <f t="shared" ca="1" si="47"/>
        <v/>
      </c>
      <c r="J364" s="215" t="str">
        <f t="shared" si="51"/>
        <v>In a Trench, Class 3 Sand Bedding, Class 3 Backfillm</v>
      </c>
      <c r="K364" s="216" t="e">
        <f>MATCH(J364,'[4]Pay Items'!$K$1:$K$646,0)</f>
        <v>#N/A</v>
      </c>
      <c r="L364" s="217" t="str">
        <f t="shared" ca="1" si="48"/>
        <v>F0</v>
      </c>
      <c r="M364" s="217" t="str">
        <f t="shared" ca="1" si="49"/>
        <v>C2</v>
      </c>
      <c r="N364" s="217" t="str">
        <f t="shared" ca="1" si="50"/>
        <v>C2</v>
      </c>
    </row>
    <row r="365" spans="1:14" s="101" customFormat="1" ht="48" customHeight="1" x14ac:dyDescent="0.2">
      <c r="A365" s="48" t="s">
        <v>24</v>
      </c>
      <c r="B365" s="67" t="s">
        <v>324</v>
      </c>
      <c r="C365" s="50" t="s">
        <v>567</v>
      </c>
      <c r="D365" s="51"/>
      <c r="E365" s="52" t="s">
        <v>124</v>
      </c>
      <c r="F365" s="68">
        <v>16</v>
      </c>
      <c r="G365" s="54"/>
      <c r="H365" s="55">
        <f t="shared" si="46"/>
        <v>0</v>
      </c>
      <c r="I365" s="214" t="str">
        <f t="shared" ca="1" si="47"/>
        <v/>
      </c>
      <c r="J365" s="215" t="str">
        <f t="shared" si="51"/>
        <v>E011Trenchless Installation, Class B Sand Bedding, Class 3 Backfillm</v>
      </c>
      <c r="K365" s="216" t="e">
        <f>MATCH(J365,'[4]Pay Items'!$K$1:$K$646,0)</f>
        <v>#N/A</v>
      </c>
      <c r="L365" s="217" t="str">
        <f t="shared" ca="1" si="48"/>
        <v>F0</v>
      </c>
      <c r="M365" s="217" t="str">
        <f t="shared" ca="1" si="49"/>
        <v>C2</v>
      </c>
      <c r="N365" s="217" t="str">
        <f t="shared" ca="1" si="50"/>
        <v>C2</v>
      </c>
    </row>
    <row r="366" spans="1:14" s="101" customFormat="1" ht="36" customHeight="1" x14ac:dyDescent="0.2">
      <c r="A366" s="48" t="s">
        <v>28</v>
      </c>
      <c r="B366" s="49" t="s">
        <v>20</v>
      </c>
      <c r="C366" s="73" t="s">
        <v>396</v>
      </c>
      <c r="D366" s="74" t="s">
        <v>397</v>
      </c>
      <c r="E366" s="52"/>
      <c r="F366" s="62"/>
      <c r="G366" s="64"/>
      <c r="H366" s="55">
        <f t="shared" si="46"/>
        <v>0</v>
      </c>
      <c r="I366" s="214" t="str">
        <f t="shared" ca="1" si="47"/>
        <v>LOCKED</v>
      </c>
      <c r="J366" s="215" t="str">
        <f t="shared" si="51"/>
        <v>E023Frames &amp; CoversCW 3210-R8</v>
      </c>
      <c r="K366" s="216">
        <f>MATCH(J366,'[4]Pay Items'!$K$1:$K$646,0)</f>
        <v>511</v>
      </c>
      <c r="L366" s="217" t="str">
        <f t="shared" ca="1" si="48"/>
        <v>F0</v>
      </c>
      <c r="M366" s="217" t="str">
        <f t="shared" ca="1" si="49"/>
        <v>C2</v>
      </c>
      <c r="N366" s="217" t="str">
        <f t="shared" ca="1" si="50"/>
        <v>C2</v>
      </c>
    </row>
    <row r="367" spans="1:14" s="101" customFormat="1" ht="48" customHeight="1" x14ac:dyDescent="0.2">
      <c r="A367" s="48" t="s">
        <v>29</v>
      </c>
      <c r="B367" s="58" t="s">
        <v>185</v>
      </c>
      <c r="C367" s="75" t="s">
        <v>425</v>
      </c>
      <c r="D367" s="51"/>
      <c r="E367" s="52" t="s">
        <v>123</v>
      </c>
      <c r="F367" s="68">
        <v>1</v>
      </c>
      <c r="G367" s="54"/>
      <c r="H367" s="55">
        <f t="shared" si="46"/>
        <v>0</v>
      </c>
      <c r="I367" s="214" t="str">
        <f t="shared" ca="1" si="47"/>
        <v/>
      </c>
      <c r="J367" s="215" t="str">
        <f t="shared" si="51"/>
        <v>E024AP-006 - Standard Frame for Manhole and Catch Basineach</v>
      </c>
      <c r="K367" s="216">
        <f>MATCH(J367,'[4]Pay Items'!$K$1:$K$646,0)</f>
        <v>512</v>
      </c>
      <c r="L367" s="217" t="str">
        <f t="shared" ca="1" si="48"/>
        <v>F0</v>
      </c>
      <c r="M367" s="217" t="str">
        <f t="shared" ca="1" si="49"/>
        <v>C2</v>
      </c>
      <c r="N367" s="217" t="str">
        <f t="shared" ca="1" si="50"/>
        <v>C2</v>
      </c>
    </row>
    <row r="368" spans="1:14" s="101" customFormat="1" ht="48" customHeight="1" x14ac:dyDescent="0.2">
      <c r="A368" s="48" t="s">
        <v>31</v>
      </c>
      <c r="B368" s="58" t="s">
        <v>186</v>
      </c>
      <c r="C368" s="75" t="s">
        <v>427</v>
      </c>
      <c r="D368" s="51"/>
      <c r="E368" s="52" t="s">
        <v>123</v>
      </c>
      <c r="F368" s="68">
        <v>1</v>
      </c>
      <c r="G368" s="54"/>
      <c r="H368" s="55">
        <f t="shared" si="46"/>
        <v>0</v>
      </c>
      <c r="I368" s="214" t="str">
        <f t="shared" ca="1" si="47"/>
        <v/>
      </c>
      <c r="J368" s="215" t="str">
        <f t="shared" si="51"/>
        <v>E026AP-008 - Standard Grated Cover for Standard Frameeach</v>
      </c>
      <c r="K368" s="216">
        <f>MATCH(J368,'[4]Pay Items'!$K$1:$K$646,0)</f>
        <v>514</v>
      </c>
      <c r="L368" s="217" t="str">
        <f t="shared" ca="1" si="48"/>
        <v>F0</v>
      </c>
      <c r="M368" s="217" t="str">
        <f t="shared" ca="1" si="49"/>
        <v>C2</v>
      </c>
      <c r="N368" s="217" t="str">
        <f t="shared" ca="1" si="50"/>
        <v>C2</v>
      </c>
    </row>
    <row r="369" spans="1:14" s="101" customFormat="1" ht="36" customHeight="1" x14ac:dyDescent="0.2">
      <c r="A369" s="48" t="s">
        <v>38</v>
      </c>
      <c r="B369" s="49" t="s">
        <v>21</v>
      </c>
      <c r="C369" s="77" t="s">
        <v>228</v>
      </c>
      <c r="D369" s="51" t="s">
        <v>3</v>
      </c>
      <c r="E369" s="52"/>
      <c r="F369" s="62"/>
      <c r="G369" s="64"/>
      <c r="H369" s="55">
        <f t="shared" si="46"/>
        <v>0</v>
      </c>
      <c r="I369" s="214" t="str">
        <f t="shared" ca="1" si="47"/>
        <v>LOCKED</v>
      </c>
      <c r="J369" s="215" t="str">
        <f t="shared" si="51"/>
        <v>E036Connecting to Existing SewerCW 2130-R12</v>
      </c>
      <c r="K369" s="216">
        <f>MATCH(J369,'[4]Pay Items'!$K$1:$K$646,0)</f>
        <v>540</v>
      </c>
      <c r="L369" s="217" t="str">
        <f t="shared" ca="1" si="48"/>
        <v>F0</v>
      </c>
      <c r="M369" s="217" t="str">
        <f t="shared" ca="1" si="49"/>
        <v>C2</v>
      </c>
      <c r="N369" s="217" t="str">
        <f t="shared" ca="1" si="50"/>
        <v>C2</v>
      </c>
    </row>
    <row r="370" spans="1:14" s="101" customFormat="1" ht="36" customHeight="1" x14ac:dyDescent="0.2">
      <c r="A370" s="48" t="s">
        <v>39</v>
      </c>
      <c r="B370" s="58" t="s">
        <v>185</v>
      </c>
      <c r="C370" s="77" t="s">
        <v>480</v>
      </c>
      <c r="D370" s="51"/>
      <c r="E370" s="52"/>
      <c r="F370" s="62"/>
      <c r="G370" s="64"/>
      <c r="H370" s="55">
        <f t="shared" si="46"/>
        <v>0</v>
      </c>
      <c r="I370" s="214" t="str">
        <f t="shared" ca="1" si="47"/>
        <v>LOCKED</v>
      </c>
      <c r="J370" s="215" t="str">
        <f t="shared" si="51"/>
        <v>E037250 mm PVC Connecting Pipe</v>
      </c>
      <c r="K370" s="216" t="e">
        <f>MATCH(J370,'[4]Pay Items'!$K$1:$K$646,0)</f>
        <v>#N/A</v>
      </c>
      <c r="L370" s="217" t="str">
        <f t="shared" ca="1" si="48"/>
        <v>F0</v>
      </c>
      <c r="M370" s="217" t="str">
        <f t="shared" ca="1" si="49"/>
        <v>C2</v>
      </c>
      <c r="N370" s="217" t="str">
        <f t="shared" ca="1" si="50"/>
        <v>C2</v>
      </c>
    </row>
    <row r="371" spans="1:14" s="101" customFormat="1" ht="36" customHeight="1" x14ac:dyDescent="0.2">
      <c r="A371" s="48" t="s">
        <v>41</v>
      </c>
      <c r="B371" s="67" t="s">
        <v>322</v>
      </c>
      <c r="C371" s="50" t="s">
        <v>568</v>
      </c>
      <c r="D371" s="51"/>
      <c r="E371" s="52" t="s">
        <v>123</v>
      </c>
      <c r="F371" s="68">
        <v>1</v>
      </c>
      <c r="G371" s="54"/>
      <c r="H371" s="55">
        <f t="shared" si="46"/>
        <v>0</v>
      </c>
      <c r="I371" s="214" t="str">
        <f t="shared" ca="1" si="47"/>
        <v/>
      </c>
      <c r="J371" s="215" t="str">
        <f t="shared" si="51"/>
        <v>E039Connecting to 375 mm Concrete LDS Sewereach</v>
      </c>
      <c r="K371" s="216" t="e">
        <f>MATCH(J371,'[4]Pay Items'!$K$1:$K$646,0)</f>
        <v>#N/A</v>
      </c>
      <c r="L371" s="217" t="str">
        <f t="shared" ca="1" si="48"/>
        <v>F0</v>
      </c>
      <c r="M371" s="217" t="str">
        <f t="shared" ca="1" si="49"/>
        <v>C2</v>
      </c>
      <c r="N371" s="217" t="str">
        <f t="shared" ca="1" si="50"/>
        <v>C2</v>
      </c>
    </row>
    <row r="372" spans="1:14" s="101" customFormat="1" ht="48" customHeight="1" x14ac:dyDescent="0.2">
      <c r="A372" s="48" t="s">
        <v>43</v>
      </c>
      <c r="B372" s="49" t="s">
        <v>230</v>
      </c>
      <c r="C372" s="77" t="s">
        <v>337</v>
      </c>
      <c r="D372" s="51" t="s">
        <v>3</v>
      </c>
      <c r="E372" s="52"/>
      <c r="F372" s="62"/>
      <c r="G372" s="64"/>
      <c r="H372" s="55">
        <f t="shared" si="46"/>
        <v>0</v>
      </c>
      <c r="I372" s="214" t="str">
        <f t="shared" ca="1" si="47"/>
        <v>LOCKED</v>
      </c>
      <c r="J372" s="215" t="str">
        <f t="shared" si="51"/>
        <v>E042Connecting New Sewer Service to Existing Sewer ServiceCW 2130-R12</v>
      </c>
      <c r="K372" s="216">
        <f>MATCH(J372,'[4]Pay Items'!$K$1:$K$646,0)</f>
        <v>548</v>
      </c>
      <c r="L372" s="217" t="str">
        <f t="shared" ca="1" si="48"/>
        <v>F0</v>
      </c>
      <c r="M372" s="217" t="str">
        <f t="shared" ca="1" si="49"/>
        <v>C2</v>
      </c>
      <c r="N372" s="217" t="str">
        <f t="shared" ca="1" si="50"/>
        <v>C2</v>
      </c>
    </row>
    <row r="373" spans="1:14" s="101" customFormat="1" ht="36" customHeight="1" x14ac:dyDescent="0.2">
      <c r="A373" s="48" t="s">
        <v>44</v>
      </c>
      <c r="B373" s="58" t="s">
        <v>185</v>
      </c>
      <c r="C373" s="77" t="s">
        <v>388</v>
      </c>
      <c r="D373" s="51"/>
      <c r="E373" s="52" t="s">
        <v>123</v>
      </c>
      <c r="F373" s="68">
        <v>1</v>
      </c>
      <c r="G373" s="54"/>
      <c r="H373" s="55">
        <f t="shared" si="46"/>
        <v>0</v>
      </c>
      <c r="I373" s="214" t="str">
        <f t="shared" ca="1" si="47"/>
        <v/>
      </c>
      <c r="J373" s="215" t="str">
        <f t="shared" si="51"/>
        <v>E043250 mmeach</v>
      </c>
      <c r="K373" s="216" t="e">
        <f>MATCH(J373,'[4]Pay Items'!$K$1:$K$646,0)</f>
        <v>#N/A</v>
      </c>
      <c r="L373" s="217" t="str">
        <f t="shared" ca="1" si="48"/>
        <v>F0</v>
      </c>
      <c r="M373" s="217" t="str">
        <f t="shared" ca="1" si="49"/>
        <v>C2</v>
      </c>
      <c r="N373" s="217" t="str">
        <f t="shared" ca="1" si="50"/>
        <v>C2</v>
      </c>
    </row>
    <row r="374" spans="1:14" s="101" customFormat="1" ht="36" customHeight="1" x14ac:dyDescent="0.2">
      <c r="A374" s="48" t="s">
        <v>231</v>
      </c>
      <c r="B374" s="49" t="s">
        <v>232</v>
      </c>
      <c r="C374" s="50" t="s">
        <v>320</v>
      </c>
      <c r="D374" s="51" t="s">
        <v>3</v>
      </c>
      <c r="E374" s="52" t="s">
        <v>123</v>
      </c>
      <c r="F374" s="68">
        <v>2</v>
      </c>
      <c r="G374" s="54"/>
      <c r="H374" s="55">
        <f t="shared" si="46"/>
        <v>0</v>
      </c>
      <c r="I374" s="214" t="str">
        <f t="shared" ca="1" si="47"/>
        <v/>
      </c>
      <c r="J374" s="215" t="str">
        <f t="shared" si="51"/>
        <v>E046Removal of Existing Catch BasinsCW 2130-R12each</v>
      </c>
      <c r="K374" s="216">
        <f>MATCH(J374,'[4]Pay Items'!$K$1:$K$646,0)</f>
        <v>552</v>
      </c>
      <c r="L374" s="217" t="str">
        <f t="shared" ca="1" si="48"/>
        <v>F0</v>
      </c>
      <c r="M374" s="217" t="str">
        <f t="shared" ca="1" si="49"/>
        <v>C2</v>
      </c>
      <c r="N374" s="217" t="str">
        <f t="shared" ca="1" si="50"/>
        <v>C2</v>
      </c>
    </row>
    <row r="375" spans="1:14" s="101" customFormat="1" ht="36" customHeight="1" x14ac:dyDescent="0.2">
      <c r="A375" s="48" t="s">
        <v>0</v>
      </c>
      <c r="B375" s="49" t="s">
        <v>234</v>
      </c>
      <c r="C375" s="50" t="s">
        <v>1</v>
      </c>
      <c r="D375" s="51" t="s">
        <v>401</v>
      </c>
      <c r="E375" s="52" t="s">
        <v>123</v>
      </c>
      <c r="F375" s="68">
        <v>1</v>
      </c>
      <c r="G375" s="54"/>
      <c r="H375" s="55">
        <f t="shared" si="46"/>
        <v>0</v>
      </c>
      <c r="I375" s="214" t="str">
        <f t="shared" ca="1" si="47"/>
        <v/>
      </c>
      <c r="J375" s="215" t="str">
        <f t="shared" si="51"/>
        <v>E050ACatch Basin CleaningCW 2140-R4each</v>
      </c>
      <c r="K375" s="216">
        <f>MATCH(J375,'[4]Pay Items'!$K$1:$K$646,0)</f>
        <v>557</v>
      </c>
      <c r="L375" s="217" t="str">
        <f t="shared" ca="1" si="48"/>
        <v>F0</v>
      </c>
      <c r="M375" s="217" t="str">
        <f t="shared" ca="1" si="49"/>
        <v>C2</v>
      </c>
      <c r="N375" s="217" t="str">
        <f t="shared" ca="1" si="50"/>
        <v>C2</v>
      </c>
    </row>
    <row r="376" spans="1:14" s="101" customFormat="1" ht="36" customHeight="1" x14ac:dyDescent="0.2">
      <c r="A376" s="48" t="s">
        <v>235</v>
      </c>
      <c r="B376" s="49" t="s">
        <v>261</v>
      </c>
      <c r="C376" s="50" t="s">
        <v>175</v>
      </c>
      <c r="D376" s="51" t="s">
        <v>4</v>
      </c>
      <c r="E376" s="52" t="s">
        <v>124</v>
      </c>
      <c r="F376" s="68">
        <v>12</v>
      </c>
      <c r="G376" s="54"/>
      <c r="H376" s="55">
        <f t="shared" si="46"/>
        <v>0</v>
      </c>
      <c r="I376" s="214" t="str">
        <f t="shared" ca="1" si="47"/>
        <v/>
      </c>
      <c r="J376" s="215" t="str">
        <f t="shared" si="51"/>
        <v>E051Installation of SubdrainsCW 3120-R4m</v>
      </c>
      <c r="K376" s="216">
        <f>MATCH(J376,'[4]Pay Items'!$K$1:$K$646,0)</f>
        <v>558</v>
      </c>
      <c r="L376" s="217" t="str">
        <f t="shared" ca="1" si="48"/>
        <v>F0</v>
      </c>
      <c r="M376" s="217" t="str">
        <f t="shared" ca="1" si="49"/>
        <v>C2</v>
      </c>
      <c r="N376" s="217" t="str">
        <f t="shared" ca="1" si="50"/>
        <v>C2</v>
      </c>
    </row>
    <row r="377" spans="1:14" s="101" customFormat="1" ht="36" customHeight="1" x14ac:dyDescent="0.2">
      <c r="A377" s="102"/>
      <c r="B377" s="80"/>
      <c r="C377" s="61" t="s">
        <v>134</v>
      </c>
      <c r="D377" s="62"/>
      <c r="E377" s="71"/>
      <c r="F377" s="62"/>
      <c r="G377" s="64"/>
      <c r="H377" s="55">
        <f t="shared" si="46"/>
        <v>0</v>
      </c>
      <c r="I377" s="214" t="str">
        <f t="shared" ca="1" si="47"/>
        <v>LOCKED</v>
      </c>
      <c r="J377" s="215" t="str">
        <f t="shared" si="51"/>
        <v>ADJUSTMENTS</v>
      </c>
      <c r="K377" s="216">
        <f>MATCH(J377,'[4]Pay Items'!$K$1:$K$646,0)</f>
        <v>589</v>
      </c>
      <c r="L377" s="217" t="str">
        <f t="shared" ca="1" si="48"/>
        <v>F0</v>
      </c>
      <c r="M377" s="217" t="str">
        <f t="shared" ca="1" si="49"/>
        <v>C2</v>
      </c>
      <c r="N377" s="217" t="str">
        <f t="shared" ca="1" si="50"/>
        <v>C2</v>
      </c>
    </row>
    <row r="378" spans="1:14" s="101" customFormat="1" ht="36" customHeight="1" x14ac:dyDescent="0.2">
      <c r="A378" s="48" t="s">
        <v>145</v>
      </c>
      <c r="B378" s="49" t="s">
        <v>278</v>
      </c>
      <c r="C378" s="75" t="s">
        <v>398</v>
      </c>
      <c r="D378" s="74" t="s">
        <v>397</v>
      </c>
      <c r="E378" s="52" t="s">
        <v>123</v>
      </c>
      <c r="F378" s="68">
        <v>2</v>
      </c>
      <c r="G378" s="54"/>
      <c r="H378" s="55">
        <f t="shared" si="46"/>
        <v>0</v>
      </c>
      <c r="I378" s="214" t="str">
        <f t="shared" ca="1" si="47"/>
        <v/>
      </c>
      <c r="J378" s="215" t="str">
        <f t="shared" si="51"/>
        <v>F001Adjustment of Manholes/Catch Basins FramesCW 3210-R8each</v>
      </c>
      <c r="K378" s="216">
        <f>MATCH(J378,'[4]Pay Items'!$K$1:$K$646,0)</f>
        <v>590</v>
      </c>
      <c r="L378" s="217" t="str">
        <f t="shared" ca="1" si="48"/>
        <v>F0</v>
      </c>
      <c r="M378" s="217" t="str">
        <f t="shared" ca="1" si="49"/>
        <v>C2</v>
      </c>
      <c r="N378" s="217" t="str">
        <f t="shared" ca="1" si="50"/>
        <v>C2</v>
      </c>
    </row>
    <row r="379" spans="1:14" s="101" customFormat="1" ht="36" customHeight="1" x14ac:dyDescent="0.2">
      <c r="A379" s="48" t="s">
        <v>146</v>
      </c>
      <c r="B379" s="49" t="s">
        <v>312</v>
      </c>
      <c r="C379" s="50" t="s">
        <v>316</v>
      </c>
      <c r="D379" s="51" t="s">
        <v>3</v>
      </c>
      <c r="E379" s="52"/>
      <c r="F379" s="62"/>
      <c r="G379" s="64"/>
      <c r="H379" s="55">
        <f t="shared" si="46"/>
        <v>0</v>
      </c>
      <c r="I379" s="214" t="str">
        <f t="shared" ca="1" si="47"/>
        <v>LOCKED</v>
      </c>
      <c r="J379" s="215" t="str">
        <f t="shared" si="51"/>
        <v>F002Replacing Existing RisersCW 2130-R12</v>
      </c>
      <c r="K379" s="216">
        <f>MATCH(J379,'[4]Pay Items'!$K$1:$K$646,0)</f>
        <v>591</v>
      </c>
      <c r="L379" s="217" t="str">
        <f t="shared" ca="1" si="48"/>
        <v>F0</v>
      </c>
      <c r="M379" s="217" t="str">
        <f t="shared" ca="1" si="49"/>
        <v>C2</v>
      </c>
      <c r="N379" s="217" t="str">
        <f t="shared" ca="1" si="50"/>
        <v>C2</v>
      </c>
    </row>
    <row r="380" spans="1:14" s="101" customFormat="1" ht="36" customHeight="1" x14ac:dyDescent="0.2">
      <c r="A380" s="48" t="s">
        <v>317</v>
      </c>
      <c r="B380" s="58" t="s">
        <v>185</v>
      </c>
      <c r="C380" s="50" t="s">
        <v>321</v>
      </c>
      <c r="D380" s="51"/>
      <c r="E380" s="52" t="s">
        <v>125</v>
      </c>
      <c r="F380" s="97">
        <v>0.6</v>
      </c>
      <c r="G380" s="54"/>
      <c r="H380" s="55">
        <f t="shared" si="46"/>
        <v>0</v>
      </c>
      <c r="I380" s="214" t="str">
        <f t="shared" ca="1" si="47"/>
        <v/>
      </c>
      <c r="J380" s="215" t="str">
        <f t="shared" si="51"/>
        <v>F002APre-cast Concrete Risersvert. m</v>
      </c>
      <c r="K380" s="216">
        <f>MATCH(J380,'[4]Pay Items'!$K$1:$K$646,0)</f>
        <v>592</v>
      </c>
      <c r="L380" s="217" t="str">
        <f t="shared" ca="1" si="48"/>
        <v>F1</v>
      </c>
      <c r="M380" s="217" t="str">
        <f t="shared" ca="1" si="49"/>
        <v>C2</v>
      </c>
      <c r="N380" s="217" t="str">
        <f t="shared" ca="1" si="50"/>
        <v>C2</v>
      </c>
    </row>
    <row r="381" spans="1:14" s="101" customFormat="1" ht="36" customHeight="1" x14ac:dyDescent="0.2">
      <c r="A381" s="48" t="s">
        <v>147</v>
      </c>
      <c r="B381" s="49" t="s">
        <v>314</v>
      </c>
      <c r="C381" s="75" t="s">
        <v>430</v>
      </c>
      <c r="D381" s="74" t="s">
        <v>397</v>
      </c>
      <c r="E381" s="52"/>
      <c r="F381" s="62"/>
      <c r="G381" s="64"/>
      <c r="H381" s="55">
        <f t="shared" si="46"/>
        <v>0</v>
      </c>
      <c r="I381" s="214" t="str">
        <f t="shared" ca="1" si="47"/>
        <v>LOCKED</v>
      </c>
      <c r="J381" s="215" t="str">
        <f t="shared" si="51"/>
        <v>F003Lifter Rings (AP-010)CW 3210-R8</v>
      </c>
      <c r="K381" s="216">
        <f>MATCH(J381,'[4]Pay Items'!$K$1:$K$646,0)</f>
        <v>595</v>
      </c>
      <c r="L381" s="217" t="str">
        <f t="shared" ca="1" si="48"/>
        <v>F0</v>
      </c>
      <c r="M381" s="217" t="str">
        <f t="shared" ca="1" si="49"/>
        <v>C2</v>
      </c>
      <c r="N381" s="217" t="str">
        <f t="shared" ca="1" si="50"/>
        <v>C2</v>
      </c>
    </row>
    <row r="382" spans="1:14" s="101" customFormat="1" ht="36" customHeight="1" x14ac:dyDescent="0.2">
      <c r="A382" s="48" t="s">
        <v>148</v>
      </c>
      <c r="B382" s="58" t="s">
        <v>185</v>
      </c>
      <c r="C382" s="50" t="s">
        <v>364</v>
      </c>
      <c r="D382" s="51"/>
      <c r="E382" s="52" t="s">
        <v>123</v>
      </c>
      <c r="F382" s="68">
        <v>1</v>
      </c>
      <c r="G382" s="54"/>
      <c r="H382" s="55">
        <f t="shared" si="46"/>
        <v>0</v>
      </c>
      <c r="I382" s="214" t="str">
        <f t="shared" ca="1" si="47"/>
        <v/>
      </c>
      <c r="J382" s="215" t="str">
        <f t="shared" si="51"/>
        <v>F00551 mmeach</v>
      </c>
      <c r="K382" s="216">
        <f>MATCH(J382,'[4]Pay Items'!$K$1:$K$646,0)</f>
        <v>597</v>
      </c>
      <c r="L382" s="217" t="str">
        <f t="shared" ca="1" si="48"/>
        <v>F0</v>
      </c>
      <c r="M382" s="217" t="str">
        <f t="shared" ca="1" si="49"/>
        <v>C2</v>
      </c>
      <c r="N382" s="217" t="str">
        <f t="shared" ca="1" si="50"/>
        <v>C2</v>
      </c>
    </row>
    <row r="383" spans="1:14" s="101" customFormat="1" ht="36" customHeight="1" x14ac:dyDescent="0.2">
      <c r="A383" s="102"/>
      <c r="B383" s="60"/>
      <c r="C383" s="61" t="s">
        <v>135</v>
      </c>
      <c r="D383" s="62"/>
      <c r="E383" s="63"/>
      <c r="F383" s="62"/>
      <c r="G383" s="64"/>
      <c r="H383" s="55">
        <f t="shared" si="46"/>
        <v>0</v>
      </c>
      <c r="I383" s="214" t="str">
        <f t="shared" ca="1" si="47"/>
        <v>LOCKED</v>
      </c>
      <c r="J383" s="215" t="str">
        <f t="shared" si="51"/>
        <v>LANDSCAPING</v>
      </c>
      <c r="K383" s="216">
        <f>MATCH(J383,'[4]Pay Items'!$K$1:$K$646,0)</f>
        <v>618</v>
      </c>
      <c r="L383" s="217" t="str">
        <f t="shared" ca="1" si="48"/>
        <v>F0</v>
      </c>
      <c r="M383" s="217" t="str">
        <f t="shared" ca="1" si="49"/>
        <v>C2</v>
      </c>
      <c r="N383" s="217" t="str">
        <f t="shared" ca="1" si="50"/>
        <v>C2</v>
      </c>
    </row>
    <row r="384" spans="1:14" s="101" customFormat="1" ht="36" customHeight="1" x14ac:dyDescent="0.2">
      <c r="A384" s="65" t="s">
        <v>152</v>
      </c>
      <c r="B384" s="49" t="s">
        <v>315</v>
      </c>
      <c r="C384" s="50" t="s">
        <v>91</v>
      </c>
      <c r="D384" s="51" t="s">
        <v>453</v>
      </c>
      <c r="E384" s="52"/>
      <c r="F384" s="62"/>
      <c r="G384" s="64"/>
      <c r="H384" s="55">
        <f t="shared" si="46"/>
        <v>0</v>
      </c>
      <c r="I384" s="214" t="str">
        <f t="shared" ca="1" si="47"/>
        <v>LOCKED</v>
      </c>
      <c r="J384" s="215" t="str">
        <f t="shared" si="51"/>
        <v>G001SoddingCW 3510-R9</v>
      </c>
      <c r="K384" s="216">
        <f>MATCH(J384,'[4]Pay Items'!$K$1:$K$646,0)</f>
        <v>619</v>
      </c>
      <c r="L384" s="217" t="str">
        <f t="shared" ca="1" si="48"/>
        <v>F0</v>
      </c>
      <c r="M384" s="217" t="str">
        <f t="shared" ca="1" si="49"/>
        <v>C2</v>
      </c>
      <c r="N384" s="217" t="str">
        <f t="shared" ca="1" si="50"/>
        <v>C2</v>
      </c>
    </row>
    <row r="385" spans="1:14" s="101" customFormat="1" ht="36" customHeight="1" x14ac:dyDescent="0.2">
      <c r="A385" s="65" t="s">
        <v>153</v>
      </c>
      <c r="B385" s="58" t="s">
        <v>185</v>
      </c>
      <c r="C385" s="50" t="s">
        <v>365</v>
      </c>
      <c r="D385" s="51"/>
      <c r="E385" s="52" t="s">
        <v>120</v>
      </c>
      <c r="F385" s="53">
        <v>75</v>
      </c>
      <c r="G385" s="54"/>
      <c r="H385" s="55">
        <f t="shared" si="46"/>
        <v>0</v>
      </c>
      <c r="I385" s="214" t="str">
        <f t="shared" ca="1" si="47"/>
        <v/>
      </c>
      <c r="J385" s="215" t="str">
        <f t="shared" si="51"/>
        <v>G002width &lt; 600 mmm²</v>
      </c>
      <c r="K385" s="216">
        <f>MATCH(J385,'[4]Pay Items'!$K$1:$K$646,0)</f>
        <v>620</v>
      </c>
      <c r="L385" s="217" t="str">
        <f t="shared" ca="1" si="48"/>
        <v>F0</v>
      </c>
      <c r="M385" s="217" t="str">
        <f t="shared" ca="1" si="49"/>
        <v>C2</v>
      </c>
      <c r="N385" s="217" t="str">
        <f t="shared" ca="1" si="50"/>
        <v>C2</v>
      </c>
    </row>
    <row r="386" spans="1:14" s="42" customFormat="1" ht="14.25" customHeight="1" x14ac:dyDescent="0.2">
      <c r="A386" s="39"/>
      <c r="B386" s="86"/>
      <c r="C386" s="87"/>
      <c r="D386" s="45"/>
      <c r="E386" s="32"/>
      <c r="F386" s="46"/>
      <c r="G386" s="31"/>
      <c r="H386" s="47"/>
      <c r="I386" s="214" t="str">
        <f t="shared" ca="1" si="47"/>
        <v>LOCKED</v>
      </c>
      <c r="J386" s="215" t="str">
        <f t="shared" si="51"/>
        <v/>
      </c>
      <c r="K386" s="216" t="e">
        <f>MATCH(J386,'[4]Pay Items'!$K$1:$K$646,0)</f>
        <v>#N/A</v>
      </c>
      <c r="L386" s="217" t="str">
        <f t="shared" ca="1" si="48"/>
        <v>G</v>
      </c>
      <c r="M386" s="217" t="str">
        <f t="shared" ca="1" si="49"/>
        <v>C2</v>
      </c>
      <c r="N386" s="217" t="str">
        <f t="shared" ca="1" si="50"/>
        <v>C2</v>
      </c>
    </row>
    <row r="387" spans="1:14" s="42" customFormat="1" ht="48" customHeight="1" thickBot="1" x14ac:dyDescent="0.25">
      <c r="A387" s="39"/>
      <c r="B387" s="89" t="s">
        <v>306</v>
      </c>
      <c r="C387" s="240" t="str">
        <f>C320</f>
        <v>ASPHALT RECONSTRUCTION:  PEMBINA HIGHWAY, DOWKER AVENUE, CRANE AVENUE AND FLETCHER CRESCENT BACK LANE</v>
      </c>
      <c r="D387" s="241"/>
      <c r="E387" s="241"/>
      <c r="F387" s="242"/>
      <c r="G387" s="98" t="s">
        <v>483</v>
      </c>
      <c r="H387" s="98">
        <f>SUM(H320:H386)</f>
        <v>0</v>
      </c>
      <c r="I387" s="214" t="str">
        <f t="shared" ca="1" si="47"/>
        <v>LOCKED</v>
      </c>
      <c r="J387" s="215" t="str">
        <f t="shared" si="51"/>
        <v>ASPHALT RECONSTRUCTION: PEMBINA HIGHWAY, DOWKER AVENUE, CRANE AVENUE AND FLETCHER CRESCENT BACK LANE</v>
      </c>
      <c r="K387" s="216" t="e">
        <f>MATCH(J387,'[4]Pay Items'!$K$1:$K$646,0)</f>
        <v>#N/A</v>
      </c>
      <c r="L387" s="217" t="str">
        <f t="shared" ca="1" si="48"/>
        <v>G</v>
      </c>
      <c r="M387" s="217" t="str">
        <f t="shared" ca="1" si="49"/>
        <v>C2</v>
      </c>
      <c r="N387" s="217" t="str">
        <f t="shared" ca="1" si="50"/>
        <v>C2</v>
      </c>
    </row>
    <row r="388" spans="1:14" s="42" customFormat="1" ht="48" customHeight="1" thickTop="1" x14ac:dyDescent="0.2">
      <c r="A388" s="39"/>
      <c r="B388" s="40" t="s">
        <v>307</v>
      </c>
      <c r="C388" s="255" t="s">
        <v>569</v>
      </c>
      <c r="D388" s="256"/>
      <c r="E388" s="256"/>
      <c r="F388" s="257"/>
      <c r="G388" s="39"/>
      <c r="H388" s="41"/>
      <c r="I388" s="214" t="str">
        <f t="shared" ca="1" si="47"/>
        <v>LOCKED</v>
      </c>
      <c r="J388" s="215" t="str">
        <f t="shared" si="51"/>
        <v>ASPHALT REHABILITATION: WARSAW AVENUE FROM LILAC STREET TO HUGO STREET NORTH</v>
      </c>
      <c r="K388" s="216" t="e">
        <f>MATCH(J388,'[4]Pay Items'!$K$1:$K$646,0)</f>
        <v>#N/A</v>
      </c>
      <c r="L388" s="217" t="str">
        <f t="shared" ca="1" si="48"/>
        <v>G</v>
      </c>
      <c r="M388" s="217" t="str">
        <f t="shared" ca="1" si="49"/>
        <v>C2</v>
      </c>
      <c r="N388" s="217" t="str">
        <f t="shared" ca="1" si="50"/>
        <v>C2</v>
      </c>
    </row>
    <row r="389" spans="1:14" s="42" customFormat="1" ht="36" customHeight="1" x14ac:dyDescent="0.2">
      <c r="A389" s="39"/>
      <c r="B389" s="43"/>
      <c r="C389" s="44" t="s">
        <v>131</v>
      </c>
      <c r="D389" s="45"/>
      <c r="E389" s="46" t="s">
        <v>115</v>
      </c>
      <c r="F389" s="62"/>
      <c r="G389" s="64"/>
      <c r="H389" s="55">
        <f t="shared" ref="H389" si="52">ROUND(G389*F389,2)</f>
        <v>0</v>
      </c>
      <c r="I389" s="214" t="str">
        <f t="shared" ca="1" si="47"/>
        <v>LOCKED</v>
      </c>
      <c r="J389" s="215" t="str">
        <f t="shared" si="51"/>
        <v>EARTH AND BASE WORKS</v>
      </c>
      <c r="K389" s="216">
        <f>MATCH(J389,'[4]Pay Items'!$K$1:$K$646,0)</f>
        <v>3</v>
      </c>
      <c r="L389" s="217" t="str">
        <f t="shared" ca="1" si="48"/>
        <v>F0</v>
      </c>
      <c r="M389" s="217" t="str">
        <f t="shared" ca="1" si="49"/>
        <v>C2</v>
      </c>
      <c r="N389" s="217" t="str">
        <f t="shared" ca="1" si="50"/>
        <v>C2</v>
      </c>
    </row>
    <row r="390" spans="1:14" s="101" customFormat="1" ht="36" customHeight="1" x14ac:dyDescent="0.2">
      <c r="A390" s="48" t="s">
        <v>236</v>
      </c>
      <c r="B390" s="49" t="s">
        <v>79</v>
      </c>
      <c r="C390" s="50" t="s">
        <v>53</v>
      </c>
      <c r="D390" s="51" t="s">
        <v>443</v>
      </c>
      <c r="E390" s="52" t="s">
        <v>121</v>
      </c>
      <c r="F390" s="53">
        <v>10</v>
      </c>
      <c r="G390" s="54"/>
      <c r="H390" s="55">
        <f t="shared" ref="H390:H452" si="53">ROUND(G390*F390,2)</f>
        <v>0</v>
      </c>
      <c r="I390" s="214" t="str">
        <f t="shared" ca="1" si="47"/>
        <v/>
      </c>
      <c r="J390" s="215" t="str">
        <f t="shared" si="51"/>
        <v>A003ExcavationCW 3110-R22m³</v>
      </c>
      <c r="K390" s="216">
        <f>MATCH(J390,'[4]Pay Items'!$K$1:$K$646,0)</f>
        <v>6</v>
      </c>
      <c r="L390" s="217" t="str">
        <f t="shared" ca="1" si="48"/>
        <v>F0</v>
      </c>
      <c r="M390" s="217" t="str">
        <f t="shared" ca="1" si="49"/>
        <v>C2</v>
      </c>
      <c r="N390" s="217" t="str">
        <f t="shared" ca="1" si="50"/>
        <v>C2</v>
      </c>
    </row>
    <row r="391" spans="1:14" s="101" customFormat="1" ht="36" customHeight="1" x14ac:dyDescent="0.2">
      <c r="A391" s="57" t="s">
        <v>157</v>
      </c>
      <c r="B391" s="49" t="s">
        <v>80</v>
      </c>
      <c r="C391" s="50" t="s">
        <v>179</v>
      </c>
      <c r="D391" s="51" t="s">
        <v>443</v>
      </c>
      <c r="E391" s="52"/>
      <c r="F391" s="62"/>
      <c r="G391" s="64"/>
      <c r="H391" s="55">
        <f t="shared" si="53"/>
        <v>0</v>
      </c>
      <c r="I391" s="214" t="str">
        <f t="shared" ref="I391:I454" ca="1" si="54">IF(CELL("protect",$G391)=1, "LOCKED", "")</f>
        <v>LOCKED</v>
      </c>
      <c r="J391" s="215" t="str">
        <f t="shared" si="51"/>
        <v>A010Supplying and Placing Base Course MaterialCW 3110-R22</v>
      </c>
      <c r="K391" s="216">
        <f>MATCH(J391,'[4]Pay Items'!$K$1:$K$646,0)</f>
        <v>27</v>
      </c>
      <c r="L391" s="217" t="str">
        <f t="shared" ref="L391:L454" ca="1" si="55">CELL("format",$F391)</f>
        <v>F0</v>
      </c>
      <c r="M391" s="217" t="str">
        <f t="shared" ref="M391:M454" ca="1" si="56">CELL("format",$G391)</f>
        <v>C2</v>
      </c>
      <c r="N391" s="217" t="str">
        <f t="shared" ref="N391:N454" ca="1" si="57">CELL("format",$H391)</f>
        <v>C2</v>
      </c>
    </row>
    <row r="392" spans="1:14" s="101" customFormat="1" ht="36" customHeight="1" x14ac:dyDescent="0.2">
      <c r="A392" s="57" t="s">
        <v>406</v>
      </c>
      <c r="B392" s="58" t="s">
        <v>185</v>
      </c>
      <c r="C392" s="50" t="s">
        <v>407</v>
      </c>
      <c r="D392" s="51" t="s">
        <v>115</v>
      </c>
      <c r="E392" s="52" t="s">
        <v>121</v>
      </c>
      <c r="F392" s="53">
        <v>10</v>
      </c>
      <c r="G392" s="54"/>
      <c r="H392" s="55">
        <f t="shared" si="53"/>
        <v>0</v>
      </c>
      <c r="I392" s="214" t="str">
        <f t="shared" ca="1" si="54"/>
        <v/>
      </c>
      <c r="J392" s="215" t="str">
        <f t="shared" ref="J392:J455" si="58">CLEAN(CONCATENATE(TRIM($A392),TRIM($C392),IF(LEFT($D392)&lt;&gt;"E",TRIM($D392),),TRIM($E392)))</f>
        <v>A010A1Base Course Material - Granular A Limestonem³</v>
      </c>
      <c r="K392" s="216">
        <f>MATCH(J392,'[4]Pay Items'!$K$1:$K$646,0)</f>
        <v>28</v>
      </c>
      <c r="L392" s="217" t="str">
        <f t="shared" ca="1" si="55"/>
        <v>F0</v>
      </c>
      <c r="M392" s="217" t="str">
        <f t="shared" ca="1" si="56"/>
        <v>C2</v>
      </c>
      <c r="N392" s="217" t="str">
        <f t="shared" ca="1" si="57"/>
        <v>C2</v>
      </c>
    </row>
    <row r="393" spans="1:14" s="101" customFormat="1" ht="36" customHeight="1" x14ac:dyDescent="0.2">
      <c r="A393" s="48" t="s">
        <v>158</v>
      </c>
      <c r="B393" s="49" t="s">
        <v>81</v>
      </c>
      <c r="C393" s="50" t="s">
        <v>57</v>
      </c>
      <c r="D393" s="51" t="s">
        <v>443</v>
      </c>
      <c r="E393" s="52" t="s">
        <v>120</v>
      </c>
      <c r="F393" s="53">
        <v>550</v>
      </c>
      <c r="G393" s="54"/>
      <c r="H393" s="55">
        <f t="shared" si="53"/>
        <v>0</v>
      </c>
      <c r="I393" s="214" t="str">
        <f t="shared" ca="1" si="54"/>
        <v/>
      </c>
      <c r="J393" s="215" t="str">
        <f t="shared" si="58"/>
        <v>A012Grading of BoulevardsCW 3110-R22m²</v>
      </c>
      <c r="K393" s="216">
        <f>MATCH(J393,'[4]Pay Items'!$K$1:$K$646,0)</f>
        <v>37</v>
      </c>
      <c r="L393" s="217" t="str">
        <f t="shared" ca="1" si="55"/>
        <v>F0</v>
      </c>
      <c r="M393" s="217" t="str">
        <f t="shared" ca="1" si="56"/>
        <v>C2</v>
      </c>
      <c r="N393" s="217" t="str">
        <f t="shared" ca="1" si="57"/>
        <v>C2</v>
      </c>
    </row>
    <row r="394" spans="1:14" s="101" customFormat="1" ht="36" customHeight="1" x14ac:dyDescent="0.2">
      <c r="A394" s="102"/>
      <c r="B394" s="60"/>
      <c r="C394" s="61" t="s">
        <v>464</v>
      </c>
      <c r="D394" s="62"/>
      <c r="E394" s="63"/>
      <c r="F394" s="62"/>
      <c r="G394" s="64"/>
      <c r="H394" s="55">
        <f t="shared" si="53"/>
        <v>0</v>
      </c>
      <c r="I394" s="214" t="str">
        <f t="shared" ca="1" si="54"/>
        <v>LOCKED</v>
      </c>
      <c r="J394" s="215" t="str">
        <f t="shared" si="58"/>
        <v>ROADWORKS - REMOVALS/RENEWALS</v>
      </c>
      <c r="K394" s="216" t="e">
        <f>MATCH(J394,'[4]Pay Items'!$K$1:$K$646,0)</f>
        <v>#N/A</v>
      </c>
      <c r="L394" s="217" t="str">
        <f t="shared" ca="1" si="55"/>
        <v>F0</v>
      </c>
      <c r="M394" s="217" t="str">
        <f t="shared" ca="1" si="56"/>
        <v>C2</v>
      </c>
      <c r="N394" s="217" t="str">
        <f t="shared" ca="1" si="57"/>
        <v>C2</v>
      </c>
    </row>
    <row r="395" spans="1:14" s="101" customFormat="1" ht="36" customHeight="1" x14ac:dyDescent="0.2">
      <c r="A395" s="65" t="s">
        <v>198</v>
      </c>
      <c r="B395" s="49" t="s">
        <v>82</v>
      </c>
      <c r="C395" s="50" t="s">
        <v>176</v>
      </c>
      <c r="D395" s="51" t="s">
        <v>443</v>
      </c>
      <c r="E395" s="52"/>
      <c r="F395" s="62"/>
      <c r="G395" s="64"/>
      <c r="H395" s="55">
        <f t="shared" si="53"/>
        <v>0</v>
      </c>
      <c r="I395" s="214" t="str">
        <f t="shared" ca="1" si="54"/>
        <v>LOCKED</v>
      </c>
      <c r="J395" s="215" t="str">
        <f t="shared" si="58"/>
        <v>B001Pavement RemovalCW 3110-R22</v>
      </c>
      <c r="K395" s="216">
        <f>MATCH(J395,'[4]Pay Items'!$K$1:$K$646,0)</f>
        <v>69</v>
      </c>
      <c r="L395" s="217" t="str">
        <f t="shared" ca="1" si="55"/>
        <v>F0</v>
      </c>
      <c r="M395" s="217" t="str">
        <f t="shared" ca="1" si="56"/>
        <v>C2</v>
      </c>
      <c r="N395" s="217" t="str">
        <f t="shared" ca="1" si="57"/>
        <v>C2</v>
      </c>
    </row>
    <row r="396" spans="1:14" s="101" customFormat="1" ht="36" customHeight="1" x14ac:dyDescent="0.2">
      <c r="A396" s="65" t="s">
        <v>160</v>
      </c>
      <c r="B396" s="58" t="s">
        <v>185</v>
      </c>
      <c r="C396" s="50" t="s">
        <v>178</v>
      </c>
      <c r="D396" s="51" t="s">
        <v>115</v>
      </c>
      <c r="E396" s="52" t="s">
        <v>120</v>
      </c>
      <c r="F396" s="53">
        <v>60</v>
      </c>
      <c r="G396" s="54"/>
      <c r="H396" s="55">
        <f t="shared" si="53"/>
        <v>0</v>
      </c>
      <c r="I396" s="214" t="str">
        <f t="shared" ca="1" si="54"/>
        <v/>
      </c>
      <c r="J396" s="215" t="str">
        <f t="shared" si="58"/>
        <v>B003Asphalt Pavementm²</v>
      </c>
      <c r="K396" s="216">
        <f>MATCH(J396,'[4]Pay Items'!$K$1:$K$646,0)</f>
        <v>71</v>
      </c>
      <c r="L396" s="217" t="str">
        <f t="shared" ca="1" si="55"/>
        <v>F0</v>
      </c>
      <c r="M396" s="217" t="str">
        <f t="shared" ca="1" si="56"/>
        <v>C2</v>
      </c>
      <c r="N396" s="217" t="str">
        <f t="shared" ca="1" si="57"/>
        <v>C2</v>
      </c>
    </row>
    <row r="397" spans="1:14" s="101" customFormat="1" ht="36" customHeight="1" x14ac:dyDescent="0.2">
      <c r="A397" s="65" t="s">
        <v>161</v>
      </c>
      <c r="B397" s="49" t="s">
        <v>83</v>
      </c>
      <c r="C397" s="50" t="s">
        <v>246</v>
      </c>
      <c r="D397" s="51" t="s">
        <v>372</v>
      </c>
      <c r="E397" s="52"/>
      <c r="F397" s="62"/>
      <c r="G397" s="64"/>
      <c r="H397" s="55">
        <f t="shared" si="53"/>
        <v>0</v>
      </c>
      <c r="I397" s="214" t="str">
        <f t="shared" ca="1" si="54"/>
        <v>LOCKED</v>
      </c>
      <c r="J397" s="215" t="str">
        <f t="shared" si="58"/>
        <v>B004Slab ReplacementCW 3230-R8</v>
      </c>
      <c r="K397" s="216">
        <f>MATCH(J397,'[4]Pay Items'!$K$1:$K$646,0)</f>
        <v>72</v>
      </c>
      <c r="L397" s="217" t="str">
        <f t="shared" ca="1" si="55"/>
        <v>F0</v>
      </c>
      <c r="M397" s="217" t="str">
        <f t="shared" ca="1" si="56"/>
        <v>C2</v>
      </c>
      <c r="N397" s="217" t="str">
        <f t="shared" ca="1" si="57"/>
        <v>C2</v>
      </c>
    </row>
    <row r="398" spans="1:14" s="101" customFormat="1" ht="48" customHeight="1" x14ac:dyDescent="0.2">
      <c r="A398" s="65" t="s">
        <v>162</v>
      </c>
      <c r="B398" s="58" t="s">
        <v>185</v>
      </c>
      <c r="C398" s="50" t="s">
        <v>561</v>
      </c>
      <c r="D398" s="51" t="s">
        <v>115</v>
      </c>
      <c r="E398" s="52" t="s">
        <v>120</v>
      </c>
      <c r="F398" s="53">
        <v>25</v>
      </c>
      <c r="G398" s="54"/>
      <c r="H398" s="55">
        <f t="shared" si="53"/>
        <v>0</v>
      </c>
      <c r="I398" s="214" t="str">
        <f t="shared" ca="1" si="54"/>
        <v/>
      </c>
      <c r="J398" s="215" t="str">
        <f t="shared" si="58"/>
        <v>B014150 mm Type 2 Concrete Pavement (Reinforced)m²</v>
      </c>
      <c r="K398" s="216" t="e">
        <f>MATCH(J398,'[4]Pay Items'!$K$1:$K$646,0)</f>
        <v>#N/A</v>
      </c>
      <c r="L398" s="217" t="str">
        <f t="shared" ca="1" si="55"/>
        <v>F0</v>
      </c>
      <c r="M398" s="217" t="str">
        <f t="shared" ca="1" si="56"/>
        <v>C2</v>
      </c>
      <c r="N398" s="217" t="str">
        <f t="shared" ca="1" si="57"/>
        <v>C2</v>
      </c>
    </row>
    <row r="399" spans="1:14" s="101" customFormat="1" ht="36" customHeight="1" x14ac:dyDescent="0.2">
      <c r="A399" s="65" t="s">
        <v>163</v>
      </c>
      <c r="B399" s="49" t="s">
        <v>292</v>
      </c>
      <c r="C399" s="50" t="s">
        <v>247</v>
      </c>
      <c r="D399" s="51" t="s">
        <v>445</v>
      </c>
      <c r="E399" s="52"/>
      <c r="F399" s="62"/>
      <c r="G399" s="64"/>
      <c r="H399" s="55">
        <f t="shared" si="53"/>
        <v>0</v>
      </c>
      <c r="I399" s="214" t="str">
        <f t="shared" ca="1" si="54"/>
        <v>LOCKED</v>
      </c>
      <c r="J399" s="215" t="str">
        <f t="shared" si="58"/>
        <v>B017Partial Slab PatchesCW 3230-R8</v>
      </c>
      <c r="K399" s="216">
        <f>MATCH(J399,'[4]Pay Items'!$K$1:$K$646,0)</f>
        <v>85</v>
      </c>
      <c r="L399" s="217" t="str">
        <f t="shared" ca="1" si="55"/>
        <v>F0</v>
      </c>
      <c r="M399" s="217" t="str">
        <f t="shared" ca="1" si="56"/>
        <v>C2</v>
      </c>
      <c r="N399" s="217" t="str">
        <f t="shared" ca="1" si="57"/>
        <v>C2</v>
      </c>
    </row>
    <row r="400" spans="1:14" s="101" customFormat="1" ht="36" customHeight="1" x14ac:dyDescent="0.2">
      <c r="A400" s="65" t="s">
        <v>164</v>
      </c>
      <c r="B400" s="58" t="s">
        <v>185</v>
      </c>
      <c r="C400" s="50" t="s">
        <v>465</v>
      </c>
      <c r="D400" s="51" t="s">
        <v>115</v>
      </c>
      <c r="E400" s="52" t="s">
        <v>120</v>
      </c>
      <c r="F400" s="53">
        <v>5</v>
      </c>
      <c r="G400" s="54"/>
      <c r="H400" s="55">
        <f t="shared" si="53"/>
        <v>0</v>
      </c>
      <c r="I400" s="214" t="str">
        <f t="shared" ca="1" si="54"/>
        <v/>
      </c>
      <c r="J400" s="215" t="str">
        <f t="shared" si="58"/>
        <v>B030150 mm Type 2 Concrete Pavement (Type A)m²</v>
      </c>
      <c r="K400" s="216" t="e">
        <f>MATCH(J400,'[4]Pay Items'!$K$1:$K$646,0)</f>
        <v>#N/A</v>
      </c>
      <c r="L400" s="217" t="str">
        <f t="shared" ca="1" si="55"/>
        <v>F0</v>
      </c>
      <c r="M400" s="217" t="str">
        <f t="shared" ca="1" si="56"/>
        <v>C2</v>
      </c>
      <c r="N400" s="217" t="str">
        <f t="shared" ca="1" si="57"/>
        <v>C2</v>
      </c>
    </row>
    <row r="401" spans="1:14" s="101" customFormat="1" ht="36" customHeight="1" x14ac:dyDescent="0.2">
      <c r="A401" s="65" t="s">
        <v>166</v>
      </c>
      <c r="B401" s="49" t="s">
        <v>84</v>
      </c>
      <c r="C401" s="50" t="s">
        <v>103</v>
      </c>
      <c r="D401" s="51" t="s">
        <v>372</v>
      </c>
      <c r="E401" s="52"/>
      <c r="F401" s="62"/>
      <c r="G401" s="64"/>
      <c r="H401" s="55">
        <f t="shared" si="53"/>
        <v>0</v>
      </c>
      <c r="I401" s="214" t="str">
        <f t="shared" ca="1" si="54"/>
        <v>LOCKED</v>
      </c>
      <c r="J401" s="215" t="str">
        <f t="shared" si="58"/>
        <v>B094Drilled DowelsCW 3230-R8</v>
      </c>
      <c r="K401" s="216">
        <f>MATCH(J401,'[4]Pay Items'!$K$1:$K$646,0)</f>
        <v>164</v>
      </c>
      <c r="L401" s="217" t="str">
        <f t="shared" ca="1" si="55"/>
        <v>F0</v>
      </c>
      <c r="M401" s="217" t="str">
        <f t="shared" ca="1" si="56"/>
        <v>C2</v>
      </c>
      <c r="N401" s="217" t="str">
        <f t="shared" ca="1" si="57"/>
        <v>C2</v>
      </c>
    </row>
    <row r="402" spans="1:14" s="101" customFormat="1" ht="36" customHeight="1" x14ac:dyDescent="0.2">
      <c r="A402" s="65" t="s">
        <v>167</v>
      </c>
      <c r="B402" s="58" t="s">
        <v>185</v>
      </c>
      <c r="C402" s="50" t="s">
        <v>128</v>
      </c>
      <c r="D402" s="51" t="s">
        <v>115</v>
      </c>
      <c r="E402" s="52" t="s">
        <v>123</v>
      </c>
      <c r="F402" s="53">
        <v>10</v>
      </c>
      <c r="G402" s="54"/>
      <c r="H402" s="55">
        <f t="shared" si="53"/>
        <v>0</v>
      </c>
      <c r="I402" s="214" t="str">
        <f t="shared" ca="1" si="54"/>
        <v/>
      </c>
      <c r="J402" s="215" t="str">
        <f t="shared" si="58"/>
        <v>B09519.1 mm Diametereach</v>
      </c>
      <c r="K402" s="216">
        <f>MATCH(J402,'[4]Pay Items'!$K$1:$K$646,0)</f>
        <v>165</v>
      </c>
      <c r="L402" s="217" t="str">
        <f t="shared" ca="1" si="55"/>
        <v>F0</v>
      </c>
      <c r="M402" s="217" t="str">
        <f t="shared" ca="1" si="56"/>
        <v>C2</v>
      </c>
      <c r="N402" s="217" t="str">
        <f t="shared" ca="1" si="57"/>
        <v>C2</v>
      </c>
    </row>
    <row r="403" spans="1:14" s="101" customFormat="1" ht="36" customHeight="1" x14ac:dyDescent="0.2">
      <c r="A403" s="65" t="s">
        <v>168</v>
      </c>
      <c r="B403" s="49" t="s">
        <v>85</v>
      </c>
      <c r="C403" s="50" t="s">
        <v>104</v>
      </c>
      <c r="D403" s="51" t="s">
        <v>372</v>
      </c>
      <c r="E403" s="52"/>
      <c r="F403" s="62"/>
      <c r="G403" s="64"/>
      <c r="H403" s="55">
        <f t="shared" si="53"/>
        <v>0</v>
      </c>
      <c r="I403" s="214" t="str">
        <f t="shared" ca="1" si="54"/>
        <v>LOCKED</v>
      </c>
      <c r="J403" s="215" t="str">
        <f t="shared" si="58"/>
        <v>B097Drilled Tie BarsCW 3230-R8</v>
      </c>
      <c r="K403" s="216">
        <f>MATCH(J403,'[4]Pay Items'!$K$1:$K$646,0)</f>
        <v>167</v>
      </c>
      <c r="L403" s="217" t="str">
        <f t="shared" ca="1" si="55"/>
        <v>F0</v>
      </c>
      <c r="M403" s="217" t="str">
        <f t="shared" ca="1" si="56"/>
        <v>C2</v>
      </c>
      <c r="N403" s="217" t="str">
        <f t="shared" ca="1" si="57"/>
        <v>C2</v>
      </c>
    </row>
    <row r="404" spans="1:14" s="101" customFormat="1" ht="36" customHeight="1" x14ac:dyDescent="0.2">
      <c r="A404" s="65" t="s">
        <v>169</v>
      </c>
      <c r="B404" s="58" t="s">
        <v>185</v>
      </c>
      <c r="C404" s="50" t="s">
        <v>127</v>
      </c>
      <c r="D404" s="51" t="s">
        <v>115</v>
      </c>
      <c r="E404" s="52" t="s">
        <v>123</v>
      </c>
      <c r="F404" s="53">
        <v>50</v>
      </c>
      <c r="G404" s="54"/>
      <c r="H404" s="55">
        <f t="shared" si="53"/>
        <v>0</v>
      </c>
      <c r="I404" s="214" t="str">
        <f t="shared" ca="1" si="54"/>
        <v/>
      </c>
      <c r="J404" s="215" t="str">
        <f t="shared" si="58"/>
        <v>B09820 M Deformed Tie Bareach</v>
      </c>
      <c r="K404" s="216">
        <f>MATCH(J404,'[4]Pay Items'!$K$1:$K$646,0)</f>
        <v>169</v>
      </c>
      <c r="L404" s="217" t="str">
        <f t="shared" ca="1" si="55"/>
        <v>F0</v>
      </c>
      <c r="M404" s="217" t="str">
        <f t="shared" ca="1" si="56"/>
        <v>C2</v>
      </c>
      <c r="N404" s="217" t="str">
        <f t="shared" ca="1" si="57"/>
        <v>C2</v>
      </c>
    </row>
    <row r="405" spans="1:14" s="101" customFormat="1" ht="36" customHeight="1" x14ac:dyDescent="0.2">
      <c r="A405" s="65" t="s">
        <v>347</v>
      </c>
      <c r="B405" s="49" t="s">
        <v>239</v>
      </c>
      <c r="C405" s="50" t="s">
        <v>180</v>
      </c>
      <c r="D405" s="51" t="s">
        <v>447</v>
      </c>
      <c r="E405" s="52"/>
      <c r="F405" s="62"/>
      <c r="G405" s="64"/>
      <c r="H405" s="55">
        <f t="shared" si="53"/>
        <v>0</v>
      </c>
      <c r="I405" s="214" t="str">
        <f t="shared" ca="1" si="54"/>
        <v>LOCKED</v>
      </c>
      <c r="J405" s="215" t="str">
        <f t="shared" si="58"/>
        <v>B114rlMiscellaneous Concrete Slab RenewalCW 3235-R9</v>
      </c>
      <c r="K405" s="216">
        <f>MATCH(J405,'[4]Pay Items'!$K$1:$K$646,0)</f>
        <v>192</v>
      </c>
      <c r="L405" s="217" t="str">
        <f t="shared" ca="1" si="55"/>
        <v>F0</v>
      </c>
      <c r="M405" s="217" t="str">
        <f t="shared" ca="1" si="56"/>
        <v>C2</v>
      </c>
      <c r="N405" s="217" t="str">
        <f t="shared" ca="1" si="57"/>
        <v>C2</v>
      </c>
    </row>
    <row r="406" spans="1:14" s="101" customFormat="1" ht="36" customHeight="1" x14ac:dyDescent="0.2">
      <c r="A406" s="65" t="s">
        <v>348</v>
      </c>
      <c r="B406" s="58" t="s">
        <v>185</v>
      </c>
      <c r="C406" s="50" t="s">
        <v>468</v>
      </c>
      <c r="D406" s="51" t="s">
        <v>211</v>
      </c>
      <c r="E406" s="52"/>
      <c r="F406" s="62"/>
      <c r="G406" s="64"/>
      <c r="H406" s="55">
        <f t="shared" si="53"/>
        <v>0</v>
      </c>
      <c r="I406" s="214" t="str">
        <f t="shared" ca="1" si="54"/>
        <v>LOCKED</v>
      </c>
      <c r="J406" s="215" t="str">
        <f t="shared" si="58"/>
        <v>B118rl100 mm Type 5 Concrete SidewalkSD-228A</v>
      </c>
      <c r="K406" s="216" t="e">
        <f>MATCH(J406,'[4]Pay Items'!$K$1:$K$646,0)</f>
        <v>#N/A</v>
      </c>
      <c r="L406" s="217" t="str">
        <f t="shared" ca="1" si="55"/>
        <v>F0</v>
      </c>
      <c r="M406" s="217" t="str">
        <f t="shared" ca="1" si="56"/>
        <v>C2</v>
      </c>
      <c r="N406" s="217" t="str">
        <f t="shared" ca="1" si="57"/>
        <v>C2</v>
      </c>
    </row>
    <row r="407" spans="1:14" s="101" customFormat="1" ht="36" customHeight="1" x14ac:dyDescent="0.2">
      <c r="A407" s="65" t="s">
        <v>349</v>
      </c>
      <c r="B407" s="67" t="s">
        <v>322</v>
      </c>
      <c r="C407" s="50" t="s">
        <v>323</v>
      </c>
      <c r="D407" s="51"/>
      <c r="E407" s="52" t="s">
        <v>120</v>
      </c>
      <c r="F407" s="53">
        <v>30</v>
      </c>
      <c r="G407" s="54"/>
      <c r="H407" s="55">
        <f t="shared" si="53"/>
        <v>0</v>
      </c>
      <c r="I407" s="214" t="str">
        <f t="shared" ca="1" si="54"/>
        <v/>
      </c>
      <c r="J407" s="215" t="str">
        <f t="shared" si="58"/>
        <v>B119rlLess than 5 sq.m.m²</v>
      </c>
      <c r="K407" s="216">
        <f>MATCH(J407,'[4]Pay Items'!$K$1:$K$646,0)</f>
        <v>197</v>
      </c>
      <c r="L407" s="217" t="str">
        <f t="shared" ca="1" si="55"/>
        <v>F0</v>
      </c>
      <c r="M407" s="217" t="str">
        <f t="shared" ca="1" si="56"/>
        <v>C2</v>
      </c>
      <c r="N407" s="217" t="str">
        <f t="shared" ca="1" si="57"/>
        <v>C2</v>
      </c>
    </row>
    <row r="408" spans="1:14" s="101" customFormat="1" ht="36" customHeight="1" x14ac:dyDescent="0.2">
      <c r="A408" s="65" t="s">
        <v>350</v>
      </c>
      <c r="B408" s="67" t="s">
        <v>324</v>
      </c>
      <c r="C408" s="50" t="s">
        <v>325</v>
      </c>
      <c r="D408" s="51"/>
      <c r="E408" s="52" t="s">
        <v>120</v>
      </c>
      <c r="F408" s="53">
        <v>80</v>
      </c>
      <c r="G408" s="54"/>
      <c r="H408" s="55">
        <f t="shared" si="53"/>
        <v>0</v>
      </c>
      <c r="I408" s="214" t="str">
        <f t="shared" ca="1" si="54"/>
        <v/>
      </c>
      <c r="J408" s="215" t="str">
        <f t="shared" si="58"/>
        <v>B120rl5 sq.m. to 20 sq.m.m²</v>
      </c>
      <c r="K408" s="216">
        <f>MATCH(J408,'[4]Pay Items'!$K$1:$K$646,0)</f>
        <v>198</v>
      </c>
      <c r="L408" s="217" t="str">
        <f t="shared" ca="1" si="55"/>
        <v>F0</v>
      </c>
      <c r="M408" s="217" t="str">
        <f t="shared" ca="1" si="56"/>
        <v>C2</v>
      </c>
      <c r="N408" s="217" t="str">
        <f t="shared" ca="1" si="57"/>
        <v>C2</v>
      </c>
    </row>
    <row r="409" spans="1:14" s="101" customFormat="1" ht="36" customHeight="1" x14ac:dyDescent="0.2">
      <c r="A409" s="65" t="s">
        <v>351</v>
      </c>
      <c r="B409" s="67" t="s">
        <v>326</v>
      </c>
      <c r="C409" s="50" t="s">
        <v>327</v>
      </c>
      <c r="D409" s="51" t="s">
        <v>115</v>
      </c>
      <c r="E409" s="52" t="s">
        <v>120</v>
      </c>
      <c r="F409" s="53">
        <v>440</v>
      </c>
      <c r="G409" s="54"/>
      <c r="H409" s="55">
        <f t="shared" si="53"/>
        <v>0</v>
      </c>
      <c r="I409" s="214" t="str">
        <f t="shared" ca="1" si="54"/>
        <v/>
      </c>
      <c r="J409" s="215" t="str">
        <f t="shared" si="58"/>
        <v>B121rlGreater than 20 sq.m.m²</v>
      </c>
      <c r="K409" s="216">
        <f>MATCH(J409,'[4]Pay Items'!$K$1:$K$646,0)</f>
        <v>199</v>
      </c>
      <c r="L409" s="217" t="str">
        <f t="shared" ca="1" si="55"/>
        <v>F0</v>
      </c>
      <c r="M409" s="217" t="str">
        <f t="shared" ca="1" si="56"/>
        <v>C2</v>
      </c>
      <c r="N409" s="217" t="str">
        <f t="shared" ca="1" si="57"/>
        <v>C2</v>
      </c>
    </row>
    <row r="410" spans="1:14" s="101" customFormat="1" ht="36" customHeight="1" x14ac:dyDescent="0.2">
      <c r="A410" s="65" t="s">
        <v>250</v>
      </c>
      <c r="B410" s="49" t="s">
        <v>86</v>
      </c>
      <c r="C410" s="50" t="s">
        <v>220</v>
      </c>
      <c r="D410" s="51" t="s">
        <v>2</v>
      </c>
      <c r="E410" s="52" t="s">
        <v>120</v>
      </c>
      <c r="F410" s="68">
        <v>10</v>
      </c>
      <c r="G410" s="54"/>
      <c r="H410" s="55">
        <f t="shared" si="53"/>
        <v>0</v>
      </c>
      <c r="I410" s="214" t="str">
        <f t="shared" ca="1" si="54"/>
        <v/>
      </c>
      <c r="J410" s="215" t="str">
        <f t="shared" si="58"/>
        <v>B124Adjustment of Precast Sidewalk BlocksCW 3235-R9m²</v>
      </c>
      <c r="K410" s="216">
        <f>MATCH(J410,'[4]Pay Items'!$K$1:$K$646,0)</f>
        <v>206</v>
      </c>
      <c r="L410" s="217" t="str">
        <f t="shared" ca="1" si="55"/>
        <v>F0</v>
      </c>
      <c r="M410" s="217" t="str">
        <f t="shared" ca="1" si="56"/>
        <v>C2</v>
      </c>
      <c r="N410" s="217" t="str">
        <f t="shared" ca="1" si="57"/>
        <v>C2</v>
      </c>
    </row>
    <row r="411" spans="1:14" s="101" customFormat="1" ht="36" customHeight="1" x14ac:dyDescent="0.2">
      <c r="A411" s="65" t="s">
        <v>251</v>
      </c>
      <c r="B411" s="49" t="s">
        <v>240</v>
      </c>
      <c r="C411" s="50" t="s">
        <v>221</v>
      </c>
      <c r="D411" s="51" t="s">
        <v>2</v>
      </c>
      <c r="E411" s="52" t="s">
        <v>120</v>
      </c>
      <c r="F411" s="53">
        <v>10</v>
      </c>
      <c r="G411" s="54"/>
      <c r="H411" s="55">
        <f t="shared" si="53"/>
        <v>0</v>
      </c>
      <c r="I411" s="214" t="str">
        <f t="shared" ca="1" si="54"/>
        <v/>
      </c>
      <c r="J411" s="215" t="str">
        <f t="shared" si="58"/>
        <v>B125Supply of Precast Sidewalk BlocksCW 3235-R9m²</v>
      </c>
      <c r="K411" s="216">
        <f>MATCH(J411,'[4]Pay Items'!$K$1:$K$646,0)</f>
        <v>207</v>
      </c>
      <c r="L411" s="217" t="str">
        <f t="shared" ca="1" si="55"/>
        <v>F0</v>
      </c>
      <c r="M411" s="217" t="str">
        <f t="shared" ca="1" si="56"/>
        <v>C2</v>
      </c>
      <c r="N411" s="217" t="str">
        <f t="shared" ca="1" si="57"/>
        <v>C2</v>
      </c>
    </row>
    <row r="412" spans="1:14" s="101" customFormat="1" ht="36" customHeight="1" x14ac:dyDescent="0.2">
      <c r="A412" s="65" t="s">
        <v>310</v>
      </c>
      <c r="B412" s="49" t="s">
        <v>87</v>
      </c>
      <c r="C412" s="50" t="s">
        <v>302</v>
      </c>
      <c r="D412" s="51" t="s">
        <v>2</v>
      </c>
      <c r="E412" s="52" t="s">
        <v>120</v>
      </c>
      <c r="F412" s="53">
        <v>10</v>
      </c>
      <c r="G412" s="54"/>
      <c r="H412" s="55">
        <f t="shared" si="53"/>
        <v>0</v>
      </c>
      <c r="I412" s="214" t="str">
        <f t="shared" ca="1" si="54"/>
        <v/>
      </c>
      <c r="J412" s="215" t="str">
        <f t="shared" si="58"/>
        <v>B125ARemoval of Precast Sidewalk BlocksCW 3235-R9m²</v>
      </c>
      <c r="K412" s="216">
        <f>MATCH(J412,'[4]Pay Items'!$K$1:$K$646,0)</f>
        <v>208</v>
      </c>
      <c r="L412" s="217" t="str">
        <f t="shared" ca="1" si="55"/>
        <v>F0</v>
      </c>
      <c r="M412" s="217" t="str">
        <f t="shared" ca="1" si="56"/>
        <v>C2</v>
      </c>
      <c r="N412" s="217" t="str">
        <f t="shared" ca="1" si="57"/>
        <v>C2</v>
      </c>
    </row>
    <row r="413" spans="1:14" s="101" customFormat="1" ht="36" customHeight="1" x14ac:dyDescent="0.2">
      <c r="A413" s="65" t="s">
        <v>352</v>
      </c>
      <c r="B413" s="49" t="s">
        <v>88</v>
      </c>
      <c r="C413" s="50" t="s">
        <v>181</v>
      </c>
      <c r="D413" s="51" t="s">
        <v>371</v>
      </c>
      <c r="E413" s="52"/>
      <c r="F413" s="62"/>
      <c r="G413" s="64"/>
      <c r="H413" s="55">
        <f t="shared" si="53"/>
        <v>0</v>
      </c>
      <c r="I413" s="214" t="str">
        <f t="shared" ca="1" si="54"/>
        <v>LOCKED</v>
      </c>
      <c r="J413" s="215" t="str">
        <f t="shared" si="58"/>
        <v>B126rConcrete Curb RemovalCW 3240-R10</v>
      </c>
      <c r="K413" s="216">
        <f>MATCH(J413,'[4]Pay Items'!$K$1:$K$646,0)</f>
        <v>209</v>
      </c>
      <c r="L413" s="217" t="str">
        <f t="shared" ca="1" si="55"/>
        <v>F0</v>
      </c>
      <c r="M413" s="217" t="str">
        <f t="shared" ca="1" si="56"/>
        <v>C2</v>
      </c>
      <c r="N413" s="217" t="str">
        <f t="shared" ca="1" si="57"/>
        <v>C2</v>
      </c>
    </row>
    <row r="414" spans="1:14" s="101" customFormat="1" ht="36" customHeight="1" x14ac:dyDescent="0.2">
      <c r="A414" s="65" t="s">
        <v>416</v>
      </c>
      <c r="B414" s="58" t="s">
        <v>185</v>
      </c>
      <c r="C414" s="50" t="s">
        <v>377</v>
      </c>
      <c r="D414" s="51" t="s">
        <v>115</v>
      </c>
      <c r="E414" s="52" t="s">
        <v>124</v>
      </c>
      <c r="F414" s="53">
        <v>50</v>
      </c>
      <c r="G414" s="54"/>
      <c r="H414" s="55">
        <f t="shared" si="53"/>
        <v>0</v>
      </c>
      <c r="I414" s="214" t="str">
        <f t="shared" ca="1" si="54"/>
        <v/>
      </c>
      <c r="J414" s="215" t="str">
        <f t="shared" si="58"/>
        <v>B127rBBarrier Separatem</v>
      </c>
      <c r="K414" s="216">
        <f>MATCH(J414,'[4]Pay Items'!$K$1:$K$646,0)</f>
        <v>212</v>
      </c>
      <c r="L414" s="217" t="str">
        <f t="shared" ca="1" si="55"/>
        <v>F0</v>
      </c>
      <c r="M414" s="217" t="str">
        <f t="shared" ca="1" si="56"/>
        <v>C2</v>
      </c>
      <c r="N414" s="217" t="str">
        <f t="shared" ca="1" si="57"/>
        <v>C2</v>
      </c>
    </row>
    <row r="415" spans="1:14" s="101" customFormat="1" ht="36" customHeight="1" x14ac:dyDescent="0.2">
      <c r="A415" s="65" t="s">
        <v>354</v>
      </c>
      <c r="B415" s="49" t="s">
        <v>382</v>
      </c>
      <c r="C415" s="50" t="s">
        <v>182</v>
      </c>
      <c r="D415" s="51" t="s">
        <v>371</v>
      </c>
      <c r="E415" s="52"/>
      <c r="F415" s="62"/>
      <c r="G415" s="64"/>
      <c r="H415" s="55">
        <f t="shared" si="53"/>
        <v>0</v>
      </c>
      <c r="I415" s="214" t="str">
        <f t="shared" ca="1" si="54"/>
        <v>LOCKED</v>
      </c>
      <c r="J415" s="215" t="str">
        <f t="shared" si="58"/>
        <v>B135iConcrete Curb InstallationCW 3240-R10</v>
      </c>
      <c r="K415" s="216">
        <f>MATCH(J415,'[4]Pay Items'!$K$1:$K$646,0)</f>
        <v>222</v>
      </c>
      <c r="L415" s="217" t="str">
        <f t="shared" ca="1" si="55"/>
        <v>F0</v>
      </c>
      <c r="M415" s="217" t="str">
        <f t="shared" ca="1" si="56"/>
        <v>C2</v>
      </c>
      <c r="N415" s="217" t="str">
        <f t="shared" ca="1" si="57"/>
        <v>C2</v>
      </c>
    </row>
    <row r="416" spans="1:14" s="101" customFormat="1" ht="48" customHeight="1" x14ac:dyDescent="0.2">
      <c r="A416" s="65" t="s">
        <v>417</v>
      </c>
      <c r="B416" s="58" t="s">
        <v>185</v>
      </c>
      <c r="C416" s="50" t="s">
        <v>472</v>
      </c>
      <c r="D416" s="51" t="s">
        <v>213</v>
      </c>
      <c r="E416" s="52" t="s">
        <v>124</v>
      </c>
      <c r="F416" s="53">
        <v>50</v>
      </c>
      <c r="G416" s="54"/>
      <c r="H416" s="55">
        <f t="shared" si="53"/>
        <v>0</v>
      </c>
      <c r="I416" s="214" t="str">
        <f t="shared" ca="1" si="54"/>
        <v/>
      </c>
      <c r="J416" s="215" t="str">
        <f t="shared" si="58"/>
        <v>B139iAType 2 Concrete Modified Barrier (150 mm reveal ht, Dowelled)SD-203Bm</v>
      </c>
      <c r="K416" s="216" t="e">
        <f>MATCH(J416,'[4]Pay Items'!$K$1:$K$646,0)</f>
        <v>#N/A</v>
      </c>
      <c r="L416" s="217" t="str">
        <f t="shared" ca="1" si="55"/>
        <v>F0</v>
      </c>
      <c r="M416" s="217" t="str">
        <f t="shared" ca="1" si="56"/>
        <v>C2</v>
      </c>
      <c r="N416" s="217" t="str">
        <f t="shared" ca="1" si="57"/>
        <v>C2</v>
      </c>
    </row>
    <row r="417" spans="1:14" s="101" customFormat="1" ht="36" customHeight="1" x14ac:dyDescent="0.2">
      <c r="A417" s="65" t="s">
        <v>357</v>
      </c>
      <c r="B417" s="49" t="s">
        <v>294</v>
      </c>
      <c r="C417" s="50" t="s">
        <v>99</v>
      </c>
      <c r="D417" s="51" t="s">
        <v>448</v>
      </c>
      <c r="E417" s="52"/>
      <c r="F417" s="62"/>
      <c r="G417" s="64"/>
      <c r="H417" s="55">
        <f t="shared" si="53"/>
        <v>0</v>
      </c>
      <c r="I417" s="214" t="str">
        <f t="shared" ca="1" si="54"/>
        <v>LOCKED</v>
      </c>
      <c r="J417" s="215" t="str">
        <f t="shared" si="58"/>
        <v>B154rlConcrete Curb RenewalCW 3240-R10</v>
      </c>
      <c r="K417" s="216">
        <f>MATCH(J417,'[4]Pay Items'!$K$1:$K$646,0)</f>
        <v>262</v>
      </c>
      <c r="L417" s="217" t="str">
        <f t="shared" ca="1" si="55"/>
        <v>F0</v>
      </c>
      <c r="M417" s="217" t="str">
        <f t="shared" ca="1" si="56"/>
        <v>C2</v>
      </c>
      <c r="N417" s="217" t="str">
        <f t="shared" ca="1" si="57"/>
        <v>C2</v>
      </c>
    </row>
    <row r="418" spans="1:14" s="101" customFormat="1" ht="60" customHeight="1" x14ac:dyDescent="0.2">
      <c r="A418" s="65" t="s">
        <v>359</v>
      </c>
      <c r="B418" s="58" t="s">
        <v>185</v>
      </c>
      <c r="C418" s="50" t="s">
        <v>570</v>
      </c>
      <c r="D418" s="51" t="s">
        <v>184</v>
      </c>
      <c r="E418" s="52"/>
      <c r="F418" s="62"/>
      <c r="G418" s="64"/>
      <c r="H418" s="55">
        <f t="shared" si="53"/>
        <v>0</v>
      </c>
      <c r="I418" s="214" t="str">
        <f t="shared" ca="1" si="54"/>
        <v>LOCKED</v>
      </c>
      <c r="J418" s="215" t="str">
        <f t="shared" si="58"/>
        <v>B170rlType 2 Concrete Curb and Gutter (100 mm reveal ht, Barrier, Integral, 600 mm width, 150 mm Plain Concrete Pavement)SD-200</v>
      </c>
      <c r="K418" s="216" t="e">
        <f>MATCH(J418,'[4]Pay Items'!$K$1:$K$646,0)</f>
        <v>#N/A</v>
      </c>
      <c r="L418" s="217" t="str">
        <f t="shared" ca="1" si="55"/>
        <v>F0</v>
      </c>
      <c r="M418" s="217" t="str">
        <f t="shared" ca="1" si="56"/>
        <v>C2</v>
      </c>
      <c r="N418" s="217" t="str">
        <f t="shared" ca="1" si="57"/>
        <v>C2</v>
      </c>
    </row>
    <row r="419" spans="1:14" s="101" customFormat="1" ht="36" customHeight="1" x14ac:dyDescent="0.2">
      <c r="A419" s="65" t="s">
        <v>571</v>
      </c>
      <c r="B419" s="67" t="s">
        <v>322</v>
      </c>
      <c r="C419" s="50" t="s">
        <v>329</v>
      </c>
      <c r="D419" s="51"/>
      <c r="E419" s="52" t="s">
        <v>124</v>
      </c>
      <c r="F419" s="53">
        <v>20</v>
      </c>
      <c r="G419" s="54"/>
      <c r="H419" s="55">
        <f t="shared" si="53"/>
        <v>0</v>
      </c>
      <c r="I419" s="214" t="str">
        <f t="shared" ca="1" si="54"/>
        <v/>
      </c>
      <c r="J419" s="215" t="str">
        <f t="shared" si="58"/>
        <v>B170rl1Less than 3 mm</v>
      </c>
      <c r="K419" s="216" t="e">
        <f>MATCH(J419,'[4]Pay Items'!$K$1:$K$646,0)</f>
        <v>#N/A</v>
      </c>
      <c r="L419" s="217" t="str">
        <f t="shared" ca="1" si="55"/>
        <v>F0</v>
      </c>
      <c r="M419" s="217" t="str">
        <f t="shared" ca="1" si="56"/>
        <v>C2</v>
      </c>
      <c r="N419" s="217" t="str">
        <f t="shared" ca="1" si="57"/>
        <v>C2</v>
      </c>
    </row>
    <row r="420" spans="1:14" s="101" customFormat="1" ht="36" customHeight="1" x14ac:dyDescent="0.2">
      <c r="A420" s="65" t="s">
        <v>572</v>
      </c>
      <c r="B420" s="67" t="s">
        <v>324</v>
      </c>
      <c r="C420" s="50" t="s">
        <v>330</v>
      </c>
      <c r="D420" s="51"/>
      <c r="E420" s="52" t="s">
        <v>124</v>
      </c>
      <c r="F420" s="53">
        <v>35</v>
      </c>
      <c r="G420" s="54"/>
      <c r="H420" s="55">
        <f t="shared" si="53"/>
        <v>0</v>
      </c>
      <c r="I420" s="214" t="str">
        <f t="shared" ca="1" si="54"/>
        <v/>
      </c>
      <c r="J420" s="215" t="str">
        <f t="shared" si="58"/>
        <v>B170rl23 m to 30 mm</v>
      </c>
      <c r="K420" s="216" t="e">
        <f>MATCH(J420,'[4]Pay Items'!$K$1:$K$646,0)</f>
        <v>#N/A</v>
      </c>
      <c r="L420" s="217" t="str">
        <f t="shared" ca="1" si="55"/>
        <v>F0</v>
      </c>
      <c r="M420" s="217" t="str">
        <f t="shared" ca="1" si="56"/>
        <v>C2</v>
      </c>
      <c r="N420" s="217" t="str">
        <f t="shared" ca="1" si="57"/>
        <v>C2</v>
      </c>
    </row>
    <row r="421" spans="1:14" s="101" customFormat="1" ht="48" customHeight="1" x14ac:dyDescent="0.2">
      <c r="A421" s="65" t="s">
        <v>373</v>
      </c>
      <c r="B421" s="58" t="s">
        <v>186</v>
      </c>
      <c r="C421" s="50" t="s">
        <v>476</v>
      </c>
      <c r="D421" s="51" t="s">
        <v>333</v>
      </c>
      <c r="E421" s="52" t="s">
        <v>124</v>
      </c>
      <c r="F421" s="53">
        <v>30</v>
      </c>
      <c r="G421" s="54"/>
      <c r="H421" s="55">
        <f t="shared" si="53"/>
        <v>0</v>
      </c>
      <c r="I421" s="214" t="str">
        <f t="shared" ca="1" si="54"/>
        <v/>
      </c>
      <c r="J421" s="215" t="str">
        <f t="shared" si="58"/>
        <v>B184rlAType 2 Concrete Curb Ramp (8-12 mm reveal ht, Monolithic)SD-229C,Dm</v>
      </c>
      <c r="K421" s="216" t="e">
        <f>MATCH(J421,'[4]Pay Items'!$K$1:$K$646,0)</f>
        <v>#N/A</v>
      </c>
      <c r="L421" s="217" t="str">
        <f t="shared" ca="1" si="55"/>
        <v>F0</v>
      </c>
      <c r="M421" s="217" t="str">
        <f t="shared" ca="1" si="56"/>
        <v>C2</v>
      </c>
      <c r="N421" s="217" t="str">
        <f t="shared" ca="1" si="57"/>
        <v>C2</v>
      </c>
    </row>
    <row r="422" spans="1:14" s="101" customFormat="1" ht="36" customHeight="1" x14ac:dyDescent="0.2">
      <c r="A422" s="65" t="s">
        <v>252</v>
      </c>
      <c r="B422" s="49" t="s">
        <v>295</v>
      </c>
      <c r="C422" s="50" t="s">
        <v>107</v>
      </c>
      <c r="D422" s="51" t="s">
        <v>341</v>
      </c>
      <c r="E422" s="52" t="s">
        <v>120</v>
      </c>
      <c r="F422" s="53">
        <v>10</v>
      </c>
      <c r="G422" s="54"/>
      <c r="H422" s="55">
        <f t="shared" si="53"/>
        <v>0</v>
      </c>
      <c r="I422" s="214" t="str">
        <f t="shared" ca="1" si="54"/>
        <v/>
      </c>
      <c r="J422" s="215" t="str">
        <f t="shared" si="58"/>
        <v>B189Regrading Existing Interlocking Paving StonesCW 3330-R5m²</v>
      </c>
      <c r="K422" s="216">
        <f>MATCH(J422,'[4]Pay Items'!$K$1:$K$646,0)</f>
        <v>318</v>
      </c>
      <c r="L422" s="217" t="str">
        <f t="shared" ca="1" si="55"/>
        <v>F0</v>
      </c>
      <c r="M422" s="217" t="str">
        <f t="shared" ca="1" si="56"/>
        <v>C2</v>
      </c>
      <c r="N422" s="217" t="str">
        <f t="shared" ca="1" si="57"/>
        <v>C2</v>
      </c>
    </row>
    <row r="423" spans="1:14" s="101" customFormat="1" ht="36" customHeight="1" x14ac:dyDescent="0.2">
      <c r="A423" s="65" t="s">
        <v>253</v>
      </c>
      <c r="B423" s="49" t="s">
        <v>296</v>
      </c>
      <c r="C423" s="50" t="s">
        <v>190</v>
      </c>
      <c r="D423" s="51" t="s">
        <v>420</v>
      </c>
      <c r="E423" s="69"/>
      <c r="F423" s="62"/>
      <c r="G423" s="64"/>
      <c r="H423" s="55">
        <f t="shared" si="53"/>
        <v>0</v>
      </c>
      <c r="I423" s="214" t="str">
        <f t="shared" ca="1" si="54"/>
        <v>LOCKED</v>
      </c>
      <c r="J423" s="215" t="str">
        <f t="shared" si="58"/>
        <v>B190Construction of Asphaltic Concrete OverlayCW 3410-R12</v>
      </c>
      <c r="K423" s="216">
        <f>MATCH(J423,'[4]Pay Items'!$K$1:$K$646,0)</f>
        <v>319</v>
      </c>
      <c r="L423" s="217" t="str">
        <f t="shared" ca="1" si="55"/>
        <v>F0</v>
      </c>
      <c r="M423" s="217" t="str">
        <f t="shared" ca="1" si="56"/>
        <v>C2</v>
      </c>
      <c r="N423" s="217" t="str">
        <f t="shared" ca="1" si="57"/>
        <v>C2</v>
      </c>
    </row>
    <row r="424" spans="1:14" s="101" customFormat="1" ht="36" customHeight="1" x14ac:dyDescent="0.2">
      <c r="A424" s="65" t="s">
        <v>254</v>
      </c>
      <c r="B424" s="58" t="s">
        <v>185</v>
      </c>
      <c r="C424" s="50" t="s">
        <v>191</v>
      </c>
      <c r="D424" s="51"/>
      <c r="E424" s="52"/>
      <c r="F424" s="62"/>
      <c r="G424" s="64"/>
      <c r="H424" s="55">
        <f t="shared" si="53"/>
        <v>0</v>
      </c>
      <c r="I424" s="214" t="str">
        <f t="shared" ca="1" si="54"/>
        <v>LOCKED</v>
      </c>
      <c r="J424" s="215" t="str">
        <f t="shared" si="58"/>
        <v>B191Main Line Paving</v>
      </c>
      <c r="K424" s="216">
        <f>MATCH(J424,'[4]Pay Items'!$K$1:$K$646,0)</f>
        <v>320</v>
      </c>
      <c r="L424" s="217" t="str">
        <f t="shared" ca="1" si="55"/>
        <v>F0</v>
      </c>
      <c r="M424" s="217" t="str">
        <f t="shared" ca="1" si="56"/>
        <v>C2</v>
      </c>
      <c r="N424" s="217" t="str">
        <f t="shared" ca="1" si="57"/>
        <v>C2</v>
      </c>
    </row>
    <row r="425" spans="1:14" s="101" customFormat="1" ht="36" customHeight="1" x14ac:dyDescent="0.2">
      <c r="A425" s="65" t="s">
        <v>255</v>
      </c>
      <c r="B425" s="67" t="s">
        <v>322</v>
      </c>
      <c r="C425" s="50" t="s">
        <v>334</v>
      </c>
      <c r="D425" s="51"/>
      <c r="E425" s="52" t="s">
        <v>122</v>
      </c>
      <c r="F425" s="53">
        <v>960</v>
      </c>
      <c r="G425" s="54"/>
      <c r="H425" s="55">
        <f t="shared" si="53"/>
        <v>0</v>
      </c>
      <c r="I425" s="214" t="str">
        <f t="shared" ca="1" si="54"/>
        <v/>
      </c>
      <c r="J425" s="215" t="str">
        <f t="shared" si="58"/>
        <v>B193Type IAtonne</v>
      </c>
      <c r="K425" s="216">
        <f>MATCH(J425,'[4]Pay Items'!$K$1:$K$646,0)</f>
        <v>321</v>
      </c>
      <c r="L425" s="217" t="str">
        <f t="shared" ca="1" si="55"/>
        <v>F0</v>
      </c>
      <c r="M425" s="217" t="str">
        <f t="shared" ca="1" si="56"/>
        <v>C2</v>
      </c>
      <c r="N425" s="217" t="str">
        <f t="shared" ca="1" si="57"/>
        <v>C2</v>
      </c>
    </row>
    <row r="426" spans="1:14" s="101" customFormat="1" ht="36" customHeight="1" x14ac:dyDescent="0.2">
      <c r="A426" s="65" t="s">
        <v>256</v>
      </c>
      <c r="B426" s="58" t="s">
        <v>186</v>
      </c>
      <c r="C426" s="50" t="s">
        <v>192</v>
      </c>
      <c r="D426" s="51"/>
      <c r="E426" s="52"/>
      <c r="F426" s="62"/>
      <c r="G426" s="64"/>
      <c r="H426" s="55">
        <f t="shared" si="53"/>
        <v>0</v>
      </c>
      <c r="I426" s="214" t="str">
        <f t="shared" ca="1" si="54"/>
        <v>LOCKED</v>
      </c>
      <c r="J426" s="215" t="str">
        <f t="shared" si="58"/>
        <v>B194Tie-ins and Approaches</v>
      </c>
      <c r="K426" s="216">
        <f>MATCH(J426,'[4]Pay Items'!$K$1:$K$646,0)</f>
        <v>323</v>
      </c>
      <c r="L426" s="217" t="str">
        <f t="shared" ca="1" si="55"/>
        <v>F0</v>
      </c>
      <c r="M426" s="217" t="str">
        <f t="shared" ca="1" si="56"/>
        <v>C2</v>
      </c>
      <c r="N426" s="217" t="str">
        <f t="shared" ca="1" si="57"/>
        <v>C2</v>
      </c>
    </row>
    <row r="427" spans="1:14" s="101" customFormat="1" ht="36" customHeight="1" x14ac:dyDescent="0.2">
      <c r="A427" s="65" t="s">
        <v>257</v>
      </c>
      <c r="B427" s="67" t="s">
        <v>322</v>
      </c>
      <c r="C427" s="50" t="s">
        <v>334</v>
      </c>
      <c r="D427" s="51"/>
      <c r="E427" s="52" t="s">
        <v>122</v>
      </c>
      <c r="F427" s="53">
        <v>80</v>
      </c>
      <c r="G427" s="54"/>
      <c r="H427" s="55">
        <f t="shared" si="53"/>
        <v>0</v>
      </c>
      <c r="I427" s="214" t="str">
        <f t="shared" ca="1" si="54"/>
        <v/>
      </c>
      <c r="J427" s="215" t="str">
        <f t="shared" si="58"/>
        <v>B195Type IAtonne</v>
      </c>
      <c r="K427" s="216">
        <f>MATCH(J427,'[4]Pay Items'!$K$1:$K$646,0)</f>
        <v>324</v>
      </c>
      <c r="L427" s="217" t="str">
        <f t="shared" ca="1" si="55"/>
        <v>F0</v>
      </c>
      <c r="M427" s="217" t="str">
        <f t="shared" ca="1" si="56"/>
        <v>C2</v>
      </c>
      <c r="N427" s="217" t="str">
        <f t="shared" ca="1" si="57"/>
        <v>C2</v>
      </c>
    </row>
    <row r="428" spans="1:14" s="101" customFormat="1" ht="36" customHeight="1" x14ac:dyDescent="0.2">
      <c r="A428" s="65" t="s">
        <v>258</v>
      </c>
      <c r="B428" s="49" t="s">
        <v>319</v>
      </c>
      <c r="C428" s="50" t="s">
        <v>49</v>
      </c>
      <c r="D428" s="51" t="s">
        <v>374</v>
      </c>
      <c r="E428" s="52"/>
      <c r="F428" s="62"/>
      <c r="G428" s="64"/>
      <c r="H428" s="55">
        <f t="shared" si="53"/>
        <v>0</v>
      </c>
      <c r="I428" s="214" t="str">
        <f t="shared" ca="1" si="54"/>
        <v>LOCKED</v>
      </c>
      <c r="J428" s="215" t="str">
        <f t="shared" si="58"/>
        <v>B200Planing of PavementCW 3450-R6</v>
      </c>
      <c r="K428" s="216">
        <f>MATCH(J428,'[4]Pay Items'!$K$1:$K$646,0)</f>
        <v>329</v>
      </c>
      <c r="L428" s="217" t="str">
        <f t="shared" ca="1" si="55"/>
        <v>F0</v>
      </c>
      <c r="M428" s="217" t="str">
        <f t="shared" ca="1" si="56"/>
        <v>C2</v>
      </c>
      <c r="N428" s="217" t="str">
        <f t="shared" ca="1" si="57"/>
        <v>C2</v>
      </c>
    </row>
    <row r="429" spans="1:14" s="101" customFormat="1" ht="36" customHeight="1" x14ac:dyDescent="0.2">
      <c r="A429" s="65" t="s">
        <v>259</v>
      </c>
      <c r="B429" s="58" t="s">
        <v>185</v>
      </c>
      <c r="C429" s="50" t="s">
        <v>387</v>
      </c>
      <c r="D429" s="51" t="s">
        <v>115</v>
      </c>
      <c r="E429" s="52" t="s">
        <v>120</v>
      </c>
      <c r="F429" s="53">
        <v>3400</v>
      </c>
      <c r="G429" s="54"/>
      <c r="H429" s="55">
        <f t="shared" si="53"/>
        <v>0</v>
      </c>
      <c r="I429" s="214" t="str">
        <f t="shared" ca="1" si="54"/>
        <v/>
      </c>
      <c r="J429" s="215" t="str">
        <f t="shared" si="58"/>
        <v>B2011 - 50 mm Depth (Asphalt)m²</v>
      </c>
      <c r="K429" s="216">
        <f>MATCH(J429,'[4]Pay Items'!$K$1:$K$646,0)</f>
        <v>330</v>
      </c>
      <c r="L429" s="217" t="str">
        <f t="shared" ca="1" si="55"/>
        <v>F0</v>
      </c>
      <c r="M429" s="217" t="str">
        <f t="shared" ca="1" si="56"/>
        <v>C2</v>
      </c>
      <c r="N429" s="217" t="str">
        <f t="shared" ca="1" si="57"/>
        <v>C2</v>
      </c>
    </row>
    <row r="430" spans="1:14" s="101" customFormat="1" ht="36" customHeight="1" x14ac:dyDescent="0.2">
      <c r="A430" s="65" t="s">
        <v>289</v>
      </c>
      <c r="B430" s="49" t="s">
        <v>452</v>
      </c>
      <c r="C430" s="50" t="s">
        <v>442</v>
      </c>
      <c r="D430" s="51" t="s">
        <v>451</v>
      </c>
      <c r="E430" s="52"/>
      <c r="F430" s="62"/>
      <c r="G430" s="64"/>
      <c r="H430" s="55">
        <f t="shared" si="53"/>
        <v>0</v>
      </c>
      <c r="I430" s="214" t="str">
        <f t="shared" ca="1" si="54"/>
        <v>LOCKED</v>
      </c>
      <c r="J430" s="215" t="str">
        <f t="shared" si="58"/>
        <v>B206Supply and Install Pavement Repair FabricCW 3140-R1</v>
      </c>
      <c r="K430" s="216">
        <f>MATCH(J430,'[4]Pay Items'!$K$1:$K$646,0)</f>
        <v>335</v>
      </c>
      <c r="L430" s="217" t="str">
        <f t="shared" ca="1" si="55"/>
        <v>F0</v>
      </c>
      <c r="M430" s="217" t="str">
        <f t="shared" ca="1" si="56"/>
        <v>C2</v>
      </c>
      <c r="N430" s="217" t="str">
        <f t="shared" ca="1" si="57"/>
        <v>C2</v>
      </c>
    </row>
    <row r="431" spans="1:14" s="101" customFormat="1" ht="36" customHeight="1" x14ac:dyDescent="0.2">
      <c r="A431" s="65" t="s">
        <v>440</v>
      </c>
      <c r="B431" s="58" t="s">
        <v>185</v>
      </c>
      <c r="C431" s="50" t="s">
        <v>441</v>
      </c>
      <c r="D431" s="51"/>
      <c r="E431" s="52" t="s">
        <v>120</v>
      </c>
      <c r="F431" s="68">
        <v>300</v>
      </c>
      <c r="G431" s="54"/>
      <c r="H431" s="55">
        <f t="shared" si="53"/>
        <v>0</v>
      </c>
      <c r="I431" s="214" t="str">
        <f t="shared" ca="1" si="54"/>
        <v/>
      </c>
      <c r="J431" s="215" t="str">
        <f t="shared" si="58"/>
        <v>B206BType Bm²</v>
      </c>
      <c r="K431" s="216">
        <f>MATCH(J431,'[4]Pay Items'!$K$1:$K$646,0)</f>
        <v>337</v>
      </c>
      <c r="L431" s="217" t="str">
        <f t="shared" ca="1" si="55"/>
        <v>F0</v>
      </c>
      <c r="M431" s="217" t="str">
        <f t="shared" ca="1" si="56"/>
        <v>C2</v>
      </c>
      <c r="N431" s="217" t="str">
        <f t="shared" ca="1" si="57"/>
        <v>C2</v>
      </c>
    </row>
    <row r="432" spans="1:14" s="101" customFormat="1" ht="36" customHeight="1" x14ac:dyDescent="0.2">
      <c r="A432" s="102"/>
      <c r="B432" s="70"/>
      <c r="C432" s="61" t="s">
        <v>132</v>
      </c>
      <c r="D432" s="62"/>
      <c r="E432" s="71"/>
      <c r="F432" s="62"/>
      <c r="G432" s="64"/>
      <c r="H432" s="55">
        <f t="shared" si="53"/>
        <v>0</v>
      </c>
      <c r="I432" s="214" t="str">
        <f t="shared" ca="1" si="54"/>
        <v>LOCKED</v>
      </c>
      <c r="J432" s="215" t="str">
        <f t="shared" si="58"/>
        <v>JOINT AND CRACK SEALING</v>
      </c>
      <c r="K432" s="216">
        <f>MATCH(J432,'[4]Pay Items'!$K$1:$K$646,0)</f>
        <v>436</v>
      </c>
      <c r="L432" s="217" t="str">
        <f t="shared" ca="1" si="55"/>
        <v>F0</v>
      </c>
      <c r="M432" s="217" t="str">
        <f t="shared" ca="1" si="56"/>
        <v>C2</v>
      </c>
      <c r="N432" s="217" t="str">
        <f t="shared" ca="1" si="57"/>
        <v>C2</v>
      </c>
    </row>
    <row r="433" spans="1:14" s="101" customFormat="1" ht="36" customHeight="1" x14ac:dyDescent="0.2">
      <c r="A433" s="48" t="s">
        <v>277</v>
      </c>
      <c r="B433" s="49" t="s">
        <v>5</v>
      </c>
      <c r="C433" s="50" t="s">
        <v>48</v>
      </c>
      <c r="D433" s="51" t="s">
        <v>343</v>
      </c>
      <c r="E433" s="52" t="s">
        <v>124</v>
      </c>
      <c r="F433" s="68">
        <v>625</v>
      </c>
      <c r="G433" s="54"/>
      <c r="H433" s="55">
        <f t="shared" si="53"/>
        <v>0</v>
      </c>
      <c r="I433" s="214" t="str">
        <f t="shared" ca="1" si="54"/>
        <v/>
      </c>
      <c r="J433" s="215" t="str">
        <f t="shared" si="58"/>
        <v>D006Reflective Crack MaintenanceCW 3250-R7m</v>
      </c>
      <c r="K433" s="216">
        <f>MATCH(J433,'[4]Pay Items'!$K$1:$K$646,0)</f>
        <v>442</v>
      </c>
      <c r="L433" s="217" t="str">
        <f t="shared" ca="1" si="55"/>
        <v>F0</v>
      </c>
      <c r="M433" s="217" t="str">
        <f t="shared" ca="1" si="56"/>
        <v>C2</v>
      </c>
      <c r="N433" s="217" t="str">
        <f t="shared" ca="1" si="57"/>
        <v>C2</v>
      </c>
    </row>
    <row r="434" spans="1:14" s="101" customFormat="1" ht="48" customHeight="1" x14ac:dyDescent="0.2">
      <c r="A434" s="102"/>
      <c r="B434" s="109"/>
      <c r="C434" s="110" t="s">
        <v>133</v>
      </c>
      <c r="D434" s="62"/>
      <c r="E434" s="71"/>
      <c r="F434" s="62"/>
      <c r="G434" s="64"/>
      <c r="H434" s="55">
        <f t="shared" si="53"/>
        <v>0</v>
      </c>
      <c r="I434" s="214" t="str">
        <f t="shared" ca="1" si="54"/>
        <v>LOCKED</v>
      </c>
      <c r="J434" s="215" t="str">
        <f t="shared" si="58"/>
        <v>ASSOCIATED DRAINAGE AND UNDERGROUND WORKS</v>
      </c>
      <c r="K434" s="216">
        <f>MATCH(J434,'[4]Pay Items'!$K$1:$K$646,0)</f>
        <v>444</v>
      </c>
      <c r="L434" s="217" t="str">
        <f t="shared" ca="1" si="55"/>
        <v>F0</v>
      </c>
      <c r="M434" s="217" t="str">
        <f t="shared" ca="1" si="56"/>
        <v>C2</v>
      </c>
      <c r="N434" s="217" t="str">
        <f t="shared" ca="1" si="57"/>
        <v>C2</v>
      </c>
    </row>
    <row r="435" spans="1:14" s="101" customFormat="1" ht="36" customHeight="1" x14ac:dyDescent="0.2">
      <c r="A435" s="48" t="s">
        <v>140</v>
      </c>
      <c r="B435" s="49" t="s">
        <v>573</v>
      </c>
      <c r="C435" s="50" t="s">
        <v>222</v>
      </c>
      <c r="D435" s="51" t="s">
        <v>3</v>
      </c>
      <c r="E435" s="52"/>
      <c r="F435" s="62"/>
      <c r="G435" s="64"/>
      <c r="H435" s="55">
        <f t="shared" si="53"/>
        <v>0</v>
      </c>
      <c r="I435" s="214" t="str">
        <f t="shared" ca="1" si="54"/>
        <v>LOCKED</v>
      </c>
      <c r="J435" s="215" t="str">
        <f t="shared" si="58"/>
        <v>E003Catch BasinCW 2130-R12</v>
      </c>
      <c r="K435" s="216">
        <f>MATCH(J435,'[4]Pay Items'!$K$1:$K$646,0)</f>
        <v>445</v>
      </c>
      <c r="L435" s="217" t="str">
        <f t="shared" ca="1" si="55"/>
        <v>F0</v>
      </c>
      <c r="M435" s="217" t="str">
        <f t="shared" ca="1" si="56"/>
        <v>C2</v>
      </c>
      <c r="N435" s="217" t="str">
        <f t="shared" ca="1" si="57"/>
        <v>C2</v>
      </c>
    </row>
    <row r="436" spans="1:14" s="101" customFormat="1" ht="36" customHeight="1" x14ac:dyDescent="0.2">
      <c r="A436" s="48" t="s">
        <v>389</v>
      </c>
      <c r="B436" s="58" t="s">
        <v>185</v>
      </c>
      <c r="C436" s="50" t="s">
        <v>379</v>
      </c>
      <c r="D436" s="51"/>
      <c r="E436" s="52" t="s">
        <v>123</v>
      </c>
      <c r="F436" s="68">
        <v>2</v>
      </c>
      <c r="G436" s="54"/>
      <c r="H436" s="55">
        <f t="shared" si="53"/>
        <v>0</v>
      </c>
      <c r="I436" s="214" t="str">
        <f t="shared" ca="1" si="54"/>
        <v/>
      </c>
      <c r="J436" s="215" t="str">
        <f t="shared" si="58"/>
        <v>E004ASD-024, 1800 mm deepeach</v>
      </c>
      <c r="K436" s="216">
        <f>MATCH(J436,'[4]Pay Items'!$K$1:$K$646,0)</f>
        <v>447</v>
      </c>
      <c r="L436" s="217" t="str">
        <f t="shared" ca="1" si="55"/>
        <v>F0</v>
      </c>
      <c r="M436" s="217" t="str">
        <f t="shared" ca="1" si="56"/>
        <v>C2</v>
      </c>
      <c r="N436" s="217" t="str">
        <f t="shared" ca="1" si="57"/>
        <v>C2</v>
      </c>
    </row>
    <row r="437" spans="1:14" s="101" customFormat="1" ht="36" customHeight="1" x14ac:dyDescent="0.2">
      <c r="A437" s="48" t="s">
        <v>144</v>
      </c>
      <c r="B437" s="49" t="s">
        <v>574</v>
      </c>
      <c r="C437" s="50" t="s">
        <v>225</v>
      </c>
      <c r="D437" s="51" t="s">
        <v>3</v>
      </c>
      <c r="E437" s="52"/>
      <c r="F437" s="62"/>
      <c r="G437" s="64"/>
      <c r="H437" s="55">
        <f t="shared" si="53"/>
        <v>0</v>
      </c>
      <c r="I437" s="214" t="str">
        <f t="shared" ca="1" si="54"/>
        <v>LOCKED</v>
      </c>
      <c r="J437" s="215" t="str">
        <f t="shared" si="58"/>
        <v>E008Sewer ServiceCW 2130-R12</v>
      </c>
      <c r="K437" s="216">
        <f>MATCH(J437,'[4]Pay Items'!$K$1:$K$646,0)</f>
        <v>457</v>
      </c>
      <c r="L437" s="217" t="str">
        <f t="shared" ca="1" si="55"/>
        <v>F0</v>
      </c>
      <c r="M437" s="217" t="str">
        <f t="shared" ca="1" si="56"/>
        <v>C2</v>
      </c>
      <c r="N437" s="217" t="str">
        <f t="shared" ca="1" si="57"/>
        <v>C2</v>
      </c>
    </row>
    <row r="438" spans="1:14" s="101" customFormat="1" ht="36" customHeight="1" x14ac:dyDescent="0.2">
      <c r="A438" s="48" t="s">
        <v>22</v>
      </c>
      <c r="B438" s="58" t="s">
        <v>185</v>
      </c>
      <c r="C438" s="50" t="s">
        <v>477</v>
      </c>
      <c r="D438" s="51"/>
      <c r="E438" s="52"/>
      <c r="F438" s="62"/>
      <c r="G438" s="64"/>
      <c r="H438" s="55">
        <f t="shared" si="53"/>
        <v>0</v>
      </c>
      <c r="I438" s="214" t="str">
        <f t="shared" ca="1" si="54"/>
        <v>LOCKED</v>
      </c>
      <c r="J438" s="215" t="str">
        <f t="shared" si="58"/>
        <v>E009250 mm, PVC</v>
      </c>
      <c r="K438" s="216" t="e">
        <f>MATCH(J438,'[4]Pay Items'!$K$1:$K$646,0)</f>
        <v>#N/A</v>
      </c>
      <c r="L438" s="217" t="str">
        <f t="shared" ca="1" si="55"/>
        <v>F0</v>
      </c>
      <c r="M438" s="217" t="str">
        <f t="shared" ca="1" si="56"/>
        <v>C2</v>
      </c>
      <c r="N438" s="217" t="str">
        <f t="shared" ca="1" si="57"/>
        <v>C2</v>
      </c>
    </row>
    <row r="439" spans="1:14" s="101" customFormat="1" ht="48" customHeight="1" x14ac:dyDescent="0.2">
      <c r="A439" s="48" t="s">
        <v>23</v>
      </c>
      <c r="B439" s="67" t="s">
        <v>322</v>
      </c>
      <c r="C439" s="50" t="s">
        <v>565</v>
      </c>
      <c r="D439" s="51"/>
      <c r="E439" s="52" t="s">
        <v>124</v>
      </c>
      <c r="F439" s="68">
        <v>10</v>
      </c>
      <c r="G439" s="54"/>
      <c r="H439" s="55">
        <f t="shared" si="53"/>
        <v>0</v>
      </c>
      <c r="I439" s="214" t="str">
        <f t="shared" ca="1" si="54"/>
        <v/>
      </c>
      <c r="J439" s="215" t="str">
        <f t="shared" si="58"/>
        <v>E010In a Trench, Class 3 Sand Bedding, Class 3 Backfillm</v>
      </c>
      <c r="K439" s="216" t="e">
        <f>MATCH(J439,'[4]Pay Items'!$K$1:$K$646,0)</f>
        <v>#N/A</v>
      </c>
      <c r="L439" s="217" t="str">
        <f t="shared" ca="1" si="55"/>
        <v>F0</v>
      </c>
      <c r="M439" s="217" t="str">
        <f t="shared" ca="1" si="56"/>
        <v>C2</v>
      </c>
      <c r="N439" s="217" t="str">
        <f t="shared" ca="1" si="57"/>
        <v>C2</v>
      </c>
    </row>
    <row r="440" spans="1:14" s="101" customFormat="1" ht="36" customHeight="1" x14ac:dyDescent="0.2">
      <c r="A440" s="48" t="s">
        <v>28</v>
      </c>
      <c r="B440" s="49" t="s">
        <v>575</v>
      </c>
      <c r="C440" s="73" t="s">
        <v>396</v>
      </c>
      <c r="D440" s="74" t="s">
        <v>397</v>
      </c>
      <c r="E440" s="52"/>
      <c r="F440" s="62"/>
      <c r="G440" s="64"/>
      <c r="H440" s="55">
        <f t="shared" si="53"/>
        <v>0</v>
      </c>
      <c r="I440" s="214" t="str">
        <f t="shared" ca="1" si="54"/>
        <v>LOCKED</v>
      </c>
      <c r="J440" s="215" t="str">
        <f t="shared" si="58"/>
        <v>E023Frames &amp; CoversCW 3210-R8</v>
      </c>
      <c r="K440" s="216">
        <f>MATCH(J440,'[4]Pay Items'!$K$1:$K$646,0)</f>
        <v>511</v>
      </c>
      <c r="L440" s="217" t="str">
        <f t="shared" ca="1" si="55"/>
        <v>F0</v>
      </c>
      <c r="M440" s="217" t="str">
        <f t="shared" ca="1" si="56"/>
        <v>C2</v>
      </c>
      <c r="N440" s="217" t="str">
        <f t="shared" ca="1" si="57"/>
        <v>C2</v>
      </c>
    </row>
    <row r="441" spans="1:14" s="101" customFormat="1" ht="48" customHeight="1" x14ac:dyDescent="0.2">
      <c r="A441" s="48" t="s">
        <v>29</v>
      </c>
      <c r="B441" s="58" t="s">
        <v>185</v>
      </c>
      <c r="C441" s="75" t="s">
        <v>425</v>
      </c>
      <c r="D441" s="51"/>
      <c r="E441" s="52" t="s">
        <v>123</v>
      </c>
      <c r="F441" s="68">
        <v>6</v>
      </c>
      <c r="G441" s="54"/>
      <c r="H441" s="55">
        <f t="shared" si="53"/>
        <v>0</v>
      </c>
      <c r="I441" s="214" t="str">
        <f t="shared" ca="1" si="54"/>
        <v/>
      </c>
      <c r="J441" s="215" t="str">
        <f t="shared" si="58"/>
        <v>E024AP-006 - Standard Frame for Manhole and Catch Basineach</v>
      </c>
      <c r="K441" s="216">
        <f>MATCH(J441,'[4]Pay Items'!$K$1:$K$646,0)</f>
        <v>512</v>
      </c>
      <c r="L441" s="217" t="str">
        <f t="shared" ca="1" si="55"/>
        <v>F0</v>
      </c>
      <c r="M441" s="217" t="str">
        <f t="shared" ca="1" si="56"/>
        <v>C2</v>
      </c>
      <c r="N441" s="217" t="str">
        <f t="shared" ca="1" si="57"/>
        <v>C2</v>
      </c>
    </row>
    <row r="442" spans="1:14" s="101" customFormat="1" ht="48" customHeight="1" x14ac:dyDescent="0.2">
      <c r="A442" s="48" t="s">
        <v>30</v>
      </c>
      <c r="B442" s="58" t="s">
        <v>186</v>
      </c>
      <c r="C442" s="75" t="s">
        <v>426</v>
      </c>
      <c r="D442" s="51"/>
      <c r="E442" s="52" t="s">
        <v>123</v>
      </c>
      <c r="F442" s="68">
        <v>6</v>
      </c>
      <c r="G442" s="54"/>
      <c r="H442" s="55">
        <f t="shared" si="53"/>
        <v>0</v>
      </c>
      <c r="I442" s="214" t="str">
        <f t="shared" ca="1" si="54"/>
        <v/>
      </c>
      <c r="J442" s="215" t="str">
        <f t="shared" si="58"/>
        <v>E025AP-007 - Standard Solid Cover for Standard Frameeach</v>
      </c>
      <c r="K442" s="216">
        <f>MATCH(J442,'[4]Pay Items'!$K$1:$K$646,0)</f>
        <v>513</v>
      </c>
      <c r="L442" s="217" t="str">
        <f t="shared" ca="1" si="55"/>
        <v>F0</v>
      </c>
      <c r="M442" s="217" t="str">
        <f t="shared" ca="1" si="56"/>
        <v>C2</v>
      </c>
      <c r="N442" s="217" t="str">
        <f t="shared" ca="1" si="57"/>
        <v>C2</v>
      </c>
    </row>
    <row r="443" spans="1:14" s="101" customFormat="1" ht="36" customHeight="1" x14ac:dyDescent="0.2">
      <c r="A443" s="48" t="s">
        <v>32</v>
      </c>
      <c r="B443" s="58" t="s">
        <v>187</v>
      </c>
      <c r="C443" s="75" t="s">
        <v>428</v>
      </c>
      <c r="D443" s="51"/>
      <c r="E443" s="52" t="s">
        <v>123</v>
      </c>
      <c r="F443" s="68">
        <v>12</v>
      </c>
      <c r="G443" s="54"/>
      <c r="H443" s="55">
        <f t="shared" si="53"/>
        <v>0</v>
      </c>
      <c r="I443" s="214" t="str">
        <f t="shared" ca="1" si="54"/>
        <v/>
      </c>
      <c r="J443" s="215" t="str">
        <f t="shared" si="58"/>
        <v>E028AP-011 - Barrier Curb and Gutter Frameeach</v>
      </c>
      <c r="K443" s="216">
        <f>MATCH(J443,'[4]Pay Items'!$K$1:$K$646,0)</f>
        <v>516</v>
      </c>
      <c r="L443" s="217" t="str">
        <f t="shared" ca="1" si="55"/>
        <v>F0</v>
      </c>
      <c r="M443" s="217" t="str">
        <f t="shared" ca="1" si="56"/>
        <v>C2</v>
      </c>
      <c r="N443" s="217" t="str">
        <f t="shared" ca="1" si="57"/>
        <v>C2</v>
      </c>
    </row>
    <row r="444" spans="1:14" s="101" customFormat="1" ht="36" customHeight="1" x14ac:dyDescent="0.2">
      <c r="A444" s="48" t="s">
        <v>33</v>
      </c>
      <c r="B444" s="58" t="s">
        <v>188</v>
      </c>
      <c r="C444" s="75" t="s">
        <v>429</v>
      </c>
      <c r="D444" s="51"/>
      <c r="E444" s="52" t="s">
        <v>123</v>
      </c>
      <c r="F444" s="68">
        <v>12</v>
      </c>
      <c r="G444" s="54"/>
      <c r="H444" s="55">
        <f t="shared" si="53"/>
        <v>0</v>
      </c>
      <c r="I444" s="214" t="str">
        <f t="shared" ca="1" si="54"/>
        <v/>
      </c>
      <c r="J444" s="215" t="str">
        <f t="shared" si="58"/>
        <v>E029AP-012 - Barrier Curb and Gutter Covereach</v>
      </c>
      <c r="K444" s="216">
        <f>MATCH(J444,'[4]Pay Items'!$K$1:$K$646,0)</f>
        <v>517</v>
      </c>
      <c r="L444" s="217" t="str">
        <f t="shared" ca="1" si="55"/>
        <v>F0</v>
      </c>
      <c r="M444" s="217" t="str">
        <f t="shared" ca="1" si="56"/>
        <v>C2</v>
      </c>
      <c r="N444" s="217" t="str">
        <f t="shared" ca="1" si="57"/>
        <v>C2</v>
      </c>
    </row>
    <row r="445" spans="1:14" s="101" customFormat="1" ht="36" customHeight="1" x14ac:dyDescent="0.2">
      <c r="A445" s="76" t="s">
        <v>38</v>
      </c>
      <c r="B445" s="49" t="s">
        <v>576</v>
      </c>
      <c r="C445" s="77" t="s">
        <v>228</v>
      </c>
      <c r="D445" s="51" t="s">
        <v>3</v>
      </c>
      <c r="E445" s="52"/>
      <c r="F445" s="62"/>
      <c r="G445" s="64"/>
      <c r="H445" s="55">
        <f t="shared" si="53"/>
        <v>0</v>
      </c>
      <c r="I445" s="214" t="str">
        <f t="shared" ca="1" si="54"/>
        <v>LOCKED</v>
      </c>
      <c r="J445" s="215" t="str">
        <f t="shared" si="58"/>
        <v>E036Connecting to Existing SewerCW 2130-R12</v>
      </c>
      <c r="K445" s="216">
        <f>MATCH(J445,'[4]Pay Items'!$K$1:$K$646,0)</f>
        <v>540</v>
      </c>
      <c r="L445" s="217" t="str">
        <f t="shared" ca="1" si="55"/>
        <v>F0</v>
      </c>
      <c r="M445" s="217" t="str">
        <f t="shared" ca="1" si="56"/>
        <v>C2</v>
      </c>
      <c r="N445" s="217" t="str">
        <f t="shared" ca="1" si="57"/>
        <v>C2</v>
      </c>
    </row>
    <row r="446" spans="1:14" s="101" customFormat="1" ht="48" customHeight="1" x14ac:dyDescent="0.2">
      <c r="A446" s="76" t="s">
        <v>40</v>
      </c>
      <c r="B446" s="67" t="s">
        <v>322</v>
      </c>
      <c r="C446" s="50" t="s">
        <v>577</v>
      </c>
      <c r="D446" s="51"/>
      <c r="E446" s="52" t="s">
        <v>123</v>
      </c>
      <c r="F446" s="68">
        <v>2</v>
      </c>
      <c r="G446" s="96"/>
      <c r="H446" s="55">
        <f t="shared" si="53"/>
        <v>0</v>
      </c>
      <c r="I446" s="214" t="str">
        <f t="shared" ca="1" si="54"/>
        <v/>
      </c>
      <c r="J446" s="215" t="str">
        <f t="shared" si="58"/>
        <v>E038Connecting to 300 mm Concrete Combined Sewereach</v>
      </c>
      <c r="K446" s="216" t="e">
        <f>MATCH(J446,'[4]Pay Items'!$K$1:$K$646,0)</f>
        <v>#N/A</v>
      </c>
      <c r="L446" s="217" t="str">
        <f t="shared" ca="1" si="55"/>
        <v>F0</v>
      </c>
      <c r="M446" s="217" t="str">
        <f t="shared" ca="1" si="56"/>
        <v>C2</v>
      </c>
      <c r="N446" s="217" t="str">
        <f t="shared" ca="1" si="57"/>
        <v>C2</v>
      </c>
    </row>
    <row r="447" spans="1:14" s="101" customFormat="1" ht="36" customHeight="1" x14ac:dyDescent="0.2">
      <c r="A447" s="76" t="s">
        <v>231</v>
      </c>
      <c r="B447" s="49" t="s">
        <v>578</v>
      </c>
      <c r="C447" s="50" t="s">
        <v>320</v>
      </c>
      <c r="D447" s="51" t="s">
        <v>3</v>
      </c>
      <c r="E447" s="52" t="s">
        <v>123</v>
      </c>
      <c r="F447" s="68">
        <v>2</v>
      </c>
      <c r="G447" s="96"/>
      <c r="H447" s="55">
        <f t="shared" si="53"/>
        <v>0</v>
      </c>
      <c r="I447" s="214" t="str">
        <f t="shared" ca="1" si="54"/>
        <v/>
      </c>
      <c r="J447" s="215" t="str">
        <f t="shared" si="58"/>
        <v>E046Removal of Existing Catch BasinsCW 2130-R12each</v>
      </c>
      <c r="K447" s="216">
        <f>MATCH(J447,'[4]Pay Items'!$K$1:$K$646,0)</f>
        <v>552</v>
      </c>
      <c r="L447" s="217" t="str">
        <f t="shared" ca="1" si="55"/>
        <v>F0</v>
      </c>
      <c r="M447" s="217" t="str">
        <f t="shared" ca="1" si="56"/>
        <v>C2</v>
      </c>
      <c r="N447" s="217" t="str">
        <f t="shared" ca="1" si="57"/>
        <v>C2</v>
      </c>
    </row>
    <row r="448" spans="1:14" s="101" customFormat="1" ht="36" customHeight="1" x14ac:dyDescent="0.2">
      <c r="A448" s="48" t="s">
        <v>0</v>
      </c>
      <c r="B448" s="49" t="s">
        <v>579</v>
      </c>
      <c r="C448" s="50" t="s">
        <v>1</v>
      </c>
      <c r="D448" s="51" t="s">
        <v>401</v>
      </c>
      <c r="E448" s="52" t="s">
        <v>123</v>
      </c>
      <c r="F448" s="68">
        <v>6</v>
      </c>
      <c r="G448" s="54"/>
      <c r="H448" s="55">
        <f t="shared" si="53"/>
        <v>0</v>
      </c>
      <c r="I448" s="214" t="str">
        <f t="shared" ca="1" si="54"/>
        <v/>
      </c>
      <c r="J448" s="215" t="str">
        <f t="shared" si="58"/>
        <v>E050ACatch Basin CleaningCW 2140-R4each</v>
      </c>
      <c r="K448" s="216">
        <f>MATCH(J448,'[4]Pay Items'!$K$1:$K$646,0)</f>
        <v>557</v>
      </c>
      <c r="L448" s="217" t="str">
        <f t="shared" ca="1" si="55"/>
        <v>F0</v>
      </c>
      <c r="M448" s="217" t="str">
        <f t="shared" ca="1" si="56"/>
        <v>C2</v>
      </c>
      <c r="N448" s="217" t="str">
        <f t="shared" ca="1" si="57"/>
        <v>C2</v>
      </c>
    </row>
    <row r="449" spans="1:14" s="101" customFormat="1" ht="36" customHeight="1" x14ac:dyDescent="0.2">
      <c r="A449" s="102"/>
      <c r="B449" s="80"/>
      <c r="C449" s="61" t="s">
        <v>134</v>
      </c>
      <c r="D449" s="62"/>
      <c r="E449" s="71"/>
      <c r="F449" s="62"/>
      <c r="G449" s="64"/>
      <c r="H449" s="55">
        <f t="shared" ref="H449" si="59">ROUND(G449*F449,2)</f>
        <v>0</v>
      </c>
      <c r="I449" s="214" t="str">
        <f t="shared" ca="1" si="54"/>
        <v>LOCKED</v>
      </c>
      <c r="J449" s="215" t="str">
        <f t="shared" si="58"/>
        <v>ADJUSTMENTS</v>
      </c>
      <c r="K449" s="216">
        <f>MATCH(J449,'[4]Pay Items'!$K$1:$K$646,0)</f>
        <v>589</v>
      </c>
      <c r="L449" s="217" t="str">
        <f t="shared" ca="1" si="55"/>
        <v>F0</v>
      </c>
      <c r="M449" s="217" t="str">
        <f t="shared" ca="1" si="56"/>
        <v>C2</v>
      </c>
      <c r="N449" s="217" t="str">
        <f t="shared" ca="1" si="57"/>
        <v>C2</v>
      </c>
    </row>
    <row r="450" spans="1:14" s="101" customFormat="1" ht="36" customHeight="1" x14ac:dyDescent="0.2">
      <c r="A450" s="48" t="s">
        <v>145</v>
      </c>
      <c r="B450" s="49" t="s">
        <v>580</v>
      </c>
      <c r="C450" s="75" t="s">
        <v>398</v>
      </c>
      <c r="D450" s="74" t="s">
        <v>397</v>
      </c>
      <c r="E450" s="52" t="s">
        <v>123</v>
      </c>
      <c r="F450" s="68">
        <v>10</v>
      </c>
      <c r="G450" s="54"/>
      <c r="H450" s="55">
        <f t="shared" si="53"/>
        <v>0</v>
      </c>
      <c r="I450" s="214" t="str">
        <f t="shared" ca="1" si="54"/>
        <v/>
      </c>
      <c r="J450" s="215" t="str">
        <f t="shared" si="58"/>
        <v>F001Adjustment of Manholes/Catch Basins FramesCW 3210-R8each</v>
      </c>
      <c r="K450" s="216">
        <f>MATCH(J450,'[4]Pay Items'!$K$1:$K$646,0)</f>
        <v>590</v>
      </c>
      <c r="L450" s="217" t="str">
        <f t="shared" ca="1" si="55"/>
        <v>F0</v>
      </c>
      <c r="M450" s="217" t="str">
        <f t="shared" ca="1" si="56"/>
        <v>C2</v>
      </c>
      <c r="N450" s="217" t="str">
        <f t="shared" ca="1" si="57"/>
        <v>C2</v>
      </c>
    </row>
    <row r="451" spans="1:14" s="101" customFormat="1" ht="36" customHeight="1" x14ac:dyDescent="0.2">
      <c r="A451" s="48" t="s">
        <v>146</v>
      </c>
      <c r="B451" s="49" t="s">
        <v>581</v>
      </c>
      <c r="C451" s="50" t="s">
        <v>316</v>
      </c>
      <c r="D451" s="51" t="s">
        <v>3</v>
      </c>
      <c r="E451" s="52"/>
      <c r="F451" s="62"/>
      <c r="G451" s="64"/>
      <c r="H451" s="55">
        <f t="shared" ref="H451" si="60">ROUND(G451*F451,2)</f>
        <v>0</v>
      </c>
      <c r="I451" s="214" t="str">
        <f t="shared" ca="1" si="54"/>
        <v>LOCKED</v>
      </c>
      <c r="J451" s="215" t="str">
        <f t="shared" si="58"/>
        <v>F002Replacing Existing RisersCW 2130-R12</v>
      </c>
      <c r="K451" s="216">
        <f>MATCH(J451,'[4]Pay Items'!$K$1:$K$646,0)</f>
        <v>591</v>
      </c>
      <c r="L451" s="217" t="str">
        <f t="shared" ca="1" si="55"/>
        <v>F0</v>
      </c>
      <c r="M451" s="217" t="str">
        <f t="shared" ca="1" si="56"/>
        <v>C2</v>
      </c>
      <c r="N451" s="217" t="str">
        <f t="shared" ca="1" si="57"/>
        <v>C2</v>
      </c>
    </row>
    <row r="452" spans="1:14" s="101" customFormat="1" ht="36" customHeight="1" x14ac:dyDescent="0.2">
      <c r="A452" s="48" t="s">
        <v>317</v>
      </c>
      <c r="B452" s="58" t="s">
        <v>185</v>
      </c>
      <c r="C452" s="50" t="s">
        <v>321</v>
      </c>
      <c r="D452" s="51"/>
      <c r="E452" s="52" t="s">
        <v>125</v>
      </c>
      <c r="F452" s="97">
        <v>1.8</v>
      </c>
      <c r="G452" s="54"/>
      <c r="H452" s="55">
        <f t="shared" si="53"/>
        <v>0</v>
      </c>
      <c r="I452" s="214" t="str">
        <f t="shared" ca="1" si="54"/>
        <v/>
      </c>
      <c r="J452" s="215" t="str">
        <f t="shared" si="58"/>
        <v>F002APre-cast Concrete Risersvert. m</v>
      </c>
      <c r="K452" s="216">
        <f>MATCH(J452,'[4]Pay Items'!$K$1:$K$646,0)</f>
        <v>592</v>
      </c>
      <c r="L452" s="217" t="str">
        <f t="shared" ca="1" si="55"/>
        <v>F1</v>
      </c>
      <c r="M452" s="217" t="str">
        <f t="shared" ca="1" si="56"/>
        <v>C2</v>
      </c>
      <c r="N452" s="217" t="str">
        <f t="shared" ca="1" si="57"/>
        <v>C2</v>
      </c>
    </row>
    <row r="453" spans="1:14" s="101" customFormat="1" ht="36" customHeight="1" x14ac:dyDescent="0.2">
      <c r="A453" s="48" t="s">
        <v>147</v>
      </c>
      <c r="B453" s="49" t="s">
        <v>582</v>
      </c>
      <c r="C453" s="75" t="s">
        <v>430</v>
      </c>
      <c r="D453" s="74" t="s">
        <v>397</v>
      </c>
      <c r="E453" s="52"/>
      <c r="F453" s="62"/>
      <c r="G453" s="64"/>
      <c r="H453" s="55">
        <f t="shared" ref="H453" si="61">ROUND(G453*F453,2)</f>
        <v>0</v>
      </c>
      <c r="I453" s="214" t="str">
        <f t="shared" ca="1" si="54"/>
        <v>LOCKED</v>
      </c>
      <c r="J453" s="215" t="str">
        <f t="shared" si="58"/>
        <v>F003Lifter Rings (AP-010)CW 3210-R8</v>
      </c>
      <c r="K453" s="216">
        <f>MATCH(J453,'[4]Pay Items'!$K$1:$K$646,0)</f>
        <v>595</v>
      </c>
      <c r="L453" s="217" t="str">
        <f t="shared" ca="1" si="55"/>
        <v>F0</v>
      </c>
      <c r="M453" s="217" t="str">
        <f t="shared" ca="1" si="56"/>
        <v>C2</v>
      </c>
      <c r="N453" s="217" t="str">
        <f t="shared" ca="1" si="57"/>
        <v>C2</v>
      </c>
    </row>
    <row r="454" spans="1:14" s="101" customFormat="1" ht="36" customHeight="1" x14ac:dyDescent="0.2">
      <c r="A454" s="48" t="s">
        <v>148</v>
      </c>
      <c r="B454" s="58" t="s">
        <v>185</v>
      </c>
      <c r="C454" s="50" t="s">
        <v>364</v>
      </c>
      <c r="D454" s="51"/>
      <c r="E454" s="52" t="s">
        <v>123</v>
      </c>
      <c r="F454" s="68">
        <v>6</v>
      </c>
      <c r="G454" s="54"/>
      <c r="H454" s="55">
        <f t="shared" ref="H454:H463" si="62">ROUND(G454*F454,2)</f>
        <v>0</v>
      </c>
      <c r="I454" s="214" t="str">
        <f t="shared" ca="1" si="54"/>
        <v/>
      </c>
      <c r="J454" s="215" t="str">
        <f t="shared" si="58"/>
        <v>F00551 mmeach</v>
      </c>
      <c r="K454" s="216">
        <f>MATCH(J454,'[4]Pay Items'!$K$1:$K$646,0)</f>
        <v>597</v>
      </c>
      <c r="L454" s="217" t="str">
        <f t="shared" ca="1" si="55"/>
        <v>F0</v>
      </c>
      <c r="M454" s="217" t="str">
        <f t="shared" ca="1" si="56"/>
        <v>C2</v>
      </c>
      <c r="N454" s="217" t="str">
        <f t="shared" ca="1" si="57"/>
        <v>C2</v>
      </c>
    </row>
    <row r="455" spans="1:14" s="101" customFormat="1" ht="36" customHeight="1" x14ac:dyDescent="0.2">
      <c r="A455" s="48" t="s">
        <v>149</v>
      </c>
      <c r="B455" s="49" t="s">
        <v>583</v>
      </c>
      <c r="C455" s="50" t="s">
        <v>298</v>
      </c>
      <c r="D455" s="74" t="s">
        <v>397</v>
      </c>
      <c r="E455" s="52" t="s">
        <v>123</v>
      </c>
      <c r="F455" s="68">
        <v>3</v>
      </c>
      <c r="G455" s="54"/>
      <c r="H455" s="55">
        <f t="shared" si="62"/>
        <v>0</v>
      </c>
      <c r="I455" s="214" t="str">
        <f t="shared" ref="I455:I518" ca="1" si="63">IF(CELL("protect",$G455)=1, "LOCKED", "")</f>
        <v/>
      </c>
      <c r="J455" s="215" t="str">
        <f t="shared" si="58"/>
        <v>F009Adjustment of Valve BoxesCW 3210-R8each</v>
      </c>
      <c r="K455" s="216">
        <f>MATCH(J455,'[4]Pay Items'!$K$1:$K$646,0)</f>
        <v>600</v>
      </c>
      <c r="L455" s="217" t="str">
        <f t="shared" ref="L455:L518" ca="1" si="64">CELL("format",$F455)</f>
        <v>F0</v>
      </c>
      <c r="M455" s="217" t="str">
        <f t="shared" ref="M455:M518" ca="1" si="65">CELL("format",$G455)</f>
        <v>C2</v>
      </c>
      <c r="N455" s="217" t="str">
        <f t="shared" ref="N455:N518" ca="1" si="66">CELL("format",$H455)</f>
        <v>C2</v>
      </c>
    </row>
    <row r="456" spans="1:14" s="101" customFormat="1" ht="36" customHeight="1" x14ac:dyDescent="0.2">
      <c r="A456" s="48" t="s">
        <v>244</v>
      </c>
      <c r="B456" s="49" t="s">
        <v>584</v>
      </c>
      <c r="C456" s="50" t="s">
        <v>300</v>
      </c>
      <c r="D456" s="74" t="s">
        <v>397</v>
      </c>
      <c r="E456" s="52" t="s">
        <v>123</v>
      </c>
      <c r="F456" s="68">
        <v>3</v>
      </c>
      <c r="G456" s="54"/>
      <c r="H456" s="55">
        <f t="shared" si="62"/>
        <v>0</v>
      </c>
      <c r="I456" s="214" t="str">
        <f t="shared" ca="1" si="63"/>
        <v/>
      </c>
      <c r="J456" s="215" t="str">
        <f t="shared" ref="J456:J519" si="67">CLEAN(CONCATENATE(TRIM($A456),TRIM($C456),IF(LEFT($D456)&lt;&gt;"E",TRIM($D456),),TRIM($E456)))</f>
        <v>F010Valve Box ExtensionsCW 3210-R8each</v>
      </c>
      <c r="K456" s="216">
        <f>MATCH(J456,'[4]Pay Items'!$K$1:$K$646,0)</f>
        <v>601</v>
      </c>
      <c r="L456" s="217" t="str">
        <f t="shared" ca="1" si="64"/>
        <v>F0</v>
      </c>
      <c r="M456" s="217" t="str">
        <f t="shared" ca="1" si="65"/>
        <v>C2</v>
      </c>
      <c r="N456" s="217" t="str">
        <f t="shared" ca="1" si="66"/>
        <v>C2</v>
      </c>
    </row>
    <row r="457" spans="1:14" s="101" customFormat="1" ht="36" customHeight="1" x14ac:dyDescent="0.2">
      <c r="A457" s="48" t="s">
        <v>150</v>
      </c>
      <c r="B457" s="49" t="s">
        <v>585</v>
      </c>
      <c r="C457" s="50" t="s">
        <v>299</v>
      </c>
      <c r="D457" s="74" t="s">
        <v>397</v>
      </c>
      <c r="E457" s="52" t="s">
        <v>123</v>
      </c>
      <c r="F457" s="68">
        <v>7</v>
      </c>
      <c r="G457" s="54"/>
      <c r="H457" s="55">
        <f t="shared" si="62"/>
        <v>0</v>
      </c>
      <c r="I457" s="214" t="str">
        <f t="shared" ca="1" si="63"/>
        <v/>
      </c>
      <c r="J457" s="215" t="str">
        <f t="shared" si="67"/>
        <v>F011Adjustment of Curb Stop BoxesCW 3210-R8each</v>
      </c>
      <c r="K457" s="216">
        <f>MATCH(J457,'[4]Pay Items'!$K$1:$K$646,0)</f>
        <v>602</v>
      </c>
      <c r="L457" s="217" t="str">
        <f t="shared" ca="1" si="64"/>
        <v>F0</v>
      </c>
      <c r="M457" s="217" t="str">
        <f t="shared" ca="1" si="65"/>
        <v>C2</v>
      </c>
      <c r="N457" s="217" t="str">
        <f t="shared" ca="1" si="66"/>
        <v>C2</v>
      </c>
    </row>
    <row r="458" spans="1:14" s="101" customFormat="1" ht="36" customHeight="1" x14ac:dyDescent="0.2">
      <c r="A458" s="81" t="s">
        <v>151</v>
      </c>
      <c r="B458" s="82" t="s">
        <v>586</v>
      </c>
      <c r="C458" s="75" t="s">
        <v>301</v>
      </c>
      <c r="D458" s="74" t="s">
        <v>397</v>
      </c>
      <c r="E458" s="83" t="s">
        <v>123</v>
      </c>
      <c r="F458" s="84">
        <v>7</v>
      </c>
      <c r="G458" s="85"/>
      <c r="H458" s="55">
        <f t="shared" si="62"/>
        <v>0</v>
      </c>
      <c r="I458" s="214" t="str">
        <f t="shared" ca="1" si="63"/>
        <v/>
      </c>
      <c r="J458" s="215" t="str">
        <f t="shared" si="67"/>
        <v>F018Curb Stop ExtensionsCW 3210-R8each</v>
      </c>
      <c r="K458" s="216">
        <f>MATCH(J458,'[4]Pay Items'!$K$1:$K$646,0)</f>
        <v>603</v>
      </c>
      <c r="L458" s="217" t="str">
        <f t="shared" ca="1" si="64"/>
        <v>F0</v>
      </c>
      <c r="M458" s="217" t="str">
        <f t="shared" ca="1" si="65"/>
        <v>C2</v>
      </c>
      <c r="N458" s="217" t="str">
        <f t="shared" ca="1" si="66"/>
        <v>C2</v>
      </c>
    </row>
    <row r="459" spans="1:14" s="101" customFormat="1" ht="36" customHeight="1" x14ac:dyDescent="0.2">
      <c r="A459" s="48" t="s">
        <v>45</v>
      </c>
      <c r="B459" s="49" t="s">
        <v>587</v>
      </c>
      <c r="C459" s="75" t="s">
        <v>399</v>
      </c>
      <c r="D459" s="74" t="s">
        <v>397</v>
      </c>
      <c r="E459" s="52" t="s">
        <v>123</v>
      </c>
      <c r="F459" s="68">
        <v>12</v>
      </c>
      <c r="G459" s="54"/>
      <c r="H459" s="55">
        <f t="shared" si="62"/>
        <v>0</v>
      </c>
      <c r="I459" s="214" t="str">
        <f t="shared" ca="1" si="63"/>
        <v/>
      </c>
      <c r="J459" s="215" t="str">
        <f t="shared" si="67"/>
        <v>F015Adjustment of Curb and Gutter FramesCW 3210-R8each</v>
      </c>
      <c r="K459" s="216">
        <f>MATCH(J459,'[4]Pay Items'!$K$1:$K$646,0)</f>
        <v>607</v>
      </c>
      <c r="L459" s="217" t="str">
        <f t="shared" ca="1" si="64"/>
        <v>F0</v>
      </c>
      <c r="M459" s="217" t="str">
        <f t="shared" ca="1" si="65"/>
        <v>C2</v>
      </c>
      <c r="N459" s="217" t="str">
        <f t="shared" ca="1" si="66"/>
        <v>C2</v>
      </c>
    </row>
    <row r="460" spans="1:14" s="101" customFormat="1" ht="36" customHeight="1" x14ac:dyDescent="0.2">
      <c r="A460" s="102"/>
      <c r="B460" s="60"/>
      <c r="C460" s="61" t="s">
        <v>135</v>
      </c>
      <c r="D460" s="62"/>
      <c r="E460" s="63"/>
      <c r="F460" s="62"/>
      <c r="G460" s="64"/>
      <c r="H460" s="55">
        <f t="shared" si="62"/>
        <v>0</v>
      </c>
      <c r="I460" s="214" t="str">
        <f t="shared" ca="1" si="63"/>
        <v>LOCKED</v>
      </c>
      <c r="J460" s="215" t="str">
        <f t="shared" si="67"/>
        <v>LANDSCAPING</v>
      </c>
      <c r="K460" s="216">
        <f>MATCH(J460,'[4]Pay Items'!$K$1:$K$646,0)</f>
        <v>618</v>
      </c>
      <c r="L460" s="217" t="str">
        <f t="shared" ca="1" si="64"/>
        <v>F0</v>
      </c>
      <c r="M460" s="217" t="str">
        <f t="shared" ca="1" si="65"/>
        <v>C2</v>
      </c>
      <c r="N460" s="217" t="str">
        <f t="shared" ca="1" si="66"/>
        <v>C2</v>
      </c>
    </row>
    <row r="461" spans="1:14" s="101" customFormat="1" ht="36" customHeight="1" x14ac:dyDescent="0.2">
      <c r="A461" s="65" t="s">
        <v>152</v>
      </c>
      <c r="B461" s="49" t="s">
        <v>588</v>
      </c>
      <c r="C461" s="50" t="s">
        <v>91</v>
      </c>
      <c r="D461" s="51" t="s">
        <v>453</v>
      </c>
      <c r="E461" s="52"/>
      <c r="F461" s="62"/>
      <c r="G461" s="64"/>
      <c r="H461" s="55">
        <f t="shared" si="62"/>
        <v>0</v>
      </c>
      <c r="I461" s="214" t="str">
        <f t="shared" ca="1" si="63"/>
        <v>LOCKED</v>
      </c>
      <c r="J461" s="215" t="str">
        <f t="shared" si="67"/>
        <v>G001SoddingCW 3510-R9</v>
      </c>
      <c r="K461" s="216">
        <f>MATCH(J461,'[4]Pay Items'!$K$1:$K$646,0)</f>
        <v>619</v>
      </c>
      <c r="L461" s="217" t="str">
        <f t="shared" ca="1" si="64"/>
        <v>F0</v>
      </c>
      <c r="M461" s="217" t="str">
        <f t="shared" ca="1" si="65"/>
        <v>C2</v>
      </c>
      <c r="N461" s="217" t="str">
        <f t="shared" ca="1" si="66"/>
        <v>C2</v>
      </c>
    </row>
    <row r="462" spans="1:14" s="101" customFormat="1" ht="36" customHeight="1" x14ac:dyDescent="0.2">
      <c r="A462" s="65" t="s">
        <v>153</v>
      </c>
      <c r="B462" s="58" t="s">
        <v>185</v>
      </c>
      <c r="C462" s="50" t="s">
        <v>365</v>
      </c>
      <c r="D462" s="51"/>
      <c r="E462" s="52" t="s">
        <v>120</v>
      </c>
      <c r="F462" s="53">
        <v>150</v>
      </c>
      <c r="G462" s="54"/>
      <c r="H462" s="55">
        <f t="shared" si="62"/>
        <v>0</v>
      </c>
      <c r="I462" s="214" t="str">
        <f t="shared" ca="1" si="63"/>
        <v/>
      </c>
      <c r="J462" s="215" t="str">
        <f t="shared" si="67"/>
        <v>G002width &lt; 600 mmm²</v>
      </c>
      <c r="K462" s="216">
        <f>MATCH(J462,'[4]Pay Items'!$K$1:$K$646,0)</f>
        <v>620</v>
      </c>
      <c r="L462" s="217" t="str">
        <f t="shared" ca="1" si="64"/>
        <v>F0</v>
      </c>
      <c r="M462" s="217" t="str">
        <f t="shared" ca="1" si="65"/>
        <v>C2</v>
      </c>
      <c r="N462" s="217" t="str">
        <f t="shared" ca="1" si="66"/>
        <v>C2</v>
      </c>
    </row>
    <row r="463" spans="1:14" s="101" customFormat="1" ht="36" customHeight="1" x14ac:dyDescent="0.2">
      <c r="A463" s="65" t="s">
        <v>154</v>
      </c>
      <c r="B463" s="58" t="s">
        <v>186</v>
      </c>
      <c r="C463" s="50" t="s">
        <v>366</v>
      </c>
      <c r="D463" s="51"/>
      <c r="E463" s="52" t="s">
        <v>120</v>
      </c>
      <c r="F463" s="53">
        <v>400</v>
      </c>
      <c r="G463" s="54"/>
      <c r="H463" s="55">
        <f t="shared" si="62"/>
        <v>0</v>
      </c>
      <c r="I463" s="214" t="str">
        <f t="shared" ca="1" si="63"/>
        <v/>
      </c>
      <c r="J463" s="215" t="str">
        <f t="shared" si="67"/>
        <v>G003width &gt; or = 600 mmm²</v>
      </c>
      <c r="K463" s="216">
        <f>MATCH(J463,'[4]Pay Items'!$K$1:$K$646,0)</f>
        <v>621</v>
      </c>
      <c r="L463" s="217" t="str">
        <f t="shared" ca="1" si="64"/>
        <v>F0</v>
      </c>
      <c r="M463" s="217" t="str">
        <f t="shared" ca="1" si="65"/>
        <v>C2</v>
      </c>
      <c r="N463" s="217" t="str">
        <f t="shared" ca="1" si="66"/>
        <v>C2</v>
      </c>
    </row>
    <row r="464" spans="1:14" s="42" customFormat="1" ht="15" customHeight="1" x14ac:dyDescent="0.2">
      <c r="A464" s="39"/>
      <c r="B464" s="86"/>
      <c r="C464" s="87"/>
      <c r="D464" s="45"/>
      <c r="E464" s="32"/>
      <c r="F464" s="46"/>
      <c r="G464" s="31"/>
      <c r="H464" s="47"/>
      <c r="I464" s="214" t="str">
        <f t="shared" ca="1" si="63"/>
        <v>LOCKED</v>
      </c>
      <c r="J464" s="215" t="str">
        <f t="shared" si="67"/>
        <v/>
      </c>
      <c r="K464" s="216" t="e">
        <f>MATCH(J464,'[4]Pay Items'!$K$1:$K$646,0)</f>
        <v>#N/A</v>
      </c>
      <c r="L464" s="217" t="str">
        <f t="shared" ca="1" si="64"/>
        <v>G</v>
      </c>
      <c r="M464" s="217" t="str">
        <f t="shared" ca="1" si="65"/>
        <v>C2</v>
      </c>
      <c r="N464" s="217" t="str">
        <f t="shared" ca="1" si="66"/>
        <v>C2</v>
      </c>
    </row>
    <row r="465" spans="1:14" s="42" customFormat="1" ht="48" customHeight="1" thickBot="1" x14ac:dyDescent="0.25">
      <c r="A465" s="39"/>
      <c r="B465" s="89" t="s">
        <v>307</v>
      </c>
      <c r="C465" s="240" t="str">
        <f>C388</f>
        <v>ASPHALT REHABILITATION:  WARSAW AVENUE FROM LILAC STREET TO HUGO STREET NORTH</v>
      </c>
      <c r="D465" s="241"/>
      <c r="E465" s="241"/>
      <c r="F465" s="242"/>
      <c r="G465" s="98" t="s">
        <v>483</v>
      </c>
      <c r="H465" s="98">
        <f>SUM(H388:H464)</f>
        <v>0</v>
      </c>
      <c r="I465" s="214" t="str">
        <f t="shared" ca="1" si="63"/>
        <v>LOCKED</v>
      </c>
      <c r="J465" s="215" t="str">
        <f t="shared" si="67"/>
        <v>ASPHALT REHABILITATION: WARSAW AVENUE FROM LILAC STREET TO HUGO STREET NORTH</v>
      </c>
      <c r="K465" s="216" t="e">
        <f>MATCH(J465,'[4]Pay Items'!$K$1:$K$646,0)</f>
        <v>#N/A</v>
      </c>
      <c r="L465" s="217" t="str">
        <f t="shared" ca="1" si="64"/>
        <v>G</v>
      </c>
      <c r="M465" s="217" t="str">
        <f t="shared" ca="1" si="65"/>
        <v>C2</v>
      </c>
      <c r="N465" s="217" t="str">
        <f t="shared" ca="1" si="66"/>
        <v>C2</v>
      </c>
    </row>
    <row r="466" spans="1:14" s="42" customFormat="1" ht="60" customHeight="1" thickTop="1" x14ac:dyDescent="0.2">
      <c r="A466" s="39"/>
      <c r="B466" s="40" t="s">
        <v>308</v>
      </c>
      <c r="C466" s="255" t="s">
        <v>589</v>
      </c>
      <c r="D466" s="256"/>
      <c r="E466" s="256"/>
      <c r="F466" s="257"/>
      <c r="G466" s="39"/>
      <c r="H466" s="41"/>
      <c r="I466" s="214" t="str">
        <f t="shared" ca="1" si="63"/>
        <v>LOCKED</v>
      </c>
      <c r="J466" s="215" t="str">
        <f t="shared" si="67"/>
        <v>ASPHALT REHABILITATION: WILDWOOD PARK G FROM SOUTH DRIVE TO WILDWOOD STREET, AND WILDWOOD PARK H FROM SOUTH DRIVE TO SOUTH DRIVE</v>
      </c>
      <c r="K466" s="216" t="e">
        <f>MATCH(J466,'[4]Pay Items'!$K$1:$K$646,0)</f>
        <v>#N/A</v>
      </c>
      <c r="L466" s="217" t="str">
        <f t="shared" ca="1" si="64"/>
        <v>G</v>
      </c>
      <c r="M466" s="217" t="str">
        <f t="shared" ca="1" si="65"/>
        <v>C2</v>
      </c>
      <c r="N466" s="217" t="str">
        <f t="shared" ca="1" si="66"/>
        <v>C2</v>
      </c>
    </row>
    <row r="467" spans="1:14" s="42" customFormat="1" ht="36" customHeight="1" x14ac:dyDescent="0.2">
      <c r="A467" s="39"/>
      <c r="B467" s="43"/>
      <c r="C467" s="44" t="s">
        <v>131</v>
      </c>
      <c r="D467" s="45"/>
      <c r="E467" s="46" t="s">
        <v>115</v>
      </c>
      <c r="F467" s="62"/>
      <c r="G467" s="64"/>
      <c r="H467" s="55">
        <f t="shared" ref="H467" si="68">ROUND(G467*F467,2)</f>
        <v>0</v>
      </c>
      <c r="I467" s="214" t="str">
        <f t="shared" ca="1" si="63"/>
        <v>LOCKED</v>
      </c>
      <c r="J467" s="215" t="str">
        <f t="shared" si="67"/>
        <v>EARTH AND BASE WORKS</v>
      </c>
      <c r="K467" s="216">
        <f>MATCH(J467,'[4]Pay Items'!$K$1:$K$646,0)</f>
        <v>3</v>
      </c>
      <c r="L467" s="217" t="str">
        <f t="shared" ca="1" si="64"/>
        <v>F0</v>
      </c>
      <c r="M467" s="217" t="str">
        <f t="shared" ca="1" si="65"/>
        <v>C2</v>
      </c>
      <c r="N467" s="217" t="str">
        <f t="shared" ca="1" si="66"/>
        <v>C2</v>
      </c>
    </row>
    <row r="468" spans="1:14" s="101" customFormat="1" ht="36" customHeight="1" x14ac:dyDescent="0.2">
      <c r="A468" s="48" t="s">
        <v>236</v>
      </c>
      <c r="B468" s="49" t="s">
        <v>89</v>
      </c>
      <c r="C468" s="50" t="s">
        <v>53</v>
      </c>
      <c r="D468" s="51" t="s">
        <v>443</v>
      </c>
      <c r="E468" s="52" t="s">
        <v>121</v>
      </c>
      <c r="F468" s="53">
        <v>25</v>
      </c>
      <c r="G468" s="54"/>
      <c r="H468" s="55">
        <f t="shared" ref="H468:H531" si="69">ROUND(G468*F468,2)</f>
        <v>0</v>
      </c>
      <c r="I468" s="214" t="str">
        <f t="shared" ca="1" si="63"/>
        <v/>
      </c>
      <c r="J468" s="215" t="str">
        <f t="shared" si="67"/>
        <v>A003ExcavationCW 3110-R22m³</v>
      </c>
      <c r="K468" s="216">
        <f>MATCH(J468,'[4]Pay Items'!$K$1:$K$646,0)</f>
        <v>6</v>
      </c>
      <c r="L468" s="217" t="str">
        <f t="shared" ca="1" si="64"/>
        <v>F0</v>
      </c>
      <c r="M468" s="217" t="str">
        <f t="shared" ca="1" si="65"/>
        <v>C2</v>
      </c>
      <c r="N468" s="217" t="str">
        <f t="shared" ca="1" si="66"/>
        <v>C2</v>
      </c>
    </row>
    <row r="469" spans="1:14" s="101" customFormat="1" ht="36" customHeight="1" x14ac:dyDescent="0.2">
      <c r="A469" s="57" t="s">
        <v>157</v>
      </c>
      <c r="B469" s="49" t="s">
        <v>90</v>
      </c>
      <c r="C469" s="50" t="s">
        <v>179</v>
      </c>
      <c r="D469" s="51" t="s">
        <v>443</v>
      </c>
      <c r="E469" s="52"/>
      <c r="F469" s="62"/>
      <c r="G469" s="64"/>
      <c r="H469" s="55">
        <f t="shared" si="69"/>
        <v>0</v>
      </c>
      <c r="I469" s="214" t="str">
        <f t="shared" ca="1" si="63"/>
        <v>LOCKED</v>
      </c>
      <c r="J469" s="215" t="str">
        <f t="shared" si="67"/>
        <v>A010Supplying and Placing Base Course MaterialCW 3110-R22</v>
      </c>
      <c r="K469" s="216">
        <f>MATCH(J469,'[4]Pay Items'!$K$1:$K$646,0)</f>
        <v>27</v>
      </c>
      <c r="L469" s="217" t="str">
        <f t="shared" ca="1" si="64"/>
        <v>F0</v>
      </c>
      <c r="M469" s="217" t="str">
        <f t="shared" ca="1" si="65"/>
        <v>C2</v>
      </c>
      <c r="N469" s="217" t="str">
        <f t="shared" ca="1" si="66"/>
        <v>C2</v>
      </c>
    </row>
    <row r="470" spans="1:14" s="101" customFormat="1" ht="36" customHeight="1" x14ac:dyDescent="0.2">
      <c r="A470" s="57" t="s">
        <v>406</v>
      </c>
      <c r="B470" s="58" t="s">
        <v>185</v>
      </c>
      <c r="C470" s="50" t="s">
        <v>407</v>
      </c>
      <c r="D470" s="51" t="s">
        <v>115</v>
      </c>
      <c r="E470" s="52" t="s">
        <v>121</v>
      </c>
      <c r="F470" s="53">
        <v>25</v>
      </c>
      <c r="G470" s="54"/>
      <c r="H470" s="55">
        <f t="shared" si="69"/>
        <v>0</v>
      </c>
      <c r="I470" s="214" t="str">
        <f t="shared" ca="1" si="63"/>
        <v/>
      </c>
      <c r="J470" s="215" t="str">
        <f t="shared" si="67"/>
        <v>A010A1Base Course Material - Granular A Limestonem³</v>
      </c>
      <c r="K470" s="216">
        <f>MATCH(J470,'[4]Pay Items'!$K$1:$K$646,0)</f>
        <v>28</v>
      </c>
      <c r="L470" s="217" t="str">
        <f t="shared" ca="1" si="64"/>
        <v>F0</v>
      </c>
      <c r="M470" s="217" t="str">
        <f t="shared" ca="1" si="65"/>
        <v>C2</v>
      </c>
      <c r="N470" s="217" t="str">
        <f t="shared" ca="1" si="66"/>
        <v>C2</v>
      </c>
    </row>
    <row r="471" spans="1:14" s="101" customFormat="1" ht="36" customHeight="1" x14ac:dyDescent="0.2">
      <c r="A471" s="48" t="s">
        <v>158</v>
      </c>
      <c r="B471" s="49" t="s">
        <v>361</v>
      </c>
      <c r="C471" s="50" t="s">
        <v>57</v>
      </c>
      <c r="D471" s="51" t="s">
        <v>443</v>
      </c>
      <c r="E471" s="52" t="s">
        <v>120</v>
      </c>
      <c r="F471" s="53">
        <v>150</v>
      </c>
      <c r="G471" s="54"/>
      <c r="H471" s="55">
        <f t="shared" si="69"/>
        <v>0</v>
      </c>
      <c r="I471" s="214" t="str">
        <f t="shared" ca="1" si="63"/>
        <v/>
      </c>
      <c r="J471" s="215" t="str">
        <f t="shared" si="67"/>
        <v>A012Grading of BoulevardsCW 3110-R22m²</v>
      </c>
      <c r="K471" s="216">
        <f>MATCH(J471,'[4]Pay Items'!$K$1:$K$646,0)</f>
        <v>37</v>
      </c>
      <c r="L471" s="217" t="str">
        <f t="shared" ca="1" si="64"/>
        <v>F0</v>
      </c>
      <c r="M471" s="217" t="str">
        <f t="shared" ca="1" si="65"/>
        <v>C2</v>
      </c>
      <c r="N471" s="217" t="str">
        <f t="shared" ca="1" si="66"/>
        <v>C2</v>
      </c>
    </row>
    <row r="472" spans="1:14" s="101" customFormat="1" ht="36" customHeight="1" x14ac:dyDescent="0.2">
      <c r="A472" s="102"/>
      <c r="B472" s="60"/>
      <c r="C472" s="61" t="s">
        <v>464</v>
      </c>
      <c r="D472" s="62"/>
      <c r="E472" s="63"/>
      <c r="F472" s="62"/>
      <c r="G472" s="64"/>
      <c r="H472" s="55">
        <f t="shared" si="69"/>
        <v>0</v>
      </c>
      <c r="I472" s="214" t="str">
        <f t="shared" ca="1" si="63"/>
        <v>LOCKED</v>
      </c>
      <c r="J472" s="215" t="str">
        <f t="shared" si="67"/>
        <v>ROADWORKS - REMOVALS/RENEWALS</v>
      </c>
      <c r="K472" s="216" t="e">
        <f>MATCH(J472,'[4]Pay Items'!$K$1:$K$646,0)</f>
        <v>#N/A</v>
      </c>
      <c r="L472" s="217" t="str">
        <f t="shared" ca="1" si="64"/>
        <v>F0</v>
      </c>
      <c r="M472" s="217" t="str">
        <f t="shared" ca="1" si="65"/>
        <v>C2</v>
      </c>
      <c r="N472" s="217" t="str">
        <f t="shared" ca="1" si="66"/>
        <v>C2</v>
      </c>
    </row>
    <row r="473" spans="1:14" s="101" customFormat="1" ht="36" customHeight="1" x14ac:dyDescent="0.2">
      <c r="A473" s="65" t="s">
        <v>198</v>
      </c>
      <c r="B473" s="49" t="s">
        <v>590</v>
      </c>
      <c r="C473" s="50" t="s">
        <v>176</v>
      </c>
      <c r="D473" s="51" t="s">
        <v>443</v>
      </c>
      <c r="E473" s="52"/>
      <c r="F473" s="62"/>
      <c r="G473" s="64"/>
      <c r="H473" s="55">
        <f t="shared" si="69"/>
        <v>0</v>
      </c>
      <c r="I473" s="214" t="str">
        <f t="shared" ca="1" si="63"/>
        <v>LOCKED</v>
      </c>
      <c r="J473" s="215" t="str">
        <f t="shared" si="67"/>
        <v>B001Pavement RemovalCW 3110-R22</v>
      </c>
      <c r="K473" s="216">
        <f>MATCH(J473,'[4]Pay Items'!$K$1:$K$646,0)</f>
        <v>69</v>
      </c>
      <c r="L473" s="217" t="str">
        <f t="shared" ca="1" si="64"/>
        <v>F0</v>
      </c>
      <c r="M473" s="217" t="str">
        <f t="shared" ca="1" si="65"/>
        <v>C2</v>
      </c>
      <c r="N473" s="217" t="str">
        <f t="shared" ca="1" si="66"/>
        <v>C2</v>
      </c>
    </row>
    <row r="474" spans="1:14" s="101" customFormat="1" ht="36" customHeight="1" x14ac:dyDescent="0.2">
      <c r="A474" s="65" t="s">
        <v>160</v>
      </c>
      <c r="B474" s="58" t="s">
        <v>185</v>
      </c>
      <c r="C474" s="50" t="s">
        <v>178</v>
      </c>
      <c r="D474" s="51" t="s">
        <v>115</v>
      </c>
      <c r="E474" s="52" t="s">
        <v>120</v>
      </c>
      <c r="F474" s="53">
        <v>50</v>
      </c>
      <c r="G474" s="54"/>
      <c r="H474" s="55">
        <f t="shared" si="69"/>
        <v>0</v>
      </c>
      <c r="I474" s="214" t="str">
        <f t="shared" ca="1" si="63"/>
        <v/>
      </c>
      <c r="J474" s="215" t="str">
        <f t="shared" si="67"/>
        <v>B003Asphalt Pavementm²</v>
      </c>
      <c r="K474" s="216">
        <f>MATCH(J474,'[4]Pay Items'!$K$1:$K$646,0)</f>
        <v>71</v>
      </c>
      <c r="L474" s="217" t="str">
        <f t="shared" ca="1" si="64"/>
        <v>F0</v>
      </c>
      <c r="M474" s="217" t="str">
        <f t="shared" ca="1" si="65"/>
        <v>C2</v>
      </c>
      <c r="N474" s="217" t="str">
        <f t="shared" ca="1" si="66"/>
        <v>C2</v>
      </c>
    </row>
    <row r="475" spans="1:14" s="101" customFormat="1" ht="36" customHeight="1" x14ac:dyDescent="0.2">
      <c r="A475" s="65" t="s">
        <v>161</v>
      </c>
      <c r="B475" s="49" t="s">
        <v>591</v>
      </c>
      <c r="C475" s="50" t="s">
        <v>246</v>
      </c>
      <c r="D475" s="51" t="s">
        <v>372</v>
      </c>
      <c r="E475" s="52"/>
      <c r="F475" s="62"/>
      <c r="G475" s="64"/>
      <c r="H475" s="55">
        <f t="shared" si="69"/>
        <v>0</v>
      </c>
      <c r="I475" s="214" t="str">
        <f t="shared" ca="1" si="63"/>
        <v>LOCKED</v>
      </c>
      <c r="J475" s="215" t="str">
        <f t="shared" si="67"/>
        <v>B004Slab ReplacementCW 3230-R8</v>
      </c>
      <c r="K475" s="216">
        <f>MATCH(J475,'[4]Pay Items'!$K$1:$K$646,0)</f>
        <v>72</v>
      </c>
      <c r="L475" s="217" t="str">
        <f t="shared" ca="1" si="64"/>
        <v>F0</v>
      </c>
      <c r="M475" s="217" t="str">
        <f t="shared" ca="1" si="65"/>
        <v>C2</v>
      </c>
      <c r="N475" s="217" t="str">
        <f t="shared" ca="1" si="66"/>
        <v>C2</v>
      </c>
    </row>
    <row r="476" spans="1:14" s="101" customFormat="1" ht="48" customHeight="1" x14ac:dyDescent="0.2">
      <c r="A476" s="65" t="s">
        <v>162</v>
      </c>
      <c r="B476" s="58" t="s">
        <v>185</v>
      </c>
      <c r="C476" s="50" t="s">
        <v>561</v>
      </c>
      <c r="D476" s="51" t="s">
        <v>115</v>
      </c>
      <c r="E476" s="52" t="s">
        <v>120</v>
      </c>
      <c r="F476" s="53">
        <v>130</v>
      </c>
      <c r="G476" s="54"/>
      <c r="H476" s="55">
        <f t="shared" si="69"/>
        <v>0</v>
      </c>
      <c r="I476" s="214" t="str">
        <f t="shared" ca="1" si="63"/>
        <v/>
      </c>
      <c r="J476" s="215" t="str">
        <f t="shared" si="67"/>
        <v>B014150 mm Type 2 Concrete Pavement (Reinforced)m²</v>
      </c>
      <c r="K476" s="216" t="e">
        <f>MATCH(J476,'[4]Pay Items'!$K$1:$K$646,0)</f>
        <v>#N/A</v>
      </c>
      <c r="L476" s="217" t="str">
        <f t="shared" ca="1" si="64"/>
        <v>F0</v>
      </c>
      <c r="M476" s="217" t="str">
        <f t="shared" ca="1" si="65"/>
        <v>C2</v>
      </c>
      <c r="N476" s="217" t="str">
        <f t="shared" ca="1" si="66"/>
        <v>C2</v>
      </c>
    </row>
    <row r="477" spans="1:14" s="101" customFormat="1" ht="36" customHeight="1" x14ac:dyDescent="0.2">
      <c r="A477" s="65" t="s">
        <v>345</v>
      </c>
      <c r="B477" s="49" t="s">
        <v>592</v>
      </c>
      <c r="C477" s="50" t="s">
        <v>290</v>
      </c>
      <c r="D477" s="51" t="s">
        <v>445</v>
      </c>
      <c r="E477" s="52"/>
      <c r="F477" s="62"/>
      <c r="G477" s="64"/>
      <c r="H477" s="55">
        <f t="shared" si="69"/>
        <v>0</v>
      </c>
      <c r="I477" s="214" t="str">
        <f t="shared" ca="1" si="63"/>
        <v>LOCKED</v>
      </c>
      <c r="J477" s="215" t="str">
        <f t="shared" si="67"/>
        <v>B064-72Slab Replacement - Early Opening (72 hour)CW 3230-R8</v>
      </c>
      <c r="K477" s="216">
        <f>MATCH(J477,'[4]Pay Items'!$K$1:$K$646,0)</f>
        <v>132</v>
      </c>
      <c r="L477" s="217" t="str">
        <f t="shared" ca="1" si="64"/>
        <v>F0</v>
      </c>
      <c r="M477" s="217" t="str">
        <f t="shared" ca="1" si="65"/>
        <v>C2</v>
      </c>
      <c r="N477" s="217" t="str">
        <f t="shared" ca="1" si="66"/>
        <v>C2</v>
      </c>
    </row>
    <row r="478" spans="1:14" s="101" customFormat="1" ht="48" customHeight="1" x14ac:dyDescent="0.2">
      <c r="A478" s="65" t="s">
        <v>346</v>
      </c>
      <c r="B478" s="58" t="s">
        <v>185</v>
      </c>
      <c r="C478" s="50" t="s">
        <v>561</v>
      </c>
      <c r="D478" s="51" t="s">
        <v>115</v>
      </c>
      <c r="E478" s="52" t="s">
        <v>120</v>
      </c>
      <c r="F478" s="53">
        <v>130</v>
      </c>
      <c r="G478" s="54"/>
      <c r="H478" s="55">
        <f t="shared" si="69"/>
        <v>0</v>
      </c>
      <c r="I478" s="214" t="str">
        <f t="shared" ca="1" si="63"/>
        <v/>
      </c>
      <c r="J478" s="215" t="str">
        <f t="shared" si="67"/>
        <v>B074-72150 mm Type 2 Concrete Pavement (Reinforced)m²</v>
      </c>
      <c r="K478" s="216" t="e">
        <f>MATCH(J478,'[4]Pay Items'!$K$1:$K$646,0)</f>
        <v>#N/A</v>
      </c>
      <c r="L478" s="217" t="str">
        <f t="shared" ca="1" si="64"/>
        <v>F0</v>
      </c>
      <c r="M478" s="217" t="str">
        <f t="shared" ca="1" si="65"/>
        <v>C2</v>
      </c>
      <c r="N478" s="217" t="str">
        <f t="shared" ca="1" si="66"/>
        <v>C2</v>
      </c>
    </row>
    <row r="479" spans="1:14" s="101" customFormat="1" ht="36" customHeight="1" x14ac:dyDescent="0.2">
      <c r="A479" s="65" t="s">
        <v>166</v>
      </c>
      <c r="B479" s="49" t="s">
        <v>593</v>
      </c>
      <c r="C479" s="50" t="s">
        <v>103</v>
      </c>
      <c r="D479" s="51" t="s">
        <v>372</v>
      </c>
      <c r="E479" s="52"/>
      <c r="F479" s="62"/>
      <c r="G479" s="64"/>
      <c r="H479" s="55">
        <f t="shared" si="69"/>
        <v>0</v>
      </c>
      <c r="I479" s="214" t="str">
        <f t="shared" ca="1" si="63"/>
        <v>LOCKED</v>
      </c>
      <c r="J479" s="215" t="str">
        <f t="shared" si="67"/>
        <v>B094Drilled DowelsCW 3230-R8</v>
      </c>
      <c r="K479" s="216">
        <f>MATCH(J479,'[4]Pay Items'!$K$1:$K$646,0)</f>
        <v>164</v>
      </c>
      <c r="L479" s="217" t="str">
        <f t="shared" ca="1" si="64"/>
        <v>F0</v>
      </c>
      <c r="M479" s="217" t="str">
        <f t="shared" ca="1" si="65"/>
        <v>C2</v>
      </c>
      <c r="N479" s="217" t="str">
        <f t="shared" ca="1" si="66"/>
        <v>C2</v>
      </c>
    </row>
    <row r="480" spans="1:14" s="101" customFormat="1" ht="36" customHeight="1" x14ac:dyDescent="0.2">
      <c r="A480" s="65" t="s">
        <v>167</v>
      </c>
      <c r="B480" s="58" t="s">
        <v>185</v>
      </c>
      <c r="C480" s="50" t="s">
        <v>128</v>
      </c>
      <c r="D480" s="51" t="s">
        <v>115</v>
      </c>
      <c r="E480" s="52" t="s">
        <v>123</v>
      </c>
      <c r="F480" s="53">
        <v>40</v>
      </c>
      <c r="G480" s="54"/>
      <c r="H480" s="55">
        <f t="shared" si="69"/>
        <v>0</v>
      </c>
      <c r="I480" s="214" t="str">
        <f t="shared" ca="1" si="63"/>
        <v/>
      </c>
      <c r="J480" s="215" t="str">
        <f t="shared" si="67"/>
        <v>B09519.1 mm Diametereach</v>
      </c>
      <c r="K480" s="216">
        <f>MATCH(J480,'[4]Pay Items'!$K$1:$K$646,0)</f>
        <v>165</v>
      </c>
      <c r="L480" s="217" t="str">
        <f t="shared" ca="1" si="64"/>
        <v>F0</v>
      </c>
      <c r="M480" s="217" t="str">
        <f t="shared" ca="1" si="65"/>
        <v>C2</v>
      </c>
      <c r="N480" s="217" t="str">
        <f t="shared" ca="1" si="66"/>
        <v>C2</v>
      </c>
    </row>
    <row r="481" spans="1:14" s="101" customFormat="1" ht="36" customHeight="1" x14ac:dyDescent="0.2">
      <c r="A481" s="65" t="s">
        <v>168</v>
      </c>
      <c r="B481" s="49" t="s">
        <v>594</v>
      </c>
      <c r="C481" s="50" t="s">
        <v>104</v>
      </c>
      <c r="D481" s="51" t="s">
        <v>372</v>
      </c>
      <c r="E481" s="52"/>
      <c r="F481" s="62"/>
      <c r="G481" s="64"/>
      <c r="H481" s="55">
        <f t="shared" si="69"/>
        <v>0</v>
      </c>
      <c r="I481" s="214" t="str">
        <f t="shared" ca="1" si="63"/>
        <v>LOCKED</v>
      </c>
      <c r="J481" s="215" t="str">
        <f t="shared" si="67"/>
        <v>B097Drilled Tie BarsCW 3230-R8</v>
      </c>
      <c r="K481" s="216">
        <f>MATCH(J481,'[4]Pay Items'!$K$1:$K$646,0)</f>
        <v>167</v>
      </c>
      <c r="L481" s="217" t="str">
        <f t="shared" ca="1" si="64"/>
        <v>F0</v>
      </c>
      <c r="M481" s="217" t="str">
        <f t="shared" ca="1" si="65"/>
        <v>C2</v>
      </c>
      <c r="N481" s="217" t="str">
        <f t="shared" ca="1" si="66"/>
        <v>C2</v>
      </c>
    </row>
    <row r="482" spans="1:14" s="101" customFormat="1" ht="36" customHeight="1" x14ac:dyDescent="0.2">
      <c r="A482" s="65" t="s">
        <v>169</v>
      </c>
      <c r="B482" s="58" t="s">
        <v>185</v>
      </c>
      <c r="C482" s="50" t="s">
        <v>127</v>
      </c>
      <c r="D482" s="51" t="s">
        <v>115</v>
      </c>
      <c r="E482" s="52" t="s">
        <v>123</v>
      </c>
      <c r="F482" s="53">
        <v>300</v>
      </c>
      <c r="G482" s="54"/>
      <c r="H482" s="55">
        <f t="shared" si="69"/>
        <v>0</v>
      </c>
      <c r="I482" s="214" t="str">
        <f t="shared" ca="1" si="63"/>
        <v/>
      </c>
      <c r="J482" s="215" t="str">
        <f t="shared" si="67"/>
        <v>B09820 M Deformed Tie Bareach</v>
      </c>
      <c r="K482" s="216">
        <f>MATCH(J482,'[4]Pay Items'!$K$1:$K$646,0)</f>
        <v>169</v>
      </c>
      <c r="L482" s="217" t="str">
        <f t="shared" ca="1" si="64"/>
        <v>F0</v>
      </c>
      <c r="M482" s="217" t="str">
        <f t="shared" ca="1" si="65"/>
        <v>C2</v>
      </c>
      <c r="N482" s="217" t="str">
        <f t="shared" ca="1" si="66"/>
        <v>C2</v>
      </c>
    </row>
    <row r="483" spans="1:14" s="101" customFormat="1" ht="36" customHeight="1" x14ac:dyDescent="0.2">
      <c r="A483" s="65" t="s">
        <v>347</v>
      </c>
      <c r="B483" s="49" t="s">
        <v>595</v>
      </c>
      <c r="C483" s="50" t="s">
        <v>180</v>
      </c>
      <c r="D483" s="51" t="s">
        <v>447</v>
      </c>
      <c r="E483" s="52"/>
      <c r="F483" s="62"/>
      <c r="G483" s="64"/>
      <c r="H483" s="55">
        <f t="shared" si="69"/>
        <v>0</v>
      </c>
      <c r="I483" s="214" t="str">
        <f t="shared" ca="1" si="63"/>
        <v>LOCKED</v>
      </c>
      <c r="J483" s="215" t="str">
        <f t="shared" si="67"/>
        <v>B114rlMiscellaneous Concrete Slab RenewalCW 3235-R9</v>
      </c>
      <c r="K483" s="216">
        <f>MATCH(J483,'[4]Pay Items'!$K$1:$K$646,0)</f>
        <v>192</v>
      </c>
      <c r="L483" s="217" t="str">
        <f t="shared" ca="1" si="64"/>
        <v>F0</v>
      </c>
      <c r="M483" s="217" t="str">
        <f t="shared" ca="1" si="65"/>
        <v>C2</v>
      </c>
      <c r="N483" s="217" t="str">
        <f t="shared" ca="1" si="66"/>
        <v>C2</v>
      </c>
    </row>
    <row r="484" spans="1:14" s="101" customFormat="1" ht="36" customHeight="1" x14ac:dyDescent="0.2">
      <c r="A484" s="65" t="s">
        <v>348</v>
      </c>
      <c r="B484" s="58" t="s">
        <v>185</v>
      </c>
      <c r="C484" s="50" t="s">
        <v>468</v>
      </c>
      <c r="D484" s="51" t="s">
        <v>211</v>
      </c>
      <c r="E484" s="52"/>
      <c r="F484" s="62"/>
      <c r="G484" s="64"/>
      <c r="H484" s="55">
        <f t="shared" si="69"/>
        <v>0</v>
      </c>
      <c r="I484" s="214" t="str">
        <f t="shared" ca="1" si="63"/>
        <v>LOCKED</v>
      </c>
      <c r="J484" s="215" t="str">
        <f t="shared" si="67"/>
        <v>B118rl100 mm Type 5 Concrete SidewalkSD-228A</v>
      </c>
      <c r="K484" s="216" t="e">
        <f>MATCH(J484,'[4]Pay Items'!$K$1:$K$646,0)</f>
        <v>#N/A</v>
      </c>
      <c r="L484" s="217" t="str">
        <f t="shared" ca="1" si="64"/>
        <v>F0</v>
      </c>
      <c r="M484" s="217" t="str">
        <f t="shared" ca="1" si="65"/>
        <v>C2</v>
      </c>
      <c r="N484" s="217" t="str">
        <f t="shared" ca="1" si="66"/>
        <v>C2</v>
      </c>
    </row>
    <row r="485" spans="1:14" s="101" customFormat="1" ht="36" customHeight="1" x14ac:dyDescent="0.2">
      <c r="A485" s="219" t="s">
        <v>350</v>
      </c>
      <c r="B485" s="220" t="s">
        <v>322</v>
      </c>
      <c r="C485" s="221" t="s">
        <v>325</v>
      </c>
      <c r="D485" s="222"/>
      <c r="E485" s="223" t="s">
        <v>120</v>
      </c>
      <c r="F485" s="53">
        <v>120</v>
      </c>
      <c r="G485" s="54"/>
      <c r="H485" s="55">
        <f t="shared" si="69"/>
        <v>0</v>
      </c>
      <c r="I485" s="214" t="str">
        <f t="shared" ca="1" si="63"/>
        <v/>
      </c>
      <c r="J485" s="215" t="str">
        <f t="shared" si="67"/>
        <v>B120rl5 sq.m. to 20 sq.m.m²</v>
      </c>
      <c r="K485" s="216">
        <f>MATCH(J485,'[4]Pay Items'!$K$1:$K$646,0)</f>
        <v>198</v>
      </c>
      <c r="L485" s="217" t="str">
        <f t="shared" ca="1" si="64"/>
        <v>F0</v>
      </c>
      <c r="M485" s="217" t="str">
        <f t="shared" ca="1" si="65"/>
        <v>C2</v>
      </c>
      <c r="N485" s="217" t="str">
        <f t="shared" ca="1" si="66"/>
        <v>C2</v>
      </c>
    </row>
    <row r="486" spans="1:14" s="101" customFormat="1" ht="36" customHeight="1" x14ac:dyDescent="0.2">
      <c r="A486" s="65" t="s">
        <v>352</v>
      </c>
      <c r="B486" s="49" t="s">
        <v>596</v>
      </c>
      <c r="C486" s="50" t="s">
        <v>181</v>
      </c>
      <c r="D486" s="51" t="s">
        <v>371</v>
      </c>
      <c r="E486" s="52"/>
      <c r="F486" s="62"/>
      <c r="G486" s="64"/>
      <c r="H486" s="55">
        <f t="shared" si="69"/>
        <v>0</v>
      </c>
      <c r="I486" s="214" t="str">
        <f t="shared" ca="1" si="63"/>
        <v>LOCKED</v>
      </c>
      <c r="J486" s="215" t="str">
        <f t="shared" si="67"/>
        <v>B126rConcrete Curb RemovalCW 3240-R10</v>
      </c>
      <c r="K486" s="216">
        <f>MATCH(J486,'[4]Pay Items'!$K$1:$K$646,0)</f>
        <v>209</v>
      </c>
      <c r="L486" s="217" t="str">
        <f t="shared" ca="1" si="64"/>
        <v>F0</v>
      </c>
      <c r="M486" s="217" t="str">
        <f t="shared" ca="1" si="65"/>
        <v>C2</v>
      </c>
      <c r="N486" s="217" t="str">
        <f t="shared" ca="1" si="66"/>
        <v>C2</v>
      </c>
    </row>
    <row r="487" spans="1:14" s="101" customFormat="1" ht="36" customHeight="1" x14ac:dyDescent="0.2">
      <c r="A487" s="65" t="s">
        <v>416</v>
      </c>
      <c r="B487" s="58" t="s">
        <v>185</v>
      </c>
      <c r="C487" s="50" t="s">
        <v>377</v>
      </c>
      <c r="D487" s="51" t="s">
        <v>115</v>
      </c>
      <c r="E487" s="52" t="s">
        <v>124</v>
      </c>
      <c r="F487" s="53">
        <v>60</v>
      </c>
      <c r="G487" s="54"/>
      <c r="H487" s="55">
        <f t="shared" si="69"/>
        <v>0</v>
      </c>
      <c r="I487" s="214" t="str">
        <f t="shared" ca="1" si="63"/>
        <v/>
      </c>
      <c r="J487" s="215" t="str">
        <f t="shared" si="67"/>
        <v>B127rBBarrier Separatem</v>
      </c>
      <c r="K487" s="216">
        <f>MATCH(J487,'[4]Pay Items'!$K$1:$K$646,0)</f>
        <v>212</v>
      </c>
      <c r="L487" s="217" t="str">
        <f t="shared" ca="1" si="64"/>
        <v>F0</v>
      </c>
      <c r="M487" s="217" t="str">
        <f t="shared" ca="1" si="65"/>
        <v>C2</v>
      </c>
      <c r="N487" s="217" t="str">
        <f t="shared" ca="1" si="66"/>
        <v>C2</v>
      </c>
    </row>
    <row r="488" spans="1:14" s="101" customFormat="1" ht="36" customHeight="1" x14ac:dyDescent="0.2">
      <c r="A488" s="65" t="s">
        <v>354</v>
      </c>
      <c r="B488" s="49" t="s">
        <v>597</v>
      </c>
      <c r="C488" s="50" t="s">
        <v>182</v>
      </c>
      <c r="D488" s="51" t="s">
        <v>371</v>
      </c>
      <c r="E488" s="52"/>
      <c r="F488" s="62"/>
      <c r="G488" s="64"/>
      <c r="H488" s="55">
        <f t="shared" si="69"/>
        <v>0</v>
      </c>
      <c r="I488" s="214" t="str">
        <f t="shared" ca="1" si="63"/>
        <v>LOCKED</v>
      </c>
      <c r="J488" s="215" t="str">
        <f t="shared" si="67"/>
        <v>B135iConcrete Curb InstallationCW 3240-R10</v>
      </c>
      <c r="K488" s="216">
        <f>MATCH(J488,'[4]Pay Items'!$K$1:$K$646,0)</f>
        <v>222</v>
      </c>
      <c r="L488" s="217" t="str">
        <f t="shared" ca="1" si="64"/>
        <v>F0</v>
      </c>
      <c r="M488" s="217" t="str">
        <f t="shared" ca="1" si="65"/>
        <v>C2</v>
      </c>
      <c r="N488" s="217" t="str">
        <f t="shared" ca="1" si="66"/>
        <v>C2</v>
      </c>
    </row>
    <row r="489" spans="1:14" s="101" customFormat="1" ht="48" customHeight="1" x14ac:dyDescent="0.2">
      <c r="A489" s="65" t="s">
        <v>417</v>
      </c>
      <c r="B489" s="58" t="s">
        <v>185</v>
      </c>
      <c r="C489" s="50" t="s">
        <v>472</v>
      </c>
      <c r="D489" s="51" t="s">
        <v>213</v>
      </c>
      <c r="E489" s="52" t="s">
        <v>124</v>
      </c>
      <c r="F489" s="53">
        <v>60</v>
      </c>
      <c r="G489" s="54"/>
      <c r="H489" s="55">
        <f t="shared" si="69"/>
        <v>0</v>
      </c>
      <c r="I489" s="214" t="str">
        <f t="shared" ca="1" si="63"/>
        <v/>
      </c>
      <c r="J489" s="215" t="str">
        <f t="shared" si="67"/>
        <v>B139iAType 2 Concrete Modified Barrier (150 mm reveal ht, Dowelled)SD-203Bm</v>
      </c>
      <c r="K489" s="216" t="e">
        <f>MATCH(J489,'[4]Pay Items'!$K$1:$K$646,0)</f>
        <v>#N/A</v>
      </c>
      <c r="L489" s="217" t="str">
        <f t="shared" ca="1" si="64"/>
        <v>F0</v>
      </c>
      <c r="M489" s="217" t="str">
        <f t="shared" ca="1" si="65"/>
        <v>C2</v>
      </c>
      <c r="N489" s="217" t="str">
        <f t="shared" ca="1" si="66"/>
        <v>C2</v>
      </c>
    </row>
    <row r="490" spans="1:14" s="101" customFormat="1" ht="36" customHeight="1" x14ac:dyDescent="0.2">
      <c r="A490" s="65" t="s">
        <v>253</v>
      </c>
      <c r="B490" s="49" t="s">
        <v>598</v>
      </c>
      <c r="C490" s="50" t="s">
        <v>190</v>
      </c>
      <c r="D490" s="51" t="s">
        <v>420</v>
      </c>
      <c r="E490" s="69"/>
      <c r="F490" s="62"/>
      <c r="G490" s="64"/>
      <c r="H490" s="55">
        <f t="shared" si="69"/>
        <v>0</v>
      </c>
      <c r="I490" s="214" t="str">
        <f t="shared" ca="1" si="63"/>
        <v>LOCKED</v>
      </c>
      <c r="J490" s="215" t="str">
        <f t="shared" si="67"/>
        <v>B190Construction of Asphaltic Concrete OverlayCW 3410-R12</v>
      </c>
      <c r="K490" s="216">
        <f>MATCH(J490,'[4]Pay Items'!$K$1:$K$646,0)</f>
        <v>319</v>
      </c>
      <c r="L490" s="217" t="str">
        <f t="shared" ca="1" si="64"/>
        <v>F0</v>
      </c>
      <c r="M490" s="217" t="str">
        <f t="shared" ca="1" si="65"/>
        <v>C2</v>
      </c>
      <c r="N490" s="217" t="str">
        <f t="shared" ca="1" si="66"/>
        <v>C2</v>
      </c>
    </row>
    <row r="491" spans="1:14" s="101" customFormat="1" ht="36" customHeight="1" x14ac:dyDescent="0.2">
      <c r="A491" s="65" t="s">
        <v>254</v>
      </c>
      <c r="B491" s="58" t="s">
        <v>185</v>
      </c>
      <c r="C491" s="50" t="s">
        <v>191</v>
      </c>
      <c r="D491" s="51"/>
      <c r="E491" s="52"/>
      <c r="F491" s="62"/>
      <c r="G491" s="64"/>
      <c r="H491" s="55">
        <f t="shared" si="69"/>
        <v>0</v>
      </c>
      <c r="I491" s="214" t="str">
        <f t="shared" ca="1" si="63"/>
        <v>LOCKED</v>
      </c>
      <c r="J491" s="215" t="str">
        <f t="shared" si="67"/>
        <v>B191Main Line Paving</v>
      </c>
      <c r="K491" s="216">
        <f>MATCH(J491,'[4]Pay Items'!$K$1:$K$646,0)</f>
        <v>320</v>
      </c>
      <c r="L491" s="217" t="str">
        <f t="shared" ca="1" si="64"/>
        <v>F0</v>
      </c>
      <c r="M491" s="217" t="str">
        <f t="shared" ca="1" si="65"/>
        <v>C2</v>
      </c>
      <c r="N491" s="217" t="str">
        <f t="shared" ca="1" si="66"/>
        <v>C2</v>
      </c>
    </row>
    <row r="492" spans="1:14" s="101" customFormat="1" ht="36" customHeight="1" x14ac:dyDescent="0.2">
      <c r="A492" s="65" t="s">
        <v>255</v>
      </c>
      <c r="B492" s="67" t="s">
        <v>322</v>
      </c>
      <c r="C492" s="50" t="s">
        <v>334</v>
      </c>
      <c r="D492" s="51"/>
      <c r="E492" s="52" t="s">
        <v>122</v>
      </c>
      <c r="F492" s="53">
        <v>690</v>
      </c>
      <c r="G492" s="54"/>
      <c r="H492" s="55">
        <f t="shared" si="69"/>
        <v>0</v>
      </c>
      <c r="I492" s="214" t="str">
        <f t="shared" ca="1" si="63"/>
        <v/>
      </c>
      <c r="J492" s="215" t="str">
        <f t="shared" si="67"/>
        <v>B193Type IAtonne</v>
      </c>
      <c r="K492" s="216">
        <f>MATCH(J492,'[4]Pay Items'!$K$1:$K$646,0)</f>
        <v>321</v>
      </c>
      <c r="L492" s="217" t="str">
        <f t="shared" ca="1" si="64"/>
        <v>F0</v>
      </c>
      <c r="M492" s="217" t="str">
        <f t="shared" ca="1" si="65"/>
        <v>C2</v>
      </c>
      <c r="N492" s="217" t="str">
        <f t="shared" ca="1" si="66"/>
        <v>C2</v>
      </c>
    </row>
    <row r="493" spans="1:14" s="101" customFormat="1" ht="36" customHeight="1" x14ac:dyDescent="0.2">
      <c r="A493" s="65" t="s">
        <v>256</v>
      </c>
      <c r="B493" s="58" t="s">
        <v>186</v>
      </c>
      <c r="C493" s="50" t="s">
        <v>192</v>
      </c>
      <c r="D493" s="51"/>
      <c r="E493" s="52"/>
      <c r="F493" s="62"/>
      <c r="G493" s="64"/>
      <c r="H493" s="55">
        <f t="shared" si="69"/>
        <v>0</v>
      </c>
      <c r="I493" s="214" t="str">
        <f t="shared" ca="1" si="63"/>
        <v>LOCKED</v>
      </c>
      <c r="J493" s="215" t="str">
        <f t="shared" si="67"/>
        <v>B194Tie-ins and Approaches</v>
      </c>
      <c r="K493" s="216">
        <f>MATCH(J493,'[4]Pay Items'!$K$1:$K$646,0)</f>
        <v>323</v>
      </c>
      <c r="L493" s="217" t="str">
        <f t="shared" ca="1" si="64"/>
        <v>F0</v>
      </c>
      <c r="M493" s="217" t="str">
        <f t="shared" ca="1" si="65"/>
        <v>C2</v>
      </c>
      <c r="N493" s="217" t="str">
        <f t="shared" ca="1" si="66"/>
        <v>C2</v>
      </c>
    </row>
    <row r="494" spans="1:14" s="101" customFormat="1" ht="36" customHeight="1" x14ac:dyDescent="0.2">
      <c r="A494" s="65" t="s">
        <v>257</v>
      </c>
      <c r="B494" s="67" t="s">
        <v>322</v>
      </c>
      <c r="C494" s="50" t="s">
        <v>334</v>
      </c>
      <c r="D494" s="51"/>
      <c r="E494" s="52" t="s">
        <v>122</v>
      </c>
      <c r="F494" s="53">
        <v>35</v>
      </c>
      <c r="G494" s="54"/>
      <c r="H494" s="55">
        <f t="shared" si="69"/>
        <v>0</v>
      </c>
      <c r="I494" s="214" t="str">
        <f t="shared" ca="1" si="63"/>
        <v/>
      </c>
      <c r="J494" s="215" t="str">
        <f t="shared" si="67"/>
        <v>B195Type IAtonne</v>
      </c>
      <c r="K494" s="216">
        <f>MATCH(J494,'[4]Pay Items'!$K$1:$K$646,0)</f>
        <v>324</v>
      </c>
      <c r="L494" s="217" t="str">
        <f t="shared" ca="1" si="64"/>
        <v>F0</v>
      </c>
      <c r="M494" s="217" t="str">
        <f t="shared" ca="1" si="65"/>
        <v>C2</v>
      </c>
      <c r="N494" s="217" t="str">
        <f t="shared" ca="1" si="66"/>
        <v>C2</v>
      </c>
    </row>
    <row r="495" spans="1:14" s="101" customFormat="1" ht="36" customHeight="1" x14ac:dyDescent="0.2">
      <c r="A495" s="65" t="s">
        <v>258</v>
      </c>
      <c r="B495" s="49" t="s">
        <v>599</v>
      </c>
      <c r="C495" s="50" t="s">
        <v>49</v>
      </c>
      <c r="D495" s="51" t="s">
        <v>374</v>
      </c>
      <c r="E495" s="52"/>
      <c r="F495" s="62"/>
      <c r="G495" s="64"/>
      <c r="H495" s="55">
        <f t="shared" si="69"/>
        <v>0</v>
      </c>
      <c r="I495" s="214" t="str">
        <f t="shared" ca="1" si="63"/>
        <v>LOCKED</v>
      </c>
      <c r="J495" s="215" t="str">
        <f t="shared" si="67"/>
        <v>B200Planing of PavementCW 3450-R6</v>
      </c>
      <c r="K495" s="216">
        <f>MATCH(J495,'[4]Pay Items'!$K$1:$K$646,0)</f>
        <v>329</v>
      </c>
      <c r="L495" s="217" t="str">
        <f t="shared" ca="1" si="64"/>
        <v>F0</v>
      </c>
      <c r="M495" s="217" t="str">
        <f t="shared" ca="1" si="65"/>
        <v>C2</v>
      </c>
      <c r="N495" s="217" t="str">
        <f t="shared" ca="1" si="66"/>
        <v>C2</v>
      </c>
    </row>
    <row r="496" spans="1:14" s="101" customFormat="1" ht="36" customHeight="1" x14ac:dyDescent="0.2">
      <c r="A496" s="65" t="s">
        <v>259</v>
      </c>
      <c r="B496" s="58" t="s">
        <v>185</v>
      </c>
      <c r="C496" s="50" t="s">
        <v>387</v>
      </c>
      <c r="D496" s="51" t="s">
        <v>115</v>
      </c>
      <c r="E496" s="52" t="s">
        <v>120</v>
      </c>
      <c r="F496" s="53">
        <v>2650</v>
      </c>
      <c r="G496" s="54"/>
      <c r="H496" s="55">
        <f t="shared" si="69"/>
        <v>0</v>
      </c>
      <c r="I496" s="214" t="str">
        <f t="shared" ca="1" si="63"/>
        <v/>
      </c>
      <c r="J496" s="215" t="str">
        <f t="shared" si="67"/>
        <v>B2011 - 50 mm Depth (Asphalt)m²</v>
      </c>
      <c r="K496" s="216">
        <f>MATCH(J496,'[4]Pay Items'!$K$1:$K$646,0)</f>
        <v>330</v>
      </c>
      <c r="L496" s="217" t="str">
        <f t="shared" ca="1" si="64"/>
        <v>F0</v>
      </c>
      <c r="M496" s="217" t="str">
        <f t="shared" ca="1" si="65"/>
        <v>C2</v>
      </c>
      <c r="N496" s="217" t="str">
        <f t="shared" ca="1" si="66"/>
        <v>C2</v>
      </c>
    </row>
    <row r="497" spans="1:14" s="101" customFormat="1" ht="36" customHeight="1" x14ac:dyDescent="0.2">
      <c r="A497" s="65" t="s">
        <v>289</v>
      </c>
      <c r="B497" s="49" t="s">
        <v>600</v>
      </c>
      <c r="C497" s="50" t="s">
        <v>442</v>
      </c>
      <c r="D497" s="51" t="s">
        <v>451</v>
      </c>
      <c r="E497" s="52"/>
      <c r="F497" s="62"/>
      <c r="G497" s="64"/>
      <c r="H497" s="55">
        <f t="shared" si="69"/>
        <v>0</v>
      </c>
      <c r="I497" s="214" t="str">
        <f t="shared" ca="1" si="63"/>
        <v>LOCKED</v>
      </c>
      <c r="J497" s="215" t="str">
        <f t="shared" si="67"/>
        <v>B206Supply and Install Pavement Repair FabricCW 3140-R1</v>
      </c>
      <c r="K497" s="216">
        <f>MATCH(J497,'[4]Pay Items'!$K$1:$K$646,0)</f>
        <v>335</v>
      </c>
      <c r="L497" s="217" t="str">
        <f t="shared" ca="1" si="64"/>
        <v>F0</v>
      </c>
      <c r="M497" s="217" t="str">
        <f t="shared" ca="1" si="65"/>
        <v>C2</v>
      </c>
      <c r="N497" s="217" t="str">
        <f t="shared" ca="1" si="66"/>
        <v>C2</v>
      </c>
    </row>
    <row r="498" spans="1:14" s="101" customFormat="1" ht="36" customHeight="1" x14ac:dyDescent="0.2">
      <c r="A498" s="65" t="s">
        <v>440</v>
      </c>
      <c r="B498" s="58" t="s">
        <v>185</v>
      </c>
      <c r="C498" s="50" t="s">
        <v>441</v>
      </c>
      <c r="D498" s="51"/>
      <c r="E498" s="52" t="s">
        <v>120</v>
      </c>
      <c r="F498" s="68">
        <v>300</v>
      </c>
      <c r="G498" s="54"/>
      <c r="H498" s="55">
        <f t="shared" si="69"/>
        <v>0</v>
      </c>
      <c r="I498" s="214" t="str">
        <f t="shared" ca="1" si="63"/>
        <v/>
      </c>
      <c r="J498" s="215" t="str">
        <f t="shared" si="67"/>
        <v>B206BType Bm²</v>
      </c>
      <c r="K498" s="216">
        <f>MATCH(J498,'[4]Pay Items'!$K$1:$K$646,0)</f>
        <v>337</v>
      </c>
      <c r="L498" s="217" t="str">
        <f t="shared" ca="1" si="64"/>
        <v>F0</v>
      </c>
      <c r="M498" s="217" t="str">
        <f t="shared" ca="1" si="65"/>
        <v>C2</v>
      </c>
      <c r="N498" s="217" t="str">
        <f t="shared" ca="1" si="66"/>
        <v>C2</v>
      </c>
    </row>
    <row r="499" spans="1:14" s="101" customFormat="1" ht="36" customHeight="1" x14ac:dyDescent="0.2">
      <c r="A499" s="102"/>
      <c r="B499" s="70"/>
      <c r="C499" s="61" t="s">
        <v>132</v>
      </c>
      <c r="D499" s="62"/>
      <c r="E499" s="71"/>
      <c r="F499" s="62"/>
      <c r="G499" s="64"/>
      <c r="H499" s="55">
        <f t="shared" si="69"/>
        <v>0</v>
      </c>
      <c r="I499" s="214" t="str">
        <f t="shared" ca="1" si="63"/>
        <v>LOCKED</v>
      </c>
      <c r="J499" s="215" t="str">
        <f t="shared" si="67"/>
        <v>JOINT AND CRACK SEALING</v>
      </c>
      <c r="K499" s="216">
        <f>MATCH(J499,'[4]Pay Items'!$K$1:$K$646,0)</f>
        <v>436</v>
      </c>
      <c r="L499" s="217" t="str">
        <f t="shared" ca="1" si="64"/>
        <v>F0</v>
      </c>
      <c r="M499" s="217" t="str">
        <f t="shared" ca="1" si="65"/>
        <v>C2</v>
      </c>
      <c r="N499" s="217" t="str">
        <f t="shared" ca="1" si="66"/>
        <v>C2</v>
      </c>
    </row>
    <row r="500" spans="1:14" s="101" customFormat="1" ht="36" customHeight="1" x14ac:dyDescent="0.2">
      <c r="A500" s="48" t="s">
        <v>277</v>
      </c>
      <c r="B500" s="49" t="s">
        <v>601</v>
      </c>
      <c r="C500" s="50" t="s">
        <v>48</v>
      </c>
      <c r="D500" s="51" t="s">
        <v>343</v>
      </c>
      <c r="E500" s="52" t="s">
        <v>124</v>
      </c>
      <c r="F500" s="68">
        <v>475</v>
      </c>
      <c r="G500" s="54"/>
      <c r="H500" s="55">
        <f t="shared" si="69"/>
        <v>0</v>
      </c>
      <c r="I500" s="214" t="str">
        <f t="shared" ca="1" si="63"/>
        <v/>
      </c>
      <c r="J500" s="215" t="str">
        <f t="shared" si="67"/>
        <v>D006Reflective Crack MaintenanceCW 3250-R7m</v>
      </c>
      <c r="K500" s="216">
        <f>MATCH(J500,'[4]Pay Items'!$K$1:$K$646,0)</f>
        <v>442</v>
      </c>
      <c r="L500" s="217" t="str">
        <f t="shared" ca="1" si="64"/>
        <v>F0</v>
      </c>
      <c r="M500" s="217" t="str">
        <f t="shared" ca="1" si="65"/>
        <v>C2</v>
      </c>
      <c r="N500" s="217" t="str">
        <f t="shared" ca="1" si="66"/>
        <v>C2</v>
      </c>
    </row>
    <row r="501" spans="1:14" s="101" customFormat="1" ht="48" customHeight="1" x14ac:dyDescent="0.2">
      <c r="A501" s="102"/>
      <c r="B501" s="70"/>
      <c r="C501" s="61" t="s">
        <v>133</v>
      </c>
      <c r="D501" s="62"/>
      <c r="E501" s="71"/>
      <c r="F501" s="62"/>
      <c r="G501" s="64"/>
      <c r="H501" s="55">
        <f t="shared" si="69"/>
        <v>0</v>
      </c>
      <c r="I501" s="214" t="str">
        <f t="shared" ca="1" si="63"/>
        <v>LOCKED</v>
      </c>
      <c r="J501" s="215" t="str">
        <f t="shared" si="67"/>
        <v>ASSOCIATED DRAINAGE AND UNDERGROUND WORKS</v>
      </c>
      <c r="K501" s="216">
        <f>MATCH(J501,'[4]Pay Items'!$K$1:$K$646,0)</f>
        <v>444</v>
      </c>
      <c r="L501" s="217" t="str">
        <f t="shared" ca="1" si="64"/>
        <v>F0</v>
      </c>
      <c r="M501" s="217" t="str">
        <f t="shared" ca="1" si="65"/>
        <v>C2</v>
      </c>
      <c r="N501" s="217" t="str">
        <f t="shared" ca="1" si="66"/>
        <v>C2</v>
      </c>
    </row>
    <row r="502" spans="1:14" s="101" customFormat="1" ht="36" customHeight="1" x14ac:dyDescent="0.2">
      <c r="A502" s="76" t="s">
        <v>142</v>
      </c>
      <c r="B502" s="49" t="s">
        <v>602</v>
      </c>
      <c r="C502" s="50" t="s">
        <v>223</v>
      </c>
      <c r="D502" s="51" t="s">
        <v>3</v>
      </c>
      <c r="E502" s="52"/>
      <c r="F502" s="62"/>
      <c r="G502" s="64"/>
      <c r="H502" s="55">
        <f t="shared" si="69"/>
        <v>0</v>
      </c>
      <c r="I502" s="214" t="str">
        <f t="shared" ca="1" si="63"/>
        <v>LOCKED</v>
      </c>
      <c r="J502" s="215" t="str">
        <f t="shared" si="67"/>
        <v>E006Catch PitCW 2130-R12</v>
      </c>
      <c r="K502" s="216">
        <f>MATCH(J502,'[4]Pay Items'!$K$1:$K$646,0)</f>
        <v>450</v>
      </c>
      <c r="L502" s="217" t="str">
        <f t="shared" ca="1" si="64"/>
        <v>F0</v>
      </c>
      <c r="M502" s="217" t="str">
        <f t="shared" ca="1" si="65"/>
        <v>C2</v>
      </c>
      <c r="N502" s="217" t="str">
        <f t="shared" ca="1" si="66"/>
        <v>C2</v>
      </c>
    </row>
    <row r="503" spans="1:14" s="101" customFormat="1" ht="36" customHeight="1" x14ac:dyDescent="0.2">
      <c r="A503" s="76" t="s">
        <v>143</v>
      </c>
      <c r="B503" s="58" t="s">
        <v>185</v>
      </c>
      <c r="C503" s="50" t="s">
        <v>224</v>
      </c>
      <c r="D503" s="51"/>
      <c r="E503" s="52" t="s">
        <v>123</v>
      </c>
      <c r="F503" s="68">
        <v>7</v>
      </c>
      <c r="G503" s="54"/>
      <c r="H503" s="55">
        <f t="shared" si="69"/>
        <v>0</v>
      </c>
      <c r="I503" s="214" t="str">
        <f t="shared" ca="1" si="63"/>
        <v/>
      </c>
      <c r="J503" s="215" t="str">
        <f t="shared" si="67"/>
        <v>E007SD-023each</v>
      </c>
      <c r="K503" s="216">
        <f>MATCH(J503,'[4]Pay Items'!$K$1:$K$646,0)</f>
        <v>451</v>
      </c>
      <c r="L503" s="217" t="str">
        <f t="shared" ca="1" si="64"/>
        <v>F0</v>
      </c>
      <c r="M503" s="217" t="str">
        <f t="shared" ca="1" si="65"/>
        <v>C2</v>
      </c>
      <c r="N503" s="217" t="str">
        <f t="shared" ca="1" si="66"/>
        <v>C2</v>
      </c>
    </row>
    <row r="504" spans="1:14" s="101" customFormat="1" ht="36" customHeight="1" x14ac:dyDescent="0.2">
      <c r="A504" s="76" t="s">
        <v>144</v>
      </c>
      <c r="B504" s="49" t="s">
        <v>603</v>
      </c>
      <c r="C504" s="50" t="s">
        <v>225</v>
      </c>
      <c r="D504" s="51" t="s">
        <v>3</v>
      </c>
      <c r="E504" s="52"/>
      <c r="F504" s="62"/>
      <c r="G504" s="64"/>
      <c r="H504" s="55">
        <f t="shared" si="69"/>
        <v>0</v>
      </c>
      <c r="I504" s="214" t="str">
        <f t="shared" ca="1" si="63"/>
        <v>LOCKED</v>
      </c>
      <c r="J504" s="215" t="str">
        <f t="shared" si="67"/>
        <v>E008Sewer ServiceCW 2130-R12</v>
      </c>
      <c r="K504" s="216">
        <f>MATCH(J504,'[4]Pay Items'!$K$1:$K$646,0)</f>
        <v>457</v>
      </c>
      <c r="L504" s="217" t="str">
        <f t="shared" ca="1" si="64"/>
        <v>F0</v>
      </c>
      <c r="M504" s="217" t="str">
        <f t="shared" ca="1" si="65"/>
        <v>C2</v>
      </c>
      <c r="N504" s="217" t="str">
        <f t="shared" ca="1" si="66"/>
        <v>C2</v>
      </c>
    </row>
    <row r="505" spans="1:14" s="101" customFormat="1" ht="36" customHeight="1" x14ac:dyDescent="0.2">
      <c r="A505" s="76" t="s">
        <v>22</v>
      </c>
      <c r="B505" s="58" t="s">
        <v>185</v>
      </c>
      <c r="C505" s="50" t="s">
        <v>566</v>
      </c>
      <c r="D505" s="51"/>
      <c r="E505" s="52"/>
      <c r="F505" s="62"/>
      <c r="G505" s="64"/>
      <c r="H505" s="55">
        <f t="shared" si="69"/>
        <v>0</v>
      </c>
      <c r="I505" s="214" t="str">
        <f t="shared" ca="1" si="63"/>
        <v>LOCKED</v>
      </c>
      <c r="J505" s="215" t="str">
        <f t="shared" si="67"/>
        <v>E009300 mm, PVC</v>
      </c>
      <c r="K505" s="216" t="e">
        <f>MATCH(J505,'[4]Pay Items'!$K$1:$K$646,0)</f>
        <v>#N/A</v>
      </c>
      <c r="L505" s="217" t="str">
        <f t="shared" ca="1" si="64"/>
        <v>F0</v>
      </c>
      <c r="M505" s="217" t="str">
        <f t="shared" ca="1" si="65"/>
        <v>C2</v>
      </c>
      <c r="N505" s="217" t="str">
        <f t="shared" ca="1" si="66"/>
        <v>C2</v>
      </c>
    </row>
    <row r="506" spans="1:14" s="101" customFormat="1" ht="48" customHeight="1" x14ac:dyDescent="0.2">
      <c r="A506" s="76" t="s">
        <v>23</v>
      </c>
      <c r="B506" s="67" t="s">
        <v>322</v>
      </c>
      <c r="C506" s="50" t="s">
        <v>604</v>
      </c>
      <c r="D506" s="51"/>
      <c r="E506" s="52" t="s">
        <v>124</v>
      </c>
      <c r="F506" s="68">
        <v>55</v>
      </c>
      <c r="G506" s="96"/>
      <c r="H506" s="55">
        <f t="shared" si="69"/>
        <v>0</v>
      </c>
      <c r="I506" s="214" t="str">
        <f t="shared" ca="1" si="63"/>
        <v/>
      </c>
      <c r="J506" s="215" t="str">
        <f t="shared" si="67"/>
        <v>E010In a Trench, Class B Type 3 Bedding, Class 3 Backfillm</v>
      </c>
      <c r="K506" s="216" t="e">
        <f>MATCH(J506,'[4]Pay Items'!$K$1:$K$646,0)</f>
        <v>#N/A</v>
      </c>
      <c r="L506" s="217" t="str">
        <f t="shared" ca="1" si="64"/>
        <v>F0</v>
      </c>
      <c r="M506" s="217" t="str">
        <f t="shared" ca="1" si="65"/>
        <v>C2</v>
      </c>
      <c r="N506" s="217" t="str">
        <f t="shared" ca="1" si="66"/>
        <v>C2</v>
      </c>
    </row>
    <row r="507" spans="1:14" s="101" customFormat="1" ht="36" customHeight="1" x14ac:dyDescent="0.2">
      <c r="A507" s="76" t="s">
        <v>25</v>
      </c>
      <c r="B507" s="49" t="s">
        <v>605</v>
      </c>
      <c r="C507" s="50" t="s">
        <v>303</v>
      </c>
      <c r="D507" s="51" t="s">
        <v>3</v>
      </c>
      <c r="E507" s="52" t="s">
        <v>124</v>
      </c>
      <c r="F507" s="68">
        <v>25</v>
      </c>
      <c r="G507" s="54"/>
      <c r="H507" s="55">
        <f t="shared" si="69"/>
        <v>0</v>
      </c>
      <c r="I507" s="214" t="str">
        <f t="shared" ca="1" si="63"/>
        <v/>
      </c>
      <c r="J507" s="215" t="str">
        <f t="shared" si="67"/>
        <v>E012Drainage Connection PipeCW 2130-R12m</v>
      </c>
      <c r="K507" s="216">
        <f>MATCH(J507,'[4]Pay Items'!$K$1:$K$646,0)</f>
        <v>462</v>
      </c>
      <c r="L507" s="217" t="str">
        <f t="shared" ca="1" si="64"/>
        <v>F0</v>
      </c>
      <c r="M507" s="217" t="str">
        <f t="shared" ca="1" si="65"/>
        <v>C2</v>
      </c>
      <c r="N507" s="217" t="str">
        <f t="shared" ca="1" si="66"/>
        <v>C2</v>
      </c>
    </row>
    <row r="508" spans="1:14" s="101" customFormat="1" ht="36" customHeight="1" x14ac:dyDescent="0.2">
      <c r="A508" s="48" t="s">
        <v>28</v>
      </c>
      <c r="B508" s="49" t="s">
        <v>606</v>
      </c>
      <c r="C508" s="73" t="s">
        <v>396</v>
      </c>
      <c r="D508" s="74" t="s">
        <v>397</v>
      </c>
      <c r="E508" s="52"/>
      <c r="F508" s="62"/>
      <c r="G508" s="64"/>
      <c r="H508" s="55">
        <f t="shared" si="69"/>
        <v>0</v>
      </c>
      <c r="I508" s="214" t="str">
        <f t="shared" ca="1" si="63"/>
        <v>LOCKED</v>
      </c>
      <c r="J508" s="215" t="str">
        <f t="shared" si="67"/>
        <v>E023Frames &amp; CoversCW 3210-R8</v>
      </c>
      <c r="K508" s="216">
        <f>MATCH(J508,'[4]Pay Items'!$K$1:$K$646,0)</f>
        <v>511</v>
      </c>
      <c r="L508" s="217" t="str">
        <f t="shared" ca="1" si="64"/>
        <v>F0</v>
      </c>
      <c r="M508" s="217" t="str">
        <f t="shared" ca="1" si="65"/>
        <v>C2</v>
      </c>
      <c r="N508" s="217" t="str">
        <f t="shared" ca="1" si="66"/>
        <v>C2</v>
      </c>
    </row>
    <row r="509" spans="1:14" s="101" customFormat="1" ht="48" customHeight="1" x14ac:dyDescent="0.2">
      <c r="A509" s="48" t="s">
        <v>29</v>
      </c>
      <c r="B509" s="58" t="s">
        <v>185</v>
      </c>
      <c r="C509" s="75" t="s">
        <v>425</v>
      </c>
      <c r="D509" s="51"/>
      <c r="E509" s="52" t="s">
        <v>123</v>
      </c>
      <c r="F509" s="68">
        <v>10</v>
      </c>
      <c r="G509" s="54"/>
      <c r="H509" s="55">
        <f t="shared" si="69"/>
        <v>0</v>
      </c>
      <c r="I509" s="214" t="str">
        <f t="shared" ca="1" si="63"/>
        <v/>
      </c>
      <c r="J509" s="215" t="str">
        <f t="shared" si="67"/>
        <v>E024AP-006 - Standard Frame for Manhole and Catch Basineach</v>
      </c>
      <c r="K509" s="216">
        <f>MATCH(J509,'[4]Pay Items'!$K$1:$K$646,0)</f>
        <v>512</v>
      </c>
      <c r="L509" s="217" t="str">
        <f t="shared" ca="1" si="64"/>
        <v>F0</v>
      </c>
      <c r="M509" s="217" t="str">
        <f t="shared" ca="1" si="65"/>
        <v>C2</v>
      </c>
      <c r="N509" s="217" t="str">
        <f t="shared" ca="1" si="66"/>
        <v>C2</v>
      </c>
    </row>
    <row r="510" spans="1:14" s="101" customFormat="1" ht="48" customHeight="1" x14ac:dyDescent="0.2">
      <c r="A510" s="48" t="s">
        <v>30</v>
      </c>
      <c r="B510" s="58" t="s">
        <v>186</v>
      </c>
      <c r="C510" s="75" t="s">
        <v>426</v>
      </c>
      <c r="D510" s="51"/>
      <c r="E510" s="52" t="s">
        <v>123</v>
      </c>
      <c r="F510" s="68">
        <v>6</v>
      </c>
      <c r="G510" s="54"/>
      <c r="H510" s="55">
        <f t="shared" si="69"/>
        <v>0</v>
      </c>
      <c r="I510" s="214" t="str">
        <f t="shared" ca="1" si="63"/>
        <v/>
      </c>
      <c r="J510" s="215" t="str">
        <f t="shared" si="67"/>
        <v>E025AP-007 - Standard Solid Cover for Standard Frameeach</v>
      </c>
      <c r="K510" s="216">
        <f>MATCH(J510,'[4]Pay Items'!$K$1:$K$646,0)</f>
        <v>513</v>
      </c>
      <c r="L510" s="217" t="str">
        <f t="shared" ca="1" si="64"/>
        <v>F0</v>
      </c>
      <c r="M510" s="217" t="str">
        <f t="shared" ca="1" si="65"/>
        <v>C2</v>
      </c>
      <c r="N510" s="217" t="str">
        <f t="shared" ca="1" si="66"/>
        <v>C2</v>
      </c>
    </row>
    <row r="511" spans="1:14" s="101" customFormat="1" ht="48" customHeight="1" x14ac:dyDescent="0.2">
      <c r="A511" s="48" t="s">
        <v>31</v>
      </c>
      <c r="B511" s="58" t="s">
        <v>187</v>
      </c>
      <c r="C511" s="75" t="s">
        <v>427</v>
      </c>
      <c r="D511" s="51"/>
      <c r="E511" s="52" t="s">
        <v>123</v>
      </c>
      <c r="F511" s="68">
        <v>4</v>
      </c>
      <c r="G511" s="54"/>
      <c r="H511" s="55">
        <f t="shared" si="69"/>
        <v>0</v>
      </c>
      <c r="I511" s="214" t="str">
        <f t="shared" ca="1" si="63"/>
        <v/>
      </c>
      <c r="J511" s="215" t="str">
        <f t="shared" si="67"/>
        <v>E026AP-008 - Standard Grated Cover for Standard Frameeach</v>
      </c>
      <c r="K511" s="216">
        <f>MATCH(J511,'[4]Pay Items'!$K$1:$K$646,0)</f>
        <v>514</v>
      </c>
      <c r="L511" s="217" t="str">
        <f t="shared" ca="1" si="64"/>
        <v>F0</v>
      </c>
      <c r="M511" s="217" t="str">
        <f t="shared" ca="1" si="65"/>
        <v>C2</v>
      </c>
      <c r="N511" s="217" t="str">
        <f t="shared" ca="1" si="66"/>
        <v>C2</v>
      </c>
    </row>
    <row r="512" spans="1:14" s="101" customFormat="1" ht="36" customHeight="1" x14ac:dyDescent="0.2">
      <c r="A512" s="76" t="s">
        <v>34</v>
      </c>
      <c r="B512" s="49" t="s">
        <v>607</v>
      </c>
      <c r="C512" s="77" t="s">
        <v>226</v>
      </c>
      <c r="D512" s="51" t="s">
        <v>3</v>
      </c>
      <c r="E512" s="52"/>
      <c r="F512" s="62"/>
      <c r="G512" s="64"/>
      <c r="H512" s="55">
        <f t="shared" si="69"/>
        <v>0</v>
      </c>
      <c r="I512" s="214" t="str">
        <f t="shared" ca="1" si="63"/>
        <v>LOCKED</v>
      </c>
      <c r="J512" s="215" t="str">
        <f t="shared" si="67"/>
        <v>E032Connecting to Existing ManholeCW 2130-R12</v>
      </c>
      <c r="K512" s="216">
        <f>MATCH(J512,'[4]Pay Items'!$K$1:$K$646,0)</f>
        <v>524</v>
      </c>
      <c r="L512" s="217" t="str">
        <f t="shared" ca="1" si="64"/>
        <v>F0</v>
      </c>
      <c r="M512" s="217" t="str">
        <f t="shared" ca="1" si="65"/>
        <v>C2</v>
      </c>
      <c r="N512" s="217" t="str">
        <f t="shared" ca="1" si="66"/>
        <v>C2</v>
      </c>
    </row>
    <row r="513" spans="1:14" s="101" customFormat="1" ht="36" customHeight="1" x14ac:dyDescent="0.2">
      <c r="A513" s="76" t="s">
        <v>35</v>
      </c>
      <c r="B513" s="58" t="s">
        <v>185</v>
      </c>
      <c r="C513" s="77" t="s">
        <v>608</v>
      </c>
      <c r="D513" s="51"/>
      <c r="E513" s="52" t="s">
        <v>123</v>
      </c>
      <c r="F513" s="68">
        <v>1</v>
      </c>
      <c r="G513" s="54"/>
      <c r="H513" s="55">
        <f t="shared" si="69"/>
        <v>0</v>
      </c>
      <c r="I513" s="214" t="str">
        <f t="shared" ca="1" si="63"/>
        <v/>
      </c>
      <c r="J513" s="215" t="str">
        <f t="shared" si="67"/>
        <v>E033300 mm Catch Basin Leadeach</v>
      </c>
      <c r="K513" s="216" t="e">
        <f>MATCH(J513,'[4]Pay Items'!$K$1:$K$646,0)</f>
        <v>#N/A</v>
      </c>
      <c r="L513" s="217" t="str">
        <f t="shared" ca="1" si="64"/>
        <v>F0</v>
      </c>
      <c r="M513" s="217" t="str">
        <f t="shared" ca="1" si="65"/>
        <v>C2</v>
      </c>
      <c r="N513" s="217" t="str">
        <f t="shared" ca="1" si="66"/>
        <v>C2</v>
      </c>
    </row>
    <row r="514" spans="1:14" s="101" customFormat="1" ht="36" customHeight="1" x14ac:dyDescent="0.2">
      <c r="A514" s="76" t="s">
        <v>36</v>
      </c>
      <c r="B514" s="49" t="s">
        <v>609</v>
      </c>
      <c r="C514" s="77" t="s">
        <v>227</v>
      </c>
      <c r="D514" s="51" t="s">
        <v>3</v>
      </c>
      <c r="E514" s="52"/>
      <c r="F514" s="62"/>
      <c r="G514" s="64"/>
      <c r="H514" s="55">
        <f t="shared" si="69"/>
        <v>0</v>
      </c>
      <c r="I514" s="214" t="str">
        <f t="shared" ca="1" si="63"/>
        <v>LOCKED</v>
      </c>
      <c r="J514" s="215" t="str">
        <f t="shared" si="67"/>
        <v>E034Connecting to Existing Catch BasinCW 2130-R12</v>
      </c>
      <c r="K514" s="216">
        <f>MATCH(J514,'[4]Pay Items'!$K$1:$K$646,0)</f>
        <v>528</v>
      </c>
      <c r="L514" s="217" t="str">
        <f t="shared" ca="1" si="64"/>
        <v>F0</v>
      </c>
      <c r="M514" s="217" t="str">
        <f t="shared" ca="1" si="65"/>
        <v>C2</v>
      </c>
      <c r="N514" s="217" t="str">
        <f t="shared" ca="1" si="66"/>
        <v>C2</v>
      </c>
    </row>
    <row r="515" spans="1:14" s="101" customFormat="1" ht="36" customHeight="1" x14ac:dyDescent="0.2">
      <c r="A515" s="76" t="s">
        <v>37</v>
      </c>
      <c r="B515" s="58" t="s">
        <v>185</v>
      </c>
      <c r="C515" s="77" t="s">
        <v>381</v>
      </c>
      <c r="D515" s="51"/>
      <c r="E515" s="52" t="s">
        <v>123</v>
      </c>
      <c r="F515" s="68">
        <v>7</v>
      </c>
      <c r="G515" s="54"/>
      <c r="H515" s="55">
        <f t="shared" si="69"/>
        <v>0</v>
      </c>
      <c r="I515" s="214" t="str">
        <f t="shared" ca="1" si="63"/>
        <v/>
      </c>
      <c r="J515" s="215" t="str">
        <f t="shared" si="67"/>
        <v>E035250 mm Drainage Connection Pipeeach</v>
      </c>
      <c r="K515" s="216">
        <f>MATCH(J515,'[4]Pay Items'!$K$1:$K$646,0)</f>
        <v>531</v>
      </c>
      <c r="L515" s="217" t="str">
        <f t="shared" ca="1" si="64"/>
        <v>F0</v>
      </c>
      <c r="M515" s="217" t="str">
        <f t="shared" ca="1" si="65"/>
        <v>C2</v>
      </c>
      <c r="N515" s="217" t="str">
        <f t="shared" ca="1" si="66"/>
        <v>C2</v>
      </c>
    </row>
    <row r="516" spans="1:14" s="101" customFormat="1" ht="36" customHeight="1" x14ac:dyDescent="0.2">
      <c r="A516" s="76" t="s">
        <v>37</v>
      </c>
      <c r="B516" s="58" t="s">
        <v>186</v>
      </c>
      <c r="C516" s="77" t="s">
        <v>608</v>
      </c>
      <c r="D516" s="51"/>
      <c r="E516" s="52" t="s">
        <v>123</v>
      </c>
      <c r="F516" s="68">
        <v>2</v>
      </c>
      <c r="G516" s="54"/>
      <c r="H516" s="55">
        <f t="shared" si="69"/>
        <v>0</v>
      </c>
      <c r="I516" s="214" t="str">
        <f t="shared" ca="1" si="63"/>
        <v/>
      </c>
      <c r="J516" s="215" t="str">
        <f t="shared" si="67"/>
        <v>E035300 mm Catch Basin Leadeach</v>
      </c>
      <c r="K516" s="216" t="e">
        <f>MATCH(J516,'[4]Pay Items'!$K$1:$K$646,0)</f>
        <v>#N/A</v>
      </c>
      <c r="L516" s="217" t="str">
        <f t="shared" ca="1" si="64"/>
        <v>F0</v>
      </c>
      <c r="M516" s="217" t="str">
        <f t="shared" ca="1" si="65"/>
        <v>C2</v>
      </c>
      <c r="N516" s="217" t="str">
        <f t="shared" ca="1" si="66"/>
        <v>C2</v>
      </c>
    </row>
    <row r="517" spans="1:14" s="101" customFormat="1" ht="48" customHeight="1" x14ac:dyDescent="0.2">
      <c r="A517" s="76" t="s">
        <v>43</v>
      </c>
      <c r="B517" s="49" t="s">
        <v>610</v>
      </c>
      <c r="C517" s="77" t="s">
        <v>337</v>
      </c>
      <c r="D517" s="51" t="s">
        <v>3</v>
      </c>
      <c r="E517" s="52"/>
      <c r="F517" s="62"/>
      <c r="G517" s="64"/>
      <c r="H517" s="55">
        <f t="shared" si="69"/>
        <v>0</v>
      </c>
      <c r="I517" s="214" t="str">
        <f t="shared" ca="1" si="63"/>
        <v>LOCKED</v>
      </c>
      <c r="J517" s="215" t="str">
        <f t="shared" si="67"/>
        <v>E042Connecting New Sewer Service to Existing Sewer ServiceCW 2130-R12</v>
      </c>
      <c r="K517" s="216">
        <f>MATCH(J517,'[4]Pay Items'!$K$1:$K$646,0)</f>
        <v>548</v>
      </c>
      <c r="L517" s="217" t="str">
        <f t="shared" ca="1" si="64"/>
        <v>F0</v>
      </c>
      <c r="M517" s="217" t="str">
        <f t="shared" ca="1" si="65"/>
        <v>C2</v>
      </c>
      <c r="N517" s="217" t="str">
        <f t="shared" ca="1" si="66"/>
        <v>C2</v>
      </c>
    </row>
    <row r="518" spans="1:14" s="101" customFormat="1" ht="36" customHeight="1" x14ac:dyDescent="0.2">
      <c r="A518" s="76" t="s">
        <v>44</v>
      </c>
      <c r="B518" s="58" t="s">
        <v>185</v>
      </c>
      <c r="C518" s="77" t="s">
        <v>380</v>
      </c>
      <c r="D518" s="51"/>
      <c r="E518" s="52" t="s">
        <v>123</v>
      </c>
      <c r="F518" s="68">
        <v>5</v>
      </c>
      <c r="G518" s="54"/>
      <c r="H518" s="55">
        <f t="shared" si="69"/>
        <v>0</v>
      </c>
      <c r="I518" s="214" t="str">
        <f t="shared" ca="1" si="63"/>
        <v/>
      </c>
      <c r="J518" s="215" t="str">
        <f t="shared" si="67"/>
        <v>E043300 mmeach</v>
      </c>
      <c r="K518" s="216" t="e">
        <f>MATCH(J518,'[4]Pay Items'!$K$1:$K$646,0)</f>
        <v>#N/A</v>
      </c>
      <c r="L518" s="217" t="str">
        <f t="shared" ca="1" si="64"/>
        <v>F0</v>
      </c>
      <c r="M518" s="217" t="str">
        <f t="shared" ca="1" si="65"/>
        <v>C2</v>
      </c>
      <c r="N518" s="217" t="str">
        <f t="shared" ca="1" si="66"/>
        <v>C2</v>
      </c>
    </row>
    <row r="519" spans="1:14" s="101" customFormat="1" ht="36" customHeight="1" x14ac:dyDescent="0.2">
      <c r="A519" s="48" t="s">
        <v>0</v>
      </c>
      <c r="B519" s="49" t="s">
        <v>611</v>
      </c>
      <c r="C519" s="50" t="s">
        <v>1</v>
      </c>
      <c r="D519" s="51" t="s">
        <v>401</v>
      </c>
      <c r="E519" s="52" t="s">
        <v>123</v>
      </c>
      <c r="F519" s="68">
        <v>11</v>
      </c>
      <c r="G519" s="54"/>
      <c r="H519" s="55">
        <f t="shared" si="69"/>
        <v>0</v>
      </c>
      <c r="I519" s="214" t="str">
        <f t="shared" ref="I519:I582" ca="1" si="70">IF(CELL("protect",$G519)=1, "LOCKED", "")</f>
        <v/>
      </c>
      <c r="J519" s="215" t="str">
        <f t="shared" si="67"/>
        <v>E050ACatch Basin CleaningCW 2140-R4each</v>
      </c>
      <c r="K519" s="216">
        <f>MATCH(J519,'[4]Pay Items'!$K$1:$K$646,0)</f>
        <v>557</v>
      </c>
      <c r="L519" s="217" t="str">
        <f t="shared" ref="L519:L582" ca="1" si="71">CELL("format",$F519)</f>
        <v>F0</v>
      </c>
      <c r="M519" s="217" t="str">
        <f t="shared" ref="M519:M582" ca="1" si="72">CELL("format",$G519)</f>
        <v>C2</v>
      </c>
      <c r="N519" s="217" t="str">
        <f t="shared" ref="N519:N582" ca="1" si="73">CELL("format",$H519)</f>
        <v>C2</v>
      </c>
    </row>
    <row r="520" spans="1:14" s="101" customFormat="1" ht="36" customHeight="1" x14ac:dyDescent="0.2">
      <c r="A520" s="102"/>
      <c r="B520" s="80"/>
      <c r="C520" s="61" t="s">
        <v>134</v>
      </c>
      <c r="D520" s="62"/>
      <c r="E520" s="71"/>
      <c r="F520" s="62"/>
      <c r="G520" s="64"/>
      <c r="H520" s="55">
        <f t="shared" si="69"/>
        <v>0</v>
      </c>
      <c r="I520" s="214" t="str">
        <f t="shared" ca="1" si="70"/>
        <v>LOCKED</v>
      </c>
      <c r="J520" s="215" t="str">
        <f t="shared" ref="J520:J583" si="74">CLEAN(CONCATENATE(TRIM($A520),TRIM($C520),IF(LEFT($D520)&lt;&gt;"E",TRIM($D520),),TRIM($E520)))</f>
        <v>ADJUSTMENTS</v>
      </c>
      <c r="K520" s="216">
        <f>MATCH(J520,'[4]Pay Items'!$K$1:$K$646,0)</f>
        <v>589</v>
      </c>
      <c r="L520" s="217" t="str">
        <f t="shared" ca="1" si="71"/>
        <v>F0</v>
      </c>
      <c r="M520" s="217" t="str">
        <f t="shared" ca="1" si="72"/>
        <v>C2</v>
      </c>
      <c r="N520" s="217" t="str">
        <f t="shared" ca="1" si="73"/>
        <v>C2</v>
      </c>
    </row>
    <row r="521" spans="1:14" s="101" customFormat="1" ht="36" customHeight="1" x14ac:dyDescent="0.2">
      <c r="A521" s="48" t="s">
        <v>145</v>
      </c>
      <c r="B521" s="49" t="s">
        <v>612</v>
      </c>
      <c r="C521" s="75" t="s">
        <v>398</v>
      </c>
      <c r="D521" s="74" t="s">
        <v>397</v>
      </c>
      <c r="E521" s="52" t="s">
        <v>123</v>
      </c>
      <c r="F521" s="68">
        <v>10</v>
      </c>
      <c r="G521" s="54"/>
      <c r="H521" s="55">
        <f t="shared" si="69"/>
        <v>0</v>
      </c>
      <c r="I521" s="214" t="str">
        <f t="shared" ca="1" si="70"/>
        <v/>
      </c>
      <c r="J521" s="215" t="str">
        <f t="shared" si="74"/>
        <v>F001Adjustment of Manholes/Catch Basins FramesCW 3210-R8each</v>
      </c>
      <c r="K521" s="216">
        <f>MATCH(J521,'[4]Pay Items'!$K$1:$K$646,0)</f>
        <v>590</v>
      </c>
      <c r="L521" s="217" t="str">
        <f t="shared" ca="1" si="71"/>
        <v>F0</v>
      </c>
      <c r="M521" s="217" t="str">
        <f t="shared" ca="1" si="72"/>
        <v>C2</v>
      </c>
      <c r="N521" s="217" t="str">
        <f t="shared" ca="1" si="73"/>
        <v>C2</v>
      </c>
    </row>
    <row r="522" spans="1:14" s="101" customFormat="1" ht="36" customHeight="1" x14ac:dyDescent="0.2">
      <c r="A522" s="48" t="s">
        <v>146</v>
      </c>
      <c r="B522" s="49" t="s">
        <v>613</v>
      </c>
      <c r="C522" s="50" t="s">
        <v>316</v>
      </c>
      <c r="D522" s="51" t="s">
        <v>3</v>
      </c>
      <c r="E522" s="52"/>
      <c r="F522" s="62"/>
      <c r="G522" s="64"/>
      <c r="H522" s="55">
        <f t="shared" si="69"/>
        <v>0</v>
      </c>
      <c r="I522" s="214" t="str">
        <f t="shared" ca="1" si="70"/>
        <v>LOCKED</v>
      </c>
      <c r="J522" s="215" t="str">
        <f t="shared" si="74"/>
        <v>F002Replacing Existing RisersCW 2130-R12</v>
      </c>
      <c r="K522" s="216">
        <f>MATCH(J522,'[4]Pay Items'!$K$1:$K$646,0)</f>
        <v>591</v>
      </c>
      <c r="L522" s="217" t="str">
        <f t="shared" ca="1" si="71"/>
        <v>F0</v>
      </c>
      <c r="M522" s="217" t="str">
        <f t="shared" ca="1" si="72"/>
        <v>C2</v>
      </c>
      <c r="N522" s="217" t="str">
        <f t="shared" ca="1" si="73"/>
        <v>C2</v>
      </c>
    </row>
    <row r="523" spans="1:14" s="101" customFormat="1" ht="36" customHeight="1" x14ac:dyDescent="0.2">
      <c r="A523" s="48" t="s">
        <v>317</v>
      </c>
      <c r="B523" s="58" t="s">
        <v>185</v>
      </c>
      <c r="C523" s="50" t="s">
        <v>321</v>
      </c>
      <c r="D523" s="51"/>
      <c r="E523" s="52" t="s">
        <v>125</v>
      </c>
      <c r="F523" s="97">
        <v>2</v>
      </c>
      <c r="G523" s="54"/>
      <c r="H523" s="55">
        <f t="shared" si="69"/>
        <v>0</v>
      </c>
      <c r="I523" s="214" t="str">
        <f t="shared" ca="1" si="70"/>
        <v/>
      </c>
      <c r="J523" s="215" t="str">
        <f t="shared" si="74"/>
        <v>F002APre-cast Concrete Risersvert. m</v>
      </c>
      <c r="K523" s="216">
        <f>MATCH(J523,'[4]Pay Items'!$K$1:$K$646,0)</f>
        <v>592</v>
      </c>
      <c r="L523" s="217" t="str">
        <f t="shared" ca="1" si="71"/>
        <v>F1</v>
      </c>
      <c r="M523" s="217" t="str">
        <f t="shared" ca="1" si="72"/>
        <v>C2</v>
      </c>
      <c r="N523" s="217" t="str">
        <f t="shared" ca="1" si="73"/>
        <v>C2</v>
      </c>
    </row>
    <row r="524" spans="1:14" s="101" customFormat="1" ht="36" customHeight="1" x14ac:dyDescent="0.2">
      <c r="A524" s="48" t="s">
        <v>147</v>
      </c>
      <c r="B524" s="49" t="s">
        <v>614</v>
      </c>
      <c r="C524" s="75" t="s">
        <v>430</v>
      </c>
      <c r="D524" s="74" t="s">
        <v>397</v>
      </c>
      <c r="E524" s="52"/>
      <c r="F524" s="62"/>
      <c r="G524" s="64"/>
      <c r="H524" s="55">
        <f t="shared" si="69"/>
        <v>0</v>
      </c>
      <c r="I524" s="214" t="str">
        <f t="shared" ca="1" si="70"/>
        <v>LOCKED</v>
      </c>
      <c r="J524" s="215" t="str">
        <f t="shared" si="74"/>
        <v>F003Lifter Rings (AP-010)CW 3210-R8</v>
      </c>
      <c r="K524" s="216">
        <f>MATCH(J524,'[4]Pay Items'!$K$1:$K$646,0)</f>
        <v>595</v>
      </c>
      <c r="L524" s="217" t="str">
        <f t="shared" ca="1" si="71"/>
        <v>F0</v>
      </c>
      <c r="M524" s="217" t="str">
        <f t="shared" ca="1" si="72"/>
        <v>C2</v>
      </c>
      <c r="N524" s="217" t="str">
        <f t="shared" ca="1" si="73"/>
        <v>C2</v>
      </c>
    </row>
    <row r="525" spans="1:14" s="101" customFormat="1" ht="36" customHeight="1" x14ac:dyDescent="0.2">
      <c r="A525" s="48" t="s">
        <v>148</v>
      </c>
      <c r="B525" s="58" t="s">
        <v>185</v>
      </c>
      <c r="C525" s="50" t="s">
        <v>364</v>
      </c>
      <c r="D525" s="51"/>
      <c r="E525" s="52" t="s">
        <v>123</v>
      </c>
      <c r="F525" s="68">
        <v>6</v>
      </c>
      <c r="G525" s="54"/>
      <c r="H525" s="55">
        <f t="shared" si="69"/>
        <v>0</v>
      </c>
      <c r="I525" s="214" t="str">
        <f t="shared" ca="1" si="70"/>
        <v/>
      </c>
      <c r="J525" s="215" t="str">
        <f t="shared" si="74"/>
        <v>F00551 mmeach</v>
      </c>
      <c r="K525" s="216">
        <f>MATCH(J525,'[4]Pay Items'!$K$1:$K$646,0)</f>
        <v>597</v>
      </c>
      <c r="L525" s="217" t="str">
        <f t="shared" ca="1" si="71"/>
        <v>F0</v>
      </c>
      <c r="M525" s="217" t="str">
        <f t="shared" ca="1" si="72"/>
        <v>C2</v>
      </c>
      <c r="N525" s="217" t="str">
        <f t="shared" ca="1" si="73"/>
        <v>C2</v>
      </c>
    </row>
    <row r="526" spans="1:14" s="101" customFormat="1" ht="36" customHeight="1" x14ac:dyDescent="0.2">
      <c r="A526" s="48" t="s">
        <v>149</v>
      </c>
      <c r="B526" s="49" t="s">
        <v>615</v>
      </c>
      <c r="C526" s="50" t="s">
        <v>298</v>
      </c>
      <c r="D526" s="74" t="s">
        <v>397</v>
      </c>
      <c r="E526" s="52" t="s">
        <v>123</v>
      </c>
      <c r="F526" s="68">
        <v>2</v>
      </c>
      <c r="G526" s="54"/>
      <c r="H526" s="55">
        <f t="shared" si="69"/>
        <v>0</v>
      </c>
      <c r="I526" s="214" t="str">
        <f t="shared" ca="1" si="70"/>
        <v/>
      </c>
      <c r="J526" s="215" t="str">
        <f t="shared" si="74"/>
        <v>F009Adjustment of Valve BoxesCW 3210-R8each</v>
      </c>
      <c r="K526" s="216">
        <f>MATCH(J526,'[4]Pay Items'!$K$1:$K$646,0)</f>
        <v>600</v>
      </c>
      <c r="L526" s="217" t="str">
        <f t="shared" ca="1" si="71"/>
        <v>F0</v>
      </c>
      <c r="M526" s="217" t="str">
        <f t="shared" ca="1" si="72"/>
        <v>C2</v>
      </c>
      <c r="N526" s="217" t="str">
        <f t="shared" ca="1" si="73"/>
        <v>C2</v>
      </c>
    </row>
    <row r="527" spans="1:14" s="101" customFormat="1" ht="36" customHeight="1" x14ac:dyDescent="0.2">
      <c r="A527" s="48" t="s">
        <v>244</v>
      </c>
      <c r="B527" s="49" t="s">
        <v>616</v>
      </c>
      <c r="C527" s="50" t="s">
        <v>300</v>
      </c>
      <c r="D527" s="74" t="s">
        <v>397</v>
      </c>
      <c r="E527" s="52" t="s">
        <v>123</v>
      </c>
      <c r="F527" s="68">
        <v>2</v>
      </c>
      <c r="G527" s="54"/>
      <c r="H527" s="55">
        <f t="shared" si="69"/>
        <v>0</v>
      </c>
      <c r="I527" s="214" t="str">
        <f t="shared" ca="1" si="70"/>
        <v/>
      </c>
      <c r="J527" s="215" t="str">
        <f t="shared" si="74"/>
        <v>F010Valve Box ExtensionsCW 3210-R8each</v>
      </c>
      <c r="K527" s="216">
        <f>MATCH(J527,'[4]Pay Items'!$K$1:$K$646,0)</f>
        <v>601</v>
      </c>
      <c r="L527" s="217" t="str">
        <f t="shared" ca="1" si="71"/>
        <v>F0</v>
      </c>
      <c r="M527" s="217" t="str">
        <f t="shared" ca="1" si="72"/>
        <v>C2</v>
      </c>
      <c r="N527" s="217" t="str">
        <f t="shared" ca="1" si="73"/>
        <v>C2</v>
      </c>
    </row>
    <row r="528" spans="1:14" s="101" customFormat="1" ht="36" customHeight="1" x14ac:dyDescent="0.2">
      <c r="A528" s="48" t="s">
        <v>150</v>
      </c>
      <c r="B528" s="49" t="s">
        <v>617</v>
      </c>
      <c r="C528" s="50" t="s">
        <v>299</v>
      </c>
      <c r="D528" s="74" t="s">
        <v>397</v>
      </c>
      <c r="E528" s="52" t="s">
        <v>123</v>
      </c>
      <c r="F528" s="68">
        <v>2</v>
      </c>
      <c r="G528" s="54"/>
      <c r="H528" s="55">
        <f t="shared" si="69"/>
        <v>0</v>
      </c>
      <c r="I528" s="214" t="str">
        <f t="shared" ca="1" si="70"/>
        <v/>
      </c>
      <c r="J528" s="215" t="str">
        <f t="shared" si="74"/>
        <v>F011Adjustment of Curb Stop BoxesCW 3210-R8each</v>
      </c>
      <c r="K528" s="216">
        <f>MATCH(J528,'[4]Pay Items'!$K$1:$K$646,0)</f>
        <v>602</v>
      </c>
      <c r="L528" s="217" t="str">
        <f t="shared" ca="1" si="71"/>
        <v>F0</v>
      </c>
      <c r="M528" s="217" t="str">
        <f t="shared" ca="1" si="72"/>
        <v>C2</v>
      </c>
      <c r="N528" s="217" t="str">
        <f t="shared" ca="1" si="73"/>
        <v>C2</v>
      </c>
    </row>
    <row r="529" spans="1:14" s="101" customFormat="1" ht="36" customHeight="1" x14ac:dyDescent="0.2">
      <c r="A529" s="81" t="s">
        <v>151</v>
      </c>
      <c r="B529" s="82" t="s">
        <v>618</v>
      </c>
      <c r="C529" s="75" t="s">
        <v>301</v>
      </c>
      <c r="D529" s="74" t="s">
        <v>397</v>
      </c>
      <c r="E529" s="83" t="s">
        <v>123</v>
      </c>
      <c r="F529" s="84">
        <v>2</v>
      </c>
      <c r="G529" s="85"/>
      <c r="H529" s="55">
        <f t="shared" si="69"/>
        <v>0</v>
      </c>
      <c r="I529" s="214" t="str">
        <f t="shared" ca="1" si="70"/>
        <v/>
      </c>
      <c r="J529" s="215" t="str">
        <f t="shared" si="74"/>
        <v>F018Curb Stop ExtensionsCW 3210-R8each</v>
      </c>
      <c r="K529" s="216">
        <f>MATCH(J529,'[4]Pay Items'!$K$1:$K$646,0)</f>
        <v>603</v>
      </c>
      <c r="L529" s="217" t="str">
        <f t="shared" ca="1" si="71"/>
        <v>F0</v>
      </c>
      <c r="M529" s="217" t="str">
        <f t="shared" ca="1" si="72"/>
        <v>C2</v>
      </c>
      <c r="N529" s="217" t="str">
        <f t="shared" ca="1" si="73"/>
        <v>C2</v>
      </c>
    </row>
    <row r="530" spans="1:14" s="101" customFormat="1" ht="36" customHeight="1" x14ac:dyDescent="0.2">
      <c r="A530" s="102"/>
      <c r="B530" s="60"/>
      <c r="C530" s="61" t="s">
        <v>135</v>
      </c>
      <c r="D530" s="62"/>
      <c r="E530" s="63"/>
      <c r="F530" s="62"/>
      <c r="G530" s="64"/>
      <c r="H530" s="55">
        <f t="shared" si="69"/>
        <v>0</v>
      </c>
      <c r="I530" s="214" t="str">
        <f t="shared" ca="1" si="70"/>
        <v>LOCKED</v>
      </c>
      <c r="J530" s="215" t="str">
        <f t="shared" si="74"/>
        <v>LANDSCAPING</v>
      </c>
      <c r="K530" s="216">
        <f>MATCH(J530,'[4]Pay Items'!$K$1:$K$646,0)</f>
        <v>618</v>
      </c>
      <c r="L530" s="217" t="str">
        <f t="shared" ca="1" si="71"/>
        <v>F0</v>
      </c>
      <c r="M530" s="217" t="str">
        <f t="shared" ca="1" si="72"/>
        <v>C2</v>
      </c>
      <c r="N530" s="217" t="str">
        <f t="shared" ca="1" si="73"/>
        <v>C2</v>
      </c>
    </row>
    <row r="531" spans="1:14" s="101" customFormat="1" ht="36" customHeight="1" x14ac:dyDescent="0.2">
      <c r="A531" s="65" t="s">
        <v>152</v>
      </c>
      <c r="B531" s="49" t="s">
        <v>619</v>
      </c>
      <c r="C531" s="50" t="s">
        <v>91</v>
      </c>
      <c r="D531" s="51" t="s">
        <v>453</v>
      </c>
      <c r="E531" s="52"/>
      <c r="F531" s="62"/>
      <c r="G531" s="64"/>
      <c r="H531" s="55">
        <f t="shared" si="69"/>
        <v>0</v>
      </c>
      <c r="I531" s="214" t="str">
        <f t="shared" ca="1" si="70"/>
        <v>LOCKED</v>
      </c>
      <c r="J531" s="215" t="str">
        <f t="shared" si="74"/>
        <v>G001SoddingCW 3510-R9</v>
      </c>
      <c r="K531" s="216">
        <f>MATCH(J531,'[4]Pay Items'!$K$1:$K$646,0)</f>
        <v>619</v>
      </c>
      <c r="L531" s="217" t="str">
        <f t="shared" ca="1" si="71"/>
        <v>F0</v>
      </c>
      <c r="M531" s="217" t="str">
        <f t="shared" ca="1" si="72"/>
        <v>C2</v>
      </c>
      <c r="N531" s="217" t="str">
        <f t="shared" ca="1" si="73"/>
        <v>C2</v>
      </c>
    </row>
    <row r="532" spans="1:14" s="101" customFormat="1" ht="36" customHeight="1" x14ac:dyDescent="0.2">
      <c r="A532" s="65" t="s">
        <v>153</v>
      </c>
      <c r="B532" s="58" t="s">
        <v>185</v>
      </c>
      <c r="C532" s="50" t="s">
        <v>365</v>
      </c>
      <c r="D532" s="51"/>
      <c r="E532" s="52" t="s">
        <v>120</v>
      </c>
      <c r="F532" s="53">
        <v>20</v>
      </c>
      <c r="G532" s="54"/>
      <c r="H532" s="55">
        <f t="shared" ref="H532:H533" si="75">ROUND(G532*F532,2)</f>
        <v>0</v>
      </c>
      <c r="I532" s="214" t="str">
        <f t="shared" ca="1" si="70"/>
        <v/>
      </c>
      <c r="J532" s="215" t="str">
        <f t="shared" si="74"/>
        <v>G002width &lt; 600 mmm²</v>
      </c>
      <c r="K532" s="216">
        <f>MATCH(J532,'[4]Pay Items'!$K$1:$K$646,0)</f>
        <v>620</v>
      </c>
      <c r="L532" s="217" t="str">
        <f t="shared" ca="1" si="71"/>
        <v>F0</v>
      </c>
      <c r="M532" s="217" t="str">
        <f t="shared" ca="1" si="72"/>
        <v>C2</v>
      </c>
      <c r="N532" s="217" t="str">
        <f t="shared" ca="1" si="73"/>
        <v>C2</v>
      </c>
    </row>
    <row r="533" spans="1:14" s="101" customFormat="1" ht="36" customHeight="1" x14ac:dyDescent="0.2">
      <c r="A533" s="65" t="s">
        <v>154</v>
      </c>
      <c r="B533" s="58" t="s">
        <v>186</v>
      </c>
      <c r="C533" s="50" t="s">
        <v>366</v>
      </c>
      <c r="D533" s="51"/>
      <c r="E533" s="52" t="s">
        <v>120</v>
      </c>
      <c r="F533" s="53">
        <v>130</v>
      </c>
      <c r="G533" s="54"/>
      <c r="H533" s="55">
        <f t="shared" si="75"/>
        <v>0</v>
      </c>
      <c r="I533" s="214" t="str">
        <f t="shared" ca="1" si="70"/>
        <v/>
      </c>
      <c r="J533" s="215" t="str">
        <f t="shared" si="74"/>
        <v>G003width &gt; or = 600 mmm²</v>
      </c>
      <c r="K533" s="216">
        <f>MATCH(J533,'[4]Pay Items'!$K$1:$K$646,0)</f>
        <v>621</v>
      </c>
      <c r="L533" s="217" t="str">
        <f t="shared" ca="1" si="71"/>
        <v>F0</v>
      </c>
      <c r="M533" s="217" t="str">
        <f t="shared" ca="1" si="72"/>
        <v>C2</v>
      </c>
      <c r="N533" s="217" t="str">
        <f t="shared" ca="1" si="73"/>
        <v>C2</v>
      </c>
    </row>
    <row r="534" spans="1:14" s="42" customFormat="1" ht="12" customHeight="1" x14ac:dyDescent="0.2">
      <c r="A534" s="39"/>
      <c r="B534" s="86"/>
      <c r="C534" s="87"/>
      <c r="D534" s="45"/>
      <c r="E534" s="32"/>
      <c r="F534" s="46"/>
      <c r="G534" s="31"/>
      <c r="H534" s="47"/>
      <c r="I534" s="214" t="str">
        <f t="shared" ca="1" si="70"/>
        <v>LOCKED</v>
      </c>
      <c r="J534" s="215" t="str">
        <f t="shared" si="74"/>
        <v/>
      </c>
      <c r="K534" s="216" t="e">
        <f>MATCH(J534,'[4]Pay Items'!$K$1:$K$646,0)</f>
        <v>#N/A</v>
      </c>
      <c r="L534" s="217" t="str">
        <f t="shared" ca="1" si="71"/>
        <v>G</v>
      </c>
      <c r="M534" s="217" t="str">
        <f t="shared" ca="1" si="72"/>
        <v>C2</v>
      </c>
      <c r="N534" s="217" t="str">
        <f t="shared" ca="1" si="73"/>
        <v>C2</v>
      </c>
    </row>
    <row r="535" spans="1:14" s="42" customFormat="1" ht="60" customHeight="1" thickBot="1" x14ac:dyDescent="0.25">
      <c r="A535" s="39"/>
      <c r="B535" s="89" t="s">
        <v>308</v>
      </c>
      <c r="C535" s="240" t="str">
        <f>C466</f>
        <v>ASPHALT REHABILITATION:  WILDWOOD PARK G FROM SOUTH DRIVE TO WILDWOOD STREET, AND WILDWOOD PARK H FROM SOUTH DRIVE TO SOUTH DRIVE</v>
      </c>
      <c r="D535" s="241"/>
      <c r="E535" s="241"/>
      <c r="F535" s="242"/>
      <c r="G535" s="98" t="s">
        <v>483</v>
      </c>
      <c r="H535" s="98">
        <f>SUM(H466:H534)</f>
        <v>0</v>
      </c>
      <c r="I535" s="214" t="str">
        <f t="shared" ca="1" si="70"/>
        <v>LOCKED</v>
      </c>
      <c r="J535" s="215" t="str">
        <f t="shared" si="74"/>
        <v>ASPHALT REHABILITATION: WILDWOOD PARK G FROM SOUTH DRIVE TO WILDWOOD STREET, AND WILDWOOD PARK H FROM SOUTH DRIVE TO SOUTH DRIVE</v>
      </c>
      <c r="K535" s="216" t="e">
        <f>MATCH(J535,'[4]Pay Items'!$K$1:$K$646,0)</f>
        <v>#N/A</v>
      </c>
      <c r="L535" s="217" t="str">
        <f t="shared" ca="1" si="71"/>
        <v>G</v>
      </c>
      <c r="M535" s="217" t="str">
        <f t="shared" ca="1" si="72"/>
        <v>C2</v>
      </c>
      <c r="N535" s="217" t="str">
        <f t="shared" ca="1" si="73"/>
        <v>C2</v>
      </c>
    </row>
    <row r="536" spans="1:14" s="42" customFormat="1" ht="48" customHeight="1" thickTop="1" x14ac:dyDescent="0.2">
      <c r="A536" s="39"/>
      <c r="B536" s="40" t="s">
        <v>309</v>
      </c>
      <c r="C536" s="255" t="s">
        <v>620</v>
      </c>
      <c r="D536" s="256"/>
      <c r="E536" s="256"/>
      <c r="F536" s="257"/>
      <c r="G536" s="39"/>
      <c r="H536" s="41"/>
      <c r="I536" s="214" t="str">
        <f t="shared" ca="1" si="70"/>
        <v>LOCKED</v>
      </c>
      <c r="J536" s="215" t="str">
        <f t="shared" si="74"/>
        <v>CONCRETE PAVEMENT REHABILITATION: CLARE AVENUE FROM CASEY STREET TO ECCLES STREET</v>
      </c>
      <c r="K536" s="216" t="e">
        <f>MATCH(J536,'[4]Pay Items'!$K$1:$K$646,0)</f>
        <v>#N/A</v>
      </c>
      <c r="L536" s="217" t="str">
        <f t="shared" ca="1" si="71"/>
        <v>G</v>
      </c>
      <c r="M536" s="217" t="str">
        <f t="shared" ca="1" si="72"/>
        <v>C2</v>
      </c>
      <c r="N536" s="217" t="str">
        <f t="shared" ca="1" si="73"/>
        <v>C2</v>
      </c>
    </row>
    <row r="537" spans="1:14" s="42" customFormat="1" ht="36" customHeight="1" x14ac:dyDescent="0.2">
      <c r="A537" s="39"/>
      <c r="B537" s="43"/>
      <c r="C537" s="44" t="s">
        <v>131</v>
      </c>
      <c r="D537" s="45"/>
      <c r="E537" s="46" t="s">
        <v>115</v>
      </c>
      <c r="F537" s="62"/>
      <c r="G537" s="64"/>
      <c r="H537" s="55">
        <f t="shared" ref="H537" si="76">ROUND(G537*F537,2)</f>
        <v>0</v>
      </c>
      <c r="I537" s="214" t="str">
        <f t="shared" ca="1" si="70"/>
        <v>LOCKED</v>
      </c>
      <c r="J537" s="215" t="str">
        <f t="shared" si="74"/>
        <v>EARTH AND BASE WORKS</v>
      </c>
      <c r="K537" s="216">
        <f>MATCH(J537,'[4]Pay Items'!$K$1:$K$646,0)</f>
        <v>3</v>
      </c>
      <c r="L537" s="217" t="str">
        <f t="shared" ca="1" si="71"/>
        <v>F0</v>
      </c>
      <c r="M537" s="217" t="str">
        <f t="shared" ca="1" si="72"/>
        <v>C2</v>
      </c>
      <c r="N537" s="217" t="str">
        <f t="shared" ca="1" si="73"/>
        <v>C2</v>
      </c>
    </row>
    <row r="538" spans="1:14" s="101" customFormat="1" ht="36" customHeight="1" x14ac:dyDescent="0.2">
      <c r="A538" s="48" t="s">
        <v>236</v>
      </c>
      <c r="B538" s="49" t="s">
        <v>245</v>
      </c>
      <c r="C538" s="50" t="s">
        <v>53</v>
      </c>
      <c r="D538" s="51" t="s">
        <v>443</v>
      </c>
      <c r="E538" s="52" t="s">
        <v>121</v>
      </c>
      <c r="F538" s="53">
        <v>60</v>
      </c>
      <c r="G538" s="54"/>
      <c r="H538" s="55">
        <f t="shared" ref="H538:H601" si="77">ROUND(G538*F538,2)</f>
        <v>0</v>
      </c>
      <c r="I538" s="214" t="str">
        <f t="shared" ca="1" si="70"/>
        <v/>
      </c>
      <c r="J538" s="215" t="str">
        <f t="shared" si="74"/>
        <v>A003ExcavationCW 3110-R22m³</v>
      </c>
      <c r="K538" s="216">
        <f>MATCH(J538,'[4]Pay Items'!$K$1:$K$646,0)</f>
        <v>6</v>
      </c>
      <c r="L538" s="217" t="str">
        <f t="shared" ca="1" si="71"/>
        <v>F0</v>
      </c>
      <c r="M538" s="217" t="str">
        <f t="shared" ca="1" si="72"/>
        <v>C2</v>
      </c>
      <c r="N538" s="217" t="str">
        <f t="shared" ca="1" si="73"/>
        <v>C2</v>
      </c>
    </row>
    <row r="539" spans="1:14" s="101" customFormat="1" ht="36" customHeight="1" x14ac:dyDescent="0.2">
      <c r="A539" s="57" t="s">
        <v>157</v>
      </c>
      <c r="B539" s="49" t="s">
        <v>92</v>
      </c>
      <c r="C539" s="50" t="s">
        <v>179</v>
      </c>
      <c r="D539" s="51" t="s">
        <v>443</v>
      </c>
      <c r="E539" s="52"/>
      <c r="F539" s="62"/>
      <c r="G539" s="64"/>
      <c r="H539" s="55">
        <f t="shared" si="77"/>
        <v>0</v>
      </c>
      <c r="I539" s="214" t="str">
        <f t="shared" ca="1" si="70"/>
        <v>LOCKED</v>
      </c>
      <c r="J539" s="215" t="str">
        <f t="shared" si="74"/>
        <v>A010Supplying and Placing Base Course MaterialCW 3110-R22</v>
      </c>
      <c r="K539" s="216">
        <f>MATCH(J539,'[4]Pay Items'!$K$1:$K$646,0)</f>
        <v>27</v>
      </c>
      <c r="L539" s="217" t="str">
        <f t="shared" ca="1" si="71"/>
        <v>F0</v>
      </c>
      <c r="M539" s="217" t="str">
        <f t="shared" ca="1" si="72"/>
        <v>C2</v>
      </c>
      <c r="N539" s="217" t="str">
        <f t="shared" ca="1" si="73"/>
        <v>C2</v>
      </c>
    </row>
    <row r="540" spans="1:14" s="101" customFormat="1" ht="36" customHeight="1" x14ac:dyDescent="0.2">
      <c r="A540" s="57" t="s">
        <v>406</v>
      </c>
      <c r="B540" s="58" t="s">
        <v>185</v>
      </c>
      <c r="C540" s="50" t="s">
        <v>407</v>
      </c>
      <c r="D540" s="51" t="s">
        <v>115</v>
      </c>
      <c r="E540" s="52" t="s">
        <v>121</v>
      </c>
      <c r="F540" s="53">
        <v>60</v>
      </c>
      <c r="G540" s="54"/>
      <c r="H540" s="55">
        <f t="shared" si="77"/>
        <v>0</v>
      </c>
      <c r="I540" s="214" t="str">
        <f t="shared" ca="1" si="70"/>
        <v/>
      </c>
      <c r="J540" s="215" t="str">
        <f t="shared" si="74"/>
        <v>A010A1Base Course Material - Granular A Limestonem³</v>
      </c>
      <c r="K540" s="216">
        <f>MATCH(J540,'[4]Pay Items'!$K$1:$K$646,0)</f>
        <v>28</v>
      </c>
      <c r="L540" s="217" t="str">
        <f t="shared" ca="1" si="71"/>
        <v>F0</v>
      </c>
      <c r="M540" s="217" t="str">
        <f t="shared" ca="1" si="72"/>
        <v>C2</v>
      </c>
      <c r="N540" s="217" t="str">
        <f t="shared" ca="1" si="73"/>
        <v>C2</v>
      </c>
    </row>
    <row r="541" spans="1:14" s="101" customFormat="1" ht="36" customHeight="1" x14ac:dyDescent="0.2">
      <c r="A541" s="48" t="s">
        <v>158</v>
      </c>
      <c r="B541" s="49" t="s">
        <v>266</v>
      </c>
      <c r="C541" s="50" t="s">
        <v>57</v>
      </c>
      <c r="D541" s="51" t="s">
        <v>443</v>
      </c>
      <c r="E541" s="52" t="s">
        <v>120</v>
      </c>
      <c r="F541" s="53">
        <v>1800</v>
      </c>
      <c r="G541" s="54"/>
      <c r="H541" s="55">
        <f t="shared" si="77"/>
        <v>0</v>
      </c>
      <c r="I541" s="214" t="str">
        <f t="shared" ca="1" si="70"/>
        <v/>
      </c>
      <c r="J541" s="215" t="str">
        <f t="shared" si="74"/>
        <v>A012Grading of BoulevardsCW 3110-R22m²</v>
      </c>
      <c r="K541" s="216">
        <f>MATCH(J541,'[4]Pay Items'!$K$1:$K$646,0)</f>
        <v>37</v>
      </c>
      <c r="L541" s="217" t="str">
        <f t="shared" ca="1" si="71"/>
        <v>F0</v>
      </c>
      <c r="M541" s="217" t="str">
        <f t="shared" ca="1" si="72"/>
        <v>C2</v>
      </c>
      <c r="N541" s="217" t="str">
        <f t="shared" ca="1" si="73"/>
        <v>C2</v>
      </c>
    </row>
    <row r="542" spans="1:14" s="101" customFormat="1" ht="36" customHeight="1" x14ac:dyDescent="0.2">
      <c r="A542" s="102"/>
      <c r="B542" s="60"/>
      <c r="C542" s="61" t="s">
        <v>464</v>
      </c>
      <c r="D542" s="62"/>
      <c r="E542" s="63"/>
      <c r="F542" s="62"/>
      <c r="G542" s="64"/>
      <c r="H542" s="55">
        <f t="shared" si="77"/>
        <v>0</v>
      </c>
      <c r="I542" s="214" t="str">
        <f t="shared" ca="1" si="70"/>
        <v>LOCKED</v>
      </c>
      <c r="J542" s="215" t="str">
        <f t="shared" si="74"/>
        <v>ROADWORKS - REMOVALS/RENEWALS</v>
      </c>
      <c r="K542" s="216" t="e">
        <f>MATCH(J542,'[4]Pay Items'!$K$1:$K$646,0)</f>
        <v>#N/A</v>
      </c>
      <c r="L542" s="217" t="str">
        <f t="shared" ca="1" si="71"/>
        <v>F0</v>
      </c>
      <c r="M542" s="217" t="str">
        <f t="shared" ca="1" si="72"/>
        <v>C2</v>
      </c>
      <c r="N542" s="217" t="str">
        <f t="shared" ca="1" si="73"/>
        <v>C2</v>
      </c>
    </row>
    <row r="543" spans="1:14" s="101" customFormat="1" ht="36" customHeight="1" x14ac:dyDescent="0.2">
      <c r="A543" s="65" t="s">
        <v>198</v>
      </c>
      <c r="B543" s="49" t="s">
        <v>267</v>
      </c>
      <c r="C543" s="50" t="s">
        <v>176</v>
      </c>
      <c r="D543" s="51" t="s">
        <v>443</v>
      </c>
      <c r="E543" s="52"/>
      <c r="F543" s="62"/>
      <c r="G543" s="64"/>
      <c r="H543" s="55">
        <f t="shared" si="77"/>
        <v>0</v>
      </c>
      <c r="I543" s="214" t="str">
        <f t="shared" ca="1" si="70"/>
        <v>LOCKED</v>
      </c>
      <c r="J543" s="215" t="str">
        <f t="shared" si="74"/>
        <v>B001Pavement RemovalCW 3110-R22</v>
      </c>
      <c r="K543" s="216">
        <f>MATCH(J543,'[4]Pay Items'!$K$1:$K$646,0)</f>
        <v>69</v>
      </c>
      <c r="L543" s="217" t="str">
        <f t="shared" ca="1" si="71"/>
        <v>F0</v>
      </c>
      <c r="M543" s="217" t="str">
        <f t="shared" ca="1" si="72"/>
        <v>C2</v>
      </c>
      <c r="N543" s="217" t="str">
        <f t="shared" ca="1" si="73"/>
        <v>C2</v>
      </c>
    </row>
    <row r="544" spans="1:14" s="101" customFormat="1" ht="36" customHeight="1" x14ac:dyDescent="0.2">
      <c r="A544" s="65" t="s">
        <v>237</v>
      </c>
      <c r="B544" s="58" t="s">
        <v>185</v>
      </c>
      <c r="C544" s="50" t="s">
        <v>177</v>
      </c>
      <c r="D544" s="51" t="s">
        <v>115</v>
      </c>
      <c r="E544" s="52" t="s">
        <v>120</v>
      </c>
      <c r="F544" s="53">
        <v>25</v>
      </c>
      <c r="G544" s="54"/>
      <c r="H544" s="55">
        <f t="shared" si="77"/>
        <v>0</v>
      </c>
      <c r="I544" s="214" t="str">
        <f t="shared" ca="1" si="70"/>
        <v/>
      </c>
      <c r="J544" s="215" t="str">
        <f t="shared" si="74"/>
        <v>B002Concrete Pavementm²</v>
      </c>
      <c r="K544" s="216">
        <f>MATCH(J544,'[4]Pay Items'!$K$1:$K$646,0)</f>
        <v>70</v>
      </c>
      <c r="L544" s="217" t="str">
        <f t="shared" ca="1" si="71"/>
        <v>F0</v>
      </c>
      <c r="M544" s="217" t="str">
        <f t="shared" ca="1" si="72"/>
        <v>C2</v>
      </c>
      <c r="N544" s="217" t="str">
        <f t="shared" ca="1" si="73"/>
        <v>C2</v>
      </c>
    </row>
    <row r="545" spans="1:14" s="101" customFormat="1" ht="36" customHeight="1" x14ac:dyDescent="0.2">
      <c r="A545" s="65" t="s">
        <v>160</v>
      </c>
      <c r="B545" s="58" t="s">
        <v>186</v>
      </c>
      <c r="C545" s="50" t="s">
        <v>178</v>
      </c>
      <c r="D545" s="51" t="s">
        <v>115</v>
      </c>
      <c r="E545" s="52" t="s">
        <v>120</v>
      </c>
      <c r="F545" s="53">
        <v>50</v>
      </c>
      <c r="G545" s="54"/>
      <c r="H545" s="55">
        <f t="shared" si="77"/>
        <v>0</v>
      </c>
      <c r="I545" s="214" t="str">
        <f t="shared" ca="1" si="70"/>
        <v/>
      </c>
      <c r="J545" s="215" t="str">
        <f t="shared" si="74"/>
        <v>B003Asphalt Pavementm²</v>
      </c>
      <c r="K545" s="216">
        <f>MATCH(J545,'[4]Pay Items'!$K$1:$K$646,0)</f>
        <v>71</v>
      </c>
      <c r="L545" s="217" t="str">
        <f t="shared" ca="1" si="71"/>
        <v>F0</v>
      </c>
      <c r="M545" s="217" t="str">
        <f t="shared" ca="1" si="72"/>
        <v>C2</v>
      </c>
      <c r="N545" s="217" t="str">
        <f t="shared" ca="1" si="73"/>
        <v>C2</v>
      </c>
    </row>
    <row r="546" spans="1:14" s="101" customFormat="1" ht="36" customHeight="1" x14ac:dyDescent="0.2">
      <c r="A546" s="65" t="s">
        <v>161</v>
      </c>
      <c r="B546" s="49" t="s">
        <v>268</v>
      </c>
      <c r="C546" s="50" t="s">
        <v>246</v>
      </c>
      <c r="D546" s="51" t="s">
        <v>372</v>
      </c>
      <c r="E546" s="52"/>
      <c r="F546" s="62"/>
      <c r="G546" s="64"/>
      <c r="H546" s="55">
        <f t="shared" si="77"/>
        <v>0</v>
      </c>
      <c r="I546" s="214" t="str">
        <f t="shared" ca="1" si="70"/>
        <v>LOCKED</v>
      </c>
      <c r="J546" s="215" t="str">
        <f t="shared" si="74"/>
        <v>B004Slab ReplacementCW 3230-R8</v>
      </c>
      <c r="K546" s="216">
        <f>MATCH(J546,'[4]Pay Items'!$K$1:$K$646,0)</f>
        <v>72</v>
      </c>
      <c r="L546" s="217" t="str">
        <f t="shared" ca="1" si="71"/>
        <v>F0</v>
      </c>
      <c r="M546" s="217" t="str">
        <f t="shared" ca="1" si="72"/>
        <v>C2</v>
      </c>
      <c r="N546" s="217" t="str">
        <f t="shared" ca="1" si="73"/>
        <v>C2</v>
      </c>
    </row>
    <row r="547" spans="1:14" s="101" customFormat="1" ht="48" customHeight="1" x14ac:dyDescent="0.2">
      <c r="A547" s="65" t="s">
        <v>162</v>
      </c>
      <c r="B547" s="58" t="s">
        <v>185</v>
      </c>
      <c r="C547" s="50" t="s">
        <v>561</v>
      </c>
      <c r="D547" s="51" t="s">
        <v>115</v>
      </c>
      <c r="E547" s="52" t="s">
        <v>120</v>
      </c>
      <c r="F547" s="53">
        <v>140</v>
      </c>
      <c r="G547" s="54"/>
      <c r="H547" s="55">
        <f t="shared" si="77"/>
        <v>0</v>
      </c>
      <c r="I547" s="214" t="str">
        <f t="shared" ca="1" si="70"/>
        <v/>
      </c>
      <c r="J547" s="215" t="str">
        <f t="shared" si="74"/>
        <v>B014150 mm Type 2 Concrete Pavement (Reinforced)m²</v>
      </c>
      <c r="K547" s="216" t="e">
        <f>MATCH(J547,'[4]Pay Items'!$K$1:$K$646,0)</f>
        <v>#N/A</v>
      </c>
      <c r="L547" s="217" t="str">
        <f t="shared" ca="1" si="71"/>
        <v>F0</v>
      </c>
      <c r="M547" s="217" t="str">
        <f t="shared" ca="1" si="72"/>
        <v>C2</v>
      </c>
      <c r="N547" s="217" t="str">
        <f t="shared" ca="1" si="73"/>
        <v>C2</v>
      </c>
    </row>
    <row r="548" spans="1:14" s="101" customFormat="1" ht="36" customHeight="1" x14ac:dyDescent="0.2">
      <c r="A548" s="65" t="s">
        <v>163</v>
      </c>
      <c r="B548" s="49" t="s">
        <v>269</v>
      </c>
      <c r="C548" s="50" t="s">
        <v>247</v>
      </c>
      <c r="D548" s="51" t="s">
        <v>445</v>
      </c>
      <c r="E548" s="52"/>
      <c r="F548" s="62"/>
      <c r="G548" s="64"/>
      <c r="H548" s="55">
        <f t="shared" si="77"/>
        <v>0</v>
      </c>
      <c r="I548" s="214" t="str">
        <f t="shared" ca="1" si="70"/>
        <v>LOCKED</v>
      </c>
      <c r="J548" s="215" t="str">
        <f t="shared" si="74"/>
        <v>B017Partial Slab PatchesCW 3230-R8</v>
      </c>
      <c r="K548" s="216">
        <f>MATCH(J548,'[4]Pay Items'!$K$1:$K$646,0)</f>
        <v>85</v>
      </c>
      <c r="L548" s="217" t="str">
        <f t="shared" ca="1" si="71"/>
        <v>F0</v>
      </c>
      <c r="M548" s="217" t="str">
        <f t="shared" ca="1" si="72"/>
        <v>C2</v>
      </c>
      <c r="N548" s="217" t="str">
        <f t="shared" ca="1" si="73"/>
        <v>C2</v>
      </c>
    </row>
    <row r="549" spans="1:14" s="101" customFormat="1" ht="36" customHeight="1" x14ac:dyDescent="0.2">
      <c r="A549" s="65" t="s">
        <v>164</v>
      </c>
      <c r="B549" s="58" t="s">
        <v>185</v>
      </c>
      <c r="C549" s="50" t="s">
        <v>465</v>
      </c>
      <c r="D549" s="51" t="s">
        <v>115</v>
      </c>
      <c r="E549" s="52" t="s">
        <v>120</v>
      </c>
      <c r="F549" s="53">
        <v>20</v>
      </c>
      <c r="G549" s="54"/>
      <c r="H549" s="55">
        <f t="shared" si="77"/>
        <v>0</v>
      </c>
      <c r="I549" s="214" t="str">
        <f t="shared" ca="1" si="70"/>
        <v/>
      </c>
      <c r="J549" s="215" t="str">
        <f t="shared" si="74"/>
        <v>B030150 mm Type 2 Concrete Pavement (Type A)m²</v>
      </c>
      <c r="K549" s="216" t="e">
        <f>MATCH(J549,'[4]Pay Items'!$K$1:$K$646,0)</f>
        <v>#N/A</v>
      </c>
      <c r="L549" s="217" t="str">
        <f t="shared" ca="1" si="71"/>
        <v>F0</v>
      </c>
      <c r="M549" s="217" t="str">
        <f t="shared" ca="1" si="72"/>
        <v>C2</v>
      </c>
      <c r="N549" s="217" t="str">
        <f t="shared" ca="1" si="73"/>
        <v>C2</v>
      </c>
    </row>
    <row r="550" spans="1:14" s="101" customFormat="1" ht="36" customHeight="1" x14ac:dyDescent="0.2">
      <c r="A550" s="65" t="s">
        <v>165</v>
      </c>
      <c r="B550" s="58" t="s">
        <v>186</v>
      </c>
      <c r="C550" s="50" t="s">
        <v>466</v>
      </c>
      <c r="D550" s="51" t="s">
        <v>115</v>
      </c>
      <c r="E550" s="52" t="s">
        <v>120</v>
      </c>
      <c r="F550" s="53">
        <v>60</v>
      </c>
      <c r="G550" s="54"/>
      <c r="H550" s="55">
        <f t="shared" si="77"/>
        <v>0</v>
      </c>
      <c r="I550" s="214" t="str">
        <f t="shared" ca="1" si="70"/>
        <v/>
      </c>
      <c r="J550" s="215" t="str">
        <f t="shared" si="74"/>
        <v>B031150 mm Type 2 Concrete Pavement (Type B)m²</v>
      </c>
      <c r="K550" s="216" t="e">
        <f>MATCH(J550,'[4]Pay Items'!$K$1:$K$646,0)</f>
        <v>#N/A</v>
      </c>
      <c r="L550" s="217" t="str">
        <f t="shared" ca="1" si="71"/>
        <v>F0</v>
      </c>
      <c r="M550" s="217" t="str">
        <f t="shared" ca="1" si="72"/>
        <v>C2</v>
      </c>
      <c r="N550" s="217" t="str">
        <f t="shared" ca="1" si="73"/>
        <v>C2</v>
      </c>
    </row>
    <row r="551" spans="1:14" s="101" customFormat="1" ht="36" customHeight="1" x14ac:dyDescent="0.2">
      <c r="A551" s="65" t="s">
        <v>345</v>
      </c>
      <c r="B551" s="49" t="s">
        <v>270</v>
      </c>
      <c r="C551" s="50" t="s">
        <v>290</v>
      </c>
      <c r="D551" s="51" t="s">
        <v>445</v>
      </c>
      <c r="E551" s="52"/>
      <c r="F551" s="62"/>
      <c r="G551" s="64"/>
      <c r="H551" s="55">
        <f t="shared" si="77"/>
        <v>0</v>
      </c>
      <c r="I551" s="214" t="str">
        <f t="shared" ca="1" si="70"/>
        <v>LOCKED</v>
      </c>
      <c r="J551" s="215" t="str">
        <f t="shared" si="74"/>
        <v>B064-72Slab Replacement - Early Opening (72 hour)CW 3230-R8</v>
      </c>
      <c r="K551" s="216">
        <f>MATCH(J551,'[4]Pay Items'!$K$1:$K$646,0)</f>
        <v>132</v>
      </c>
      <c r="L551" s="217" t="str">
        <f t="shared" ca="1" si="71"/>
        <v>F0</v>
      </c>
      <c r="M551" s="217" t="str">
        <f t="shared" ca="1" si="72"/>
        <v>C2</v>
      </c>
      <c r="N551" s="217" t="str">
        <f t="shared" ca="1" si="73"/>
        <v>C2</v>
      </c>
    </row>
    <row r="552" spans="1:14" s="101" customFormat="1" ht="48" customHeight="1" x14ac:dyDescent="0.2">
      <c r="A552" s="65" t="s">
        <v>346</v>
      </c>
      <c r="B552" s="58" t="s">
        <v>185</v>
      </c>
      <c r="C552" s="50" t="s">
        <v>561</v>
      </c>
      <c r="D552" s="51" t="s">
        <v>115</v>
      </c>
      <c r="E552" s="52" t="s">
        <v>120</v>
      </c>
      <c r="F552" s="53">
        <v>130</v>
      </c>
      <c r="G552" s="54"/>
      <c r="H552" s="55">
        <f t="shared" si="77"/>
        <v>0</v>
      </c>
      <c r="I552" s="214" t="str">
        <f t="shared" ca="1" si="70"/>
        <v/>
      </c>
      <c r="J552" s="215" t="str">
        <f t="shared" si="74"/>
        <v>B074-72150 mm Type 2 Concrete Pavement (Reinforced)m²</v>
      </c>
      <c r="K552" s="216" t="e">
        <f>MATCH(J552,'[4]Pay Items'!$K$1:$K$646,0)</f>
        <v>#N/A</v>
      </c>
      <c r="L552" s="217" t="str">
        <f t="shared" ca="1" si="71"/>
        <v>F0</v>
      </c>
      <c r="M552" s="217" t="str">
        <f t="shared" ca="1" si="72"/>
        <v>C2</v>
      </c>
      <c r="N552" s="217" t="str">
        <f t="shared" ca="1" si="73"/>
        <v>C2</v>
      </c>
    </row>
    <row r="553" spans="1:14" s="101" customFormat="1" ht="36" customHeight="1" x14ac:dyDescent="0.2">
      <c r="A553" s="65" t="s">
        <v>166</v>
      </c>
      <c r="B553" s="49" t="s">
        <v>279</v>
      </c>
      <c r="C553" s="50" t="s">
        <v>103</v>
      </c>
      <c r="D553" s="51" t="s">
        <v>372</v>
      </c>
      <c r="E553" s="52"/>
      <c r="F553" s="62"/>
      <c r="G553" s="64"/>
      <c r="H553" s="55">
        <f t="shared" si="77"/>
        <v>0</v>
      </c>
      <c r="I553" s="214" t="str">
        <f t="shared" ca="1" si="70"/>
        <v>LOCKED</v>
      </c>
      <c r="J553" s="215" t="str">
        <f t="shared" si="74"/>
        <v>B094Drilled DowelsCW 3230-R8</v>
      </c>
      <c r="K553" s="216">
        <f>MATCH(J553,'[4]Pay Items'!$K$1:$K$646,0)</f>
        <v>164</v>
      </c>
      <c r="L553" s="217" t="str">
        <f t="shared" ca="1" si="71"/>
        <v>F0</v>
      </c>
      <c r="M553" s="217" t="str">
        <f t="shared" ca="1" si="72"/>
        <v>C2</v>
      </c>
      <c r="N553" s="217" t="str">
        <f t="shared" ca="1" si="73"/>
        <v>C2</v>
      </c>
    </row>
    <row r="554" spans="1:14" s="101" customFormat="1" ht="36" customHeight="1" x14ac:dyDescent="0.2">
      <c r="A554" s="65" t="s">
        <v>167</v>
      </c>
      <c r="B554" s="58" t="s">
        <v>185</v>
      </c>
      <c r="C554" s="50" t="s">
        <v>128</v>
      </c>
      <c r="D554" s="51" t="s">
        <v>115</v>
      </c>
      <c r="E554" s="52" t="s">
        <v>123</v>
      </c>
      <c r="F554" s="53">
        <v>65</v>
      </c>
      <c r="G554" s="54"/>
      <c r="H554" s="55">
        <f t="shared" si="77"/>
        <v>0</v>
      </c>
      <c r="I554" s="214" t="str">
        <f t="shared" ca="1" si="70"/>
        <v/>
      </c>
      <c r="J554" s="215" t="str">
        <f t="shared" si="74"/>
        <v>B09519.1 mm Diametereach</v>
      </c>
      <c r="K554" s="216">
        <f>MATCH(J554,'[4]Pay Items'!$K$1:$K$646,0)</f>
        <v>165</v>
      </c>
      <c r="L554" s="217" t="str">
        <f t="shared" ca="1" si="71"/>
        <v>F0</v>
      </c>
      <c r="M554" s="217" t="str">
        <f t="shared" ca="1" si="72"/>
        <v>C2</v>
      </c>
      <c r="N554" s="217" t="str">
        <f t="shared" ca="1" si="73"/>
        <v>C2</v>
      </c>
    </row>
    <row r="555" spans="1:14" s="101" customFormat="1" ht="36" customHeight="1" x14ac:dyDescent="0.2">
      <c r="A555" s="65" t="s">
        <v>168</v>
      </c>
      <c r="B555" s="49" t="s">
        <v>280</v>
      </c>
      <c r="C555" s="50" t="s">
        <v>104</v>
      </c>
      <c r="D555" s="51" t="s">
        <v>372</v>
      </c>
      <c r="E555" s="52"/>
      <c r="F555" s="62"/>
      <c r="G555" s="64"/>
      <c r="H555" s="55">
        <f t="shared" si="77"/>
        <v>0</v>
      </c>
      <c r="I555" s="214" t="str">
        <f t="shared" ca="1" si="70"/>
        <v>LOCKED</v>
      </c>
      <c r="J555" s="215" t="str">
        <f t="shared" si="74"/>
        <v>B097Drilled Tie BarsCW 3230-R8</v>
      </c>
      <c r="K555" s="216">
        <f>MATCH(J555,'[4]Pay Items'!$K$1:$K$646,0)</f>
        <v>167</v>
      </c>
      <c r="L555" s="217" t="str">
        <f t="shared" ca="1" si="71"/>
        <v>F0</v>
      </c>
      <c r="M555" s="217" t="str">
        <f t="shared" ca="1" si="72"/>
        <v>C2</v>
      </c>
      <c r="N555" s="217" t="str">
        <f t="shared" ca="1" si="73"/>
        <v>C2</v>
      </c>
    </row>
    <row r="556" spans="1:14" s="101" customFormat="1" ht="36" customHeight="1" x14ac:dyDescent="0.2">
      <c r="A556" s="65" t="s">
        <v>169</v>
      </c>
      <c r="B556" s="58" t="s">
        <v>185</v>
      </c>
      <c r="C556" s="50" t="s">
        <v>127</v>
      </c>
      <c r="D556" s="51" t="s">
        <v>115</v>
      </c>
      <c r="E556" s="52" t="s">
        <v>123</v>
      </c>
      <c r="F556" s="53">
        <v>210</v>
      </c>
      <c r="G556" s="54"/>
      <c r="H556" s="55">
        <f t="shared" si="77"/>
        <v>0</v>
      </c>
      <c r="I556" s="214" t="str">
        <f t="shared" ca="1" si="70"/>
        <v/>
      </c>
      <c r="J556" s="215" t="str">
        <f t="shared" si="74"/>
        <v>B09820 M Deformed Tie Bareach</v>
      </c>
      <c r="K556" s="216">
        <f>MATCH(J556,'[4]Pay Items'!$K$1:$K$646,0)</f>
        <v>169</v>
      </c>
      <c r="L556" s="217" t="str">
        <f t="shared" ca="1" si="71"/>
        <v>F0</v>
      </c>
      <c r="M556" s="217" t="str">
        <f t="shared" ca="1" si="72"/>
        <v>C2</v>
      </c>
      <c r="N556" s="217" t="str">
        <f t="shared" ca="1" si="73"/>
        <v>C2</v>
      </c>
    </row>
    <row r="557" spans="1:14" s="101" customFormat="1" ht="36" customHeight="1" x14ac:dyDescent="0.2">
      <c r="A557" s="65" t="s">
        <v>347</v>
      </c>
      <c r="B557" s="49" t="s">
        <v>281</v>
      </c>
      <c r="C557" s="50" t="s">
        <v>180</v>
      </c>
      <c r="D557" s="51" t="s">
        <v>447</v>
      </c>
      <c r="E557" s="52"/>
      <c r="F557" s="62"/>
      <c r="G557" s="64"/>
      <c r="H557" s="55">
        <f t="shared" si="77"/>
        <v>0</v>
      </c>
      <c r="I557" s="214" t="str">
        <f t="shared" ca="1" si="70"/>
        <v>LOCKED</v>
      </c>
      <c r="J557" s="215" t="str">
        <f t="shared" si="74"/>
        <v>B114rlMiscellaneous Concrete Slab RenewalCW 3235-R9</v>
      </c>
      <c r="K557" s="216">
        <f>MATCH(J557,'[4]Pay Items'!$K$1:$K$646,0)</f>
        <v>192</v>
      </c>
      <c r="L557" s="217" t="str">
        <f t="shared" ca="1" si="71"/>
        <v>F0</v>
      </c>
      <c r="M557" s="217" t="str">
        <f t="shared" ca="1" si="72"/>
        <v>C2</v>
      </c>
      <c r="N557" s="217" t="str">
        <f t="shared" ca="1" si="73"/>
        <v>C2</v>
      </c>
    </row>
    <row r="558" spans="1:14" s="101" customFormat="1" ht="36" customHeight="1" x14ac:dyDescent="0.2">
      <c r="A558" s="65" t="s">
        <v>348</v>
      </c>
      <c r="B558" s="58" t="s">
        <v>185</v>
      </c>
      <c r="C558" s="50" t="s">
        <v>468</v>
      </c>
      <c r="D558" s="51" t="s">
        <v>211</v>
      </c>
      <c r="E558" s="52"/>
      <c r="F558" s="62"/>
      <c r="G558" s="64"/>
      <c r="H558" s="55">
        <f t="shared" si="77"/>
        <v>0</v>
      </c>
      <c r="I558" s="214" t="str">
        <f t="shared" ca="1" si="70"/>
        <v>LOCKED</v>
      </c>
      <c r="J558" s="215" t="str">
        <f t="shared" si="74"/>
        <v>B118rl100 mm Type 5 Concrete SidewalkSD-228A</v>
      </c>
      <c r="K558" s="216" t="e">
        <f>MATCH(J558,'[4]Pay Items'!$K$1:$K$646,0)</f>
        <v>#N/A</v>
      </c>
      <c r="L558" s="217" t="str">
        <f t="shared" ca="1" si="71"/>
        <v>F0</v>
      </c>
      <c r="M558" s="217" t="str">
        <f t="shared" ca="1" si="72"/>
        <v>C2</v>
      </c>
      <c r="N558" s="217" t="str">
        <f t="shared" ca="1" si="73"/>
        <v>C2</v>
      </c>
    </row>
    <row r="559" spans="1:14" s="101" customFormat="1" ht="36" customHeight="1" x14ac:dyDescent="0.2">
      <c r="A559" s="65" t="s">
        <v>349</v>
      </c>
      <c r="B559" s="67" t="s">
        <v>322</v>
      </c>
      <c r="C559" s="50" t="s">
        <v>323</v>
      </c>
      <c r="D559" s="51"/>
      <c r="E559" s="52" t="s">
        <v>120</v>
      </c>
      <c r="F559" s="53">
        <v>25</v>
      </c>
      <c r="G559" s="54"/>
      <c r="H559" s="55">
        <f t="shared" si="77"/>
        <v>0</v>
      </c>
      <c r="I559" s="214" t="str">
        <f t="shared" ca="1" si="70"/>
        <v/>
      </c>
      <c r="J559" s="215" t="str">
        <f t="shared" si="74"/>
        <v>B119rlLess than 5 sq.m.m²</v>
      </c>
      <c r="K559" s="216">
        <f>MATCH(J559,'[4]Pay Items'!$K$1:$K$646,0)</f>
        <v>197</v>
      </c>
      <c r="L559" s="217" t="str">
        <f t="shared" ca="1" si="71"/>
        <v>F0</v>
      </c>
      <c r="M559" s="217" t="str">
        <f t="shared" ca="1" si="72"/>
        <v>C2</v>
      </c>
      <c r="N559" s="217" t="str">
        <f t="shared" ca="1" si="73"/>
        <v>C2</v>
      </c>
    </row>
    <row r="560" spans="1:14" s="101" customFormat="1" ht="36" customHeight="1" x14ac:dyDescent="0.2">
      <c r="A560" s="65" t="s">
        <v>350</v>
      </c>
      <c r="B560" s="67" t="s">
        <v>324</v>
      </c>
      <c r="C560" s="50" t="s">
        <v>325</v>
      </c>
      <c r="D560" s="51"/>
      <c r="E560" s="52" t="s">
        <v>120</v>
      </c>
      <c r="F560" s="53">
        <v>120</v>
      </c>
      <c r="G560" s="54"/>
      <c r="H560" s="55">
        <f t="shared" si="77"/>
        <v>0</v>
      </c>
      <c r="I560" s="214" t="str">
        <f t="shared" ca="1" si="70"/>
        <v/>
      </c>
      <c r="J560" s="215" t="str">
        <f t="shared" si="74"/>
        <v>B120rl5 sq.m. to 20 sq.m.m²</v>
      </c>
      <c r="K560" s="216">
        <f>MATCH(J560,'[4]Pay Items'!$K$1:$K$646,0)</f>
        <v>198</v>
      </c>
      <c r="L560" s="217" t="str">
        <f t="shared" ca="1" si="71"/>
        <v>F0</v>
      </c>
      <c r="M560" s="217" t="str">
        <f t="shared" ca="1" si="72"/>
        <v>C2</v>
      </c>
      <c r="N560" s="217" t="str">
        <f t="shared" ca="1" si="73"/>
        <v>C2</v>
      </c>
    </row>
    <row r="561" spans="1:14" s="101" customFormat="1" ht="36" customHeight="1" x14ac:dyDescent="0.2">
      <c r="A561" s="65" t="s">
        <v>351</v>
      </c>
      <c r="B561" s="67" t="s">
        <v>326</v>
      </c>
      <c r="C561" s="50" t="s">
        <v>327</v>
      </c>
      <c r="D561" s="51" t="s">
        <v>115</v>
      </c>
      <c r="E561" s="52" t="s">
        <v>120</v>
      </c>
      <c r="F561" s="53">
        <v>1200</v>
      </c>
      <c r="G561" s="54"/>
      <c r="H561" s="55">
        <f t="shared" si="77"/>
        <v>0</v>
      </c>
      <c r="I561" s="214" t="str">
        <f t="shared" ca="1" si="70"/>
        <v/>
      </c>
      <c r="J561" s="215" t="str">
        <f t="shared" si="74"/>
        <v>B121rlGreater than 20 sq.m.m²</v>
      </c>
      <c r="K561" s="216">
        <f>MATCH(J561,'[4]Pay Items'!$K$1:$K$646,0)</f>
        <v>199</v>
      </c>
      <c r="L561" s="217" t="str">
        <f t="shared" ca="1" si="71"/>
        <v>F0</v>
      </c>
      <c r="M561" s="217" t="str">
        <f t="shared" ca="1" si="72"/>
        <v>C2</v>
      </c>
      <c r="N561" s="217" t="str">
        <f t="shared" ca="1" si="73"/>
        <v>C2</v>
      </c>
    </row>
    <row r="562" spans="1:14" s="101" customFormat="1" ht="36" customHeight="1" x14ac:dyDescent="0.2">
      <c r="A562" s="65" t="s">
        <v>250</v>
      </c>
      <c r="B562" s="49" t="s">
        <v>282</v>
      </c>
      <c r="C562" s="50" t="s">
        <v>220</v>
      </c>
      <c r="D562" s="51" t="s">
        <v>2</v>
      </c>
      <c r="E562" s="52" t="s">
        <v>120</v>
      </c>
      <c r="F562" s="68">
        <v>5</v>
      </c>
      <c r="G562" s="54"/>
      <c r="H562" s="55">
        <f t="shared" si="77"/>
        <v>0</v>
      </c>
      <c r="I562" s="214" t="str">
        <f t="shared" ca="1" si="70"/>
        <v/>
      </c>
      <c r="J562" s="215" t="str">
        <f t="shared" si="74"/>
        <v>B124Adjustment of Precast Sidewalk BlocksCW 3235-R9m²</v>
      </c>
      <c r="K562" s="216">
        <f>MATCH(J562,'[4]Pay Items'!$K$1:$K$646,0)</f>
        <v>206</v>
      </c>
      <c r="L562" s="217" t="str">
        <f t="shared" ca="1" si="71"/>
        <v>F0</v>
      </c>
      <c r="M562" s="217" t="str">
        <f t="shared" ca="1" si="72"/>
        <v>C2</v>
      </c>
      <c r="N562" s="217" t="str">
        <f t="shared" ca="1" si="73"/>
        <v>C2</v>
      </c>
    </row>
    <row r="563" spans="1:14" s="101" customFormat="1" ht="36" customHeight="1" x14ac:dyDescent="0.2">
      <c r="A563" s="65" t="s">
        <v>251</v>
      </c>
      <c r="B563" s="49" t="s">
        <v>283</v>
      </c>
      <c r="C563" s="50" t="s">
        <v>221</v>
      </c>
      <c r="D563" s="51" t="s">
        <v>2</v>
      </c>
      <c r="E563" s="52" t="s">
        <v>120</v>
      </c>
      <c r="F563" s="53">
        <v>5</v>
      </c>
      <c r="G563" s="54"/>
      <c r="H563" s="55">
        <f t="shared" si="77"/>
        <v>0</v>
      </c>
      <c r="I563" s="214" t="str">
        <f t="shared" ca="1" si="70"/>
        <v/>
      </c>
      <c r="J563" s="215" t="str">
        <f t="shared" si="74"/>
        <v>B125Supply of Precast Sidewalk BlocksCW 3235-R9m²</v>
      </c>
      <c r="K563" s="216">
        <f>MATCH(J563,'[4]Pay Items'!$K$1:$K$646,0)</f>
        <v>207</v>
      </c>
      <c r="L563" s="217" t="str">
        <f t="shared" ca="1" si="71"/>
        <v>F0</v>
      </c>
      <c r="M563" s="217" t="str">
        <f t="shared" ca="1" si="72"/>
        <v>C2</v>
      </c>
      <c r="N563" s="217" t="str">
        <f t="shared" ca="1" si="73"/>
        <v>C2</v>
      </c>
    </row>
    <row r="564" spans="1:14" s="101" customFormat="1" ht="36" customHeight="1" x14ac:dyDescent="0.2">
      <c r="A564" s="65" t="s">
        <v>310</v>
      </c>
      <c r="B564" s="49" t="s">
        <v>284</v>
      </c>
      <c r="C564" s="50" t="s">
        <v>302</v>
      </c>
      <c r="D564" s="51" t="s">
        <v>2</v>
      </c>
      <c r="E564" s="52" t="s">
        <v>120</v>
      </c>
      <c r="F564" s="53">
        <v>5</v>
      </c>
      <c r="G564" s="54"/>
      <c r="H564" s="55">
        <f t="shared" si="77"/>
        <v>0</v>
      </c>
      <c r="I564" s="214" t="str">
        <f t="shared" ca="1" si="70"/>
        <v/>
      </c>
      <c r="J564" s="215" t="str">
        <f t="shared" si="74"/>
        <v>B125ARemoval of Precast Sidewalk BlocksCW 3235-R9m²</v>
      </c>
      <c r="K564" s="216">
        <f>MATCH(J564,'[4]Pay Items'!$K$1:$K$646,0)</f>
        <v>208</v>
      </c>
      <c r="L564" s="217" t="str">
        <f t="shared" ca="1" si="71"/>
        <v>F0</v>
      </c>
      <c r="M564" s="217" t="str">
        <f t="shared" ca="1" si="72"/>
        <v>C2</v>
      </c>
      <c r="N564" s="217" t="str">
        <f t="shared" ca="1" si="73"/>
        <v>C2</v>
      </c>
    </row>
    <row r="565" spans="1:14" s="101" customFormat="1" ht="36" customHeight="1" x14ac:dyDescent="0.2">
      <c r="A565" s="65" t="s">
        <v>352</v>
      </c>
      <c r="B565" s="49" t="s">
        <v>285</v>
      </c>
      <c r="C565" s="50" t="s">
        <v>181</v>
      </c>
      <c r="D565" s="51" t="s">
        <v>371</v>
      </c>
      <c r="E565" s="52"/>
      <c r="F565" s="62"/>
      <c r="G565" s="64"/>
      <c r="H565" s="55">
        <f t="shared" si="77"/>
        <v>0</v>
      </c>
      <c r="I565" s="214" t="str">
        <f t="shared" ca="1" si="70"/>
        <v>LOCKED</v>
      </c>
      <c r="J565" s="215" t="str">
        <f t="shared" si="74"/>
        <v>B126rConcrete Curb RemovalCW 3240-R10</v>
      </c>
      <c r="K565" s="216">
        <f>MATCH(J565,'[4]Pay Items'!$K$1:$K$646,0)</f>
        <v>209</v>
      </c>
      <c r="L565" s="217" t="str">
        <f t="shared" ca="1" si="71"/>
        <v>F0</v>
      </c>
      <c r="M565" s="217" t="str">
        <f t="shared" ca="1" si="72"/>
        <v>C2</v>
      </c>
      <c r="N565" s="217" t="str">
        <f t="shared" ca="1" si="73"/>
        <v>C2</v>
      </c>
    </row>
    <row r="566" spans="1:14" s="101" customFormat="1" ht="36" customHeight="1" x14ac:dyDescent="0.2">
      <c r="A566" s="65" t="s">
        <v>416</v>
      </c>
      <c r="B566" s="58" t="s">
        <v>185</v>
      </c>
      <c r="C566" s="50" t="s">
        <v>377</v>
      </c>
      <c r="D566" s="51" t="s">
        <v>115</v>
      </c>
      <c r="E566" s="52" t="s">
        <v>124</v>
      </c>
      <c r="F566" s="53">
        <v>185</v>
      </c>
      <c r="G566" s="54"/>
      <c r="H566" s="55">
        <f t="shared" si="77"/>
        <v>0</v>
      </c>
      <c r="I566" s="214" t="str">
        <f t="shared" ca="1" si="70"/>
        <v/>
      </c>
      <c r="J566" s="215" t="str">
        <f t="shared" si="74"/>
        <v>B127rBBarrier Separatem</v>
      </c>
      <c r="K566" s="216">
        <f>MATCH(J566,'[4]Pay Items'!$K$1:$K$646,0)</f>
        <v>212</v>
      </c>
      <c r="L566" s="217" t="str">
        <f t="shared" ca="1" si="71"/>
        <v>F0</v>
      </c>
      <c r="M566" s="217" t="str">
        <f t="shared" ca="1" si="72"/>
        <v>C2</v>
      </c>
      <c r="N566" s="217" t="str">
        <f t="shared" ca="1" si="73"/>
        <v>C2</v>
      </c>
    </row>
    <row r="567" spans="1:14" s="101" customFormat="1" ht="36" customHeight="1" x14ac:dyDescent="0.2">
      <c r="A567" s="65" t="s">
        <v>354</v>
      </c>
      <c r="B567" s="49" t="s">
        <v>286</v>
      </c>
      <c r="C567" s="50" t="s">
        <v>182</v>
      </c>
      <c r="D567" s="51" t="s">
        <v>371</v>
      </c>
      <c r="E567" s="52"/>
      <c r="F567" s="62"/>
      <c r="G567" s="64"/>
      <c r="H567" s="55">
        <f t="shared" si="77"/>
        <v>0</v>
      </c>
      <c r="I567" s="214" t="str">
        <f t="shared" ca="1" si="70"/>
        <v>LOCKED</v>
      </c>
      <c r="J567" s="215" t="str">
        <f t="shared" si="74"/>
        <v>B135iConcrete Curb InstallationCW 3240-R10</v>
      </c>
      <c r="K567" s="216">
        <f>MATCH(J567,'[4]Pay Items'!$K$1:$K$646,0)</f>
        <v>222</v>
      </c>
      <c r="L567" s="217" t="str">
        <f t="shared" ca="1" si="71"/>
        <v>F0</v>
      </c>
      <c r="M567" s="217" t="str">
        <f t="shared" ca="1" si="72"/>
        <v>C2</v>
      </c>
      <c r="N567" s="217" t="str">
        <f t="shared" ca="1" si="73"/>
        <v>C2</v>
      </c>
    </row>
    <row r="568" spans="1:14" s="101" customFormat="1" ht="48" customHeight="1" x14ac:dyDescent="0.2">
      <c r="A568" s="65" t="s">
        <v>417</v>
      </c>
      <c r="B568" s="58" t="s">
        <v>185</v>
      </c>
      <c r="C568" s="50" t="s">
        <v>472</v>
      </c>
      <c r="D568" s="51" t="s">
        <v>213</v>
      </c>
      <c r="E568" s="52" t="s">
        <v>124</v>
      </c>
      <c r="F568" s="53">
        <v>185</v>
      </c>
      <c r="G568" s="54"/>
      <c r="H568" s="55">
        <f t="shared" si="77"/>
        <v>0</v>
      </c>
      <c r="I568" s="214" t="str">
        <f t="shared" ca="1" si="70"/>
        <v/>
      </c>
      <c r="J568" s="215" t="str">
        <f t="shared" si="74"/>
        <v>B139iAType 2 Concrete Modified Barrier (150 mm reveal ht, Dowelled)SD-203Bm</v>
      </c>
      <c r="K568" s="216" t="e">
        <f>MATCH(J568,'[4]Pay Items'!$K$1:$K$646,0)</f>
        <v>#N/A</v>
      </c>
      <c r="L568" s="217" t="str">
        <f t="shared" ca="1" si="71"/>
        <v>F0</v>
      </c>
      <c r="M568" s="217" t="str">
        <f t="shared" ca="1" si="72"/>
        <v>C2</v>
      </c>
      <c r="N568" s="217" t="str">
        <f t="shared" ca="1" si="73"/>
        <v>C2</v>
      </c>
    </row>
    <row r="569" spans="1:14" s="101" customFormat="1" ht="36" customHeight="1" x14ac:dyDescent="0.2">
      <c r="A569" s="65" t="s">
        <v>357</v>
      </c>
      <c r="B569" s="49" t="s">
        <v>287</v>
      </c>
      <c r="C569" s="50" t="s">
        <v>99</v>
      </c>
      <c r="D569" s="51" t="s">
        <v>448</v>
      </c>
      <c r="E569" s="52"/>
      <c r="F569" s="62"/>
      <c r="G569" s="64"/>
      <c r="H569" s="55">
        <f t="shared" si="77"/>
        <v>0</v>
      </c>
      <c r="I569" s="214" t="str">
        <f t="shared" ca="1" si="70"/>
        <v>LOCKED</v>
      </c>
      <c r="J569" s="215" t="str">
        <f t="shared" si="74"/>
        <v>B154rlConcrete Curb RenewalCW 3240-R10</v>
      </c>
      <c r="K569" s="216">
        <f>MATCH(J569,'[4]Pay Items'!$K$1:$K$646,0)</f>
        <v>262</v>
      </c>
      <c r="L569" s="217" t="str">
        <f t="shared" ca="1" si="71"/>
        <v>F0</v>
      </c>
      <c r="M569" s="217" t="str">
        <f t="shared" ca="1" si="72"/>
        <v>C2</v>
      </c>
      <c r="N569" s="217" t="str">
        <f t="shared" ca="1" si="73"/>
        <v>C2</v>
      </c>
    </row>
    <row r="570" spans="1:14" s="101" customFormat="1" ht="48" customHeight="1" x14ac:dyDescent="0.2">
      <c r="A570" s="65" t="s">
        <v>358</v>
      </c>
      <c r="B570" s="58" t="s">
        <v>185</v>
      </c>
      <c r="C570" s="50" t="s">
        <v>473</v>
      </c>
      <c r="D570" s="51" t="s">
        <v>328</v>
      </c>
      <c r="E570" s="52"/>
      <c r="F570" s="62"/>
      <c r="G570" s="64"/>
      <c r="H570" s="55">
        <f t="shared" si="77"/>
        <v>0</v>
      </c>
      <c r="I570" s="214" t="str">
        <f t="shared" ca="1" si="70"/>
        <v>LOCKED</v>
      </c>
      <c r="J570" s="215" t="str">
        <f t="shared" si="74"/>
        <v>B155rlType 2 Concrete Barrier (100 mm reveal ht, Dowelled)SD-205,SD-206A</v>
      </c>
      <c r="K570" s="216" t="e">
        <f>MATCH(J570,'[4]Pay Items'!$K$1:$K$646,0)</f>
        <v>#N/A</v>
      </c>
      <c r="L570" s="217" t="str">
        <f t="shared" ca="1" si="71"/>
        <v>F0</v>
      </c>
      <c r="M570" s="217" t="str">
        <f t="shared" ca="1" si="72"/>
        <v>C2</v>
      </c>
      <c r="N570" s="217" t="str">
        <f t="shared" ca="1" si="73"/>
        <v>C2</v>
      </c>
    </row>
    <row r="571" spans="1:14" s="101" customFormat="1" ht="36" customHeight="1" x14ac:dyDescent="0.2">
      <c r="A571" s="65" t="s">
        <v>474</v>
      </c>
      <c r="B571" s="67" t="s">
        <v>322</v>
      </c>
      <c r="C571" s="50" t="s">
        <v>330</v>
      </c>
      <c r="D571" s="51"/>
      <c r="E571" s="52" t="s">
        <v>124</v>
      </c>
      <c r="F571" s="53">
        <v>170</v>
      </c>
      <c r="G571" s="54"/>
      <c r="H571" s="55">
        <f t="shared" si="77"/>
        <v>0</v>
      </c>
      <c r="I571" s="214" t="str">
        <f t="shared" ca="1" si="70"/>
        <v/>
      </c>
      <c r="J571" s="215" t="str">
        <f t="shared" si="74"/>
        <v>B155rl23 m to 30 mm</v>
      </c>
      <c r="K571" s="216" t="e">
        <f>MATCH(J571,'[4]Pay Items'!$K$1:$K$646,0)</f>
        <v>#N/A</v>
      </c>
      <c r="L571" s="217" t="str">
        <f t="shared" ca="1" si="71"/>
        <v>F0</v>
      </c>
      <c r="M571" s="217" t="str">
        <f t="shared" ca="1" si="72"/>
        <v>C2</v>
      </c>
      <c r="N571" s="217" t="str">
        <f t="shared" ca="1" si="73"/>
        <v>C2</v>
      </c>
    </row>
    <row r="572" spans="1:14" s="101" customFormat="1" ht="36" customHeight="1" x14ac:dyDescent="0.2">
      <c r="A572" s="65" t="s">
        <v>475</v>
      </c>
      <c r="B572" s="67" t="s">
        <v>324</v>
      </c>
      <c r="C572" s="50" t="s">
        <v>332</v>
      </c>
      <c r="D572" s="51" t="s">
        <v>115</v>
      </c>
      <c r="E572" s="52" t="s">
        <v>124</v>
      </c>
      <c r="F572" s="53">
        <v>370</v>
      </c>
      <c r="G572" s="54"/>
      <c r="H572" s="55">
        <f t="shared" si="77"/>
        <v>0</v>
      </c>
      <c r="I572" s="214" t="str">
        <f t="shared" ca="1" si="70"/>
        <v/>
      </c>
      <c r="J572" s="215" t="str">
        <f t="shared" si="74"/>
        <v>B155rl3Greater than 30 mm</v>
      </c>
      <c r="K572" s="216" t="e">
        <f>MATCH(J572,'[4]Pay Items'!$K$1:$K$646,0)</f>
        <v>#N/A</v>
      </c>
      <c r="L572" s="217" t="str">
        <f t="shared" ca="1" si="71"/>
        <v>F0</v>
      </c>
      <c r="M572" s="217" t="str">
        <f t="shared" ca="1" si="72"/>
        <v>C2</v>
      </c>
      <c r="N572" s="217" t="str">
        <f t="shared" ca="1" si="73"/>
        <v>C2</v>
      </c>
    </row>
    <row r="573" spans="1:14" s="101" customFormat="1" ht="48" customHeight="1" x14ac:dyDescent="0.2">
      <c r="A573" s="65" t="s">
        <v>373</v>
      </c>
      <c r="B573" s="58" t="s">
        <v>186</v>
      </c>
      <c r="C573" s="50" t="s">
        <v>476</v>
      </c>
      <c r="D573" s="51" t="s">
        <v>333</v>
      </c>
      <c r="E573" s="52" t="s">
        <v>124</v>
      </c>
      <c r="F573" s="53">
        <v>35</v>
      </c>
      <c r="G573" s="54"/>
      <c r="H573" s="55">
        <f t="shared" si="77"/>
        <v>0</v>
      </c>
      <c r="I573" s="214" t="str">
        <f t="shared" ca="1" si="70"/>
        <v/>
      </c>
      <c r="J573" s="215" t="str">
        <f t="shared" si="74"/>
        <v>B184rlAType 2 Concrete Curb Ramp (8-12 mm reveal ht, Monolithic)SD-229C,Dm</v>
      </c>
      <c r="K573" s="216" t="e">
        <f>MATCH(J573,'[4]Pay Items'!$K$1:$K$646,0)</f>
        <v>#N/A</v>
      </c>
      <c r="L573" s="217" t="str">
        <f t="shared" ca="1" si="71"/>
        <v>F0</v>
      </c>
      <c r="M573" s="217" t="str">
        <f t="shared" ca="1" si="72"/>
        <v>C2</v>
      </c>
      <c r="N573" s="217" t="str">
        <f t="shared" ca="1" si="73"/>
        <v>C2</v>
      </c>
    </row>
    <row r="574" spans="1:14" s="101" customFormat="1" ht="36" customHeight="1" x14ac:dyDescent="0.2">
      <c r="A574" s="65" t="s">
        <v>252</v>
      </c>
      <c r="B574" s="49" t="s">
        <v>288</v>
      </c>
      <c r="C574" s="50" t="s">
        <v>107</v>
      </c>
      <c r="D574" s="51" t="s">
        <v>341</v>
      </c>
      <c r="E574" s="52" t="s">
        <v>120</v>
      </c>
      <c r="F574" s="53">
        <v>10</v>
      </c>
      <c r="G574" s="54"/>
      <c r="H574" s="55">
        <f t="shared" si="77"/>
        <v>0</v>
      </c>
      <c r="I574" s="214" t="str">
        <f t="shared" ca="1" si="70"/>
        <v/>
      </c>
      <c r="J574" s="215" t="str">
        <f t="shared" si="74"/>
        <v>B189Regrading Existing Interlocking Paving StonesCW 3330-R5m²</v>
      </c>
      <c r="K574" s="216">
        <f>MATCH(J574,'[4]Pay Items'!$K$1:$K$646,0)</f>
        <v>318</v>
      </c>
      <c r="L574" s="217" t="str">
        <f t="shared" ca="1" si="71"/>
        <v>F0</v>
      </c>
      <c r="M574" s="217" t="str">
        <f t="shared" ca="1" si="72"/>
        <v>C2</v>
      </c>
      <c r="N574" s="217" t="str">
        <f t="shared" ca="1" si="73"/>
        <v>C2</v>
      </c>
    </row>
    <row r="575" spans="1:14" s="101" customFormat="1" ht="36" customHeight="1" x14ac:dyDescent="0.2">
      <c r="A575" s="65" t="s">
        <v>253</v>
      </c>
      <c r="B575" s="49" t="s">
        <v>293</v>
      </c>
      <c r="C575" s="50" t="s">
        <v>190</v>
      </c>
      <c r="D575" s="51" t="s">
        <v>420</v>
      </c>
      <c r="E575" s="69"/>
      <c r="F575" s="62"/>
      <c r="G575" s="64"/>
      <c r="H575" s="55">
        <f t="shared" si="77"/>
        <v>0</v>
      </c>
      <c r="I575" s="214" t="str">
        <f t="shared" ca="1" si="70"/>
        <v>LOCKED</v>
      </c>
      <c r="J575" s="215" t="str">
        <f t="shared" si="74"/>
        <v>B190Construction of Asphaltic Concrete OverlayCW 3410-R12</v>
      </c>
      <c r="K575" s="216">
        <f>MATCH(J575,'[4]Pay Items'!$K$1:$K$646,0)</f>
        <v>319</v>
      </c>
      <c r="L575" s="217" t="str">
        <f t="shared" ca="1" si="71"/>
        <v>F0</v>
      </c>
      <c r="M575" s="217" t="str">
        <f t="shared" ca="1" si="72"/>
        <v>C2</v>
      </c>
      <c r="N575" s="217" t="str">
        <f t="shared" ca="1" si="73"/>
        <v>C2</v>
      </c>
    </row>
    <row r="576" spans="1:14" s="101" customFormat="1" ht="36" customHeight="1" x14ac:dyDescent="0.2">
      <c r="A576" s="65" t="s">
        <v>254</v>
      </c>
      <c r="B576" s="58" t="s">
        <v>185</v>
      </c>
      <c r="C576" s="50" t="s">
        <v>191</v>
      </c>
      <c r="D576" s="51"/>
      <c r="E576" s="52"/>
      <c r="F576" s="62"/>
      <c r="G576" s="64"/>
      <c r="H576" s="55">
        <f t="shared" si="77"/>
        <v>0</v>
      </c>
      <c r="I576" s="214" t="str">
        <f t="shared" ca="1" si="70"/>
        <v>LOCKED</v>
      </c>
      <c r="J576" s="215" t="str">
        <f t="shared" si="74"/>
        <v>B191Main Line Paving</v>
      </c>
      <c r="K576" s="216">
        <f>MATCH(J576,'[4]Pay Items'!$K$1:$K$646,0)</f>
        <v>320</v>
      </c>
      <c r="L576" s="217" t="str">
        <f t="shared" ca="1" si="71"/>
        <v>F0</v>
      </c>
      <c r="M576" s="217" t="str">
        <f t="shared" ca="1" si="72"/>
        <v>C2</v>
      </c>
      <c r="N576" s="217" t="str">
        <f t="shared" ca="1" si="73"/>
        <v>C2</v>
      </c>
    </row>
    <row r="577" spans="1:14" s="101" customFormat="1" ht="36" customHeight="1" x14ac:dyDescent="0.2">
      <c r="A577" s="65" t="s">
        <v>255</v>
      </c>
      <c r="B577" s="67" t="s">
        <v>322</v>
      </c>
      <c r="C577" s="50" t="s">
        <v>334</v>
      </c>
      <c r="D577" s="51"/>
      <c r="E577" s="52" t="s">
        <v>122</v>
      </c>
      <c r="F577" s="53">
        <v>1050</v>
      </c>
      <c r="G577" s="54"/>
      <c r="H577" s="55">
        <f t="shared" si="77"/>
        <v>0</v>
      </c>
      <c r="I577" s="214" t="str">
        <f t="shared" ca="1" si="70"/>
        <v/>
      </c>
      <c r="J577" s="215" t="str">
        <f t="shared" si="74"/>
        <v>B193Type IAtonne</v>
      </c>
      <c r="K577" s="216">
        <f>MATCH(J577,'[4]Pay Items'!$K$1:$K$646,0)</f>
        <v>321</v>
      </c>
      <c r="L577" s="217" t="str">
        <f t="shared" ca="1" si="71"/>
        <v>F0</v>
      </c>
      <c r="M577" s="217" t="str">
        <f t="shared" ca="1" si="72"/>
        <v>C2</v>
      </c>
      <c r="N577" s="217" t="str">
        <f t="shared" ca="1" si="73"/>
        <v>C2</v>
      </c>
    </row>
    <row r="578" spans="1:14" s="101" customFormat="1" ht="36" customHeight="1" x14ac:dyDescent="0.2">
      <c r="A578" s="65" t="s">
        <v>256</v>
      </c>
      <c r="B578" s="58" t="s">
        <v>186</v>
      </c>
      <c r="C578" s="50" t="s">
        <v>192</v>
      </c>
      <c r="D578" s="51"/>
      <c r="E578" s="52"/>
      <c r="F578" s="62"/>
      <c r="G578" s="64"/>
      <c r="H578" s="55">
        <f t="shared" si="77"/>
        <v>0</v>
      </c>
      <c r="I578" s="214" t="str">
        <f t="shared" ca="1" si="70"/>
        <v>LOCKED</v>
      </c>
      <c r="J578" s="215" t="str">
        <f t="shared" si="74"/>
        <v>B194Tie-ins and Approaches</v>
      </c>
      <c r="K578" s="216">
        <f>MATCH(J578,'[4]Pay Items'!$K$1:$K$646,0)</f>
        <v>323</v>
      </c>
      <c r="L578" s="217" t="str">
        <f t="shared" ca="1" si="71"/>
        <v>F0</v>
      </c>
      <c r="M578" s="217" t="str">
        <f t="shared" ca="1" si="72"/>
        <v>C2</v>
      </c>
      <c r="N578" s="217" t="str">
        <f t="shared" ca="1" si="73"/>
        <v>C2</v>
      </c>
    </row>
    <row r="579" spans="1:14" s="101" customFormat="1" ht="36" customHeight="1" x14ac:dyDescent="0.2">
      <c r="A579" s="65" t="s">
        <v>257</v>
      </c>
      <c r="B579" s="67" t="s">
        <v>322</v>
      </c>
      <c r="C579" s="50" t="s">
        <v>334</v>
      </c>
      <c r="D579" s="51"/>
      <c r="E579" s="52" t="s">
        <v>122</v>
      </c>
      <c r="F579" s="53">
        <v>230</v>
      </c>
      <c r="G579" s="54"/>
      <c r="H579" s="55">
        <f t="shared" si="77"/>
        <v>0</v>
      </c>
      <c r="I579" s="214" t="str">
        <f t="shared" ca="1" si="70"/>
        <v/>
      </c>
      <c r="J579" s="215" t="str">
        <f t="shared" si="74"/>
        <v>B195Type IAtonne</v>
      </c>
      <c r="K579" s="216">
        <f>MATCH(J579,'[4]Pay Items'!$K$1:$K$646,0)</f>
        <v>324</v>
      </c>
      <c r="L579" s="217" t="str">
        <f t="shared" ca="1" si="71"/>
        <v>F0</v>
      </c>
      <c r="M579" s="217" t="str">
        <f t="shared" ca="1" si="72"/>
        <v>C2</v>
      </c>
      <c r="N579" s="217" t="str">
        <f t="shared" ca="1" si="73"/>
        <v>C2</v>
      </c>
    </row>
    <row r="580" spans="1:14" s="101" customFormat="1" ht="36" customHeight="1" x14ac:dyDescent="0.2">
      <c r="A580" s="65" t="s">
        <v>289</v>
      </c>
      <c r="B580" s="49" t="s">
        <v>621</v>
      </c>
      <c r="C580" s="50" t="s">
        <v>442</v>
      </c>
      <c r="D580" s="51" t="s">
        <v>451</v>
      </c>
      <c r="E580" s="52"/>
      <c r="F580" s="62"/>
      <c r="G580" s="64"/>
      <c r="H580" s="55">
        <f t="shared" si="77"/>
        <v>0</v>
      </c>
      <c r="I580" s="214" t="str">
        <f t="shared" ca="1" si="70"/>
        <v>LOCKED</v>
      </c>
      <c r="J580" s="215" t="str">
        <f t="shared" si="74"/>
        <v>B206Supply and Install Pavement Repair FabricCW 3140-R1</v>
      </c>
      <c r="K580" s="216">
        <f>MATCH(J580,'[4]Pay Items'!$K$1:$K$646,0)</f>
        <v>335</v>
      </c>
      <c r="L580" s="217" t="str">
        <f t="shared" ca="1" si="71"/>
        <v>F0</v>
      </c>
      <c r="M580" s="217" t="str">
        <f t="shared" ca="1" si="72"/>
        <v>C2</v>
      </c>
      <c r="N580" s="217" t="str">
        <f t="shared" ca="1" si="73"/>
        <v>C2</v>
      </c>
    </row>
    <row r="581" spans="1:14" s="101" customFormat="1" ht="36" customHeight="1" x14ac:dyDescent="0.2">
      <c r="A581" s="65" t="s">
        <v>440</v>
      </c>
      <c r="B581" s="58" t="s">
        <v>185</v>
      </c>
      <c r="C581" s="50" t="s">
        <v>441</v>
      </c>
      <c r="D581" s="51"/>
      <c r="E581" s="52" t="s">
        <v>120</v>
      </c>
      <c r="F581" s="68">
        <v>4500</v>
      </c>
      <c r="G581" s="54"/>
      <c r="H581" s="55">
        <f t="shared" si="77"/>
        <v>0</v>
      </c>
      <c r="I581" s="214" t="str">
        <f t="shared" ca="1" si="70"/>
        <v/>
      </c>
      <c r="J581" s="215" t="str">
        <f t="shared" si="74"/>
        <v>B206BType Bm²</v>
      </c>
      <c r="K581" s="216">
        <f>MATCH(J581,'[4]Pay Items'!$K$1:$K$646,0)</f>
        <v>337</v>
      </c>
      <c r="L581" s="217" t="str">
        <f t="shared" ca="1" si="71"/>
        <v>F0</v>
      </c>
      <c r="M581" s="217" t="str">
        <f t="shared" ca="1" si="72"/>
        <v>C2</v>
      </c>
      <c r="N581" s="217" t="str">
        <f t="shared" ca="1" si="73"/>
        <v>C2</v>
      </c>
    </row>
    <row r="582" spans="1:14" s="101" customFormat="1" ht="36" customHeight="1" x14ac:dyDescent="0.2">
      <c r="A582" s="66" t="s">
        <v>362</v>
      </c>
      <c r="B582" s="49" t="s">
        <v>622</v>
      </c>
      <c r="C582" s="50" t="s">
        <v>370</v>
      </c>
      <c r="D582" s="51" t="s">
        <v>375</v>
      </c>
      <c r="E582" s="52" t="s">
        <v>123</v>
      </c>
      <c r="F582" s="68">
        <v>4</v>
      </c>
      <c r="G582" s="99"/>
      <c r="H582" s="55">
        <f t="shared" si="77"/>
        <v>0</v>
      </c>
      <c r="I582" s="214" t="str">
        <f t="shared" ca="1" si="70"/>
        <v/>
      </c>
      <c r="J582" s="215" t="str">
        <f t="shared" si="74"/>
        <v>B219Detectable Warning Surface TilesCW 3326-R3each</v>
      </c>
      <c r="K582" s="216">
        <f>MATCH(J582,'[4]Pay Items'!$K$1:$K$646,0)</f>
        <v>341</v>
      </c>
      <c r="L582" s="217" t="str">
        <f t="shared" ca="1" si="71"/>
        <v>F0</v>
      </c>
      <c r="M582" s="217" t="str">
        <f t="shared" ca="1" si="72"/>
        <v>C2</v>
      </c>
      <c r="N582" s="217" t="str">
        <f t="shared" ca="1" si="73"/>
        <v>C2</v>
      </c>
    </row>
    <row r="583" spans="1:14" s="101" customFormat="1" ht="36" customHeight="1" x14ac:dyDescent="0.2">
      <c r="A583" s="102"/>
      <c r="B583" s="70"/>
      <c r="C583" s="61" t="s">
        <v>487</v>
      </c>
      <c r="D583" s="62"/>
      <c r="E583" s="72"/>
      <c r="F583" s="62"/>
      <c r="G583" s="64"/>
      <c r="H583" s="55">
        <f t="shared" si="77"/>
        <v>0</v>
      </c>
      <c r="I583" s="214" t="str">
        <f t="shared" ref="I583:I646" ca="1" si="78">IF(CELL("protect",$G583)=1, "LOCKED", "")</f>
        <v>LOCKED</v>
      </c>
      <c r="J583" s="215" t="str">
        <f t="shared" si="74"/>
        <v>ROADWORKS - NEW CONSTRUCTION</v>
      </c>
      <c r="K583" s="216" t="e">
        <f>MATCH(J583,'[4]Pay Items'!$K$1:$K$646,0)</f>
        <v>#N/A</v>
      </c>
      <c r="L583" s="217" t="str">
        <f t="shared" ref="L583:L646" ca="1" si="79">CELL("format",$F583)</f>
        <v>F0</v>
      </c>
      <c r="M583" s="217" t="str">
        <f t="shared" ref="M583:M646" ca="1" si="80">CELL("format",$G583)</f>
        <v>C2</v>
      </c>
      <c r="N583" s="217" t="str">
        <f t="shared" ref="N583:N646" ca="1" si="81">CELL("format",$H583)</f>
        <v>C2</v>
      </c>
    </row>
    <row r="584" spans="1:14" s="101" customFormat="1" ht="48" customHeight="1" x14ac:dyDescent="0.2">
      <c r="A584" s="48" t="s">
        <v>138</v>
      </c>
      <c r="B584" s="49" t="s">
        <v>623</v>
      </c>
      <c r="C584" s="50" t="s">
        <v>249</v>
      </c>
      <c r="D584" s="51" t="s">
        <v>450</v>
      </c>
      <c r="E584" s="52"/>
      <c r="F584" s="62"/>
      <c r="G584" s="64"/>
      <c r="H584" s="55">
        <f t="shared" si="77"/>
        <v>0</v>
      </c>
      <c r="I584" s="214" t="str">
        <f t="shared" ca="1" si="78"/>
        <v>LOCKED</v>
      </c>
      <c r="J584" s="215" t="str">
        <f t="shared" ref="J584:J647" si="82">CLEAN(CONCATENATE(TRIM($A584),TRIM($C584),IF(LEFT($D584)&lt;&gt;"E",TRIM($D584),),TRIM($E584)))</f>
        <v>C001Concrete Pavements, Median Slabs, Bull-noses, and Safety MediansCW 3310-R18</v>
      </c>
      <c r="K584" s="216">
        <f>MATCH(J584,'[4]Pay Items'!$K$1:$K$646,0)</f>
        <v>344</v>
      </c>
      <c r="L584" s="217" t="str">
        <f t="shared" ca="1" si="79"/>
        <v>F0</v>
      </c>
      <c r="M584" s="217" t="str">
        <f t="shared" ca="1" si="80"/>
        <v>C2</v>
      </c>
      <c r="N584" s="217" t="str">
        <f t="shared" ca="1" si="81"/>
        <v>C2</v>
      </c>
    </row>
    <row r="585" spans="1:14" s="101" customFormat="1" ht="48" customHeight="1" x14ac:dyDescent="0.2">
      <c r="A585" s="48" t="s">
        <v>139</v>
      </c>
      <c r="B585" s="58" t="s">
        <v>185</v>
      </c>
      <c r="C585" s="50" t="s">
        <v>488</v>
      </c>
      <c r="D585" s="51" t="s">
        <v>115</v>
      </c>
      <c r="E585" s="52" t="s">
        <v>120</v>
      </c>
      <c r="F585" s="68">
        <v>132</v>
      </c>
      <c r="G585" s="54"/>
      <c r="H585" s="55">
        <f t="shared" si="77"/>
        <v>0</v>
      </c>
      <c r="I585" s="214" t="str">
        <f t="shared" ca="1" si="78"/>
        <v/>
      </c>
      <c r="J585" s="215" t="str">
        <f t="shared" si="82"/>
        <v>C011Construction of 150 mm Type 2 Concrete Pavement (Reinforced)m²</v>
      </c>
      <c r="K585" s="216" t="e">
        <f>MATCH(J585,'[4]Pay Items'!$K$1:$K$646,0)</f>
        <v>#N/A</v>
      </c>
      <c r="L585" s="217" t="str">
        <f t="shared" ca="1" si="79"/>
        <v>F0</v>
      </c>
      <c r="M585" s="217" t="str">
        <f t="shared" ca="1" si="80"/>
        <v>C2</v>
      </c>
      <c r="N585" s="217" t="str">
        <f t="shared" ca="1" si="81"/>
        <v>C2</v>
      </c>
    </row>
    <row r="586" spans="1:14" s="101" customFormat="1" ht="36" customHeight="1" x14ac:dyDescent="0.2">
      <c r="A586" s="48" t="s">
        <v>205</v>
      </c>
      <c r="B586" s="49" t="s">
        <v>624</v>
      </c>
      <c r="C586" s="50" t="s">
        <v>70</v>
      </c>
      <c r="D586" s="51" t="s">
        <v>450</v>
      </c>
      <c r="E586" s="52"/>
      <c r="F586" s="62"/>
      <c r="G586" s="64"/>
      <c r="H586" s="55">
        <f t="shared" si="77"/>
        <v>0</v>
      </c>
      <c r="I586" s="214" t="str">
        <f t="shared" ca="1" si="78"/>
        <v>LOCKED</v>
      </c>
      <c r="J586" s="215" t="str">
        <f t="shared" si="82"/>
        <v>C019Concrete Pavements for Early OpeningCW 3310-R18</v>
      </c>
      <c r="K586" s="216">
        <f>MATCH(J586,'[4]Pay Items'!$K$1:$K$646,0)</f>
        <v>359</v>
      </c>
      <c r="L586" s="217" t="str">
        <f t="shared" ca="1" si="79"/>
        <v>F0</v>
      </c>
      <c r="M586" s="217" t="str">
        <f t="shared" ca="1" si="80"/>
        <v>C2</v>
      </c>
      <c r="N586" s="217" t="str">
        <f t="shared" ca="1" si="81"/>
        <v>C2</v>
      </c>
    </row>
    <row r="587" spans="1:14" s="101" customFormat="1" ht="60" customHeight="1" x14ac:dyDescent="0.2">
      <c r="A587" s="48" t="s">
        <v>421</v>
      </c>
      <c r="B587" s="58" t="s">
        <v>185</v>
      </c>
      <c r="C587" s="50" t="s">
        <v>439</v>
      </c>
      <c r="D587" s="51"/>
      <c r="E587" s="52" t="s">
        <v>120</v>
      </c>
      <c r="F587" s="68">
        <v>130</v>
      </c>
      <c r="G587" s="54"/>
      <c r="H587" s="55">
        <f t="shared" si="77"/>
        <v>0</v>
      </c>
      <c r="I587" s="214" t="str">
        <f t="shared" ca="1" si="78"/>
        <v/>
      </c>
      <c r="J587" s="215" t="str">
        <f t="shared" si="82"/>
        <v>C029-72Construction of 150 mm Type 4 Concrete Pavement for Early Opening 72 Hour (Reinforced)m²</v>
      </c>
      <c r="K587" s="216">
        <f>MATCH(J587,'[4]Pay Items'!$K$1:$K$646,0)</f>
        <v>380</v>
      </c>
      <c r="L587" s="217" t="str">
        <f t="shared" ca="1" si="79"/>
        <v>F0</v>
      </c>
      <c r="M587" s="217" t="str">
        <f t="shared" ca="1" si="80"/>
        <v>C2</v>
      </c>
      <c r="N587" s="217" t="str">
        <f t="shared" ca="1" si="81"/>
        <v>C2</v>
      </c>
    </row>
    <row r="588" spans="1:14" s="101" customFormat="1" ht="48" customHeight="1" x14ac:dyDescent="0.2">
      <c r="A588" s="48" t="s">
        <v>206</v>
      </c>
      <c r="B588" s="49" t="s">
        <v>625</v>
      </c>
      <c r="C588" s="50" t="s">
        <v>193</v>
      </c>
      <c r="D588" s="51" t="s">
        <v>450</v>
      </c>
      <c r="E588" s="52"/>
      <c r="F588" s="62"/>
      <c r="G588" s="64"/>
      <c r="H588" s="55">
        <f t="shared" si="77"/>
        <v>0</v>
      </c>
      <c r="I588" s="214" t="str">
        <f t="shared" ca="1" si="78"/>
        <v>LOCKED</v>
      </c>
      <c r="J588" s="215" t="str">
        <f t="shared" si="82"/>
        <v>C032Concrete Curbs, Curb and Gutter, and Splash StripsCW 3310-R18</v>
      </c>
      <c r="K588" s="216">
        <f>MATCH(J588,'[4]Pay Items'!$K$1:$K$646,0)</f>
        <v>384</v>
      </c>
      <c r="L588" s="217" t="str">
        <f t="shared" ca="1" si="79"/>
        <v>F0</v>
      </c>
      <c r="M588" s="217" t="str">
        <f t="shared" ca="1" si="80"/>
        <v>C2</v>
      </c>
      <c r="N588" s="217" t="str">
        <f t="shared" ca="1" si="81"/>
        <v>C2</v>
      </c>
    </row>
    <row r="589" spans="1:14" s="101" customFormat="1" ht="48" customHeight="1" x14ac:dyDescent="0.2">
      <c r="A589" s="48" t="s">
        <v>272</v>
      </c>
      <c r="B589" s="58" t="s">
        <v>185</v>
      </c>
      <c r="C589" s="50" t="s">
        <v>626</v>
      </c>
      <c r="D589" s="51" t="s">
        <v>291</v>
      </c>
      <c r="E589" s="52" t="s">
        <v>124</v>
      </c>
      <c r="F589" s="53">
        <v>125</v>
      </c>
      <c r="G589" s="54"/>
      <c r="H589" s="55">
        <f t="shared" si="77"/>
        <v>0</v>
      </c>
      <c r="I589" s="214" t="str">
        <f t="shared" ca="1" si="78"/>
        <v/>
      </c>
      <c r="J589" s="215" t="str">
        <f t="shared" si="82"/>
        <v>C034Construction of Barrier (100 mm ht, Type 2, Separate)SD-203Am</v>
      </c>
      <c r="K589" s="216" t="e">
        <f>MATCH(J589,'[4]Pay Items'!$K$1:$K$646,0)</f>
        <v>#N/A</v>
      </c>
      <c r="L589" s="217" t="str">
        <f t="shared" ca="1" si="79"/>
        <v>F0</v>
      </c>
      <c r="M589" s="217" t="str">
        <f t="shared" ca="1" si="80"/>
        <v>C2</v>
      </c>
      <c r="N589" s="217" t="str">
        <f t="shared" ca="1" si="81"/>
        <v>C2</v>
      </c>
    </row>
    <row r="590" spans="1:14" s="101" customFormat="1" ht="36" customHeight="1" x14ac:dyDescent="0.2">
      <c r="A590" s="102"/>
      <c r="B590" s="70"/>
      <c r="C590" s="61" t="s">
        <v>132</v>
      </c>
      <c r="D590" s="62"/>
      <c r="E590" s="71"/>
      <c r="F590" s="62"/>
      <c r="G590" s="64"/>
      <c r="H590" s="55">
        <f t="shared" si="77"/>
        <v>0</v>
      </c>
      <c r="I590" s="214" t="str">
        <f t="shared" ca="1" si="78"/>
        <v>LOCKED</v>
      </c>
      <c r="J590" s="215" t="str">
        <f t="shared" si="82"/>
        <v>JOINT AND CRACK SEALING</v>
      </c>
      <c r="K590" s="216">
        <f>MATCH(J590,'[4]Pay Items'!$K$1:$K$646,0)</f>
        <v>436</v>
      </c>
      <c r="L590" s="217" t="str">
        <f t="shared" ca="1" si="79"/>
        <v>F0</v>
      </c>
      <c r="M590" s="217" t="str">
        <f t="shared" ca="1" si="80"/>
        <v>C2</v>
      </c>
      <c r="N590" s="217" t="str">
        <f t="shared" ca="1" si="81"/>
        <v>C2</v>
      </c>
    </row>
    <row r="591" spans="1:14" s="101" customFormat="1" ht="36" customHeight="1" x14ac:dyDescent="0.2">
      <c r="A591" s="48" t="s">
        <v>277</v>
      </c>
      <c r="B591" s="49" t="s">
        <v>627</v>
      </c>
      <c r="C591" s="50" t="s">
        <v>48</v>
      </c>
      <c r="D591" s="51" t="s">
        <v>343</v>
      </c>
      <c r="E591" s="52" t="s">
        <v>124</v>
      </c>
      <c r="F591" s="68">
        <v>420</v>
      </c>
      <c r="G591" s="54"/>
      <c r="H591" s="55">
        <f t="shared" si="77"/>
        <v>0</v>
      </c>
      <c r="I591" s="214" t="str">
        <f t="shared" ca="1" si="78"/>
        <v/>
      </c>
      <c r="J591" s="215" t="str">
        <f t="shared" si="82"/>
        <v>D006Reflective Crack MaintenanceCW 3250-R7m</v>
      </c>
      <c r="K591" s="216">
        <f>MATCH(J591,'[4]Pay Items'!$K$1:$K$646,0)</f>
        <v>442</v>
      </c>
      <c r="L591" s="217" t="str">
        <f t="shared" ca="1" si="79"/>
        <v>F0</v>
      </c>
      <c r="M591" s="217" t="str">
        <f t="shared" ca="1" si="80"/>
        <v>C2</v>
      </c>
      <c r="N591" s="217" t="str">
        <f t="shared" ca="1" si="81"/>
        <v>C2</v>
      </c>
    </row>
    <row r="592" spans="1:14" s="101" customFormat="1" ht="48" customHeight="1" x14ac:dyDescent="0.2">
      <c r="A592" s="102"/>
      <c r="B592" s="70"/>
      <c r="C592" s="61" t="s">
        <v>133</v>
      </c>
      <c r="D592" s="62"/>
      <c r="E592" s="71"/>
      <c r="F592" s="62"/>
      <c r="G592" s="64"/>
      <c r="H592" s="55">
        <f t="shared" si="77"/>
        <v>0</v>
      </c>
      <c r="I592" s="214" t="str">
        <f t="shared" ca="1" si="78"/>
        <v>LOCKED</v>
      </c>
      <c r="J592" s="215" t="str">
        <f t="shared" si="82"/>
        <v>ASSOCIATED DRAINAGE AND UNDERGROUND WORKS</v>
      </c>
      <c r="K592" s="216">
        <f>MATCH(J592,'[4]Pay Items'!$K$1:$K$646,0)</f>
        <v>444</v>
      </c>
      <c r="L592" s="217" t="str">
        <f t="shared" ca="1" si="79"/>
        <v>F0</v>
      </c>
      <c r="M592" s="217" t="str">
        <f t="shared" ca="1" si="80"/>
        <v>C2</v>
      </c>
      <c r="N592" s="217" t="str">
        <f t="shared" ca="1" si="81"/>
        <v>C2</v>
      </c>
    </row>
    <row r="593" spans="1:14" s="101" customFormat="1" ht="36" customHeight="1" x14ac:dyDescent="0.2">
      <c r="A593" s="48" t="s">
        <v>140</v>
      </c>
      <c r="B593" s="49" t="s">
        <v>628</v>
      </c>
      <c r="C593" s="50" t="s">
        <v>222</v>
      </c>
      <c r="D593" s="51" t="s">
        <v>3</v>
      </c>
      <c r="E593" s="52"/>
      <c r="F593" s="62"/>
      <c r="G593" s="64"/>
      <c r="H593" s="55">
        <f t="shared" si="77"/>
        <v>0</v>
      </c>
      <c r="I593" s="214" t="str">
        <f t="shared" ca="1" si="78"/>
        <v>LOCKED</v>
      </c>
      <c r="J593" s="215" t="str">
        <f t="shared" si="82"/>
        <v>E003Catch BasinCW 2130-R12</v>
      </c>
      <c r="K593" s="216">
        <f>MATCH(J593,'[4]Pay Items'!$K$1:$K$646,0)</f>
        <v>445</v>
      </c>
      <c r="L593" s="217" t="str">
        <f t="shared" ca="1" si="79"/>
        <v>F0</v>
      </c>
      <c r="M593" s="217" t="str">
        <f t="shared" ca="1" si="80"/>
        <v>C2</v>
      </c>
      <c r="N593" s="217" t="str">
        <f t="shared" ca="1" si="81"/>
        <v>C2</v>
      </c>
    </row>
    <row r="594" spans="1:14" s="101" customFormat="1" ht="36" customHeight="1" x14ac:dyDescent="0.2">
      <c r="A594" s="48" t="s">
        <v>141</v>
      </c>
      <c r="B594" s="58" t="s">
        <v>185</v>
      </c>
      <c r="C594" s="50" t="s">
        <v>378</v>
      </c>
      <c r="D594" s="51"/>
      <c r="E594" s="52" t="s">
        <v>123</v>
      </c>
      <c r="F594" s="68">
        <v>12</v>
      </c>
      <c r="G594" s="54"/>
      <c r="H594" s="55">
        <f t="shared" si="77"/>
        <v>0</v>
      </c>
      <c r="I594" s="214" t="str">
        <f t="shared" ca="1" si="78"/>
        <v/>
      </c>
      <c r="J594" s="215" t="str">
        <f t="shared" si="82"/>
        <v>E004SD-024, 1200 mm deepeach</v>
      </c>
      <c r="K594" s="216">
        <f>MATCH(J594,'[4]Pay Items'!$K$1:$K$646,0)</f>
        <v>446</v>
      </c>
      <c r="L594" s="217" t="str">
        <f t="shared" ca="1" si="79"/>
        <v>F0</v>
      </c>
      <c r="M594" s="217" t="str">
        <f t="shared" ca="1" si="80"/>
        <v>C2</v>
      </c>
      <c r="N594" s="217" t="str">
        <f t="shared" ca="1" si="81"/>
        <v>C2</v>
      </c>
    </row>
    <row r="595" spans="1:14" s="101" customFormat="1" ht="36" customHeight="1" x14ac:dyDescent="0.2">
      <c r="A595" s="48" t="s">
        <v>144</v>
      </c>
      <c r="B595" s="49" t="s">
        <v>629</v>
      </c>
      <c r="C595" s="50" t="s">
        <v>225</v>
      </c>
      <c r="D595" s="51" t="s">
        <v>3</v>
      </c>
      <c r="E595" s="52"/>
      <c r="F595" s="62"/>
      <c r="G595" s="64"/>
      <c r="H595" s="55">
        <f t="shared" si="77"/>
        <v>0</v>
      </c>
      <c r="I595" s="214" t="str">
        <f t="shared" ca="1" si="78"/>
        <v>LOCKED</v>
      </c>
      <c r="J595" s="215" t="str">
        <f t="shared" si="82"/>
        <v>E008Sewer ServiceCW 2130-R12</v>
      </c>
      <c r="K595" s="216">
        <f>MATCH(J595,'[4]Pay Items'!$K$1:$K$646,0)</f>
        <v>457</v>
      </c>
      <c r="L595" s="217" t="str">
        <f t="shared" ca="1" si="79"/>
        <v>F0</v>
      </c>
      <c r="M595" s="217" t="str">
        <f t="shared" ca="1" si="80"/>
        <v>C2</v>
      </c>
      <c r="N595" s="217" t="str">
        <f t="shared" ca="1" si="81"/>
        <v>C2</v>
      </c>
    </row>
    <row r="596" spans="1:14" s="101" customFormat="1" ht="36" customHeight="1" x14ac:dyDescent="0.2">
      <c r="A596" s="48" t="s">
        <v>22</v>
      </c>
      <c r="B596" s="58" t="s">
        <v>185</v>
      </c>
      <c r="C596" s="50" t="s">
        <v>477</v>
      </c>
      <c r="D596" s="51"/>
      <c r="E596" s="52"/>
      <c r="F596" s="62"/>
      <c r="G596" s="64"/>
      <c r="H596" s="55">
        <f t="shared" si="77"/>
        <v>0</v>
      </c>
      <c r="I596" s="214" t="str">
        <f t="shared" ca="1" si="78"/>
        <v>LOCKED</v>
      </c>
      <c r="J596" s="215" t="str">
        <f t="shared" si="82"/>
        <v>E009250 mm, PVC</v>
      </c>
      <c r="K596" s="216" t="e">
        <f>MATCH(J596,'[4]Pay Items'!$K$1:$K$646,0)</f>
        <v>#N/A</v>
      </c>
      <c r="L596" s="217" t="str">
        <f t="shared" ca="1" si="79"/>
        <v>F0</v>
      </c>
      <c r="M596" s="217" t="str">
        <f t="shared" ca="1" si="80"/>
        <v>C2</v>
      </c>
      <c r="N596" s="217" t="str">
        <f t="shared" ca="1" si="81"/>
        <v>C2</v>
      </c>
    </row>
    <row r="597" spans="1:14" s="101" customFormat="1" ht="48" customHeight="1" x14ac:dyDescent="0.2">
      <c r="A597" s="48" t="s">
        <v>23</v>
      </c>
      <c r="B597" s="67" t="s">
        <v>322</v>
      </c>
      <c r="C597" s="50" t="s">
        <v>565</v>
      </c>
      <c r="D597" s="51"/>
      <c r="E597" s="52" t="s">
        <v>124</v>
      </c>
      <c r="F597" s="68">
        <v>38</v>
      </c>
      <c r="G597" s="54"/>
      <c r="H597" s="55">
        <f t="shared" si="77"/>
        <v>0</v>
      </c>
      <c r="I597" s="214" t="str">
        <f t="shared" ca="1" si="78"/>
        <v/>
      </c>
      <c r="J597" s="215" t="str">
        <f t="shared" si="82"/>
        <v>E010In a Trench, Class 3 Sand Bedding, Class 3 Backfillm</v>
      </c>
      <c r="K597" s="216" t="e">
        <f>MATCH(J597,'[4]Pay Items'!$K$1:$K$646,0)</f>
        <v>#N/A</v>
      </c>
      <c r="L597" s="217" t="str">
        <f t="shared" ca="1" si="79"/>
        <v>F0</v>
      </c>
      <c r="M597" s="217" t="str">
        <f t="shared" ca="1" si="80"/>
        <v>C2</v>
      </c>
      <c r="N597" s="217" t="str">
        <f t="shared" ca="1" si="81"/>
        <v>C2</v>
      </c>
    </row>
    <row r="598" spans="1:14" s="101" customFormat="1" ht="36" customHeight="1" x14ac:dyDescent="0.2">
      <c r="A598" s="48" t="s">
        <v>28</v>
      </c>
      <c r="B598" s="49" t="s">
        <v>630</v>
      </c>
      <c r="C598" s="73" t="s">
        <v>396</v>
      </c>
      <c r="D598" s="74" t="s">
        <v>397</v>
      </c>
      <c r="E598" s="52"/>
      <c r="F598" s="62"/>
      <c r="G598" s="64"/>
      <c r="H598" s="55">
        <f t="shared" si="77"/>
        <v>0</v>
      </c>
      <c r="I598" s="214" t="str">
        <f t="shared" ca="1" si="78"/>
        <v>LOCKED</v>
      </c>
      <c r="J598" s="215" t="str">
        <f t="shared" si="82"/>
        <v>E023Frames &amp; CoversCW 3210-R8</v>
      </c>
      <c r="K598" s="216">
        <f>MATCH(J598,'[4]Pay Items'!$K$1:$K$646,0)</f>
        <v>511</v>
      </c>
      <c r="L598" s="217" t="str">
        <f t="shared" ca="1" si="79"/>
        <v>F0</v>
      </c>
      <c r="M598" s="217" t="str">
        <f t="shared" ca="1" si="80"/>
        <v>C2</v>
      </c>
      <c r="N598" s="217" t="str">
        <f t="shared" ca="1" si="81"/>
        <v>C2</v>
      </c>
    </row>
    <row r="599" spans="1:14" s="101" customFormat="1" ht="48" customHeight="1" x14ac:dyDescent="0.2">
      <c r="A599" s="48" t="s">
        <v>29</v>
      </c>
      <c r="B599" s="58" t="s">
        <v>185</v>
      </c>
      <c r="C599" s="75" t="s">
        <v>425</v>
      </c>
      <c r="D599" s="51"/>
      <c r="E599" s="52" t="s">
        <v>123</v>
      </c>
      <c r="F599" s="68">
        <v>7</v>
      </c>
      <c r="G599" s="54"/>
      <c r="H599" s="55">
        <f t="shared" si="77"/>
        <v>0</v>
      </c>
      <c r="I599" s="214" t="str">
        <f t="shared" ca="1" si="78"/>
        <v/>
      </c>
      <c r="J599" s="215" t="str">
        <f t="shared" si="82"/>
        <v>E024AP-006 - Standard Frame for Manhole and Catch Basineach</v>
      </c>
      <c r="K599" s="216">
        <f>MATCH(J599,'[4]Pay Items'!$K$1:$K$646,0)</f>
        <v>512</v>
      </c>
      <c r="L599" s="217" t="str">
        <f t="shared" ca="1" si="79"/>
        <v>F0</v>
      </c>
      <c r="M599" s="217" t="str">
        <f t="shared" ca="1" si="80"/>
        <v>C2</v>
      </c>
      <c r="N599" s="217" t="str">
        <f t="shared" ca="1" si="81"/>
        <v>C2</v>
      </c>
    </row>
    <row r="600" spans="1:14" s="101" customFormat="1" ht="48" customHeight="1" x14ac:dyDescent="0.2">
      <c r="A600" s="48" t="s">
        <v>30</v>
      </c>
      <c r="B600" s="58" t="s">
        <v>186</v>
      </c>
      <c r="C600" s="75" t="s">
        <v>426</v>
      </c>
      <c r="D600" s="51"/>
      <c r="E600" s="52" t="s">
        <v>123</v>
      </c>
      <c r="F600" s="68">
        <v>7</v>
      </c>
      <c r="G600" s="54"/>
      <c r="H600" s="55">
        <f t="shared" si="77"/>
        <v>0</v>
      </c>
      <c r="I600" s="214" t="str">
        <f t="shared" ca="1" si="78"/>
        <v/>
      </c>
      <c r="J600" s="215" t="str">
        <f t="shared" si="82"/>
        <v>E025AP-007 - Standard Solid Cover for Standard Frameeach</v>
      </c>
      <c r="K600" s="216">
        <f>MATCH(J600,'[4]Pay Items'!$K$1:$K$646,0)</f>
        <v>513</v>
      </c>
      <c r="L600" s="217" t="str">
        <f t="shared" ca="1" si="79"/>
        <v>F0</v>
      </c>
      <c r="M600" s="217" t="str">
        <f t="shared" ca="1" si="80"/>
        <v>C2</v>
      </c>
      <c r="N600" s="217" t="str">
        <f t="shared" ca="1" si="81"/>
        <v>C2</v>
      </c>
    </row>
    <row r="601" spans="1:14" s="101" customFormat="1" ht="36" customHeight="1" x14ac:dyDescent="0.2">
      <c r="A601" s="48" t="s">
        <v>38</v>
      </c>
      <c r="B601" s="49" t="s">
        <v>631</v>
      </c>
      <c r="C601" s="77" t="s">
        <v>228</v>
      </c>
      <c r="D601" s="51" t="s">
        <v>3</v>
      </c>
      <c r="E601" s="52"/>
      <c r="F601" s="62"/>
      <c r="G601" s="64"/>
      <c r="H601" s="55">
        <f t="shared" si="77"/>
        <v>0</v>
      </c>
      <c r="I601" s="214" t="str">
        <f t="shared" ca="1" si="78"/>
        <v>LOCKED</v>
      </c>
      <c r="J601" s="215" t="str">
        <f t="shared" si="82"/>
        <v>E036Connecting to Existing SewerCW 2130-R12</v>
      </c>
      <c r="K601" s="216">
        <f>MATCH(J601,'[4]Pay Items'!$K$1:$K$646,0)</f>
        <v>540</v>
      </c>
      <c r="L601" s="217" t="str">
        <f t="shared" ca="1" si="79"/>
        <v>F0</v>
      </c>
      <c r="M601" s="217" t="str">
        <f t="shared" ca="1" si="80"/>
        <v>C2</v>
      </c>
      <c r="N601" s="217" t="str">
        <f t="shared" ca="1" si="81"/>
        <v>C2</v>
      </c>
    </row>
    <row r="602" spans="1:14" s="101" customFormat="1" ht="36" customHeight="1" x14ac:dyDescent="0.2">
      <c r="A602" s="48" t="s">
        <v>39</v>
      </c>
      <c r="B602" s="58" t="s">
        <v>185</v>
      </c>
      <c r="C602" s="77" t="s">
        <v>480</v>
      </c>
      <c r="D602" s="51"/>
      <c r="E602" s="52"/>
      <c r="F602" s="62"/>
      <c r="G602" s="64"/>
      <c r="H602" s="55">
        <f t="shared" ref="H602" si="83">ROUND(G602*F602,2)</f>
        <v>0</v>
      </c>
      <c r="I602" s="214" t="str">
        <f t="shared" ca="1" si="78"/>
        <v>LOCKED</v>
      </c>
      <c r="J602" s="215" t="str">
        <f t="shared" si="82"/>
        <v>E037250 mm PVC Connecting Pipe</v>
      </c>
      <c r="K602" s="216" t="e">
        <f>MATCH(J602,'[4]Pay Items'!$K$1:$K$646,0)</f>
        <v>#N/A</v>
      </c>
      <c r="L602" s="217" t="str">
        <f t="shared" ca="1" si="79"/>
        <v>F0</v>
      </c>
      <c r="M602" s="217" t="str">
        <f t="shared" ca="1" si="80"/>
        <v>C2</v>
      </c>
      <c r="N602" s="217" t="str">
        <f t="shared" ca="1" si="81"/>
        <v>C2</v>
      </c>
    </row>
    <row r="603" spans="1:14" s="101" customFormat="1" ht="36" customHeight="1" x14ac:dyDescent="0.2">
      <c r="A603" s="76" t="s">
        <v>40</v>
      </c>
      <c r="B603" s="67" t="s">
        <v>322</v>
      </c>
      <c r="C603" s="50" t="s">
        <v>632</v>
      </c>
      <c r="D603" s="51"/>
      <c r="E603" s="52" t="s">
        <v>123</v>
      </c>
      <c r="F603" s="68">
        <v>6</v>
      </c>
      <c r="G603" s="96"/>
      <c r="H603" s="55">
        <f t="shared" ref="H603:H621" si="84">ROUND(G603*F603,2)</f>
        <v>0</v>
      </c>
      <c r="I603" s="214" t="str">
        <f t="shared" ca="1" si="78"/>
        <v/>
      </c>
      <c r="J603" s="215" t="str">
        <f t="shared" si="82"/>
        <v>E038Connecting to 300 mm Clay Combined Sewereach</v>
      </c>
      <c r="K603" s="216" t="e">
        <f>MATCH(J603,'[4]Pay Items'!$K$1:$K$646,0)</f>
        <v>#N/A</v>
      </c>
      <c r="L603" s="217" t="str">
        <f t="shared" ca="1" si="79"/>
        <v>F0</v>
      </c>
      <c r="M603" s="217" t="str">
        <f t="shared" ca="1" si="80"/>
        <v>C2</v>
      </c>
      <c r="N603" s="217" t="str">
        <f t="shared" ca="1" si="81"/>
        <v>C2</v>
      </c>
    </row>
    <row r="604" spans="1:14" s="101" customFormat="1" ht="36" customHeight="1" x14ac:dyDescent="0.2">
      <c r="A604" s="76" t="s">
        <v>41</v>
      </c>
      <c r="B604" s="67" t="s">
        <v>324</v>
      </c>
      <c r="C604" s="50" t="s">
        <v>633</v>
      </c>
      <c r="D604" s="51"/>
      <c r="E604" s="52" t="s">
        <v>123</v>
      </c>
      <c r="F604" s="68">
        <v>2</v>
      </c>
      <c r="G604" s="96"/>
      <c r="H604" s="55">
        <f t="shared" si="84"/>
        <v>0</v>
      </c>
      <c r="I604" s="214" t="str">
        <f t="shared" ca="1" si="78"/>
        <v/>
      </c>
      <c r="J604" s="215" t="str">
        <f t="shared" si="82"/>
        <v>E039Connecting to 375 mm Clay Combined Sewereach</v>
      </c>
      <c r="K604" s="216" t="e">
        <f>MATCH(J604,'[4]Pay Items'!$K$1:$K$646,0)</f>
        <v>#N/A</v>
      </c>
      <c r="L604" s="217" t="str">
        <f t="shared" ca="1" si="79"/>
        <v>F0</v>
      </c>
      <c r="M604" s="217" t="str">
        <f t="shared" ca="1" si="80"/>
        <v>C2</v>
      </c>
      <c r="N604" s="217" t="str">
        <f t="shared" ca="1" si="81"/>
        <v>C2</v>
      </c>
    </row>
    <row r="605" spans="1:14" s="101" customFormat="1" ht="36" customHeight="1" x14ac:dyDescent="0.2">
      <c r="A605" s="76" t="s">
        <v>42</v>
      </c>
      <c r="B605" s="67" t="s">
        <v>326</v>
      </c>
      <c r="C605" s="50" t="s">
        <v>634</v>
      </c>
      <c r="D605" s="51"/>
      <c r="E605" s="52" t="s">
        <v>123</v>
      </c>
      <c r="F605" s="68">
        <v>2</v>
      </c>
      <c r="G605" s="96"/>
      <c r="H605" s="55">
        <f t="shared" si="84"/>
        <v>0</v>
      </c>
      <c r="I605" s="214" t="str">
        <f t="shared" ca="1" si="78"/>
        <v/>
      </c>
      <c r="J605" s="215" t="str">
        <f t="shared" si="82"/>
        <v>E040Connecting to 450 mm Clay Combined Sewereach</v>
      </c>
      <c r="K605" s="216" t="e">
        <f>MATCH(J605,'[4]Pay Items'!$K$1:$K$646,0)</f>
        <v>#N/A</v>
      </c>
      <c r="L605" s="217" t="str">
        <f t="shared" ca="1" si="79"/>
        <v>F0</v>
      </c>
      <c r="M605" s="217" t="str">
        <f t="shared" ca="1" si="80"/>
        <v>C2</v>
      </c>
      <c r="N605" s="217" t="str">
        <f t="shared" ca="1" si="81"/>
        <v>C2</v>
      </c>
    </row>
    <row r="606" spans="1:14" s="101" customFormat="1" ht="48" customHeight="1" x14ac:dyDescent="0.2">
      <c r="A606" s="48" t="s">
        <v>43</v>
      </c>
      <c r="B606" s="49" t="s">
        <v>635</v>
      </c>
      <c r="C606" s="77" t="s">
        <v>337</v>
      </c>
      <c r="D606" s="51" t="s">
        <v>3</v>
      </c>
      <c r="E606" s="52"/>
      <c r="F606" s="62"/>
      <c r="G606" s="64"/>
      <c r="H606" s="55">
        <f t="shared" si="84"/>
        <v>0</v>
      </c>
      <c r="I606" s="214" t="str">
        <f t="shared" ca="1" si="78"/>
        <v>LOCKED</v>
      </c>
      <c r="J606" s="215" t="str">
        <f t="shared" si="82"/>
        <v>E042Connecting New Sewer Service to Existing Sewer ServiceCW 2130-R12</v>
      </c>
      <c r="K606" s="216">
        <f>MATCH(J606,'[4]Pay Items'!$K$1:$K$646,0)</f>
        <v>548</v>
      </c>
      <c r="L606" s="217" t="str">
        <f t="shared" ca="1" si="79"/>
        <v>F0</v>
      </c>
      <c r="M606" s="217" t="str">
        <f t="shared" ca="1" si="80"/>
        <v>C2</v>
      </c>
      <c r="N606" s="217" t="str">
        <f t="shared" ca="1" si="81"/>
        <v>C2</v>
      </c>
    </row>
    <row r="607" spans="1:14" s="101" customFormat="1" ht="36" customHeight="1" x14ac:dyDescent="0.2">
      <c r="A607" s="48" t="s">
        <v>44</v>
      </c>
      <c r="B607" s="58" t="s">
        <v>185</v>
      </c>
      <c r="C607" s="77" t="s">
        <v>388</v>
      </c>
      <c r="D607" s="51"/>
      <c r="E607" s="52" t="s">
        <v>123</v>
      </c>
      <c r="F607" s="68">
        <v>2</v>
      </c>
      <c r="G607" s="54"/>
      <c r="H607" s="55">
        <f t="shared" si="84"/>
        <v>0</v>
      </c>
      <c r="I607" s="214" t="str">
        <f t="shared" ca="1" si="78"/>
        <v/>
      </c>
      <c r="J607" s="215" t="str">
        <f t="shared" si="82"/>
        <v>E043250 mmeach</v>
      </c>
      <c r="K607" s="216" t="e">
        <f>MATCH(J607,'[4]Pay Items'!$K$1:$K$646,0)</f>
        <v>#N/A</v>
      </c>
      <c r="L607" s="217" t="str">
        <f t="shared" ca="1" si="79"/>
        <v>F0</v>
      </c>
      <c r="M607" s="217" t="str">
        <f t="shared" ca="1" si="80"/>
        <v>C2</v>
      </c>
      <c r="N607" s="217" t="str">
        <f t="shared" ca="1" si="81"/>
        <v>C2</v>
      </c>
    </row>
    <row r="608" spans="1:14" s="101" customFormat="1" ht="36" customHeight="1" x14ac:dyDescent="0.2">
      <c r="A608" s="48" t="s">
        <v>231</v>
      </c>
      <c r="B608" s="49" t="s">
        <v>636</v>
      </c>
      <c r="C608" s="50" t="s">
        <v>320</v>
      </c>
      <c r="D608" s="51" t="s">
        <v>3</v>
      </c>
      <c r="E608" s="52" t="s">
        <v>123</v>
      </c>
      <c r="F608" s="68">
        <v>12</v>
      </c>
      <c r="G608" s="54"/>
      <c r="H608" s="55">
        <f t="shared" si="84"/>
        <v>0</v>
      </c>
      <c r="I608" s="214" t="str">
        <f t="shared" ca="1" si="78"/>
        <v/>
      </c>
      <c r="J608" s="215" t="str">
        <f t="shared" si="82"/>
        <v>E046Removal of Existing Catch BasinsCW 2130-R12each</v>
      </c>
      <c r="K608" s="216">
        <f>MATCH(J608,'[4]Pay Items'!$K$1:$K$646,0)</f>
        <v>552</v>
      </c>
      <c r="L608" s="217" t="str">
        <f t="shared" ca="1" si="79"/>
        <v>F0</v>
      </c>
      <c r="M608" s="217" t="str">
        <f t="shared" ca="1" si="80"/>
        <v>C2</v>
      </c>
      <c r="N608" s="217" t="str">
        <f t="shared" ca="1" si="81"/>
        <v>C2</v>
      </c>
    </row>
    <row r="609" spans="1:14" s="101" customFormat="1" ht="36" customHeight="1" x14ac:dyDescent="0.2">
      <c r="A609" s="48" t="s">
        <v>0</v>
      </c>
      <c r="B609" s="49" t="s">
        <v>637</v>
      </c>
      <c r="C609" s="50" t="s">
        <v>1</v>
      </c>
      <c r="D609" s="51" t="s">
        <v>401</v>
      </c>
      <c r="E609" s="52" t="s">
        <v>123</v>
      </c>
      <c r="F609" s="68">
        <v>5</v>
      </c>
      <c r="G609" s="54"/>
      <c r="H609" s="55">
        <f t="shared" si="84"/>
        <v>0</v>
      </c>
      <c r="I609" s="214" t="str">
        <f t="shared" ca="1" si="78"/>
        <v/>
      </c>
      <c r="J609" s="215" t="str">
        <f t="shared" si="82"/>
        <v>E050ACatch Basin CleaningCW 2140-R4each</v>
      </c>
      <c r="K609" s="216">
        <f>MATCH(J609,'[4]Pay Items'!$K$1:$K$646,0)</f>
        <v>557</v>
      </c>
      <c r="L609" s="217" t="str">
        <f t="shared" ca="1" si="79"/>
        <v>F0</v>
      </c>
      <c r="M609" s="217" t="str">
        <f t="shared" ca="1" si="80"/>
        <v>C2</v>
      </c>
      <c r="N609" s="217" t="str">
        <f t="shared" ca="1" si="81"/>
        <v>C2</v>
      </c>
    </row>
    <row r="610" spans="1:14" s="101" customFormat="1" ht="36" customHeight="1" x14ac:dyDescent="0.2">
      <c r="A610" s="102"/>
      <c r="B610" s="80"/>
      <c r="C610" s="61" t="s">
        <v>134</v>
      </c>
      <c r="D610" s="62"/>
      <c r="E610" s="71"/>
      <c r="F610" s="62"/>
      <c r="G610" s="64"/>
      <c r="H610" s="55">
        <f t="shared" si="84"/>
        <v>0</v>
      </c>
      <c r="I610" s="214" t="str">
        <f t="shared" ca="1" si="78"/>
        <v>LOCKED</v>
      </c>
      <c r="J610" s="215" t="str">
        <f t="shared" si="82"/>
        <v>ADJUSTMENTS</v>
      </c>
      <c r="K610" s="216">
        <f>MATCH(J610,'[4]Pay Items'!$K$1:$K$646,0)</f>
        <v>589</v>
      </c>
      <c r="L610" s="217" t="str">
        <f t="shared" ca="1" si="79"/>
        <v>F0</v>
      </c>
      <c r="M610" s="217" t="str">
        <f t="shared" ca="1" si="80"/>
        <v>C2</v>
      </c>
      <c r="N610" s="217" t="str">
        <f t="shared" ca="1" si="81"/>
        <v>C2</v>
      </c>
    </row>
    <row r="611" spans="1:14" s="101" customFormat="1" ht="36" customHeight="1" x14ac:dyDescent="0.2">
      <c r="A611" s="48" t="s">
        <v>145</v>
      </c>
      <c r="B611" s="49" t="s">
        <v>638</v>
      </c>
      <c r="C611" s="75" t="s">
        <v>398</v>
      </c>
      <c r="D611" s="74" t="s">
        <v>397</v>
      </c>
      <c r="E611" s="52" t="s">
        <v>123</v>
      </c>
      <c r="F611" s="68">
        <v>10</v>
      </c>
      <c r="G611" s="54"/>
      <c r="H611" s="55">
        <f t="shared" si="84"/>
        <v>0</v>
      </c>
      <c r="I611" s="214" t="str">
        <f t="shared" ca="1" si="78"/>
        <v/>
      </c>
      <c r="J611" s="215" t="str">
        <f t="shared" si="82"/>
        <v>F001Adjustment of Manholes/Catch Basins FramesCW 3210-R8each</v>
      </c>
      <c r="K611" s="216">
        <f>MATCH(J611,'[4]Pay Items'!$K$1:$K$646,0)</f>
        <v>590</v>
      </c>
      <c r="L611" s="217" t="str">
        <f t="shared" ca="1" si="79"/>
        <v>F0</v>
      </c>
      <c r="M611" s="217" t="str">
        <f t="shared" ca="1" si="80"/>
        <v>C2</v>
      </c>
      <c r="N611" s="217" t="str">
        <f t="shared" ca="1" si="81"/>
        <v>C2</v>
      </c>
    </row>
    <row r="612" spans="1:14" s="101" customFormat="1" ht="36" customHeight="1" x14ac:dyDescent="0.2">
      <c r="A612" s="48" t="s">
        <v>147</v>
      </c>
      <c r="B612" s="49" t="s">
        <v>639</v>
      </c>
      <c r="C612" s="75" t="s">
        <v>430</v>
      </c>
      <c r="D612" s="74" t="s">
        <v>397</v>
      </c>
      <c r="E612" s="52"/>
      <c r="F612" s="62"/>
      <c r="G612" s="64"/>
      <c r="H612" s="55">
        <f t="shared" si="84"/>
        <v>0</v>
      </c>
      <c r="I612" s="214" t="str">
        <f t="shared" ca="1" si="78"/>
        <v>LOCKED</v>
      </c>
      <c r="J612" s="215" t="str">
        <f t="shared" si="82"/>
        <v>F003Lifter Rings (AP-010)CW 3210-R8</v>
      </c>
      <c r="K612" s="216">
        <f>MATCH(J612,'[4]Pay Items'!$K$1:$K$646,0)</f>
        <v>595</v>
      </c>
      <c r="L612" s="217" t="str">
        <f t="shared" ca="1" si="79"/>
        <v>F0</v>
      </c>
      <c r="M612" s="217" t="str">
        <f t="shared" ca="1" si="80"/>
        <v>C2</v>
      </c>
      <c r="N612" s="217" t="str">
        <f t="shared" ca="1" si="81"/>
        <v>C2</v>
      </c>
    </row>
    <row r="613" spans="1:14" s="101" customFormat="1" ht="36" customHeight="1" x14ac:dyDescent="0.2">
      <c r="A613" s="48" t="s">
        <v>148</v>
      </c>
      <c r="B613" s="58" t="s">
        <v>185</v>
      </c>
      <c r="C613" s="50" t="s">
        <v>364</v>
      </c>
      <c r="D613" s="51"/>
      <c r="E613" s="52" t="s">
        <v>123</v>
      </c>
      <c r="F613" s="68">
        <v>7</v>
      </c>
      <c r="G613" s="54"/>
      <c r="H613" s="55">
        <f t="shared" si="84"/>
        <v>0</v>
      </c>
      <c r="I613" s="214" t="str">
        <f t="shared" ca="1" si="78"/>
        <v/>
      </c>
      <c r="J613" s="215" t="str">
        <f t="shared" si="82"/>
        <v>F00551 mmeach</v>
      </c>
      <c r="K613" s="216">
        <f>MATCH(J613,'[4]Pay Items'!$K$1:$K$646,0)</f>
        <v>597</v>
      </c>
      <c r="L613" s="217" t="str">
        <f t="shared" ca="1" si="79"/>
        <v>F0</v>
      </c>
      <c r="M613" s="217" t="str">
        <f t="shared" ca="1" si="80"/>
        <v>C2</v>
      </c>
      <c r="N613" s="217" t="str">
        <f t="shared" ca="1" si="81"/>
        <v>C2</v>
      </c>
    </row>
    <row r="614" spans="1:14" s="101" customFormat="1" ht="36" customHeight="1" x14ac:dyDescent="0.2">
      <c r="A614" s="48" t="s">
        <v>149</v>
      </c>
      <c r="B614" s="49" t="s">
        <v>640</v>
      </c>
      <c r="C614" s="50" t="s">
        <v>298</v>
      </c>
      <c r="D614" s="74" t="s">
        <v>397</v>
      </c>
      <c r="E614" s="52" t="s">
        <v>123</v>
      </c>
      <c r="F614" s="68">
        <v>8</v>
      </c>
      <c r="G614" s="54"/>
      <c r="H614" s="55">
        <f t="shared" si="84"/>
        <v>0</v>
      </c>
      <c r="I614" s="214" t="str">
        <f t="shared" ca="1" si="78"/>
        <v/>
      </c>
      <c r="J614" s="215" t="str">
        <f t="shared" si="82"/>
        <v>F009Adjustment of Valve BoxesCW 3210-R8each</v>
      </c>
      <c r="K614" s="216">
        <f>MATCH(J614,'[4]Pay Items'!$K$1:$K$646,0)</f>
        <v>600</v>
      </c>
      <c r="L614" s="217" t="str">
        <f t="shared" ca="1" si="79"/>
        <v>F0</v>
      </c>
      <c r="M614" s="217" t="str">
        <f t="shared" ca="1" si="80"/>
        <v>C2</v>
      </c>
      <c r="N614" s="217" t="str">
        <f t="shared" ca="1" si="81"/>
        <v>C2</v>
      </c>
    </row>
    <row r="615" spans="1:14" s="101" customFormat="1" ht="36" customHeight="1" x14ac:dyDescent="0.2">
      <c r="A615" s="48" t="s">
        <v>244</v>
      </c>
      <c r="B615" s="49" t="s">
        <v>641</v>
      </c>
      <c r="C615" s="50" t="s">
        <v>300</v>
      </c>
      <c r="D615" s="74" t="s">
        <v>397</v>
      </c>
      <c r="E615" s="52" t="s">
        <v>123</v>
      </c>
      <c r="F615" s="68">
        <v>8</v>
      </c>
      <c r="G615" s="54"/>
      <c r="H615" s="55">
        <f t="shared" si="84"/>
        <v>0</v>
      </c>
      <c r="I615" s="214" t="str">
        <f t="shared" ca="1" si="78"/>
        <v/>
      </c>
      <c r="J615" s="215" t="str">
        <f t="shared" si="82"/>
        <v>F010Valve Box ExtensionsCW 3210-R8each</v>
      </c>
      <c r="K615" s="216">
        <f>MATCH(J615,'[4]Pay Items'!$K$1:$K$646,0)</f>
        <v>601</v>
      </c>
      <c r="L615" s="217" t="str">
        <f t="shared" ca="1" si="79"/>
        <v>F0</v>
      </c>
      <c r="M615" s="217" t="str">
        <f t="shared" ca="1" si="80"/>
        <v>C2</v>
      </c>
      <c r="N615" s="217" t="str">
        <f t="shared" ca="1" si="81"/>
        <v>C2</v>
      </c>
    </row>
    <row r="616" spans="1:14" s="101" customFormat="1" ht="36" customHeight="1" x14ac:dyDescent="0.2">
      <c r="A616" s="48" t="s">
        <v>150</v>
      </c>
      <c r="B616" s="49" t="s">
        <v>642</v>
      </c>
      <c r="C616" s="50" t="s">
        <v>299</v>
      </c>
      <c r="D616" s="74" t="s">
        <v>397</v>
      </c>
      <c r="E616" s="52" t="s">
        <v>123</v>
      </c>
      <c r="F616" s="68">
        <v>17</v>
      </c>
      <c r="G616" s="54"/>
      <c r="H616" s="55">
        <f t="shared" si="84"/>
        <v>0</v>
      </c>
      <c r="I616" s="214" t="str">
        <f t="shared" ca="1" si="78"/>
        <v/>
      </c>
      <c r="J616" s="215" t="str">
        <f t="shared" si="82"/>
        <v>F011Adjustment of Curb Stop BoxesCW 3210-R8each</v>
      </c>
      <c r="K616" s="216">
        <f>MATCH(J616,'[4]Pay Items'!$K$1:$K$646,0)</f>
        <v>602</v>
      </c>
      <c r="L616" s="217" t="str">
        <f t="shared" ca="1" si="79"/>
        <v>F0</v>
      </c>
      <c r="M616" s="217" t="str">
        <f t="shared" ca="1" si="80"/>
        <v>C2</v>
      </c>
      <c r="N616" s="217" t="str">
        <f t="shared" ca="1" si="81"/>
        <v>C2</v>
      </c>
    </row>
    <row r="617" spans="1:14" s="101" customFormat="1" ht="36" customHeight="1" x14ac:dyDescent="0.2">
      <c r="A617" s="81" t="s">
        <v>151</v>
      </c>
      <c r="B617" s="82" t="s">
        <v>643</v>
      </c>
      <c r="C617" s="75" t="s">
        <v>301</v>
      </c>
      <c r="D617" s="74" t="s">
        <v>397</v>
      </c>
      <c r="E617" s="83" t="s">
        <v>123</v>
      </c>
      <c r="F617" s="84">
        <v>17</v>
      </c>
      <c r="G617" s="85"/>
      <c r="H617" s="55">
        <f t="shared" si="84"/>
        <v>0</v>
      </c>
      <c r="I617" s="214" t="str">
        <f t="shared" ca="1" si="78"/>
        <v/>
      </c>
      <c r="J617" s="215" t="str">
        <f t="shared" si="82"/>
        <v>F018Curb Stop ExtensionsCW 3210-R8each</v>
      </c>
      <c r="K617" s="216">
        <f>MATCH(J617,'[4]Pay Items'!$K$1:$K$646,0)</f>
        <v>603</v>
      </c>
      <c r="L617" s="217" t="str">
        <f t="shared" ca="1" si="79"/>
        <v>F0</v>
      </c>
      <c r="M617" s="217" t="str">
        <f t="shared" ca="1" si="80"/>
        <v>C2</v>
      </c>
      <c r="N617" s="217" t="str">
        <f t="shared" ca="1" si="81"/>
        <v>C2</v>
      </c>
    </row>
    <row r="618" spans="1:14" s="101" customFormat="1" ht="36" customHeight="1" x14ac:dyDescent="0.2">
      <c r="A618" s="102"/>
      <c r="B618" s="60"/>
      <c r="C618" s="61" t="s">
        <v>135</v>
      </c>
      <c r="D618" s="62"/>
      <c r="E618" s="63"/>
      <c r="F618" s="62"/>
      <c r="G618" s="64"/>
      <c r="H618" s="55">
        <f t="shared" si="84"/>
        <v>0</v>
      </c>
      <c r="I618" s="214" t="str">
        <f t="shared" ca="1" si="78"/>
        <v>LOCKED</v>
      </c>
      <c r="J618" s="215" t="str">
        <f t="shared" si="82"/>
        <v>LANDSCAPING</v>
      </c>
      <c r="K618" s="216">
        <f>MATCH(J618,'[4]Pay Items'!$K$1:$K$646,0)</f>
        <v>618</v>
      </c>
      <c r="L618" s="217" t="str">
        <f t="shared" ca="1" si="79"/>
        <v>F0</v>
      </c>
      <c r="M618" s="217" t="str">
        <f t="shared" ca="1" si="80"/>
        <v>C2</v>
      </c>
      <c r="N618" s="217" t="str">
        <f t="shared" ca="1" si="81"/>
        <v>C2</v>
      </c>
    </row>
    <row r="619" spans="1:14" s="101" customFormat="1" ht="36" customHeight="1" x14ac:dyDescent="0.2">
      <c r="A619" s="65" t="s">
        <v>152</v>
      </c>
      <c r="B619" s="49" t="s">
        <v>644</v>
      </c>
      <c r="C619" s="50" t="s">
        <v>91</v>
      </c>
      <c r="D619" s="51" t="s">
        <v>453</v>
      </c>
      <c r="E619" s="52"/>
      <c r="F619" s="62"/>
      <c r="G619" s="64"/>
      <c r="H619" s="55">
        <f t="shared" si="84"/>
        <v>0</v>
      </c>
      <c r="I619" s="214" t="str">
        <f t="shared" ca="1" si="78"/>
        <v>LOCKED</v>
      </c>
      <c r="J619" s="215" t="str">
        <f t="shared" si="82"/>
        <v>G001SoddingCW 3510-R9</v>
      </c>
      <c r="K619" s="216">
        <f>MATCH(J619,'[4]Pay Items'!$K$1:$K$646,0)</f>
        <v>619</v>
      </c>
      <c r="L619" s="217" t="str">
        <f t="shared" ca="1" si="79"/>
        <v>F0</v>
      </c>
      <c r="M619" s="217" t="str">
        <f t="shared" ca="1" si="80"/>
        <v>C2</v>
      </c>
      <c r="N619" s="217" t="str">
        <f t="shared" ca="1" si="81"/>
        <v>C2</v>
      </c>
    </row>
    <row r="620" spans="1:14" s="101" customFormat="1" ht="36" customHeight="1" x14ac:dyDescent="0.2">
      <c r="A620" s="65" t="s">
        <v>153</v>
      </c>
      <c r="B620" s="58" t="s">
        <v>185</v>
      </c>
      <c r="C620" s="50" t="s">
        <v>365</v>
      </c>
      <c r="D620" s="51"/>
      <c r="E620" s="52" t="s">
        <v>120</v>
      </c>
      <c r="F620" s="53">
        <v>500</v>
      </c>
      <c r="G620" s="54"/>
      <c r="H620" s="55">
        <f t="shared" si="84"/>
        <v>0</v>
      </c>
      <c r="I620" s="214" t="str">
        <f t="shared" ca="1" si="78"/>
        <v/>
      </c>
      <c r="J620" s="215" t="str">
        <f t="shared" si="82"/>
        <v>G002width &lt; 600 mmm²</v>
      </c>
      <c r="K620" s="216">
        <f>MATCH(J620,'[4]Pay Items'!$K$1:$K$646,0)</f>
        <v>620</v>
      </c>
      <c r="L620" s="217" t="str">
        <f t="shared" ca="1" si="79"/>
        <v>F0</v>
      </c>
      <c r="M620" s="217" t="str">
        <f t="shared" ca="1" si="80"/>
        <v>C2</v>
      </c>
      <c r="N620" s="217" t="str">
        <f t="shared" ca="1" si="81"/>
        <v>C2</v>
      </c>
    </row>
    <row r="621" spans="1:14" s="101" customFormat="1" ht="36" customHeight="1" x14ac:dyDescent="0.2">
      <c r="A621" s="65" t="s">
        <v>154</v>
      </c>
      <c r="B621" s="58" t="s">
        <v>186</v>
      </c>
      <c r="C621" s="50" t="s">
        <v>366</v>
      </c>
      <c r="D621" s="51"/>
      <c r="E621" s="52" t="s">
        <v>120</v>
      </c>
      <c r="F621" s="53">
        <v>1300</v>
      </c>
      <c r="G621" s="54"/>
      <c r="H621" s="55">
        <f t="shared" si="84"/>
        <v>0</v>
      </c>
      <c r="I621" s="214" t="str">
        <f t="shared" ca="1" si="78"/>
        <v/>
      </c>
      <c r="J621" s="215" t="str">
        <f t="shared" si="82"/>
        <v>G003width &gt; or = 600 mmm²</v>
      </c>
      <c r="K621" s="216">
        <f>MATCH(J621,'[4]Pay Items'!$K$1:$K$646,0)</f>
        <v>621</v>
      </c>
      <c r="L621" s="217" t="str">
        <f t="shared" ca="1" si="79"/>
        <v>F0</v>
      </c>
      <c r="M621" s="217" t="str">
        <f t="shared" ca="1" si="80"/>
        <v>C2</v>
      </c>
      <c r="N621" s="217" t="str">
        <f t="shared" ca="1" si="81"/>
        <v>C2</v>
      </c>
    </row>
    <row r="622" spans="1:14" s="42" customFormat="1" ht="15.75" customHeight="1" x14ac:dyDescent="0.2">
      <c r="A622" s="39"/>
      <c r="B622" s="86"/>
      <c r="C622" s="87"/>
      <c r="D622" s="45"/>
      <c r="E622" s="32"/>
      <c r="F622" s="46"/>
      <c r="G622" s="31"/>
      <c r="H622" s="47"/>
      <c r="I622" s="214" t="str">
        <f t="shared" ca="1" si="78"/>
        <v>LOCKED</v>
      </c>
      <c r="J622" s="215" t="str">
        <f t="shared" si="82"/>
        <v/>
      </c>
      <c r="K622" s="216" t="e">
        <f>MATCH(J622,'[4]Pay Items'!$K$1:$K$646,0)</f>
        <v>#N/A</v>
      </c>
      <c r="L622" s="217" t="str">
        <f t="shared" ca="1" si="79"/>
        <v>G</v>
      </c>
      <c r="M622" s="217" t="str">
        <f t="shared" ca="1" si="80"/>
        <v>C2</v>
      </c>
      <c r="N622" s="217" t="str">
        <f t="shared" ca="1" si="81"/>
        <v>C2</v>
      </c>
    </row>
    <row r="623" spans="1:14" s="42" customFormat="1" ht="48" customHeight="1" thickBot="1" x14ac:dyDescent="0.25">
      <c r="A623" s="39"/>
      <c r="B623" s="89" t="s">
        <v>309</v>
      </c>
      <c r="C623" s="240" t="str">
        <f>C536</f>
        <v>CONCRETE PAVEMENT REHABILITATION:  CLARE AVENUE FROM CASEY STREET TO ECCLES STREET</v>
      </c>
      <c r="D623" s="241"/>
      <c r="E623" s="241"/>
      <c r="F623" s="242"/>
      <c r="G623" s="98" t="s">
        <v>483</v>
      </c>
      <c r="H623" s="98">
        <f>SUM(H536:H622)</f>
        <v>0</v>
      </c>
      <c r="I623" s="214" t="str">
        <f t="shared" ca="1" si="78"/>
        <v>LOCKED</v>
      </c>
      <c r="J623" s="215" t="str">
        <f t="shared" si="82"/>
        <v>CONCRETE PAVEMENT REHABILITATION: CLARE AVENUE FROM CASEY STREET TO ECCLES STREET</v>
      </c>
      <c r="K623" s="216" t="e">
        <f>MATCH(J623,'[4]Pay Items'!$K$1:$K$646,0)</f>
        <v>#N/A</v>
      </c>
      <c r="L623" s="217" t="str">
        <f t="shared" ca="1" si="79"/>
        <v>G</v>
      </c>
      <c r="M623" s="217" t="str">
        <f t="shared" ca="1" si="80"/>
        <v>C2</v>
      </c>
      <c r="N623" s="217" t="str">
        <f t="shared" ca="1" si="81"/>
        <v>C2</v>
      </c>
    </row>
    <row r="624" spans="1:14" s="42" customFormat="1" ht="60" customHeight="1" thickTop="1" x14ac:dyDescent="0.2">
      <c r="A624" s="39"/>
      <c r="B624" s="40" t="s">
        <v>431</v>
      </c>
      <c r="C624" s="255" t="s">
        <v>645</v>
      </c>
      <c r="D624" s="256"/>
      <c r="E624" s="256"/>
      <c r="F624" s="257"/>
      <c r="G624" s="39"/>
      <c r="H624" s="41"/>
      <c r="I624" s="214" t="str">
        <f t="shared" ca="1" si="78"/>
        <v>LOCKED</v>
      </c>
      <c r="J624" s="215" t="str">
        <f t="shared" si="82"/>
        <v>CONCRETE PAVEMENT REHABILITATION: FISHER STREET FROM OAKWOOD AVENUE TO ECCLES STREET, AND FROM CHURCHILL DRIVE TO MONTGOMERY STREET</v>
      </c>
      <c r="K624" s="216" t="e">
        <f>MATCH(J624,'[4]Pay Items'!$K$1:$K$646,0)</f>
        <v>#N/A</v>
      </c>
      <c r="L624" s="217" t="str">
        <f t="shared" ca="1" si="79"/>
        <v>G</v>
      </c>
      <c r="M624" s="217" t="str">
        <f t="shared" ca="1" si="80"/>
        <v>C2</v>
      </c>
      <c r="N624" s="217" t="str">
        <f t="shared" ca="1" si="81"/>
        <v>C2</v>
      </c>
    </row>
    <row r="625" spans="1:14" s="42" customFormat="1" ht="36" customHeight="1" x14ac:dyDescent="0.2">
      <c r="A625" s="39"/>
      <c r="B625" s="43"/>
      <c r="C625" s="44" t="s">
        <v>131</v>
      </c>
      <c r="D625" s="45"/>
      <c r="E625" s="46" t="s">
        <v>115</v>
      </c>
      <c r="F625" s="62"/>
      <c r="G625" s="64"/>
      <c r="H625" s="55">
        <f t="shared" ref="H625" si="85">ROUND(G625*F625,2)</f>
        <v>0</v>
      </c>
      <c r="I625" s="214" t="str">
        <f t="shared" ca="1" si="78"/>
        <v>LOCKED</v>
      </c>
      <c r="J625" s="215" t="str">
        <f t="shared" si="82"/>
        <v>EARTH AND BASE WORKS</v>
      </c>
      <c r="K625" s="216">
        <f>MATCH(J625,'[4]Pay Items'!$K$1:$K$646,0)</f>
        <v>3</v>
      </c>
      <c r="L625" s="217" t="str">
        <f t="shared" ca="1" si="79"/>
        <v>F0</v>
      </c>
      <c r="M625" s="217" t="str">
        <f t="shared" ca="1" si="80"/>
        <v>C2</v>
      </c>
      <c r="N625" s="217" t="str">
        <f t="shared" ca="1" si="81"/>
        <v>C2</v>
      </c>
    </row>
    <row r="626" spans="1:14" s="101" customFormat="1" ht="36" customHeight="1" x14ac:dyDescent="0.2">
      <c r="A626" s="48" t="s">
        <v>236</v>
      </c>
      <c r="B626" s="49" t="s">
        <v>646</v>
      </c>
      <c r="C626" s="50" t="s">
        <v>53</v>
      </c>
      <c r="D626" s="51" t="s">
        <v>443</v>
      </c>
      <c r="E626" s="52" t="s">
        <v>121</v>
      </c>
      <c r="F626" s="53">
        <v>90</v>
      </c>
      <c r="G626" s="54"/>
      <c r="H626" s="55">
        <f t="shared" ref="H626:H689" si="86">ROUND(G626*F626,2)</f>
        <v>0</v>
      </c>
      <c r="I626" s="214" t="str">
        <f t="shared" ca="1" si="78"/>
        <v/>
      </c>
      <c r="J626" s="215" t="str">
        <f t="shared" si="82"/>
        <v>A003ExcavationCW 3110-R22m³</v>
      </c>
      <c r="K626" s="216">
        <f>MATCH(J626,'[4]Pay Items'!$K$1:$K$646,0)</f>
        <v>6</v>
      </c>
      <c r="L626" s="217" t="str">
        <f t="shared" ca="1" si="79"/>
        <v>F0</v>
      </c>
      <c r="M626" s="217" t="str">
        <f t="shared" ca="1" si="80"/>
        <v>C2</v>
      </c>
      <c r="N626" s="217" t="str">
        <f t="shared" ca="1" si="81"/>
        <v>C2</v>
      </c>
    </row>
    <row r="627" spans="1:14" s="101" customFormat="1" ht="36" customHeight="1" x14ac:dyDescent="0.2">
      <c r="A627" s="57" t="s">
        <v>157</v>
      </c>
      <c r="B627" s="49" t="s">
        <v>647</v>
      </c>
      <c r="C627" s="50" t="s">
        <v>179</v>
      </c>
      <c r="D627" s="51" t="s">
        <v>443</v>
      </c>
      <c r="E627" s="52"/>
      <c r="F627" s="62"/>
      <c r="G627" s="64"/>
      <c r="H627" s="55">
        <f t="shared" si="86"/>
        <v>0</v>
      </c>
      <c r="I627" s="214" t="str">
        <f t="shared" ca="1" si="78"/>
        <v>LOCKED</v>
      </c>
      <c r="J627" s="215" t="str">
        <f t="shared" si="82"/>
        <v>A010Supplying and Placing Base Course MaterialCW 3110-R22</v>
      </c>
      <c r="K627" s="216">
        <f>MATCH(J627,'[4]Pay Items'!$K$1:$K$646,0)</f>
        <v>27</v>
      </c>
      <c r="L627" s="217" t="str">
        <f t="shared" ca="1" si="79"/>
        <v>F0</v>
      </c>
      <c r="M627" s="217" t="str">
        <f t="shared" ca="1" si="80"/>
        <v>C2</v>
      </c>
      <c r="N627" s="217" t="str">
        <f t="shared" ca="1" si="81"/>
        <v>C2</v>
      </c>
    </row>
    <row r="628" spans="1:14" s="101" customFormat="1" ht="36" customHeight="1" x14ac:dyDescent="0.2">
      <c r="A628" s="57" t="s">
        <v>406</v>
      </c>
      <c r="B628" s="58" t="s">
        <v>185</v>
      </c>
      <c r="C628" s="50" t="s">
        <v>407</v>
      </c>
      <c r="D628" s="51" t="s">
        <v>115</v>
      </c>
      <c r="E628" s="52" t="s">
        <v>121</v>
      </c>
      <c r="F628" s="53">
        <v>90</v>
      </c>
      <c r="G628" s="54"/>
      <c r="H628" s="55">
        <f t="shared" si="86"/>
        <v>0</v>
      </c>
      <c r="I628" s="214" t="str">
        <f t="shared" ca="1" si="78"/>
        <v/>
      </c>
      <c r="J628" s="215" t="str">
        <f t="shared" si="82"/>
        <v>A010A1Base Course Material - Granular A Limestonem³</v>
      </c>
      <c r="K628" s="216">
        <f>MATCH(J628,'[4]Pay Items'!$K$1:$K$646,0)</f>
        <v>28</v>
      </c>
      <c r="L628" s="217" t="str">
        <f t="shared" ca="1" si="79"/>
        <v>F0</v>
      </c>
      <c r="M628" s="217" t="str">
        <f t="shared" ca="1" si="80"/>
        <v>C2</v>
      </c>
      <c r="N628" s="217" t="str">
        <f t="shared" ca="1" si="81"/>
        <v>C2</v>
      </c>
    </row>
    <row r="629" spans="1:14" s="101" customFormat="1" ht="36" customHeight="1" x14ac:dyDescent="0.2">
      <c r="A629" s="48" t="s">
        <v>158</v>
      </c>
      <c r="B629" s="49" t="s">
        <v>648</v>
      </c>
      <c r="C629" s="50" t="s">
        <v>57</v>
      </c>
      <c r="D629" s="51" t="s">
        <v>443</v>
      </c>
      <c r="E629" s="52" t="s">
        <v>120</v>
      </c>
      <c r="F629" s="53">
        <v>1500</v>
      </c>
      <c r="G629" s="54"/>
      <c r="H629" s="55">
        <f t="shared" si="86"/>
        <v>0</v>
      </c>
      <c r="I629" s="214" t="str">
        <f t="shared" ca="1" si="78"/>
        <v/>
      </c>
      <c r="J629" s="215" t="str">
        <f t="shared" si="82"/>
        <v>A012Grading of BoulevardsCW 3110-R22m²</v>
      </c>
      <c r="K629" s="216">
        <f>MATCH(J629,'[4]Pay Items'!$K$1:$K$646,0)</f>
        <v>37</v>
      </c>
      <c r="L629" s="217" t="str">
        <f t="shared" ca="1" si="79"/>
        <v>F0</v>
      </c>
      <c r="M629" s="217" t="str">
        <f t="shared" ca="1" si="80"/>
        <v>C2</v>
      </c>
      <c r="N629" s="217" t="str">
        <f t="shared" ca="1" si="81"/>
        <v>C2</v>
      </c>
    </row>
    <row r="630" spans="1:14" s="101" customFormat="1" ht="36" customHeight="1" x14ac:dyDescent="0.2">
      <c r="A630" s="102"/>
      <c r="B630" s="60"/>
      <c r="C630" s="61" t="s">
        <v>464</v>
      </c>
      <c r="D630" s="62"/>
      <c r="E630" s="63"/>
      <c r="F630" s="62"/>
      <c r="G630" s="64"/>
      <c r="H630" s="55">
        <f t="shared" si="86"/>
        <v>0</v>
      </c>
      <c r="I630" s="214" t="str">
        <f t="shared" ca="1" si="78"/>
        <v>LOCKED</v>
      </c>
      <c r="J630" s="215" t="str">
        <f t="shared" si="82"/>
        <v>ROADWORKS - REMOVALS/RENEWALS</v>
      </c>
      <c r="K630" s="216" t="e">
        <f>MATCH(J630,'[4]Pay Items'!$K$1:$K$646,0)</f>
        <v>#N/A</v>
      </c>
      <c r="L630" s="217" t="str">
        <f t="shared" ca="1" si="79"/>
        <v>F0</v>
      </c>
      <c r="M630" s="217" t="str">
        <f t="shared" ca="1" si="80"/>
        <v>C2</v>
      </c>
      <c r="N630" s="217" t="str">
        <f t="shared" ca="1" si="81"/>
        <v>C2</v>
      </c>
    </row>
    <row r="631" spans="1:14" s="101" customFormat="1" ht="36" customHeight="1" x14ac:dyDescent="0.2">
      <c r="A631" s="65" t="s">
        <v>198</v>
      </c>
      <c r="B631" s="49" t="s">
        <v>649</v>
      </c>
      <c r="C631" s="50" t="s">
        <v>176</v>
      </c>
      <c r="D631" s="51" t="s">
        <v>443</v>
      </c>
      <c r="E631" s="52"/>
      <c r="F631" s="62"/>
      <c r="G631" s="64"/>
      <c r="H631" s="55">
        <f t="shared" si="86"/>
        <v>0</v>
      </c>
      <c r="I631" s="214" t="str">
        <f t="shared" ca="1" si="78"/>
        <v>LOCKED</v>
      </c>
      <c r="J631" s="215" t="str">
        <f t="shared" si="82"/>
        <v>B001Pavement RemovalCW 3110-R22</v>
      </c>
      <c r="K631" s="216">
        <f>MATCH(J631,'[4]Pay Items'!$K$1:$K$646,0)</f>
        <v>69</v>
      </c>
      <c r="L631" s="217" t="str">
        <f t="shared" ca="1" si="79"/>
        <v>F0</v>
      </c>
      <c r="M631" s="217" t="str">
        <f t="shared" ca="1" si="80"/>
        <v>C2</v>
      </c>
      <c r="N631" s="217" t="str">
        <f t="shared" ca="1" si="81"/>
        <v>C2</v>
      </c>
    </row>
    <row r="632" spans="1:14" s="101" customFormat="1" ht="36" customHeight="1" x14ac:dyDescent="0.2">
      <c r="A632" s="66" t="s">
        <v>237</v>
      </c>
      <c r="B632" s="58" t="s">
        <v>185</v>
      </c>
      <c r="C632" s="50" t="s">
        <v>177</v>
      </c>
      <c r="D632" s="51" t="s">
        <v>115</v>
      </c>
      <c r="E632" s="52" t="s">
        <v>120</v>
      </c>
      <c r="F632" s="53">
        <v>270</v>
      </c>
      <c r="G632" s="54"/>
      <c r="H632" s="55">
        <f t="shared" si="86"/>
        <v>0</v>
      </c>
      <c r="I632" s="214" t="str">
        <f t="shared" ca="1" si="78"/>
        <v/>
      </c>
      <c r="J632" s="215" t="str">
        <f t="shared" si="82"/>
        <v>B002Concrete Pavementm²</v>
      </c>
      <c r="K632" s="216">
        <f>MATCH(J632,'[4]Pay Items'!$K$1:$K$646,0)</f>
        <v>70</v>
      </c>
      <c r="L632" s="217" t="str">
        <f t="shared" ca="1" si="79"/>
        <v>F0</v>
      </c>
      <c r="M632" s="217" t="str">
        <f t="shared" ca="1" si="80"/>
        <v>C2</v>
      </c>
      <c r="N632" s="217" t="str">
        <f t="shared" ca="1" si="81"/>
        <v>C2</v>
      </c>
    </row>
    <row r="633" spans="1:14" s="101" customFormat="1" ht="36" customHeight="1" x14ac:dyDescent="0.2">
      <c r="A633" s="65" t="s">
        <v>160</v>
      </c>
      <c r="B633" s="58" t="s">
        <v>186</v>
      </c>
      <c r="C633" s="50" t="s">
        <v>178</v>
      </c>
      <c r="D633" s="51" t="s">
        <v>115</v>
      </c>
      <c r="E633" s="52" t="s">
        <v>120</v>
      </c>
      <c r="F633" s="53">
        <v>50</v>
      </c>
      <c r="G633" s="54"/>
      <c r="H633" s="55">
        <f t="shared" si="86"/>
        <v>0</v>
      </c>
      <c r="I633" s="214" t="str">
        <f t="shared" ca="1" si="78"/>
        <v/>
      </c>
      <c r="J633" s="215" t="str">
        <f t="shared" si="82"/>
        <v>B003Asphalt Pavementm²</v>
      </c>
      <c r="K633" s="216">
        <f>MATCH(J633,'[4]Pay Items'!$K$1:$K$646,0)</f>
        <v>71</v>
      </c>
      <c r="L633" s="217" t="str">
        <f t="shared" ca="1" si="79"/>
        <v>F0</v>
      </c>
      <c r="M633" s="217" t="str">
        <f t="shared" ca="1" si="80"/>
        <v>C2</v>
      </c>
      <c r="N633" s="217" t="str">
        <f t="shared" ca="1" si="81"/>
        <v>C2</v>
      </c>
    </row>
    <row r="634" spans="1:14" s="101" customFormat="1" ht="36" customHeight="1" x14ac:dyDescent="0.2">
      <c r="A634" s="65" t="s">
        <v>161</v>
      </c>
      <c r="B634" s="49" t="s">
        <v>650</v>
      </c>
      <c r="C634" s="50" t="s">
        <v>246</v>
      </c>
      <c r="D634" s="51" t="s">
        <v>372</v>
      </c>
      <c r="E634" s="52"/>
      <c r="F634" s="62"/>
      <c r="G634" s="64"/>
      <c r="H634" s="55">
        <f t="shared" si="86"/>
        <v>0</v>
      </c>
      <c r="I634" s="214" t="str">
        <f t="shared" ca="1" si="78"/>
        <v>LOCKED</v>
      </c>
      <c r="J634" s="215" t="str">
        <f t="shared" si="82"/>
        <v>B004Slab ReplacementCW 3230-R8</v>
      </c>
      <c r="K634" s="216">
        <f>MATCH(J634,'[4]Pay Items'!$K$1:$K$646,0)</f>
        <v>72</v>
      </c>
      <c r="L634" s="217" t="str">
        <f t="shared" ca="1" si="79"/>
        <v>F0</v>
      </c>
      <c r="M634" s="217" t="str">
        <f t="shared" ca="1" si="80"/>
        <v>C2</v>
      </c>
      <c r="N634" s="217" t="str">
        <f t="shared" ca="1" si="81"/>
        <v>C2</v>
      </c>
    </row>
    <row r="635" spans="1:14" s="101" customFormat="1" ht="48" customHeight="1" x14ac:dyDescent="0.2">
      <c r="A635" s="65" t="s">
        <v>162</v>
      </c>
      <c r="B635" s="58" t="s">
        <v>185</v>
      </c>
      <c r="C635" s="50" t="s">
        <v>561</v>
      </c>
      <c r="D635" s="51" t="s">
        <v>115</v>
      </c>
      <c r="E635" s="52" t="s">
        <v>120</v>
      </c>
      <c r="F635" s="53">
        <v>246</v>
      </c>
      <c r="G635" s="54"/>
      <c r="H635" s="55">
        <f t="shared" si="86"/>
        <v>0</v>
      </c>
      <c r="I635" s="214" t="str">
        <f t="shared" ca="1" si="78"/>
        <v/>
      </c>
      <c r="J635" s="215" t="str">
        <f t="shared" si="82"/>
        <v>B014150 mm Type 2 Concrete Pavement (Reinforced)m²</v>
      </c>
      <c r="K635" s="216" t="e">
        <f>MATCH(J635,'[4]Pay Items'!$K$1:$K$646,0)</f>
        <v>#N/A</v>
      </c>
      <c r="L635" s="217" t="str">
        <f t="shared" ca="1" si="79"/>
        <v>F0</v>
      </c>
      <c r="M635" s="217" t="str">
        <f t="shared" ca="1" si="80"/>
        <v>C2</v>
      </c>
      <c r="N635" s="217" t="str">
        <f t="shared" ca="1" si="81"/>
        <v>C2</v>
      </c>
    </row>
    <row r="636" spans="1:14" s="101" customFormat="1" ht="36" customHeight="1" x14ac:dyDescent="0.2">
      <c r="A636" s="65" t="s">
        <v>163</v>
      </c>
      <c r="B636" s="49" t="s">
        <v>651</v>
      </c>
      <c r="C636" s="50" t="s">
        <v>247</v>
      </c>
      <c r="D636" s="51" t="s">
        <v>445</v>
      </c>
      <c r="E636" s="52"/>
      <c r="F636" s="62"/>
      <c r="G636" s="64"/>
      <c r="H636" s="55">
        <f t="shared" si="86"/>
        <v>0</v>
      </c>
      <c r="I636" s="214" t="str">
        <f t="shared" ca="1" si="78"/>
        <v>LOCKED</v>
      </c>
      <c r="J636" s="215" t="str">
        <f t="shared" si="82"/>
        <v>B017Partial Slab PatchesCW 3230-R8</v>
      </c>
      <c r="K636" s="216">
        <f>MATCH(J636,'[4]Pay Items'!$K$1:$K$646,0)</f>
        <v>85</v>
      </c>
      <c r="L636" s="217" t="str">
        <f t="shared" ca="1" si="79"/>
        <v>F0</v>
      </c>
      <c r="M636" s="217" t="str">
        <f t="shared" ca="1" si="80"/>
        <v>C2</v>
      </c>
      <c r="N636" s="217" t="str">
        <f t="shared" ca="1" si="81"/>
        <v>C2</v>
      </c>
    </row>
    <row r="637" spans="1:14" s="101" customFormat="1" ht="36" customHeight="1" x14ac:dyDescent="0.2">
      <c r="A637" s="65" t="s">
        <v>164</v>
      </c>
      <c r="B637" s="58" t="s">
        <v>185</v>
      </c>
      <c r="C637" s="50" t="s">
        <v>465</v>
      </c>
      <c r="D637" s="51" t="s">
        <v>115</v>
      </c>
      <c r="E637" s="52" t="s">
        <v>120</v>
      </c>
      <c r="F637" s="53">
        <v>30</v>
      </c>
      <c r="G637" s="54"/>
      <c r="H637" s="55">
        <f t="shared" si="86"/>
        <v>0</v>
      </c>
      <c r="I637" s="214" t="str">
        <f t="shared" ca="1" si="78"/>
        <v/>
      </c>
      <c r="J637" s="215" t="str">
        <f t="shared" si="82"/>
        <v>B030150 mm Type 2 Concrete Pavement (Type A)m²</v>
      </c>
      <c r="K637" s="216" t="e">
        <f>MATCH(J637,'[4]Pay Items'!$K$1:$K$646,0)</f>
        <v>#N/A</v>
      </c>
      <c r="L637" s="217" t="str">
        <f t="shared" ca="1" si="79"/>
        <v>F0</v>
      </c>
      <c r="M637" s="217" t="str">
        <f t="shared" ca="1" si="80"/>
        <v>C2</v>
      </c>
      <c r="N637" s="217" t="str">
        <f t="shared" ca="1" si="81"/>
        <v>C2</v>
      </c>
    </row>
    <row r="638" spans="1:14" s="101" customFormat="1" ht="36" customHeight="1" x14ac:dyDescent="0.2">
      <c r="A638" s="65" t="s">
        <v>165</v>
      </c>
      <c r="B638" s="58" t="s">
        <v>186</v>
      </c>
      <c r="C638" s="50" t="s">
        <v>466</v>
      </c>
      <c r="D638" s="51" t="s">
        <v>115</v>
      </c>
      <c r="E638" s="52" t="s">
        <v>120</v>
      </c>
      <c r="F638" s="53">
        <v>50</v>
      </c>
      <c r="G638" s="54"/>
      <c r="H638" s="55">
        <f t="shared" si="86"/>
        <v>0</v>
      </c>
      <c r="I638" s="214" t="str">
        <f t="shared" ca="1" si="78"/>
        <v/>
      </c>
      <c r="J638" s="215" t="str">
        <f t="shared" si="82"/>
        <v>B031150 mm Type 2 Concrete Pavement (Type B)m²</v>
      </c>
      <c r="K638" s="216" t="e">
        <f>MATCH(J638,'[4]Pay Items'!$K$1:$K$646,0)</f>
        <v>#N/A</v>
      </c>
      <c r="L638" s="217" t="str">
        <f t="shared" ca="1" si="79"/>
        <v>F0</v>
      </c>
      <c r="M638" s="217" t="str">
        <f t="shared" ca="1" si="80"/>
        <v>C2</v>
      </c>
      <c r="N638" s="217" t="str">
        <f t="shared" ca="1" si="81"/>
        <v>C2</v>
      </c>
    </row>
    <row r="639" spans="1:14" s="101" customFormat="1" ht="36" customHeight="1" x14ac:dyDescent="0.2">
      <c r="A639" s="65" t="s">
        <v>345</v>
      </c>
      <c r="B639" s="49" t="s">
        <v>652</v>
      </c>
      <c r="C639" s="50" t="s">
        <v>290</v>
      </c>
      <c r="D639" s="51" t="s">
        <v>445</v>
      </c>
      <c r="E639" s="52"/>
      <c r="F639" s="62"/>
      <c r="G639" s="64"/>
      <c r="H639" s="55">
        <f t="shared" si="86"/>
        <v>0</v>
      </c>
      <c r="I639" s="214" t="str">
        <f t="shared" ca="1" si="78"/>
        <v>LOCKED</v>
      </c>
      <c r="J639" s="215" t="str">
        <f t="shared" si="82"/>
        <v>B064-72Slab Replacement - Early Opening (72 hour)CW 3230-R8</v>
      </c>
      <c r="K639" s="216">
        <f>MATCH(J639,'[4]Pay Items'!$K$1:$K$646,0)</f>
        <v>132</v>
      </c>
      <c r="L639" s="217" t="str">
        <f t="shared" ca="1" si="79"/>
        <v>F0</v>
      </c>
      <c r="M639" s="217" t="str">
        <f t="shared" ca="1" si="80"/>
        <v>C2</v>
      </c>
      <c r="N639" s="217" t="str">
        <f t="shared" ca="1" si="81"/>
        <v>C2</v>
      </c>
    </row>
    <row r="640" spans="1:14" s="101" customFormat="1" ht="48" customHeight="1" x14ac:dyDescent="0.2">
      <c r="A640" s="65" t="s">
        <v>346</v>
      </c>
      <c r="B640" s="58" t="s">
        <v>185</v>
      </c>
      <c r="C640" s="50" t="s">
        <v>561</v>
      </c>
      <c r="D640" s="51" t="s">
        <v>115</v>
      </c>
      <c r="E640" s="52" t="s">
        <v>120</v>
      </c>
      <c r="F640" s="53">
        <v>250</v>
      </c>
      <c r="G640" s="54"/>
      <c r="H640" s="55">
        <f t="shared" si="86"/>
        <v>0</v>
      </c>
      <c r="I640" s="214" t="str">
        <f t="shared" ca="1" si="78"/>
        <v/>
      </c>
      <c r="J640" s="215" t="str">
        <f t="shared" si="82"/>
        <v>B074-72150 mm Type 2 Concrete Pavement (Reinforced)m²</v>
      </c>
      <c r="K640" s="216" t="e">
        <f>MATCH(J640,'[4]Pay Items'!$K$1:$K$646,0)</f>
        <v>#N/A</v>
      </c>
      <c r="L640" s="217" t="str">
        <f t="shared" ca="1" si="79"/>
        <v>F0</v>
      </c>
      <c r="M640" s="217" t="str">
        <f t="shared" ca="1" si="80"/>
        <v>C2</v>
      </c>
      <c r="N640" s="217" t="str">
        <f t="shared" ca="1" si="81"/>
        <v>C2</v>
      </c>
    </row>
    <row r="641" spans="1:14" s="101" customFormat="1" ht="36" customHeight="1" x14ac:dyDescent="0.2">
      <c r="A641" s="65" t="s">
        <v>166</v>
      </c>
      <c r="B641" s="49" t="s">
        <v>653</v>
      </c>
      <c r="C641" s="50" t="s">
        <v>103</v>
      </c>
      <c r="D641" s="51" t="s">
        <v>372</v>
      </c>
      <c r="E641" s="52"/>
      <c r="F641" s="62"/>
      <c r="G641" s="64"/>
      <c r="H641" s="55">
        <f t="shared" si="86"/>
        <v>0</v>
      </c>
      <c r="I641" s="214" t="str">
        <f t="shared" ca="1" si="78"/>
        <v>LOCKED</v>
      </c>
      <c r="J641" s="215" t="str">
        <f t="shared" si="82"/>
        <v>B094Drilled DowelsCW 3230-R8</v>
      </c>
      <c r="K641" s="216">
        <f>MATCH(J641,'[4]Pay Items'!$K$1:$K$646,0)</f>
        <v>164</v>
      </c>
      <c r="L641" s="217" t="str">
        <f t="shared" ca="1" si="79"/>
        <v>F0</v>
      </c>
      <c r="M641" s="217" t="str">
        <f t="shared" ca="1" si="80"/>
        <v>C2</v>
      </c>
      <c r="N641" s="217" t="str">
        <f t="shared" ca="1" si="81"/>
        <v>C2</v>
      </c>
    </row>
    <row r="642" spans="1:14" s="101" customFormat="1" ht="36" customHeight="1" x14ac:dyDescent="0.2">
      <c r="A642" s="65" t="s">
        <v>167</v>
      </c>
      <c r="B642" s="58" t="s">
        <v>185</v>
      </c>
      <c r="C642" s="50" t="s">
        <v>128</v>
      </c>
      <c r="D642" s="51" t="s">
        <v>115</v>
      </c>
      <c r="E642" s="52" t="s">
        <v>123</v>
      </c>
      <c r="F642" s="53">
        <v>125</v>
      </c>
      <c r="G642" s="54"/>
      <c r="H642" s="55">
        <f t="shared" si="86"/>
        <v>0</v>
      </c>
      <c r="I642" s="214" t="str">
        <f t="shared" ca="1" si="78"/>
        <v/>
      </c>
      <c r="J642" s="215" t="str">
        <f t="shared" si="82"/>
        <v>B09519.1 mm Diametereach</v>
      </c>
      <c r="K642" s="216">
        <f>MATCH(J642,'[4]Pay Items'!$K$1:$K$646,0)</f>
        <v>165</v>
      </c>
      <c r="L642" s="217" t="str">
        <f t="shared" ca="1" si="79"/>
        <v>F0</v>
      </c>
      <c r="M642" s="217" t="str">
        <f t="shared" ca="1" si="80"/>
        <v>C2</v>
      </c>
      <c r="N642" s="217" t="str">
        <f t="shared" ca="1" si="81"/>
        <v>C2</v>
      </c>
    </row>
    <row r="643" spans="1:14" s="101" customFormat="1" ht="36" customHeight="1" x14ac:dyDescent="0.2">
      <c r="A643" s="65" t="s">
        <v>168</v>
      </c>
      <c r="B643" s="49" t="s">
        <v>654</v>
      </c>
      <c r="C643" s="50" t="s">
        <v>104</v>
      </c>
      <c r="D643" s="51" t="s">
        <v>372</v>
      </c>
      <c r="E643" s="52"/>
      <c r="F643" s="62"/>
      <c r="G643" s="64"/>
      <c r="H643" s="55">
        <f t="shared" si="86"/>
        <v>0</v>
      </c>
      <c r="I643" s="214" t="str">
        <f t="shared" ca="1" si="78"/>
        <v>LOCKED</v>
      </c>
      <c r="J643" s="215" t="str">
        <f t="shared" si="82"/>
        <v>B097Drilled Tie BarsCW 3230-R8</v>
      </c>
      <c r="K643" s="216">
        <f>MATCH(J643,'[4]Pay Items'!$K$1:$K$646,0)</f>
        <v>167</v>
      </c>
      <c r="L643" s="217" t="str">
        <f t="shared" ca="1" si="79"/>
        <v>F0</v>
      </c>
      <c r="M643" s="217" t="str">
        <f t="shared" ca="1" si="80"/>
        <v>C2</v>
      </c>
      <c r="N643" s="217" t="str">
        <f t="shared" ca="1" si="81"/>
        <v>C2</v>
      </c>
    </row>
    <row r="644" spans="1:14" s="101" customFormat="1" ht="36" customHeight="1" x14ac:dyDescent="0.2">
      <c r="A644" s="65" t="s">
        <v>169</v>
      </c>
      <c r="B644" s="58" t="s">
        <v>185</v>
      </c>
      <c r="C644" s="50" t="s">
        <v>127</v>
      </c>
      <c r="D644" s="51" t="s">
        <v>115</v>
      </c>
      <c r="E644" s="52" t="s">
        <v>123</v>
      </c>
      <c r="F644" s="53">
        <v>375</v>
      </c>
      <c r="G644" s="54"/>
      <c r="H644" s="55">
        <f t="shared" si="86"/>
        <v>0</v>
      </c>
      <c r="I644" s="214" t="str">
        <f t="shared" ca="1" si="78"/>
        <v/>
      </c>
      <c r="J644" s="215" t="str">
        <f t="shared" si="82"/>
        <v>B09820 M Deformed Tie Bareach</v>
      </c>
      <c r="K644" s="216">
        <f>MATCH(J644,'[4]Pay Items'!$K$1:$K$646,0)</f>
        <v>169</v>
      </c>
      <c r="L644" s="217" t="str">
        <f t="shared" ca="1" si="79"/>
        <v>F0</v>
      </c>
      <c r="M644" s="217" t="str">
        <f t="shared" ca="1" si="80"/>
        <v>C2</v>
      </c>
      <c r="N644" s="217" t="str">
        <f t="shared" ca="1" si="81"/>
        <v>C2</v>
      </c>
    </row>
    <row r="645" spans="1:14" s="101" customFormat="1" ht="36" customHeight="1" x14ac:dyDescent="0.2">
      <c r="A645" s="65" t="s">
        <v>347</v>
      </c>
      <c r="B645" s="49" t="s">
        <v>655</v>
      </c>
      <c r="C645" s="50" t="s">
        <v>180</v>
      </c>
      <c r="D645" s="51" t="s">
        <v>447</v>
      </c>
      <c r="E645" s="52"/>
      <c r="F645" s="62"/>
      <c r="G645" s="64"/>
      <c r="H645" s="55">
        <f t="shared" si="86"/>
        <v>0</v>
      </c>
      <c r="I645" s="214" t="str">
        <f t="shared" ca="1" si="78"/>
        <v>LOCKED</v>
      </c>
      <c r="J645" s="215" t="str">
        <f t="shared" si="82"/>
        <v>B114rlMiscellaneous Concrete Slab RenewalCW 3235-R9</v>
      </c>
      <c r="K645" s="216">
        <f>MATCH(J645,'[4]Pay Items'!$K$1:$K$646,0)</f>
        <v>192</v>
      </c>
      <c r="L645" s="217" t="str">
        <f t="shared" ca="1" si="79"/>
        <v>F0</v>
      </c>
      <c r="M645" s="217" t="str">
        <f t="shared" ca="1" si="80"/>
        <v>C2</v>
      </c>
      <c r="N645" s="217" t="str">
        <f t="shared" ca="1" si="81"/>
        <v>C2</v>
      </c>
    </row>
    <row r="646" spans="1:14" s="101" customFormat="1" ht="36" customHeight="1" x14ac:dyDescent="0.2">
      <c r="A646" s="65" t="s">
        <v>348</v>
      </c>
      <c r="B646" s="58" t="s">
        <v>185</v>
      </c>
      <c r="C646" s="50" t="s">
        <v>468</v>
      </c>
      <c r="D646" s="51" t="s">
        <v>211</v>
      </c>
      <c r="E646" s="52"/>
      <c r="F646" s="62"/>
      <c r="G646" s="64"/>
      <c r="H646" s="55">
        <f t="shared" si="86"/>
        <v>0</v>
      </c>
      <c r="I646" s="214" t="str">
        <f t="shared" ca="1" si="78"/>
        <v>LOCKED</v>
      </c>
      <c r="J646" s="215" t="str">
        <f t="shared" si="82"/>
        <v>B118rl100 mm Type 5 Concrete SidewalkSD-228A</v>
      </c>
      <c r="K646" s="216" t="e">
        <f>MATCH(J646,'[4]Pay Items'!$K$1:$K$646,0)</f>
        <v>#N/A</v>
      </c>
      <c r="L646" s="217" t="str">
        <f t="shared" ca="1" si="79"/>
        <v>F0</v>
      </c>
      <c r="M646" s="217" t="str">
        <f t="shared" ca="1" si="80"/>
        <v>C2</v>
      </c>
      <c r="N646" s="217" t="str">
        <f t="shared" ca="1" si="81"/>
        <v>C2</v>
      </c>
    </row>
    <row r="647" spans="1:14" s="101" customFormat="1" ht="36" customHeight="1" x14ac:dyDescent="0.2">
      <c r="A647" s="65" t="s">
        <v>350</v>
      </c>
      <c r="B647" s="67" t="s">
        <v>322</v>
      </c>
      <c r="C647" s="50" t="s">
        <v>325</v>
      </c>
      <c r="D647" s="51"/>
      <c r="E647" s="52" t="s">
        <v>120</v>
      </c>
      <c r="F647" s="53">
        <v>80</v>
      </c>
      <c r="G647" s="54"/>
      <c r="H647" s="55">
        <f t="shared" si="86"/>
        <v>0</v>
      </c>
      <c r="I647" s="214" t="str">
        <f t="shared" ref="I647:I710" ca="1" si="87">IF(CELL("protect",$G647)=1, "LOCKED", "")</f>
        <v/>
      </c>
      <c r="J647" s="215" t="str">
        <f t="shared" si="82"/>
        <v>B120rl5 sq.m. to 20 sq.m.m²</v>
      </c>
      <c r="K647" s="216">
        <f>MATCH(J647,'[4]Pay Items'!$K$1:$K$646,0)</f>
        <v>198</v>
      </c>
      <c r="L647" s="217" t="str">
        <f t="shared" ref="L647:L710" ca="1" si="88">CELL("format",$F647)</f>
        <v>F0</v>
      </c>
      <c r="M647" s="217" t="str">
        <f t="shared" ref="M647:M710" ca="1" si="89">CELL("format",$G647)</f>
        <v>C2</v>
      </c>
      <c r="N647" s="217" t="str">
        <f t="shared" ref="N647:N710" ca="1" si="90">CELL("format",$H647)</f>
        <v>C2</v>
      </c>
    </row>
    <row r="648" spans="1:14" s="101" customFormat="1" ht="36" customHeight="1" x14ac:dyDescent="0.2">
      <c r="A648" s="65" t="s">
        <v>351</v>
      </c>
      <c r="B648" s="67" t="s">
        <v>324</v>
      </c>
      <c r="C648" s="50" t="s">
        <v>327</v>
      </c>
      <c r="D648" s="51" t="s">
        <v>115</v>
      </c>
      <c r="E648" s="52" t="s">
        <v>120</v>
      </c>
      <c r="F648" s="53">
        <v>1200</v>
      </c>
      <c r="G648" s="54"/>
      <c r="H648" s="55">
        <f t="shared" si="86"/>
        <v>0</v>
      </c>
      <c r="I648" s="214" t="str">
        <f t="shared" ca="1" si="87"/>
        <v/>
      </c>
      <c r="J648" s="215" t="str">
        <f t="shared" ref="J648:J711" si="91">CLEAN(CONCATENATE(TRIM($A648),TRIM($C648),IF(LEFT($D648)&lt;&gt;"E",TRIM($D648),),TRIM($E648)))</f>
        <v>B121rlGreater than 20 sq.m.m²</v>
      </c>
      <c r="K648" s="216">
        <f>MATCH(J648,'[4]Pay Items'!$K$1:$K$646,0)</f>
        <v>199</v>
      </c>
      <c r="L648" s="217" t="str">
        <f t="shared" ca="1" si="88"/>
        <v>F0</v>
      </c>
      <c r="M648" s="217" t="str">
        <f t="shared" ca="1" si="89"/>
        <v>C2</v>
      </c>
      <c r="N648" s="217" t="str">
        <f t="shared" ca="1" si="90"/>
        <v>C2</v>
      </c>
    </row>
    <row r="649" spans="1:14" s="101" customFormat="1" ht="36" customHeight="1" x14ac:dyDescent="0.2">
      <c r="A649" s="65" t="s">
        <v>250</v>
      </c>
      <c r="B649" s="49" t="s">
        <v>656</v>
      </c>
      <c r="C649" s="50" t="s">
        <v>220</v>
      </c>
      <c r="D649" s="51" t="s">
        <v>2</v>
      </c>
      <c r="E649" s="52" t="s">
        <v>120</v>
      </c>
      <c r="F649" s="68">
        <v>5</v>
      </c>
      <c r="G649" s="54"/>
      <c r="H649" s="55">
        <f t="shared" si="86"/>
        <v>0</v>
      </c>
      <c r="I649" s="214" t="str">
        <f t="shared" ca="1" si="87"/>
        <v/>
      </c>
      <c r="J649" s="215" t="str">
        <f t="shared" si="91"/>
        <v>B124Adjustment of Precast Sidewalk BlocksCW 3235-R9m²</v>
      </c>
      <c r="K649" s="216">
        <f>MATCH(J649,'[4]Pay Items'!$K$1:$K$646,0)</f>
        <v>206</v>
      </c>
      <c r="L649" s="217" t="str">
        <f t="shared" ca="1" si="88"/>
        <v>F0</v>
      </c>
      <c r="M649" s="217" t="str">
        <f t="shared" ca="1" si="89"/>
        <v>C2</v>
      </c>
      <c r="N649" s="217" t="str">
        <f t="shared" ca="1" si="90"/>
        <v>C2</v>
      </c>
    </row>
    <row r="650" spans="1:14" s="101" customFormat="1" ht="36" customHeight="1" x14ac:dyDescent="0.2">
      <c r="A650" s="65" t="s">
        <v>251</v>
      </c>
      <c r="B650" s="49" t="s">
        <v>657</v>
      </c>
      <c r="C650" s="50" t="s">
        <v>221</v>
      </c>
      <c r="D650" s="51" t="s">
        <v>2</v>
      </c>
      <c r="E650" s="52" t="s">
        <v>120</v>
      </c>
      <c r="F650" s="53">
        <v>5</v>
      </c>
      <c r="G650" s="54"/>
      <c r="H650" s="55">
        <f t="shared" si="86"/>
        <v>0</v>
      </c>
      <c r="I650" s="214" t="str">
        <f t="shared" ca="1" si="87"/>
        <v/>
      </c>
      <c r="J650" s="215" t="str">
        <f t="shared" si="91"/>
        <v>B125Supply of Precast Sidewalk BlocksCW 3235-R9m²</v>
      </c>
      <c r="K650" s="216">
        <f>MATCH(J650,'[4]Pay Items'!$K$1:$K$646,0)</f>
        <v>207</v>
      </c>
      <c r="L650" s="217" t="str">
        <f t="shared" ca="1" si="88"/>
        <v>F0</v>
      </c>
      <c r="M650" s="217" t="str">
        <f t="shared" ca="1" si="89"/>
        <v>C2</v>
      </c>
      <c r="N650" s="217" t="str">
        <f t="shared" ca="1" si="90"/>
        <v>C2</v>
      </c>
    </row>
    <row r="651" spans="1:14" s="101" customFormat="1" ht="36" customHeight="1" x14ac:dyDescent="0.2">
      <c r="A651" s="65" t="s">
        <v>310</v>
      </c>
      <c r="B651" s="49" t="s">
        <v>658</v>
      </c>
      <c r="C651" s="50" t="s">
        <v>302</v>
      </c>
      <c r="D651" s="51" t="s">
        <v>2</v>
      </c>
      <c r="E651" s="52" t="s">
        <v>120</v>
      </c>
      <c r="F651" s="53">
        <v>5</v>
      </c>
      <c r="G651" s="54"/>
      <c r="H651" s="55">
        <f t="shared" si="86"/>
        <v>0</v>
      </c>
      <c r="I651" s="214" t="str">
        <f t="shared" ca="1" si="87"/>
        <v/>
      </c>
      <c r="J651" s="215" t="str">
        <f t="shared" si="91"/>
        <v>B125ARemoval of Precast Sidewalk BlocksCW 3235-R9m²</v>
      </c>
      <c r="K651" s="216">
        <f>MATCH(J651,'[4]Pay Items'!$K$1:$K$646,0)</f>
        <v>208</v>
      </c>
      <c r="L651" s="217" t="str">
        <f t="shared" ca="1" si="88"/>
        <v>F0</v>
      </c>
      <c r="M651" s="217" t="str">
        <f t="shared" ca="1" si="89"/>
        <v>C2</v>
      </c>
      <c r="N651" s="217" t="str">
        <f t="shared" ca="1" si="90"/>
        <v>C2</v>
      </c>
    </row>
    <row r="652" spans="1:14" s="101" customFormat="1" ht="36" customHeight="1" x14ac:dyDescent="0.2">
      <c r="A652" s="65" t="s">
        <v>352</v>
      </c>
      <c r="B652" s="49" t="s">
        <v>659</v>
      </c>
      <c r="C652" s="50" t="s">
        <v>181</v>
      </c>
      <c r="D652" s="51" t="s">
        <v>371</v>
      </c>
      <c r="E652" s="52"/>
      <c r="F652" s="62"/>
      <c r="G652" s="64"/>
      <c r="H652" s="55">
        <f t="shared" si="86"/>
        <v>0</v>
      </c>
      <c r="I652" s="214" t="str">
        <f t="shared" ca="1" si="87"/>
        <v>LOCKED</v>
      </c>
      <c r="J652" s="215" t="str">
        <f t="shared" si="91"/>
        <v>B126rConcrete Curb RemovalCW 3240-R10</v>
      </c>
      <c r="K652" s="216">
        <f>MATCH(J652,'[4]Pay Items'!$K$1:$K$646,0)</f>
        <v>209</v>
      </c>
      <c r="L652" s="217" t="str">
        <f t="shared" ca="1" si="88"/>
        <v>F0</v>
      </c>
      <c r="M652" s="217" t="str">
        <f t="shared" ca="1" si="89"/>
        <v>C2</v>
      </c>
      <c r="N652" s="217" t="str">
        <f t="shared" ca="1" si="90"/>
        <v>C2</v>
      </c>
    </row>
    <row r="653" spans="1:14" s="101" customFormat="1" ht="36" customHeight="1" x14ac:dyDescent="0.2">
      <c r="A653" s="65" t="s">
        <v>416</v>
      </c>
      <c r="B653" s="58" t="s">
        <v>185</v>
      </c>
      <c r="C653" s="50" t="s">
        <v>377</v>
      </c>
      <c r="D653" s="51" t="s">
        <v>115</v>
      </c>
      <c r="E653" s="52" t="s">
        <v>124</v>
      </c>
      <c r="F653" s="53">
        <v>160</v>
      </c>
      <c r="G653" s="54"/>
      <c r="H653" s="55">
        <f t="shared" si="86"/>
        <v>0</v>
      </c>
      <c r="I653" s="214" t="str">
        <f t="shared" ca="1" si="87"/>
        <v/>
      </c>
      <c r="J653" s="215" t="str">
        <f t="shared" si="91"/>
        <v>B127rBBarrier Separatem</v>
      </c>
      <c r="K653" s="216">
        <f>MATCH(J653,'[4]Pay Items'!$K$1:$K$646,0)</f>
        <v>212</v>
      </c>
      <c r="L653" s="217" t="str">
        <f t="shared" ca="1" si="88"/>
        <v>F0</v>
      </c>
      <c r="M653" s="217" t="str">
        <f t="shared" ca="1" si="89"/>
        <v>C2</v>
      </c>
      <c r="N653" s="217" t="str">
        <f t="shared" ca="1" si="90"/>
        <v>C2</v>
      </c>
    </row>
    <row r="654" spans="1:14" s="101" customFormat="1" ht="36" customHeight="1" x14ac:dyDescent="0.2">
      <c r="A654" s="65" t="s">
        <v>354</v>
      </c>
      <c r="B654" s="49" t="s">
        <v>660</v>
      </c>
      <c r="C654" s="50" t="s">
        <v>182</v>
      </c>
      <c r="D654" s="51" t="s">
        <v>371</v>
      </c>
      <c r="E654" s="52"/>
      <c r="F654" s="62"/>
      <c r="G654" s="64"/>
      <c r="H654" s="55">
        <f t="shared" si="86"/>
        <v>0</v>
      </c>
      <c r="I654" s="214" t="str">
        <f t="shared" ca="1" si="87"/>
        <v>LOCKED</v>
      </c>
      <c r="J654" s="215" t="str">
        <f t="shared" si="91"/>
        <v>B135iConcrete Curb InstallationCW 3240-R10</v>
      </c>
      <c r="K654" s="216">
        <f>MATCH(J654,'[4]Pay Items'!$K$1:$K$646,0)</f>
        <v>222</v>
      </c>
      <c r="L654" s="217" t="str">
        <f t="shared" ca="1" si="88"/>
        <v>F0</v>
      </c>
      <c r="M654" s="217" t="str">
        <f t="shared" ca="1" si="89"/>
        <v>C2</v>
      </c>
      <c r="N654" s="217" t="str">
        <f t="shared" ca="1" si="90"/>
        <v>C2</v>
      </c>
    </row>
    <row r="655" spans="1:14" s="101" customFormat="1" ht="48" customHeight="1" x14ac:dyDescent="0.2">
      <c r="A655" s="65" t="s">
        <v>417</v>
      </c>
      <c r="B655" s="58" t="s">
        <v>185</v>
      </c>
      <c r="C655" s="50" t="s">
        <v>472</v>
      </c>
      <c r="D655" s="51" t="s">
        <v>213</v>
      </c>
      <c r="E655" s="52" t="s">
        <v>124</v>
      </c>
      <c r="F655" s="53">
        <v>160</v>
      </c>
      <c r="G655" s="54"/>
      <c r="H655" s="55">
        <f t="shared" si="86"/>
        <v>0</v>
      </c>
      <c r="I655" s="214" t="str">
        <f t="shared" ca="1" si="87"/>
        <v/>
      </c>
      <c r="J655" s="215" t="str">
        <f t="shared" si="91"/>
        <v>B139iAType 2 Concrete Modified Barrier (150 mm reveal ht, Dowelled)SD-203Bm</v>
      </c>
      <c r="K655" s="216" t="e">
        <f>MATCH(J655,'[4]Pay Items'!$K$1:$K$646,0)</f>
        <v>#N/A</v>
      </c>
      <c r="L655" s="217" t="str">
        <f t="shared" ca="1" si="88"/>
        <v>F0</v>
      </c>
      <c r="M655" s="217" t="str">
        <f t="shared" ca="1" si="89"/>
        <v>C2</v>
      </c>
      <c r="N655" s="217" t="str">
        <f t="shared" ca="1" si="90"/>
        <v>C2</v>
      </c>
    </row>
    <row r="656" spans="1:14" s="101" customFormat="1" ht="48" customHeight="1" x14ac:dyDescent="0.2">
      <c r="A656" s="65" t="s">
        <v>418</v>
      </c>
      <c r="B656" s="58" t="s">
        <v>186</v>
      </c>
      <c r="C656" s="50" t="s">
        <v>661</v>
      </c>
      <c r="D656" s="51" t="s">
        <v>213</v>
      </c>
      <c r="E656" s="52" t="s">
        <v>124</v>
      </c>
      <c r="F656" s="53">
        <v>25</v>
      </c>
      <c r="G656" s="54"/>
      <c r="H656" s="55">
        <f t="shared" si="86"/>
        <v>0</v>
      </c>
      <c r="I656" s="214" t="str">
        <f t="shared" ca="1" si="87"/>
        <v/>
      </c>
      <c r="J656" s="215" t="str">
        <f t="shared" si="91"/>
        <v>B140iAType 2 Concrete Modified Barrier (150 mm reveal ht, Integral)SD-203Bm</v>
      </c>
      <c r="K656" s="216" t="e">
        <f>MATCH(J656,'[4]Pay Items'!$K$1:$K$646,0)</f>
        <v>#N/A</v>
      </c>
      <c r="L656" s="217" t="str">
        <f t="shared" ca="1" si="88"/>
        <v>F0</v>
      </c>
      <c r="M656" s="217" t="str">
        <f t="shared" ca="1" si="89"/>
        <v>C2</v>
      </c>
      <c r="N656" s="217" t="str">
        <f t="shared" ca="1" si="90"/>
        <v>C2</v>
      </c>
    </row>
    <row r="657" spans="1:14" s="101" customFormat="1" ht="60" customHeight="1" x14ac:dyDescent="0.2">
      <c r="A657" s="65" t="s">
        <v>355</v>
      </c>
      <c r="B657" s="58" t="s">
        <v>187</v>
      </c>
      <c r="C657" s="50" t="s">
        <v>662</v>
      </c>
      <c r="D657" s="51" t="s">
        <v>184</v>
      </c>
      <c r="E657" s="52" t="s">
        <v>124</v>
      </c>
      <c r="F657" s="68">
        <v>5</v>
      </c>
      <c r="G657" s="54"/>
      <c r="H657" s="55">
        <f t="shared" si="86"/>
        <v>0</v>
      </c>
      <c r="I657" s="214" t="str">
        <f t="shared" ca="1" si="87"/>
        <v/>
      </c>
      <c r="J657" s="215" t="str">
        <f t="shared" si="91"/>
        <v>B145iType 2 Concrete Curb and Gutter (8-12 mm reveal ht, Curb Ramp, Integral, 600 mm width, 150 mm Plain Concrete Pavement)SD-200m</v>
      </c>
      <c r="K657" s="216" t="e">
        <f>MATCH(J657,'[4]Pay Items'!$K$1:$K$646,0)</f>
        <v>#N/A</v>
      </c>
      <c r="L657" s="217" t="str">
        <f t="shared" ca="1" si="88"/>
        <v>F0</v>
      </c>
      <c r="M657" s="217" t="str">
        <f t="shared" ca="1" si="89"/>
        <v>C2</v>
      </c>
      <c r="N657" s="217" t="str">
        <f t="shared" ca="1" si="90"/>
        <v>C2</v>
      </c>
    </row>
    <row r="658" spans="1:14" s="101" customFormat="1" ht="36" customHeight="1" x14ac:dyDescent="0.2">
      <c r="A658" s="65" t="s">
        <v>357</v>
      </c>
      <c r="B658" s="49" t="s">
        <v>663</v>
      </c>
      <c r="C658" s="50" t="s">
        <v>99</v>
      </c>
      <c r="D658" s="51" t="s">
        <v>448</v>
      </c>
      <c r="E658" s="52"/>
      <c r="F658" s="62"/>
      <c r="G658" s="64"/>
      <c r="H658" s="55">
        <f t="shared" si="86"/>
        <v>0</v>
      </c>
      <c r="I658" s="214" t="str">
        <f t="shared" ca="1" si="87"/>
        <v>LOCKED</v>
      </c>
      <c r="J658" s="215" t="str">
        <f t="shared" si="91"/>
        <v>B154rlConcrete Curb RenewalCW 3240-R10</v>
      </c>
      <c r="K658" s="216">
        <f>MATCH(J658,'[4]Pay Items'!$K$1:$K$646,0)</f>
        <v>262</v>
      </c>
      <c r="L658" s="217" t="str">
        <f t="shared" ca="1" si="88"/>
        <v>F0</v>
      </c>
      <c r="M658" s="217" t="str">
        <f t="shared" ca="1" si="89"/>
        <v>C2</v>
      </c>
      <c r="N658" s="217" t="str">
        <f t="shared" ca="1" si="90"/>
        <v>C2</v>
      </c>
    </row>
    <row r="659" spans="1:14" s="101" customFormat="1" ht="48" customHeight="1" x14ac:dyDescent="0.2">
      <c r="A659" s="65" t="s">
        <v>358</v>
      </c>
      <c r="B659" s="58" t="s">
        <v>185</v>
      </c>
      <c r="C659" s="50" t="s">
        <v>473</v>
      </c>
      <c r="D659" s="51" t="s">
        <v>328</v>
      </c>
      <c r="E659" s="52"/>
      <c r="F659" s="62"/>
      <c r="G659" s="64"/>
      <c r="H659" s="55">
        <f t="shared" si="86"/>
        <v>0</v>
      </c>
      <c r="I659" s="214" t="str">
        <f t="shared" ca="1" si="87"/>
        <v>LOCKED</v>
      </c>
      <c r="J659" s="215" t="str">
        <f t="shared" si="91"/>
        <v>B155rlType 2 Concrete Barrier (100 mm reveal ht, Dowelled)SD-205,SD-206A</v>
      </c>
      <c r="K659" s="216" t="e">
        <f>MATCH(J659,'[4]Pay Items'!$K$1:$K$646,0)</f>
        <v>#N/A</v>
      </c>
      <c r="L659" s="217" t="str">
        <f t="shared" ca="1" si="88"/>
        <v>F0</v>
      </c>
      <c r="M659" s="217" t="str">
        <f t="shared" ca="1" si="89"/>
        <v>C2</v>
      </c>
      <c r="N659" s="217" t="str">
        <f t="shared" ca="1" si="90"/>
        <v>C2</v>
      </c>
    </row>
    <row r="660" spans="1:14" s="101" customFormat="1" ht="36" customHeight="1" x14ac:dyDescent="0.2">
      <c r="A660" s="65" t="s">
        <v>664</v>
      </c>
      <c r="B660" s="67" t="s">
        <v>322</v>
      </c>
      <c r="C660" s="50" t="s">
        <v>329</v>
      </c>
      <c r="D660" s="51"/>
      <c r="E660" s="52" t="s">
        <v>124</v>
      </c>
      <c r="F660" s="53">
        <v>5</v>
      </c>
      <c r="G660" s="54"/>
      <c r="H660" s="55">
        <f t="shared" si="86"/>
        <v>0</v>
      </c>
      <c r="I660" s="214" t="str">
        <f t="shared" ca="1" si="87"/>
        <v/>
      </c>
      <c r="J660" s="215" t="str">
        <f t="shared" si="91"/>
        <v>B155rl1Less than 3 mm</v>
      </c>
      <c r="K660" s="216" t="e">
        <f>MATCH(J660,'[4]Pay Items'!$K$1:$K$646,0)</f>
        <v>#N/A</v>
      </c>
      <c r="L660" s="217" t="str">
        <f t="shared" ca="1" si="88"/>
        <v>F0</v>
      </c>
      <c r="M660" s="217" t="str">
        <f t="shared" ca="1" si="89"/>
        <v>C2</v>
      </c>
      <c r="N660" s="217" t="str">
        <f t="shared" ca="1" si="90"/>
        <v>C2</v>
      </c>
    </row>
    <row r="661" spans="1:14" s="101" customFormat="1" ht="36" customHeight="1" x14ac:dyDescent="0.2">
      <c r="A661" s="65" t="s">
        <v>474</v>
      </c>
      <c r="B661" s="67" t="s">
        <v>324</v>
      </c>
      <c r="C661" s="50" t="s">
        <v>330</v>
      </c>
      <c r="D661" s="51"/>
      <c r="E661" s="52" t="s">
        <v>124</v>
      </c>
      <c r="F661" s="53">
        <v>15</v>
      </c>
      <c r="G661" s="54"/>
      <c r="H661" s="55">
        <f t="shared" si="86"/>
        <v>0</v>
      </c>
      <c r="I661" s="214" t="str">
        <f t="shared" ca="1" si="87"/>
        <v/>
      </c>
      <c r="J661" s="215" t="str">
        <f t="shared" si="91"/>
        <v>B155rl23 m to 30 mm</v>
      </c>
      <c r="K661" s="216" t="e">
        <f>MATCH(J661,'[4]Pay Items'!$K$1:$K$646,0)</f>
        <v>#N/A</v>
      </c>
      <c r="L661" s="217" t="str">
        <f t="shared" ca="1" si="88"/>
        <v>F0</v>
      </c>
      <c r="M661" s="217" t="str">
        <f t="shared" ca="1" si="89"/>
        <v>C2</v>
      </c>
      <c r="N661" s="217" t="str">
        <f t="shared" ca="1" si="90"/>
        <v>C2</v>
      </c>
    </row>
    <row r="662" spans="1:14" s="101" customFormat="1" ht="48" customHeight="1" x14ac:dyDescent="0.2">
      <c r="A662" s="65" t="s">
        <v>419</v>
      </c>
      <c r="B662" s="58" t="s">
        <v>186</v>
      </c>
      <c r="C662" s="50" t="s">
        <v>665</v>
      </c>
      <c r="D662" s="51" t="s">
        <v>291</v>
      </c>
      <c r="E662" s="52"/>
      <c r="F662" s="62"/>
      <c r="G662" s="64"/>
      <c r="H662" s="55">
        <f t="shared" si="86"/>
        <v>0</v>
      </c>
      <c r="I662" s="214" t="str">
        <f t="shared" ca="1" si="87"/>
        <v>LOCKED</v>
      </c>
      <c r="J662" s="215" t="str">
        <f t="shared" si="91"/>
        <v>B159rlAType 2 Concrete Barrier (100 mm reveal ht, Separate)SD-203A</v>
      </c>
      <c r="K662" s="216" t="e">
        <f>MATCH(J662,'[4]Pay Items'!$K$1:$K$646,0)</f>
        <v>#N/A</v>
      </c>
      <c r="L662" s="217" t="str">
        <f t="shared" ca="1" si="88"/>
        <v>F0</v>
      </c>
      <c r="M662" s="217" t="str">
        <f t="shared" ca="1" si="89"/>
        <v>C2</v>
      </c>
      <c r="N662" s="217" t="str">
        <f t="shared" ca="1" si="90"/>
        <v>C2</v>
      </c>
    </row>
    <row r="663" spans="1:14" s="101" customFormat="1" ht="36" customHeight="1" x14ac:dyDescent="0.2">
      <c r="A663" s="65" t="s">
        <v>666</v>
      </c>
      <c r="B663" s="67" t="s">
        <v>322</v>
      </c>
      <c r="C663" s="50" t="s">
        <v>330</v>
      </c>
      <c r="D663" s="51"/>
      <c r="E663" s="52" t="s">
        <v>124</v>
      </c>
      <c r="F663" s="53">
        <v>50</v>
      </c>
      <c r="G663" s="54"/>
      <c r="H663" s="55">
        <f t="shared" si="86"/>
        <v>0</v>
      </c>
      <c r="I663" s="214" t="str">
        <f t="shared" ca="1" si="87"/>
        <v/>
      </c>
      <c r="J663" s="215" t="str">
        <f t="shared" si="91"/>
        <v>B159rlA23 m to 30 mm</v>
      </c>
      <c r="K663" s="216" t="e">
        <f>MATCH(J663,'[4]Pay Items'!$K$1:$K$646,0)</f>
        <v>#N/A</v>
      </c>
      <c r="L663" s="217" t="str">
        <f t="shared" ca="1" si="88"/>
        <v>F0</v>
      </c>
      <c r="M663" s="217" t="str">
        <f t="shared" ca="1" si="89"/>
        <v>C2</v>
      </c>
      <c r="N663" s="217" t="str">
        <f t="shared" ca="1" si="90"/>
        <v>C2</v>
      </c>
    </row>
    <row r="664" spans="1:14" s="101" customFormat="1" ht="60" customHeight="1" x14ac:dyDescent="0.2">
      <c r="A664" s="65" t="s">
        <v>360</v>
      </c>
      <c r="B664" s="58" t="s">
        <v>187</v>
      </c>
      <c r="C664" s="50" t="s">
        <v>667</v>
      </c>
      <c r="D664" s="51" t="s">
        <v>241</v>
      </c>
      <c r="E664" s="52"/>
      <c r="F664" s="62"/>
      <c r="G664" s="64"/>
      <c r="H664" s="55">
        <f t="shared" si="86"/>
        <v>0</v>
      </c>
      <c r="I664" s="214" t="str">
        <f t="shared" ca="1" si="87"/>
        <v>LOCKED</v>
      </c>
      <c r="J664" s="215" t="str">
        <f t="shared" si="91"/>
        <v>B174rlType 2 Concrete Curb and Gutter (150 mm reveal ht, Modified Barrier, Integral, - 600 mm width, 150 mm Plain Concrete Pavement)SD-200 SD-203B</v>
      </c>
      <c r="K664" s="216" t="e">
        <f>MATCH(J664,'[4]Pay Items'!$K$1:$K$646,0)</f>
        <v>#N/A</v>
      </c>
      <c r="L664" s="217" t="str">
        <f t="shared" ca="1" si="88"/>
        <v>F0</v>
      </c>
      <c r="M664" s="217" t="str">
        <f t="shared" ca="1" si="89"/>
        <v>C2</v>
      </c>
      <c r="N664" s="217" t="str">
        <f t="shared" ca="1" si="90"/>
        <v>C2</v>
      </c>
    </row>
    <row r="665" spans="1:14" s="101" customFormat="1" ht="36" customHeight="1" x14ac:dyDescent="0.2">
      <c r="A665" s="65" t="s">
        <v>668</v>
      </c>
      <c r="B665" s="67" t="s">
        <v>322</v>
      </c>
      <c r="C665" s="50" t="s">
        <v>330</v>
      </c>
      <c r="D665" s="51"/>
      <c r="E665" s="52" t="s">
        <v>124</v>
      </c>
      <c r="F665" s="53">
        <v>5</v>
      </c>
      <c r="G665" s="54"/>
      <c r="H665" s="55">
        <f t="shared" si="86"/>
        <v>0</v>
      </c>
      <c r="I665" s="214" t="str">
        <f t="shared" ca="1" si="87"/>
        <v/>
      </c>
      <c r="J665" s="215" t="str">
        <f t="shared" si="91"/>
        <v>B174rl23 m to 30 mm</v>
      </c>
      <c r="K665" s="216" t="e">
        <f>MATCH(J665,'[4]Pay Items'!$K$1:$K$646,0)</f>
        <v>#N/A</v>
      </c>
      <c r="L665" s="217" t="str">
        <f t="shared" ca="1" si="88"/>
        <v>F0</v>
      </c>
      <c r="M665" s="217" t="str">
        <f t="shared" ca="1" si="89"/>
        <v>C2</v>
      </c>
      <c r="N665" s="217" t="str">
        <f t="shared" ca="1" si="90"/>
        <v>C2</v>
      </c>
    </row>
    <row r="666" spans="1:14" s="101" customFormat="1" ht="48" customHeight="1" x14ac:dyDescent="0.2">
      <c r="A666" s="65" t="s">
        <v>373</v>
      </c>
      <c r="B666" s="58" t="s">
        <v>188</v>
      </c>
      <c r="C666" s="50" t="s">
        <v>476</v>
      </c>
      <c r="D666" s="51" t="s">
        <v>333</v>
      </c>
      <c r="E666" s="52" t="s">
        <v>124</v>
      </c>
      <c r="F666" s="53">
        <v>75</v>
      </c>
      <c r="G666" s="54"/>
      <c r="H666" s="55">
        <f t="shared" si="86"/>
        <v>0</v>
      </c>
      <c r="I666" s="214" t="str">
        <f t="shared" ca="1" si="87"/>
        <v/>
      </c>
      <c r="J666" s="215" t="str">
        <f t="shared" si="91"/>
        <v>B184rlAType 2 Concrete Curb Ramp (8-12 mm reveal ht, Monolithic)SD-229C,Dm</v>
      </c>
      <c r="K666" s="216" t="e">
        <f>MATCH(J666,'[4]Pay Items'!$K$1:$K$646,0)</f>
        <v>#N/A</v>
      </c>
      <c r="L666" s="217" t="str">
        <f t="shared" ca="1" si="88"/>
        <v>F0</v>
      </c>
      <c r="M666" s="217" t="str">
        <f t="shared" ca="1" si="89"/>
        <v>C2</v>
      </c>
      <c r="N666" s="217" t="str">
        <f t="shared" ca="1" si="90"/>
        <v>C2</v>
      </c>
    </row>
    <row r="667" spans="1:14" s="101" customFormat="1" ht="36" customHeight="1" x14ac:dyDescent="0.2">
      <c r="A667" s="65" t="s">
        <v>252</v>
      </c>
      <c r="B667" s="49" t="s">
        <v>669</v>
      </c>
      <c r="C667" s="50" t="s">
        <v>107</v>
      </c>
      <c r="D667" s="51" t="s">
        <v>341</v>
      </c>
      <c r="E667" s="52" t="s">
        <v>120</v>
      </c>
      <c r="F667" s="53">
        <v>10</v>
      </c>
      <c r="G667" s="54"/>
      <c r="H667" s="55">
        <f t="shared" si="86"/>
        <v>0</v>
      </c>
      <c r="I667" s="214" t="str">
        <f t="shared" ca="1" si="87"/>
        <v/>
      </c>
      <c r="J667" s="215" t="str">
        <f t="shared" si="91"/>
        <v>B189Regrading Existing Interlocking Paving StonesCW 3330-R5m²</v>
      </c>
      <c r="K667" s="216">
        <f>MATCH(J667,'[4]Pay Items'!$K$1:$K$646,0)</f>
        <v>318</v>
      </c>
      <c r="L667" s="217" t="str">
        <f t="shared" ca="1" si="88"/>
        <v>F0</v>
      </c>
      <c r="M667" s="217" t="str">
        <f t="shared" ca="1" si="89"/>
        <v>C2</v>
      </c>
      <c r="N667" s="217" t="str">
        <f t="shared" ca="1" si="90"/>
        <v>C2</v>
      </c>
    </row>
    <row r="668" spans="1:14" s="101" customFormat="1" ht="36" customHeight="1" x14ac:dyDescent="0.2">
      <c r="A668" s="65" t="s">
        <v>253</v>
      </c>
      <c r="B668" s="49" t="s">
        <v>670</v>
      </c>
      <c r="C668" s="50" t="s">
        <v>190</v>
      </c>
      <c r="D668" s="51" t="s">
        <v>420</v>
      </c>
      <c r="E668" s="69"/>
      <c r="F668" s="62"/>
      <c r="G668" s="64"/>
      <c r="H668" s="55">
        <f t="shared" si="86"/>
        <v>0</v>
      </c>
      <c r="I668" s="214" t="str">
        <f t="shared" ca="1" si="87"/>
        <v>LOCKED</v>
      </c>
      <c r="J668" s="215" t="str">
        <f t="shared" si="91"/>
        <v>B190Construction of Asphaltic Concrete OverlayCW 3410-R12</v>
      </c>
      <c r="K668" s="216">
        <f>MATCH(J668,'[4]Pay Items'!$K$1:$K$646,0)</f>
        <v>319</v>
      </c>
      <c r="L668" s="217" t="str">
        <f t="shared" ca="1" si="88"/>
        <v>F0</v>
      </c>
      <c r="M668" s="217" t="str">
        <f t="shared" ca="1" si="89"/>
        <v>C2</v>
      </c>
      <c r="N668" s="217" t="str">
        <f t="shared" ca="1" si="90"/>
        <v>C2</v>
      </c>
    </row>
    <row r="669" spans="1:14" s="101" customFormat="1" ht="36" customHeight="1" x14ac:dyDescent="0.2">
      <c r="A669" s="65" t="s">
        <v>254</v>
      </c>
      <c r="B669" s="58" t="s">
        <v>185</v>
      </c>
      <c r="C669" s="50" t="s">
        <v>191</v>
      </c>
      <c r="D669" s="51"/>
      <c r="E669" s="52"/>
      <c r="F669" s="62"/>
      <c r="G669" s="64"/>
      <c r="H669" s="55">
        <f t="shared" si="86"/>
        <v>0</v>
      </c>
      <c r="I669" s="214" t="str">
        <f t="shared" ca="1" si="87"/>
        <v>LOCKED</v>
      </c>
      <c r="J669" s="215" t="str">
        <f t="shared" si="91"/>
        <v>B191Main Line Paving</v>
      </c>
      <c r="K669" s="216">
        <f>MATCH(J669,'[4]Pay Items'!$K$1:$K$646,0)</f>
        <v>320</v>
      </c>
      <c r="L669" s="217" t="str">
        <f t="shared" ca="1" si="88"/>
        <v>F0</v>
      </c>
      <c r="M669" s="217" t="str">
        <f t="shared" ca="1" si="89"/>
        <v>C2</v>
      </c>
      <c r="N669" s="217" t="str">
        <f t="shared" ca="1" si="90"/>
        <v>C2</v>
      </c>
    </row>
    <row r="670" spans="1:14" s="101" customFormat="1" ht="36" customHeight="1" x14ac:dyDescent="0.2">
      <c r="A670" s="65" t="s">
        <v>255</v>
      </c>
      <c r="B670" s="67" t="s">
        <v>322</v>
      </c>
      <c r="C670" s="50" t="s">
        <v>334</v>
      </c>
      <c r="D670" s="51"/>
      <c r="E670" s="52" t="s">
        <v>122</v>
      </c>
      <c r="F670" s="53">
        <v>1020</v>
      </c>
      <c r="G670" s="54"/>
      <c r="H670" s="55">
        <f t="shared" si="86"/>
        <v>0</v>
      </c>
      <c r="I670" s="214" t="str">
        <f t="shared" ca="1" si="87"/>
        <v/>
      </c>
      <c r="J670" s="215" t="str">
        <f t="shared" si="91"/>
        <v>B193Type IAtonne</v>
      </c>
      <c r="K670" s="216">
        <f>MATCH(J670,'[4]Pay Items'!$K$1:$K$646,0)</f>
        <v>321</v>
      </c>
      <c r="L670" s="217" t="str">
        <f t="shared" ca="1" si="88"/>
        <v>F0</v>
      </c>
      <c r="M670" s="217" t="str">
        <f t="shared" ca="1" si="89"/>
        <v>C2</v>
      </c>
      <c r="N670" s="217" t="str">
        <f t="shared" ca="1" si="90"/>
        <v>C2</v>
      </c>
    </row>
    <row r="671" spans="1:14" s="101" customFormat="1" ht="36" customHeight="1" x14ac:dyDescent="0.2">
      <c r="A671" s="65" t="s">
        <v>256</v>
      </c>
      <c r="B671" s="58" t="s">
        <v>186</v>
      </c>
      <c r="C671" s="50" t="s">
        <v>192</v>
      </c>
      <c r="D671" s="51"/>
      <c r="E671" s="52"/>
      <c r="F671" s="62"/>
      <c r="G671" s="64"/>
      <c r="H671" s="55">
        <f t="shared" si="86"/>
        <v>0</v>
      </c>
      <c r="I671" s="214" t="str">
        <f t="shared" ca="1" si="87"/>
        <v>LOCKED</v>
      </c>
      <c r="J671" s="215" t="str">
        <f t="shared" si="91"/>
        <v>B194Tie-ins and Approaches</v>
      </c>
      <c r="K671" s="216">
        <f>MATCH(J671,'[4]Pay Items'!$K$1:$K$646,0)</f>
        <v>323</v>
      </c>
      <c r="L671" s="217" t="str">
        <f t="shared" ca="1" si="88"/>
        <v>F0</v>
      </c>
      <c r="M671" s="217" t="str">
        <f t="shared" ca="1" si="89"/>
        <v>C2</v>
      </c>
      <c r="N671" s="217" t="str">
        <f t="shared" ca="1" si="90"/>
        <v>C2</v>
      </c>
    </row>
    <row r="672" spans="1:14" s="101" customFormat="1" ht="36" customHeight="1" x14ac:dyDescent="0.2">
      <c r="A672" s="65" t="s">
        <v>257</v>
      </c>
      <c r="B672" s="67" t="s">
        <v>322</v>
      </c>
      <c r="C672" s="50" t="s">
        <v>334</v>
      </c>
      <c r="D672" s="51"/>
      <c r="E672" s="52" t="s">
        <v>122</v>
      </c>
      <c r="F672" s="53">
        <v>230</v>
      </c>
      <c r="G672" s="54"/>
      <c r="H672" s="55">
        <f t="shared" si="86"/>
        <v>0</v>
      </c>
      <c r="I672" s="214" t="str">
        <f t="shared" ca="1" si="87"/>
        <v/>
      </c>
      <c r="J672" s="215" t="str">
        <f t="shared" si="91"/>
        <v>B195Type IAtonne</v>
      </c>
      <c r="K672" s="216">
        <f>MATCH(J672,'[4]Pay Items'!$K$1:$K$646,0)</f>
        <v>324</v>
      </c>
      <c r="L672" s="217" t="str">
        <f t="shared" ca="1" si="88"/>
        <v>F0</v>
      </c>
      <c r="M672" s="217" t="str">
        <f t="shared" ca="1" si="89"/>
        <v>C2</v>
      </c>
      <c r="N672" s="217" t="str">
        <f t="shared" ca="1" si="90"/>
        <v>C2</v>
      </c>
    </row>
    <row r="673" spans="1:14" s="101" customFormat="1" ht="36" customHeight="1" x14ac:dyDescent="0.2">
      <c r="A673" s="65" t="s">
        <v>258</v>
      </c>
      <c r="B673" s="49" t="s">
        <v>671</v>
      </c>
      <c r="C673" s="50" t="s">
        <v>49</v>
      </c>
      <c r="D673" s="51" t="s">
        <v>374</v>
      </c>
      <c r="E673" s="52"/>
      <c r="F673" s="62"/>
      <c r="G673" s="64"/>
      <c r="H673" s="55">
        <f t="shared" si="86"/>
        <v>0</v>
      </c>
      <c r="I673" s="214" t="str">
        <f t="shared" ca="1" si="87"/>
        <v>LOCKED</v>
      </c>
      <c r="J673" s="215" t="str">
        <f t="shared" si="91"/>
        <v>B200Planing of PavementCW 3450-R6</v>
      </c>
      <c r="K673" s="216">
        <f>MATCH(J673,'[4]Pay Items'!$K$1:$K$646,0)</f>
        <v>329</v>
      </c>
      <c r="L673" s="217" t="str">
        <f t="shared" ca="1" si="88"/>
        <v>F0</v>
      </c>
      <c r="M673" s="217" t="str">
        <f t="shared" ca="1" si="89"/>
        <v>C2</v>
      </c>
      <c r="N673" s="217" t="str">
        <f t="shared" ca="1" si="90"/>
        <v>C2</v>
      </c>
    </row>
    <row r="674" spans="1:14" s="101" customFormat="1" ht="36" customHeight="1" x14ac:dyDescent="0.2">
      <c r="A674" s="65" t="s">
        <v>259</v>
      </c>
      <c r="B674" s="58" t="s">
        <v>185</v>
      </c>
      <c r="C674" s="50" t="s">
        <v>387</v>
      </c>
      <c r="D674" s="51" t="s">
        <v>115</v>
      </c>
      <c r="E674" s="52" t="s">
        <v>120</v>
      </c>
      <c r="F674" s="53">
        <v>1430</v>
      </c>
      <c r="G674" s="54"/>
      <c r="H674" s="55">
        <f t="shared" si="86"/>
        <v>0</v>
      </c>
      <c r="I674" s="214" t="str">
        <f t="shared" ca="1" si="87"/>
        <v/>
      </c>
      <c r="J674" s="215" t="str">
        <f t="shared" si="91"/>
        <v>B2011 - 50 mm Depth (Asphalt)m²</v>
      </c>
      <c r="K674" s="216">
        <f>MATCH(J674,'[4]Pay Items'!$K$1:$K$646,0)</f>
        <v>330</v>
      </c>
      <c r="L674" s="217" t="str">
        <f t="shared" ca="1" si="88"/>
        <v>F0</v>
      </c>
      <c r="M674" s="217" t="str">
        <f t="shared" ca="1" si="89"/>
        <v>C2</v>
      </c>
      <c r="N674" s="217" t="str">
        <f t="shared" ca="1" si="90"/>
        <v>C2</v>
      </c>
    </row>
    <row r="675" spans="1:14" s="101" customFormat="1" ht="36" customHeight="1" x14ac:dyDescent="0.2">
      <c r="A675" s="65" t="s">
        <v>260</v>
      </c>
      <c r="B675" s="58" t="s">
        <v>186</v>
      </c>
      <c r="C675" s="50" t="s">
        <v>47</v>
      </c>
      <c r="D675" s="51" t="s">
        <v>115</v>
      </c>
      <c r="E675" s="52" t="s">
        <v>120</v>
      </c>
      <c r="F675" s="53">
        <v>1430</v>
      </c>
      <c r="G675" s="54"/>
      <c r="H675" s="55">
        <f t="shared" si="86"/>
        <v>0</v>
      </c>
      <c r="I675" s="214" t="str">
        <f t="shared" ca="1" si="87"/>
        <v/>
      </c>
      <c r="J675" s="215" t="str">
        <f t="shared" si="91"/>
        <v>B20250 - 100 mm Depth (Asphalt)m²</v>
      </c>
      <c r="K675" s="216">
        <f>MATCH(J675,'[4]Pay Items'!$K$1:$K$646,0)</f>
        <v>331</v>
      </c>
      <c r="L675" s="217" t="str">
        <f t="shared" ca="1" si="88"/>
        <v>F0</v>
      </c>
      <c r="M675" s="217" t="str">
        <f t="shared" ca="1" si="89"/>
        <v>C2</v>
      </c>
      <c r="N675" s="217" t="str">
        <f t="shared" ca="1" si="90"/>
        <v>C2</v>
      </c>
    </row>
    <row r="676" spans="1:14" s="101" customFormat="1" ht="36" customHeight="1" x14ac:dyDescent="0.2">
      <c r="A676" s="65" t="s">
        <v>289</v>
      </c>
      <c r="B676" s="49" t="s">
        <v>672</v>
      </c>
      <c r="C676" s="50" t="s">
        <v>442</v>
      </c>
      <c r="D676" s="51" t="s">
        <v>451</v>
      </c>
      <c r="E676" s="52"/>
      <c r="F676" s="62"/>
      <c r="G676" s="64"/>
      <c r="H676" s="55">
        <f t="shared" si="86"/>
        <v>0</v>
      </c>
      <c r="I676" s="214" t="str">
        <f t="shared" ca="1" si="87"/>
        <v>LOCKED</v>
      </c>
      <c r="J676" s="215" t="str">
        <f t="shared" si="91"/>
        <v>B206Supply and Install Pavement Repair FabricCW 3140-R1</v>
      </c>
      <c r="K676" s="216">
        <f>MATCH(J676,'[4]Pay Items'!$K$1:$K$646,0)</f>
        <v>335</v>
      </c>
      <c r="L676" s="217" t="str">
        <f t="shared" ca="1" si="88"/>
        <v>F0</v>
      </c>
      <c r="M676" s="217" t="str">
        <f t="shared" ca="1" si="89"/>
        <v>C2</v>
      </c>
      <c r="N676" s="217" t="str">
        <f t="shared" ca="1" si="90"/>
        <v>C2</v>
      </c>
    </row>
    <row r="677" spans="1:14" s="101" customFormat="1" ht="36" customHeight="1" x14ac:dyDescent="0.2">
      <c r="A677" s="111" t="s">
        <v>440</v>
      </c>
      <c r="B677" s="112" t="s">
        <v>185</v>
      </c>
      <c r="C677" s="50" t="s">
        <v>441</v>
      </c>
      <c r="D677" s="113"/>
      <c r="E677" s="52" t="s">
        <v>120</v>
      </c>
      <c r="F677" s="68">
        <v>150</v>
      </c>
      <c r="G677" s="99"/>
      <c r="H677" s="55">
        <f t="shared" si="86"/>
        <v>0</v>
      </c>
      <c r="I677" s="214" t="str">
        <f t="shared" ca="1" si="87"/>
        <v/>
      </c>
      <c r="J677" s="215" t="str">
        <f t="shared" si="91"/>
        <v>B206BType Bm²</v>
      </c>
      <c r="K677" s="216">
        <f>MATCH(J677,'[4]Pay Items'!$K$1:$K$646,0)</f>
        <v>337</v>
      </c>
      <c r="L677" s="217" t="str">
        <f t="shared" ca="1" si="88"/>
        <v>F0</v>
      </c>
      <c r="M677" s="217" t="str">
        <f t="shared" ca="1" si="89"/>
        <v>C2</v>
      </c>
      <c r="N677" s="217" t="str">
        <f t="shared" ca="1" si="90"/>
        <v>C2</v>
      </c>
    </row>
    <row r="678" spans="1:14" s="101" customFormat="1" ht="36" customHeight="1" x14ac:dyDescent="0.25">
      <c r="A678" s="114"/>
      <c r="B678" s="115"/>
      <c r="C678" s="116" t="s">
        <v>335</v>
      </c>
      <c r="D678" s="117"/>
      <c r="E678" s="118"/>
      <c r="F678" s="62"/>
      <c r="G678" s="64"/>
      <c r="H678" s="55">
        <f t="shared" si="86"/>
        <v>0</v>
      </c>
      <c r="I678" s="214" t="str">
        <f t="shared" ca="1" si="87"/>
        <v>LOCKED</v>
      </c>
      <c r="J678" s="215" t="str">
        <f t="shared" si="91"/>
        <v>ROADWORK - NEW CONSTRUCTION</v>
      </c>
      <c r="K678" s="216">
        <f>MATCH(J678,'[4]Pay Items'!$K$1:$K$646,0)</f>
        <v>343</v>
      </c>
      <c r="L678" s="217" t="str">
        <f t="shared" ca="1" si="88"/>
        <v>F0</v>
      </c>
      <c r="M678" s="217" t="str">
        <f t="shared" ca="1" si="89"/>
        <v>C2</v>
      </c>
      <c r="N678" s="217" t="str">
        <f t="shared" ca="1" si="90"/>
        <v>C2</v>
      </c>
    </row>
    <row r="679" spans="1:14" s="101" customFormat="1" ht="48" customHeight="1" x14ac:dyDescent="0.2">
      <c r="A679" s="76" t="s">
        <v>138</v>
      </c>
      <c r="B679" s="49" t="s">
        <v>673</v>
      </c>
      <c r="C679" s="50" t="s">
        <v>249</v>
      </c>
      <c r="D679" s="113" t="s">
        <v>562</v>
      </c>
      <c r="E679" s="52"/>
      <c r="F679" s="62"/>
      <c r="G679" s="64"/>
      <c r="H679" s="55">
        <f t="shared" si="86"/>
        <v>0</v>
      </c>
      <c r="I679" s="214" t="str">
        <f t="shared" ca="1" si="87"/>
        <v>LOCKED</v>
      </c>
      <c r="J679" s="215" t="str">
        <f t="shared" si="91"/>
        <v>C001Concrete Pavements, Median Slabs, Bull-noses, and Safety MediansCW 3310-R17</v>
      </c>
      <c r="K679" s="216" t="e">
        <f>MATCH(J679,'[4]Pay Items'!$K$1:$K$646,0)</f>
        <v>#N/A</v>
      </c>
      <c r="L679" s="217" t="str">
        <f t="shared" ca="1" si="88"/>
        <v>F0</v>
      </c>
      <c r="M679" s="217" t="str">
        <f t="shared" ca="1" si="89"/>
        <v>C2</v>
      </c>
      <c r="N679" s="217" t="str">
        <f t="shared" ca="1" si="90"/>
        <v>C2</v>
      </c>
    </row>
    <row r="680" spans="1:14" s="101" customFormat="1" ht="48" customHeight="1" x14ac:dyDescent="0.2">
      <c r="A680" s="76" t="s">
        <v>139</v>
      </c>
      <c r="B680" s="58" t="s">
        <v>185</v>
      </c>
      <c r="C680" s="50" t="s">
        <v>488</v>
      </c>
      <c r="D680" s="51" t="s">
        <v>115</v>
      </c>
      <c r="E680" s="52" t="s">
        <v>120</v>
      </c>
      <c r="F680" s="68">
        <v>135</v>
      </c>
      <c r="G680" s="54"/>
      <c r="H680" s="55">
        <f t="shared" si="86"/>
        <v>0</v>
      </c>
      <c r="I680" s="214" t="str">
        <f t="shared" ca="1" si="87"/>
        <v/>
      </c>
      <c r="J680" s="215" t="str">
        <f t="shared" si="91"/>
        <v>C011Construction of 150 mm Type 2 Concrete Pavement (Reinforced)m²</v>
      </c>
      <c r="K680" s="216" t="e">
        <f>MATCH(J680,'[4]Pay Items'!$K$1:$K$646,0)</f>
        <v>#N/A</v>
      </c>
      <c r="L680" s="217" t="str">
        <f t="shared" ca="1" si="88"/>
        <v>F0</v>
      </c>
      <c r="M680" s="217" t="str">
        <f t="shared" ca="1" si="89"/>
        <v>C2</v>
      </c>
      <c r="N680" s="217" t="str">
        <f t="shared" ca="1" si="90"/>
        <v>C2</v>
      </c>
    </row>
    <row r="681" spans="1:14" s="101" customFormat="1" ht="36" customHeight="1" x14ac:dyDescent="0.2">
      <c r="A681" s="76" t="s">
        <v>205</v>
      </c>
      <c r="B681" s="49" t="s">
        <v>674</v>
      </c>
      <c r="C681" s="50" t="s">
        <v>70</v>
      </c>
      <c r="D681" s="51" t="s">
        <v>562</v>
      </c>
      <c r="E681" s="52"/>
      <c r="F681" s="62"/>
      <c r="G681" s="64"/>
      <c r="H681" s="55">
        <f t="shared" si="86"/>
        <v>0</v>
      </c>
      <c r="I681" s="214" t="str">
        <f t="shared" ca="1" si="87"/>
        <v>LOCKED</v>
      </c>
      <c r="J681" s="215" t="str">
        <f t="shared" si="91"/>
        <v>C019Concrete Pavements for Early OpeningCW 3310-R17</v>
      </c>
      <c r="K681" s="216" t="e">
        <f>MATCH(J681,'[4]Pay Items'!$K$1:$K$646,0)</f>
        <v>#N/A</v>
      </c>
      <c r="L681" s="217" t="str">
        <f t="shared" ca="1" si="88"/>
        <v>F0</v>
      </c>
      <c r="M681" s="217" t="str">
        <f t="shared" ca="1" si="89"/>
        <v>C2</v>
      </c>
      <c r="N681" s="217" t="str">
        <f t="shared" ca="1" si="90"/>
        <v>C2</v>
      </c>
    </row>
    <row r="682" spans="1:14" s="101" customFormat="1" ht="60" customHeight="1" x14ac:dyDescent="0.2">
      <c r="A682" s="76" t="s">
        <v>421</v>
      </c>
      <c r="B682" s="58" t="s">
        <v>185</v>
      </c>
      <c r="C682" s="50" t="s">
        <v>439</v>
      </c>
      <c r="D682" s="51"/>
      <c r="E682" s="52" t="s">
        <v>120</v>
      </c>
      <c r="F682" s="68">
        <v>135</v>
      </c>
      <c r="G682" s="54"/>
      <c r="H682" s="55">
        <f t="shared" si="86"/>
        <v>0</v>
      </c>
      <c r="I682" s="214" t="str">
        <f t="shared" ca="1" si="87"/>
        <v/>
      </c>
      <c r="J682" s="215" t="str">
        <f t="shared" si="91"/>
        <v>C029-72Construction of 150 mm Type 4 Concrete Pavement for Early Opening 72 Hour (Reinforced)m²</v>
      </c>
      <c r="K682" s="216">
        <f>MATCH(J682,'[4]Pay Items'!$K$1:$K$646,0)</f>
        <v>380</v>
      </c>
      <c r="L682" s="217" t="str">
        <f t="shared" ca="1" si="88"/>
        <v>F0</v>
      </c>
      <c r="M682" s="217" t="str">
        <f t="shared" ca="1" si="89"/>
        <v>C2</v>
      </c>
      <c r="N682" s="217" t="str">
        <f t="shared" ca="1" si="90"/>
        <v>C2</v>
      </c>
    </row>
    <row r="683" spans="1:14" s="101" customFormat="1" ht="48" customHeight="1" x14ac:dyDescent="0.2">
      <c r="A683" s="76" t="s">
        <v>206</v>
      </c>
      <c r="B683" s="49" t="s">
        <v>675</v>
      </c>
      <c r="C683" s="50" t="s">
        <v>193</v>
      </c>
      <c r="D683" s="51" t="s">
        <v>562</v>
      </c>
      <c r="E683" s="52"/>
      <c r="F683" s="62"/>
      <c r="G683" s="64"/>
      <c r="H683" s="55">
        <f t="shared" si="86"/>
        <v>0</v>
      </c>
      <c r="I683" s="214" t="str">
        <f t="shared" ca="1" si="87"/>
        <v>LOCKED</v>
      </c>
      <c r="J683" s="215" t="str">
        <f t="shared" si="91"/>
        <v>C032Concrete Curbs, Curb and Gutter, and Splash StripsCW 3310-R17</v>
      </c>
      <c r="K683" s="216" t="e">
        <f>MATCH(J683,'[4]Pay Items'!$K$1:$K$646,0)</f>
        <v>#N/A</v>
      </c>
      <c r="L683" s="217" t="str">
        <f t="shared" ca="1" si="88"/>
        <v>F0</v>
      </c>
      <c r="M683" s="217" t="str">
        <f t="shared" ca="1" si="89"/>
        <v>C2</v>
      </c>
      <c r="N683" s="217" t="str">
        <f t="shared" ca="1" si="90"/>
        <v>C2</v>
      </c>
    </row>
    <row r="684" spans="1:14" s="101" customFormat="1" ht="48" customHeight="1" x14ac:dyDescent="0.2">
      <c r="A684" s="76" t="s">
        <v>422</v>
      </c>
      <c r="B684" s="58" t="s">
        <v>185</v>
      </c>
      <c r="C684" s="50" t="s">
        <v>676</v>
      </c>
      <c r="D684" s="51" t="s">
        <v>291</v>
      </c>
      <c r="E684" s="52" t="s">
        <v>124</v>
      </c>
      <c r="F684" s="53">
        <v>35</v>
      </c>
      <c r="G684" s="54"/>
      <c r="H684" s="55">
        <f t="shared" si="86"/>
        <v>0</v>
      </c>
      <c r="I684" s="214" t="str">
        <f t="shared" ca="1" si="87"/>
        <v/>
      </c>
      <c r="J684" s="215" t="str">
        <f t="shared" si="91"/>
        <v>C034AConstruction of Barrier (150 mm ht, Type 2, Separate)SD-203Am</v>
      </c>
      <c r="K684" s="216" t="e">
        <f>MATCH(J684,'[4]Pay Items'!$K$1:$K$646,0)</f>
        <v>#N/A</v>
      </c>
      <c r="L684" s="217" t="str">
        <f t="shared" ca="1" si="88"/>
        <v>F0</v>
      </c>
      <c r="M684" s="217" t="str">
        <f t="shared" ca="1" si="89"/>
        <v>C2</v>
      </c>
      <c r="N684" s="217" t="str">
        <f t="shared" ca="1" si="90"/>
        <v>C2</v>
      </c>
    </row>
    <row r="685" spans="1:14" s="101" customFormat="1" ht="48" customHeight="1" x14ac:dyDescent="0.2">
      <c r="A685" s="76" t="s">
        <v>423</v>
      </c>
      <c r="B685" s="58" t="s">
        <v>186</v>
      </c>
      <c r="C685" s="50" t="s">
        <v>544</v>
      </c>
      <c r="D685" s="51" t="s">
        <v>213</v>
      </c>
      <c r="E685" s="52" t="s">
        <v>124</v>
      </c>
      <c r="F685" s="53">
        <v>10</v>
      </c>
      <c r="G685" s="54"/>
      <c r="H685" s="55">
        <f t="shared" si="86"/>
        <v>0</v>
      </c>
      <c r="I685" s="214" t="str">
        <f t="shared" ca="1" si="87"/>
        <v/>
      </c>
      <c r="J685" s="215" t="str">
        <f t="shared" si="91"/>
        <v>C037AConstruction of Modified Barrier (150 mm ht, Type 2, Integral)SD-203Bm</v>
      </c>
      <c r="K685" s="216" t="e">
        <f>MATCH(J685,'[4]Pay Items'!$K$1:$K$646,0)</f>
        <v>#N/A</v>
      </c>
      <c r="L685" s="217" t="str">
        <f t="shared" ca="1" si="88"/>
        <v>F0</v>
      </c>
      <c r="M685" s="217" t="str">
        <f t="shared" ca="1" si="89"/>
        <v>C2</v>
      </c>
      <c r="N685" s="217" t="str">
        <f t="shared" ca="1" si="90"/>
        <v>C2</v>
      </c>
    </row>
    <row r="686" spans="1:14" s="101" customFormat="1" ht="48" customHeight="1" x14ac:dyDescent="0.2">
      <c r="A686" s="76" t="s">
        <v>210</v>
      </c>
      <c r="B686" s="58" t="s">
        <v>187</v>
      </c>
      <c r="C686" s="50" t="s">
        <v>677</v>
      </c>
      <c r="D686" s="51" t="s">
        <v>336</v>
      </c>
      <c r="E686" s="52" t="s">
        <v>124</v>
      </c>
      <c r="F686" s="53">
        <v>10</v>
      </c>
      <c r="G686" s="54"/>
      <c r="H686" s="55">
        <f t="shared" si="86"/>
        <v>0</v>
      </c>
      <c r="I686" s="214" t="str">
        <f t="shared" ca="1" si="87"/>
        <v/>
      </c>
      <c r="J686" s="215" t="str">
        <f t="shared" si="91"/>
        <v>C046Construction of Curb Ramp (8-12 mm ht, Type 2, Integral)SD-229Cm</v>
      </c>
      <c r="K686" s="216" t="e">
        <f>MATCH(J686,'[4]Pay Items'!$K$1:$K$646,0)</f>
        <v>#N/A</v>
      </c>
      <c r="L686" s="217" t="str">
        <f t="shared" ca="1" si="88"/>
        <v>F0</v>
      </c>
      <c r="M686" s="217" t="str">
        <f t="shared" ca="1" si="89"/>
        <v>C2</v>
      </c>
      <c r="N686" s="217" t="str">
        <f t="shared" ca="1" si="90"/>
        <v>C2</v>
      </c>
    </row>
    <row r="687" spans="1:14" s="101" customFormat="1" ht="36" customHeight="1" x14ac:dyDescent="0.2">
      <c r="A687" s="102"/>
      <c r="B687" s="70"/>
      <c r="C687" s="61" t="s">
        <v>132</v>
      </c>
      <c r="D687" s="119"/>
      <c r="E687" s="120"/>
      <c r="F687" s="62"/>
      <c r="G687" s="64"/>
      <c r="H687" s="55">
        <f t="shared" si="86"/>
        <v>0</v>
      </c>
      <c r="I687" s="214" t="str">
        <f t="shared" ca="1" si="87"/>
        <v>LOCKED</v>
      </c>
      <c r="J687" s="215" t="str">
        <f t="shared" si="91"/>
        <v>JOINT AND CRACK SEALING</v>
      </c>
      <c r="K687" s="216">
        <f>MATCH(J687,'[4]Pay Items'!$K$1:$K$646,0)</f>
        <v>436</v>
      </c>
      <c r="L687" s="217" t="str">
        <f t="shared" ca="1" si="88"/>
        <v>F0</v>
      </c>
      <c r="M687" s="217" t="str">
        <f t="shared" ca="1" si="89"/>
        <v>C2</v>
      </c>
      <c r="N687" s="217" t="str">
        <f t="shared" ca="1" si="90"/>
        <v>C2</v>
      </c>
    </row>
    <row r="688" spans="1:14" s="101" customFormat="1" ht="36" customHeight="1" x14ac:dyDescent="0.2">
      <c r="A688" s="48" t="s">
        <v>277</v>
      </c>
      <c r="B688" s="49" t="s">
        <v>678</v>
      </c>
      <c r="C688" s="50" t="s">
        <v>48</v>
      </c>
      <c r="D688" s="51" t="s">
        <v>343</v>
      </c>
      <c r="E688" s="52" t="s">
        <v>124</v>
      </c>
      <c r="F688" s="68">
        <v>800</v>
      </c>
      <c r="G688" s="54"/>
      <c r="H688" s="55">
        <f t="shared" si="86"/>
        <v>0</v>
      </c>
      <c r="I688" s="214" t="str">
        <f t="shared" ca="1" si="87"/>
        <v/>
      </c>
      <c r="J688" s="215" t="str">
        <f t="shared" si="91"/>
        <v>D006Reflective Crack MaintenanceCW 3250-R7m</v>
      </c>
      <c r="K688" s="216">
        <f>MATCH(J688,'[4]Pay Items'!$K$1:$K$646,0)</f>
        <v>442</v>
      </c>
      <c r="L688" s="217" t="str">
        <f t="shared" ca="1" si="88"/>
        <v>F0</v>
      </c>
      <c r="M688" s="217" t="str">
        <f t="shared" ca="1" si="89"/>
        <v>C2</v>
      </c>
      <c r="N688" s="217" t="str">
        <f t="shared" ca="1" si="90"/>
        <v>C2</v>
      </c>
    </row>
    <row r="689" spans="1:14" s="101" customFormat="1" ht="48" customHeight="1" x14ac:dyDescent="0.2">
      <c r="A689" s="102"/>
      <c r="B689" s="70"/>
      <c r="C689" s="61" t="s">
        <v>133</v>
      </c>
      <c r="D689" s="62"/>
      <c r="E689" s="71"/>
      <c r="F689" s="62"/>
      <c r="G689" s="64"/>
      <c r="H689" s="55">
        <f t="shared" si="86"/>
        <v>0</v>
      </c>
      <c r="I689" s="214" t="str">
        <f t="shared" ca="1" si="87"/>
        <v>LOCKED</v>
      </c>
      <c r="J689" s="215" t="str">
        <f t="shared" si="91"/>
        <v>ASSOCIATED DRAINAGE AND UNDERGROUND WORKS</v>
      </c>
      <c r="K689" s="216">
        <f>MATCH(J689,'[4]Pay Items'!$K$1:$K$646,0)</f>
        <v>444</v>
      </c>
      <c r="L689" s="217" t="str">
        <f t="shared" ca="1" si="88"/>
        <v>F0</v>
      </c>
      <c r="M689" s="217" t="str">
        <f t="shared" ca="1" si="89"/>
        <v>C2</v>
      </c>
      <c r="N689" s="217" t="str">
        <f t="shared" ca="1" si="90"/>
        <v>C2</v>
      </c>
    </row>
    <row r="690" spans="1:14" s="101" customFormat="1" ht="36" customHeight="1" x14ac:dyDescent="0.2">
      <c r="A690" s="48" t="s">
        <v>140</v>
      </c>
      <c r="B690" s="49" t="s">
        <v>679</v>
      </c>
      <c r="C690" s="50" t="s">
        <v>222</v>
      </c>
      <c r="D690" s="51" t="s">
        <v>3</v>
      </c>
      <c r="E690" s="52"/>
      <c r="F690" s="62"/>
      <c r="G690" s="64"/>
      <c r="H690" s="55">
        <f t="shared" ref="H690" si="92">ROUND(G690*F690,2)</f>
        <v>0</v>
      </c>
      <c r="I690" s="214" t="str">
        <f t="shared" ca="1" si="87"/>
        <v>LOCKED</v>
      </c>
      <c r="J690" s="215" t="str">
        <f t="shared" si="91"/>
        <v>E003Catch BasinCW 2130-R12</v>
      </c>
      <c r="K690" s="216">
        <f>MATCH(J690,'[4]Pay Items'!$K$1:$K$646,0)</f>
        <v>445</v>
      </c>
      <c r="L690" s="217" t="str">
        <f t="shared" ca="1" si="88"/>
        <v>F0</v>
      </c>
      <c r="M690" s="217" t="str">
        <f t="shared" ca="1" si="89"/>
        <v>C2</v>
      </c>
      <c r="N690" s="217" t="str">
        <f t="shared" ca="1" si="90"/>
        <v>C2</v>
      </c>
    </row>
    <row r="691" spans="1:14" s="101" customFormat="1" ht="36" customHeight="1" x14ac:dyDescent="0.2">
      <c r="A691" s="48" t="s">
        <v>389</v>
      </c>
      <c r="B691" s="58" t="s">
        <v>185</v>
      </c>
      <c r="C691" s="50" t="s">
        <v>379</v>
      </c>
      <c r="D691" s="51"/>
      <c r="E691" s="52" t="s">
        <v>123</v>
      </c>
      <c r="F691" s="68">
        <v>10</v>
      </c>
      <c r="G691" s="54"/>
      <c r="H691" s="55">
        <f t="shared" ref="H691:H721" si="93">ROUND(G691*F691,2)</f>
        <v>0</v>
      </c>
      <c r="I691" s="214" t="str">
        <f t="shared" ca="1" si="87"/>
        <v/>
      </c>
      <c r="J691" s="215" t="str">
        <f t="shared" si="91"/>
        <v>E004ASD-024, 1800 mm deepeach</v>
      </c>
      <c r="K691" s="216">
        <f>MATCH(J691,'[4]Pay Items'!$K$1:$K$646,0)</f>
        <v>447</v>
      </c>
      <c r="L691" s="217" t="str">
        <f t="shared" ca="1" si="88"/>
        <v>F0</v>
      </c>
      <c r="M691" s="217" t="str">
        <f t="shared" ca="1" si="89"/>
        <v>C2</v>
      </c>
      <c r="N691" s="217" t="str">
        <f t="shared" ca="1" si="90"/>
        <v>C2</v>
      </c>
    </row>
    <row r="692" spans="1:14" s="101" customFormat="1" ht="36" customHeight="1" x14ac:dyDescent="0.2">
      <c r="A692" s="48" t="s">
        <v>144</v>
      </c>
      <c r="B692" s="49" t="s">
        <v>680</v>
      </c>
      <c r="C692" s="50" t="s">
        <v>225</v>
      </c>
      <c r="D692" s="51" t="s">
        <v>3</v>
      </c>
      <c r="E692" s="52"/>
      <c r="F692" s="62"/>
      <c r="G692" s="64"/>
      <c r="H692" s="55">
        <f t="shared" si="93"/>
        <v>0</v>
      </c>
      <c r="I692" s="214" t="str">
        <f t="shared" ca="1" si="87"/>
        <v>LOCKED</v>
      </c>
      <c r="J692" s="215" t="str">
        <f t="shared" si="91"/>
        <v>E008Sewer ServiceCW 2130-R12</v>
      </c>
      <c r="K692" s="216">
        <f>MATCH(J692,'[4]Pay Items'!$K$1:$K$646,0)</f>
        <v>457</v>
      </c>
      <c r="L692" s="217" t="str">
        <f t="shared" ca="1" si="88"/>
        <v>F0</v>
      </c>
      <c r="M692" s="217" t="str">
        <f t="shared" ca="1" si="89"/>
        <v>C2</v>
      </c>
      <c r="N692" s="217" t="str">
        <f t="shared" ca="1" si="90"/>
        <v>C2</v>
      </c>
    </row>
    <row r="693" spans="1:14" s="101" customFormat="1" ht="36" customHeight="1" x14ac:dyDescent="0.2">
      <c r="A693" s="48" t="s">
        <v>22</v>
      </c>
      <c r="B693" s="58" t="s">
        <v>185</v>
      </c>
      <c r="C693" s="50" t="s">
        <v>477</v>
      </c>
      <c r="D693" s="51"/>
      <c r="E693" s="52"/>
      <c r="F693" s="62"/>
      <c r="G693" s="64"/>
      <c r="H693" s="55">
        <f t="shared" si="93"/>
        <v>0</v>
      </c>
      <c r="I693" s="214" t="str">
        <f t="shared" ca="1" si="87"/>
        <v>LOCKED</v>
      </c>
      <c r="J693" s="215" t="str">
        <f t="shared" si="91"/>
        <v>E009250 mm, PVC</v>
      </c>
      <c r="K693" s="216" t="e">
        <f>MATCH(J693,'[4]Pay Items'!$K$1:$K$646,0)</f>
        <v>#N/A</v>
      </c>
      <c r="L693" s="217" t="str">
        <f t="shared" ca="1" si="88"/>
        <v>F0</v>
      </c>
      <c r="M693" s="217" t="str">
        <f t="shared" ca="1" si="89"/>
        <v>C2</v>
      </c>
      <c r="N693" s="217" t="str">
        <f t="shared" ca="1" si="90"/>
        <v>C2</v>
      </c>
    </row>
    <row r="694" spans="1:14" s="101" customFormat="1" ht="48" customHeight="1" x14ac:dyDescent="0.2">
      <c r="A694" s="48" t="s">
        <v>23</v>
      </c>
      <c r="B694" s="67" t="s">
        <v>322</v>
      </c>
      <c r="C694" s="50" t="s">
        <v>565</v>
      </c>
      <c r="D694" s="51"/>
      <c r="E694" s="52" t="s">
        <v>124</v>
      </c>
      <c r="F694" s="68">
        <v>26</v>
      </c>
      <c r="G694" s="54"/>
      <c r="H694" s="55">
        <f t="shared" si="93"/>
        <v>0</v>
      </c>
      <c r="I694" s="214" t="str">
        <f t="shared" ca="1" si="87"/>
        <v/>
      </c>
      <c r="J694" s="215" t="str">
        <f t="shared" si="91"/>
        <v>E010In a Trench, Class 3 Sand Bedding, Class 3 Backfillm</v>
      </c>
      <c r="K694" s="216" t="e">
        <f>MATCH(J694,'[4]Pay Items'!$K$1:$K$646,0)</f>
        <v>#N/A</v>
      </c>
      <c r="L694" s="217" t="str">
        <f t="shared" ca="1" si="88"/>
        <v>F0</v>
      </c>
      <c r="M694" s="217" t="str">
        <f t="shared" ca="1" si="89"/>
        <v>C2</v>
      </c>
      <c r="N694" s="217" t="str">
        <f t="shared" ca="1" si="90"/>
        <v>C2</v>
      </c>
    </row>
    <row r="695" spans="1:14" s="101" customFormat="1" ht="36" customHeight="1" x14ac:dyDescent="0.2">
      <c r="A695" s="48" t="s">
        <v>28</v>
      </c>
      <c r="B695" s="49" t="s">
        <v>681</v>
      </c>
      <c r="C695" s="73" t="s">
        <v>396</v>
      </c>
      <c r="D695" s="74" t="s">
        <v>397</v>
      </c>
      <c r="E695" s="52"/>
      <c r="F695" s="62"/>
      <c r="G695" s="64"/>
      <c r="H695" s="55">
        <f t="shared" si="93"/>
        <v>0</v>
      </c>
      <c r="I695" s="214" t="str">
        <f t="shared" ca="1" si="87"/>
        <v>LOCKED</v>
      </c>
      <c r="J695" s="215" t="str">
        <f t="shared" si="91"/>
        <v>E023Frames &amp; CoversCW 3210-R8</v>
      </c>
      <c r="K695" s="216">
        <f>MATCH(J695,'[4]Pay Items'!$K$1:$K$646,0)</f>
        <v>511</v>
      </c>
      <c r="L695" s="217" t="str">
        <f t="shared" ca="1" si="88"/>
        <v>F0</v>
      </c>
      <c r="M695" s="217" t="str">
        <f t="shared" ca="1" si="89"/>
        <v>C2</v>
      </c>
      <c r="N695" s="217" t="str">
        <f t="shared" ca="1" si="90"/>
        <v>C2</v>
      </c>
    </row>
    <row r="696" spans="1:14" s="101" customFormat="1" ht="48" customHeight="1" x14ac:dyDescent="0.2">
      <c r="A696" s="48" t="s">
        <v>29</v>
      </c>
      <c r="B696" s="58" t="s">
        <v>185</v>
      </c>
      <c r="C696" s="75" t="s">
        <v>425</v>
      </c>
      <c r="D696" s="51"/>
      <c r="E696" s="52" t="s">
        <v>123</v>
      </c>
      <c r="F696" s="68">
        <v>8</v>
      </c>
      <c r="G696" s="54"/>
      <c r="H696" s="55">
        <f t="shared" si="93"/>
        <v>0</v>
      </c>
      <c r="I696" s="214" t="str">
        <f t="shared" ca="1" si="87"/>
        <v/>
      </c>
      <c r="J696" s="215" t="str">
        <f t="shared" si="91"/>
        <v>E024AP-006 - Standard Frame for Manhole and Catch Basineach</v>
      </c>
      <c r="K696" s="216">
        <f>MATCH(J696,'[4]Pay Items'!$K$1:$K$646,0)</f>
        <v>512</v>
      </c>
      <c r="L696" s="217" t="str">
        <f t="shared" ca="1" si="88"/>
        <v>F0</v>
      </c>
      <c r="M696" s="217" t="str">
        <f t="shared" ca="1" si="89"/>
        <v>C2</v>
      </c>
      <c r="N696" s="217" t="str">
        <f t="shared" ca="1" si="90"/>
        <v>C2</v>
      </c>
    </row>
    <row r="697" spans="1:14" s="101" customFormat="1" ht="48" customHeight="1" x14ac:dyDescent="0.2">
      <c r="A697" s="48" t="s">
        <v>30</v>
      </c>
      <c r="B697" s="58" t="s">
        <v>186</v>
      </c>
      <c r="C697" s="75" t="s">
        <v>426</v>
      </c>
      <c r="D697" s="51"/>
      <c r="E697" s="52" t="s">
        <v>123</v>
      </c>
      <c r="F697" s="68">
        <v>3</v>
      </c>
      <c r="G697" s="54"/>
      <c r="H697" s="55">
        <f t="shared" si="93"/>
        <v>0</v>
      </c>
      <c r="I697" s="214" t="str">
        <f t="shared" ca="1" si="87"/>
        <v/>
      </c>
      <c r="J697" s="215" t="str">
        <f t="shared" si="91"/>
        <v>E025AP-007 - Standard Solid Cover for Standard Frameeach</v>
      </c>
      <c r="K697" s="216">
        <f>MATCH(J697,'[4]Pay Items'!$K$1:$K$646,0)</f>
        <v>513</v>
      </c>
      <c r="L697" s="217" t="str">
        <f t="shared" ca="1" si="88"/>
        <v>F0</v>
      </c>
      <c r="M697" s="217" t="str">
        <f t="shared" ca="1" si="89"/>
        <v>C2</v>
      </c>
      <c r="N697" s="217" t="str">
        <f t="shared" ca="1" si="90"/>
        <v>C2</v>
      </c>
    </row>
    <row r="698" spans="1:14" s="101" customFormat="1" ht="48" customHeight="1" x14ac:dyDescent="0.2">
      <c r="A698" s="48" t="s">
        <v>31</v>
      </c>
      <c r="B698" s="58" t="s">
        <v>187</v>
      </c>
      <c r="C698" s="75" t="s">
        <v>427</v>
      </c>
      <c r="D698" s="51"/>
      <c r="E698" s="52" t="s">
        <v>123</v>
      </c>
      <c r="F698" s="68">
        <v>5</v>
      </c>
      <c r="G698" s="54"/>
      <c r="H698" s="55">
        <f t="shared" si="93"/>
        <v>0</v>
      </c>
      <c r="I698" s="214" t="str">
        <f t="shared" ca="1" si="87"/>
        <v/>
      </c>
      <c r="J698" s="215" t="str">
        <f t="shared" si="91"/>
        <v>E026AP-008 - Standard Grated Cover for Standard Frameeach</v>
      </c>
      <c r="K698" s="216">
        <f>MATCH(J698,'[4]Pay Items'!$K$1:$K$646,0)</f>
        <v>514</v>
      </c>
      <c r="L698" s="217" t="str">
        <f t="shared" ca="1" si="88"/>
        <v>F0</v>
      </c>
      <c r="M698" s="217" t="str">
        <f t="shared" ca="1" si="89"/>
        <v>C2</v>
      </c>
      <c r="N698" s="217" t="str">
        <f t="shared" ca="1" si="90"/>
        <v>C2</v>
      </c>
    </row>
    <row r="699" spans="1:14" s="101" customFormat="1" ht="36" customHeight="1" x14ac:dyDescent="0.2">
      <c r="A699" s="76" t="s">
        <v>38</v>
      </c>
      <c r="B699" s="49" t="s">
        <v>682</v>
      </c>
      <c r="C699" s="77" t="s">
        <v>228</v>
      </c>
      <c r="D699" s="51" t="s">
        <v>3</v>
      </c>
      <c r="E699" s="52"/>
      <c r="F699" s="62"/>
      <c r="G699" s="64"/>
      <c r="H699" s="55">
        <f t="shared" si="93"/>
        <v>0</v>
      </c>
      <c r="I699" s="214" t="str">
        <f t="shared" ca="1" si="87"/>
        <v>LOCKED</v>
      </c>
      <c r="J699" s="215" t="str">
        <f t="shared" si="91"/>
        <v>E036Connecting to Existing SewerCW 2130-R12</v>
      </c>
      <c r="K699" s="216">
        <f>MATCH(J699,'[4]Pay Items'!$K$1:$K$646,0)</f>
        <v>540</v>
      </c>
      <c r="L699" s="217" t="str">
        <f t="shared" ca="1" si="88"/>
        <v>F0</v>
      </c>
      <c r="M699" s="217" t="str">
        <f t="shared" ca="1" si="89"/>
        <v>C2</v>
      </c>
      <c r="N699" s="217" t="str">
        <f t="shared" ca="1" si="90"/>
        <v>C2</v>
      </c>
    </row>
    <row r="700" spans="1:14" s="101" customFormat="1" ht="36" customHeight="1" x14ac:dyDescent="0.2">
      <c r="A700" s="48" t="s">
        <v>39</v>
      </c>
      <c r="B700" s="58" t="s">
        <v>185</v>
      </c>
      <c r="C700" s="77" t="s">
        <v>480</v>
      </c>
      <c r="D700" s="51"/>
      <c r="E700" s="52"/>
      <c r="F700" s="62"/>
      <c r="G700" s="64"/>
      <c r="H700" s="55">
        <f t="shared" si="93"/>
        <v>0</v>
      </c>
      <c r="I700" s="214" t="str">
        <f t="shared" ca="1" si="87"/>
        <v>LOCKED</v>
      </c>
      <c r="J700" s="215" t="str">
        <f t="shared" si="91"/>
        <v>E037250 mm PVC Connecting Pipe</v>
      </c>
      <c r="K700" s="216" t="e">
        <f>MATCH(J700,'[4]Pay Items'!$K$1:$K$646,0)</f>
        <v>#N/A</v>
      </c>
      <c r="L700" s="217" t="str">
        <f t="shared" ca="1" si="88"/>
        <v>F0</v>
      </c>
      <c r="M700" s="217" t="str">
        <f t="shared" ca="1" si="89"/>
        <v>C2</v>
      </c>
      <c r="N700" s="217" t="str">
        <f t="shared" ca="1" si="90"/>
        <v>C2</v>
      </c>
    </row>
    <row r="701" spans="1:14" s="101" customFormat="1" ht="36" customHeight="1" x14ac:dyDescent="0.2">
      <c r="A701" s="76" t="s">
        <v>395</v>
      </c>
      <c r="B701" s="67" t="s">
        <v>322</v>
      </c>
      <c r="C701" s="50" t="s">
        <v>683</v>
      </c>
      <c r="D701" s="51"/>
      <c r="E701" s="52" t="s">
        <v>123</v>
      </c>
      <c r="F701" s="68">
        <v>2</v>
      </c>
      <c r="G701" s="54"/>
      <c r="H701" s="55">
        <f t="shared" si="93"/>
        <v>0</v>
      </c>
      <c r="I701" s="214" t="str">
        <f t="shared" ca="1" si="87"/>
        <v/>
      </c>
      <c r="J701" s="215" t="str">
        <f t="shared" si="91"/>
        <v>E041AConnecting to 600 mm Clay Combined Sewereach</v>
      </c>
      <c r="K701" s="216" t="e">
        <f>MATCH(J701,'[4]Pay Items'!$K$1:$K$646,0)</f>
        <v>#N/A</v>
      </c>
      <c r="L701" s="217" t="str">
        <f t="shared" ca="1" si="88"/>
        <v>F0</v>
      </c>
      <c r="M701" s="217" t="str">
        <f t="shared" ca="1" si="89"/>
        <v>C2</v>
      </c>
      <c r="N701" s="217" t="str">
        <f t="shared" ca="1" si="90"/>
        <v>C2</v>
      </c>
    </row>
    <row r="702" spans="1:14" s="101" customFormat="1" ht="36" customHeight="1" x14ac:dyDescent="0.2">
      <c r="A702" s="79" t="s">
        <v>400</v>
      </c>
      <c r="B702" s="67" t="s">
        <v>324</v>
      </c>
      <c r="C702" s="50" t="s">
        <v>684</v>
      </c>
      <c r="D702" s="51"/>
      <c r="E702" s="52" t="s">
        <v>123</v>
      </c>
      <c r="F702" s="68">
        <v>3</v>
      </c>
      <c r="G702" s="54"/>
      <c r="H702" s="55">
        <f t="shared" si="93"/>
        <v>0</v>
      </c>
      <c r="I702" s="214" t="str">
        <f t="shared" ca="1" si="87"/>
        <v/>
      </c>
      <c r="J702" s="215" t="str">
        <f t="shared" si="91"/>
        <v>E041BConnecting to 750 mm Clay Combined Sewereach</v>
      </c>
      <c r="K702" s="216" t="e">
        <f>MATCH(J702,'[4]Pay Items'!$K$1:$K$646,0)</f>
        <v>#N/A</v>
      </c>
      <c r="L702" s="217" t="str">
        <f t="shared" ca="1" si="88"/>
        <v>F0</v>
      </c>
      <c r="M702" s="217" t="str">
        <f t="shared" ca="1" si="89"/>
        <v>C2</v>
      </c>
      <c r="N702" s="217" t="str">
        <f t="shared" ca="1" si="90"/>
        <v>C2</v>
      </c>
    </row>
    <row r="703" spans="1:14" s="101" customFormat="1" ht="48" customHeight="1" x14ac:dyDescent="0.2">
      <c r="A703" s="48" t="s">
        <v>43</v>
      </c>
      <c r="B703" s="49" t="s">
        <v>685</v>
      </c>
      <c r="C703" s="77" t="s">
        <v>337</v>
      </c>
      <c r="D703" s="51" t="s">
        <v>3</v>
      </c>
      <c r="E703" s="52"/>
      <c r="F703" s="62"/>
      <c r="G703" s="64"/>
      <c r="H703" s="55">
        <f t="shared" si="93"/>
        <v>0</v>
      </c>
      <c r="I703" s="214" t="str">
        <f t="shared" ca="1" si="87"/>
        <v>LOCKED</v>
      </c>
      <c r="J703" s="215" t="str">
        <f t="shared" si="91"/>
        <v>E042Connecting New Sewer Service to Existing Sewer ServiceCW 2130-R12</v>
      </c>
      <c r="K703" s="216">
        <f>MATCH(J703,'[4]Pay Items'!$K$1:$K$646,0)</f>
        <v>548</v>
      </c>
      <c r="L703" s="217" t="str">
        <f t="shared" ca="1" si="88"/>
        <v>F0</v>
      </c>
      <c r="M703" s="217" t="str">
        <f t="shared" ca="1" si="89"/>
        <v>C2</v>
      </c>
      <c r="N703" s="217" t="str">
        <f t="shared" ca="1" si="90"/>
        <v>C2</v>
      </c>
    </row>
    <row r="704" spans="1:14" s="101" customFormat="1" ht="36" customHeight="1" x14ac:dyDescent="0.2">
      <c r="A704" s="48" t="s">
        <v>44</v>
      </c>
      <c r="B704" s="58" t="s">
        <v>185</v>
      </c>
      <c r="C704" s="77" t="s">
        <v>686</v>
      </c>
      <c r="D704" s="51"/>
      <c r="E704" s="52" t="s">
        <v>123</v>
      </c>
      <c r="F704" s="68">
        <v>5</v>
      </c>
      <c r="G704" s="54"/>
      <c r="H704" s="55">
        <f t="shared" si="93"/>
        <v>0</v>
      </c>
      <c r="I704" s="214" t="str">
        <f t="shared" ca="1" si="87"/>
        <v/>
      </c>
      <c r="J704" s="215" t="str">
        <f t="shared" si="91"/>
        <v>E043250 mm PVCeach</v>
      </c>
      <c r="K704" s="216" t="e">
        <f>MATCH(J704,'[4]Pay Items'!$K$1:$K$646,0)</f>
        <v>#N/A</v>
      </c>
      <c r="L704" s="217" t="str">
        <f t="shared" ca="1" si="88"/>
        <v>F0</v>
      </c>
      <c r="M704" s="217" t="str">
        <f t="shared" ca="1" si="89"/>
        <v>C2</v>
      </c>
      <c r="N704" s="217" t="str">
        <f t="shared" ca="1" si="90"/>
        <v>C2</v>
      </c>
    </row>
    <row r="705" spans="1:14" s="101" customFormat="1" ht="36" customHeight="1" x14ac:dyDescent="0.2">
      <c r="A705" s="48" t="s">
        <v>231</v>
      </c>
      <c r="B705" s="49" t="s">
        <v>687</v>
      </c>
      <c r="C705" s="50" t="s">
        <v>320</v>
      </c>
      <c r="D705" s="51" t="s">
        <v>3</v>
      </c>
      <c r="E705" s="52" t="s">
        <v>123</v>
      </c>
      <c r="F705" s="68">
        <v>10</v>
      </c>
      <c r="G705" s="54"/>
      <c r="H705" s="55">
        <f t="shared" si="93"/>
        <v>0</v>
      </c>
      <c r="I705" s="214" t="str">
        <f t="shared" ca="1" si="87"/>
        <v/>
      </c>
      <c r="J705" s="215" t="str">
        <f t="shared" si="91"/>
        <v>E046Removal of Existing Catch BasinsCW 2130-R12each</v>
      </c>
      <c r="K705" s="216">
        <f>MATCH(J705,'[4]Pay Items'!$K$1:$K$646,0)</f>
        <v>552</v>
      </c>
      <c r="L705" s="217" t="str">
        <f t="shared" ca="1" si="88"/>
        <v>F0</v>
      </c>
      <c r="M705" s="217" t="str">
        <f t="shared" ca="1" si="89"/>
        <v>C2</v>
      </c>
      <c r="N705" s="217" t="str">
        <f t="shared" ca="1" si="90"/>
        <v>C2</v>
      </c>
    </row>
    <row r="706" spans="1:14" s="101" customFormat="1" ht="36" customHeight="1" x14ac:dyDescent="0.2">
      <c r="A706" s="48" t="s">
        <v>0</v>
      </c>
      <c r="B706" s="49" t="s">
        <v>688</v>
      </c>
      <c r="C706" s="50" t="s">
        <v>1</v>
      </c>
      <c r="D706" s="51" t="s">
        <v>401</v>
      </c>
      <c r="E706" s="52" t="s">
        <v>123</v>
      </c>
      <c r="F706" s="68">
        <v>5</v>
      </c>
      <c r="G706" s="54"/>
      <c r="H706" s="55">
        <f t="shared" si="93"/>
        <v>0</v>
      </c>
      <c r="I706" s="214" t="str">
        <f t="shared" ca="1" si="87"/>
        <v/>
      </c>
      <c r="J706" s="215" t="str">
        <f t="shared" si="91"/>
        <v>E050ACatch Basin CleaningCW 2140-R4each</v>
      </c>
      <c r="K706" s="216">
        <f>MATCH(J706,'[4]Pay Items'!$K$1:$K$646,0)</f>
        <v>557</v>
      </c>
      <c r="L706" s="217" t="str">
        <f t="shared" ca="1" si="88"/>
        <v>F0</v>
      </c>
      <c r="M706" s="217" t="str">
        <f t="shared" ca="1" si="89"/>
        <v>C2</v>
      </c>
      <c r="N706" s="217" t="str">
        <f t="shared" ca="1" si="90"/>
        <v>C2</v>
      </c>
    </row>
    <row r="707" spans="1:14" s="101" customFormat="1" ht="36" customHeight="1" x14ac:dyDescent="0.2">
      <c r="A707" s="102"/>
      <c r="B707" s="80"/>
      <c r="C707" s="61" t="s">
        <v>134</v>
      </c>
      <c r="D707" s="62"/>
      <c r="E707" s="71"/>
      <c r="F707" s="62"/>
      <c r="G707" s="64"/>
      <c r="H707" s="55">
        <f t="shared" si="93"/>
        <v>0</v>
      </c>
      <c r="I707" s="214" t="str">
        <f t="shared" ca="1" si="87"/>
        <v>LOCKED</v>
      </c>
      <c r="J707" s="215" t="str">
        <f t="shared" si="91"/>
        <v>ADJUSTMENTS</v>
      </c>
      <c r="K707" s="216">
        <f>MATCH(J707,'[4]Pay Items'!$K$1:$K$646,0)</f>
        <v>589</v>
      </c>
      <c r="L707" s="217" t="str">
        <f t="shared" ca="1" si="88"/>
        <v>F0</v>
      </c>
      <c r="M707" s="217" t="str">
        <f t="shared" ca="1" si="89"/>
        <v>C2</v>
      </c>
      <c r="N707" s="217" t="str">
        <f t="shared" ca="1" si="90"/>
        <v>C2</v>
      </c>
    </row>
    <row r="708" spans="1:14" s="101" customFormat="1" ht="36" customHeight="1" x14ac:dyDescent="0.2">
      <c r="A708" s="48" t="s">
        <v>145</v>
      </c>
      <c r="B708" s="49" t="s">
        <v>689</v>
      </c>
      <c r="C708" s="75" t="s">
        <v>398</v>
      </c>
      <c r="D708" s="74" t="s">
        <v>397</v>
      </c>
      <c r="E708" s="52" t="s">
        <v>123</v>
      </c>
      <c r="F708" s="68">
        <v>13</v>
      </c>
      <c r="G708" s="54"/>
      <c r="H708" s="55">
        <f t="shared" si="93"/>
        <v>0</v>
      </c>
      <c r="I708" s="214" t="str">
        <f t="shared" ca="1" si="87"/>
        <v/>
      </c>
      <c r="J708" s="215" t="str">
        <f t="shared" si="91"/>
        <v>F001Adjustment of Manholes/Catch Basins FramesCW 3210-R8each</v>
      </c>
      <c r="K708" s="216">
        <f>MATCH(J708,'[4]Pay Items'!$K$1:$K$646,0)</f>
        <v>590</v>
      </c>
      <c r="L708" s="217" t="str">
        <f t="shared" ca="1" si="88"/>
        <v>F0</v>
      </c>
      <c r="M708" s="217" t="str">
        <f t="shared" ca="1" si="89"/>
        <v>C2</v>
      </c>
      <c r="N708" s="217" t="str">
        <f t="shared" ca="1" si="90"/>
        <v>C2</v>
      </c>
    </row>
    <row r="709" spans="1:14" s="101" customFormat="1" ht="36" customHeight="1" x14ac:dyDescent="0.2">
      <c r="A709" s="48" t="s">
        <v>146</v>
      </c>
      <c r="B709" s="49" t="s">
        <v>690</v>
      </c>
      <c r="C709" s="50" t="s">
        <v>316</v>
      </c>
      <c r="D709" s="51" t="s">
        <v>3</v>
      </c>
      <c r="E709" s="52"/>
      <c r="F709" s="62"/>
      <c r="G709" s="64"/>
      <c r="H709" s="55">
        <f t="shared" si="93"/>
        <v>0</v>
      </c>
      <c r="I709" s="214" t="str">
        <f t="shared" ca="1" si="87"/>
        <v>LOCKED</v>
      </c>
      <c r="J709" s="215" t="str">
        <f t="shared" si="91"/>
        <v>F002Replacing Existing RisersCW 2130-R12</v>
      </c>
      <c r="K709" s="216">
        <f>MATCH(J709,'[4]Pay Items'!$K$1:$K$646,0)</f>
        <v>591</v>
      </c>
      <c r="L709" s="217" t="str">
        <f t="shared" ca="1" si="88"/>
        <v>F0</v>
      </c>
      <c r="M709" s="217" t="str">
        <f t="shared" ca="1" si="89"/>
        <v>C2</v>
      </c>
      <c r="N709" s="217" t="str">
        <f t="shared" ca="1" si="90"/>
        <v>C2</v>
      </c>
    </row>
    <row r="710" spans="1:14" s="101" customFormat="1" ht="36" customHeight="1" x14ac:dyDescent="0.2">
      <c r="A710" s="48" t="s">
        <v>317</v>
      </c>
      <c r="B710" s="58" t="s">
        <v>185</v>
      </c>
      <c r="C710" s="50" t="s">
        <v>321</v>
      </c>
      <c r="D710" s="51"/>
      <c r="E710" s="52" t="s">
        <v>125</v>
      </c>
      <c r="F710" s="97">
        <v>2</v>
      </c>
      <c r="G710" s="54"/>
      <c r="H710" s="55">
        <f t="shared" si="93"/>
        <v>0</v>
      </c>
      <c r="I710" s="214" t="str">
        <f t="shared" ca="1" si="87"/>
        <v/>
      </c>
      <c r="J710" s="215" t="str">
        <f t="shared" si="91"/>
        <v>F002APre-cast Concrete Risersvert. m</v>
      </c>
      <c r="K710" s="216">
        <f>MATCH(J710,'[4]Pay Items'!$K$1:$K$646,0)</f>
        <v>592</v>
      </c>
      <c r="L710" s="217" t="str">
        <f t="shared" ca="1" si="88"/>
        <v>F1</v>
      </c>
      <c r="M710" s="217" t="str">
        <f t="shared" ca="1" si="89"/>
        <v>C2</v>
      </c>
      <c r="N710" s="217" t="str">
        <f t="shared" ca="1" si="90"/>
        <v>C2</v>
      </c>
    </row>
    <row r="711" spans="1:14" s="101" customFormat="1" ht="36" customHeight="1" x14ac:dyDescent="0.2">
      <c r="A711" s="48" t="s">
        <v>147</v>
      </c>
      <c r="B711" s="49" t="s">
        <v>691</v>
      </c>
      <c r="C711" s="75" t="s">
        <v>430</v>
      </c>
      <c r="D711" s="74" t="s">
        <v>397</v>
      </c>
      <c r="E711" s="52"/>
      <c r="F711" s="62"/>
      <c r="G711" s="64"/>
      <c r="H711" s="55">
        <f t="shared" si="93"/>
        <v>0</v>
      </c>
      <c r="I711" s="214" t="str">
        <f t="shared" ref="I711:I774" ca="1" si="94">IF(CELL("protect",$G711)=1, "LOCKED", "")</f>
        <v>LOCKED</v>
      </c>
      <c r="J711" s="215" t="str">
        <f t="shared" si="91"/>
        <v>F003Lifter Rings (AP-010)CW 3210-R8</v>
      </c>
      <c r="K711" s="216">
        <f>MATCH(J711,'[4]Pay Items'!$K$1:$K$646,0)</f>
        <v>595</v>
      </c>
      <c r="L711" s="217" t="str">
        <f t="shared" ref="L711:L774" ca="1" si="95">CELL("format",$F711)</f>
        <v>F0</v>
      </c>
      <c r="M711" s="217" t="str">
        <f t="shared" ref="M711:M774" ca="1" si="96">CELL("format",$G711)</f>
        <v>C2</v>
      </c>
      <c r="N711" s="217" t="str">
        <f t="shared" ref="N711:N774" ca="1" si="97">CELL("format",$H711)</f>
        <v>C2</v>
      </c>
    </row>
    <row r="712" spans="1:14" s="101" customFormat="1" ht="36" customHeight="1" x14ac:dyDescent="0.2">
      <c r="A712" s="48" t="s">
        <v>148</v>
      </c>
      <c r="B712" s="58" t="s">
        <v>185</v>
      </c>
      <c r="C712" s="50" t="s">
        <v>364</v>
      </c>
      <c r="D712" s="51"/>
      <c r="E712" s="52" t="s">
        <v>123</v>
      </c>
      <c r="F712" s="68">
        <v>8</v>
      </c>
      <c r="G712" s="54"/>
      <c r="H712" s="55">
        <f t="shared" si="93"/>
        <v>0</v>
      </c>
      <c r="I712" s="214" t="str">
        <f t="shared" ca="1" si="94"/>
        <v/>
      </c>
      <c r="J712" s="215" t="str">
        <f t="shared" ref="J712:J775" si="98">CLEAN(CONCATENATE(TRIM($A712),TRIM($C712),IF(LEFT($D712)&lt;&gt;"E",TRIM($D712),),TRIM($E712)))</f>
        <v>F00551 mmeach</v>
      </c>
      <c r="K712" s="216">
        <f>MATCH(J712,'[4]Pay Items'!$K$1:$K$646,0)</f>
        <v>597</v>
      </c>
      <c r="L712" s="217" t="str">
        <f t="shared" ca="1" si="95"/>
        <v>F0</v>
      </c>
      <c r="M712" s="217" t="str">
        <f t="shared" ca="1" si="96"/>
        <v>C2</v>
      </c>
      <c r="N712" s="217" t="str">
        <f t="shared" ca="1" si="97"/>
        <v>C2</v>
      </c>
    </row>
    <row r="713" spans="1:14" s="101" customFormat="1" ht="36" customHeight="1" x14ac:dyDescent="0.2">
      <c r="A713" s="48" t="s">
        <v>149</v>
      </c>
      <c r="B713" s="49" t="s">
        <v>692</v>
      </c>
      <c r="C713" s="50" t="s">
        <v>298</v>
      </c>
      <c r="D713" s="74" t="s">
        <v>397</v>
      </c>
      <c r="E713" s="52" t="s">
        <v>123</v>
      </c>
      <c r="F713" s="68">
        <v>7</v>
      </c>
      <c r="G713" s="54"/>
      <c r="H713" s="55">
        <f t="shared" si="93"/>
        <v>0</v>
      </c>
      <c r="I713" s="214" t="str">
        <f t="shared" ca="1" si="94"/>
        <v/>
      </c>
      <c r="J713" s="215" t="str">
        <f t="shared" si="98"/>
        <v>F009Adjustment of Valve BoxesCW 3210-R8each</v>
      </c>
      <c r="K713" s="216">
        <f>MATCH(J713,'[4]Pay Items'!$K$1:$K$646,0)</f>
        <v>600</v>
      </c>
      <c r="L713" s="217" t="str">
        <f t="shared" ca="1" si="95"/>
        <v>F0</v>
      </c>
      <c r="M713" s="217" t="str">
        <f t="shared" ca="1" si="96"/>
        <v>C2</v>
      </c>
      <c r="N713" s="217" t="str">
        <f t="shared" ca="1" si="97"/>
        <v>C2</v>
      </c>
    </row>
    <row r="714" spans="1:14" s="101" customFormat="1" ht="36" customHeight="1" x14ac:dyDescent="0.2">
      <c r="A714" s="48" t="s">
        <v>244</v>
      </c>
      <c r="B714" s="49" t="s">
        <v>693</v>
      </c>
      <c r="C714" s="50" t="s">
        <v>300</v>
      </c>
      <c r="D714" s="74" t="s">
        <v>397</v>
      </c>
      <c r="E714" s="52" t="s">
        <v>123</v>
      </c>
      <c r="F714" s="68">
        <v>7</v>
      </c>
      <c r="G714" s="54"/>
      <c r="H714" s="55">
        <f t="shared" si="93"/>
        <v>0</v>
      </c>
      <c r="I714" s="214" t="str">
        <f t="shared" ca="1" si="94"/>
        <v/>
      </c>
      <c r="J714" s="215" t="str">
        <f t="shared" si="98"/>
        <v>F010Valve Box ExtensionsCW 3210-R8each</v>
      </c>
      <c r="K714" s="216">
        <f>MATCH(J714,'[4]Pay Items'!$K$1:$K$646,0)</f>
        <v>601</v>
      </c>
      <c r="L714" s="217" t="str">
        <f t="shared" ca="1" si="95"/>
        <v>F0</v>
      </c>
      <c r="M714" s="217" t="str">
        <f t="shared" ca="1" si="96"/>
        <v>C2</v>
      </c>
      <c r="N714" s="217" t="str">
        <f t="shared" ca="1" si="97"/>
        <v>C2</v>
      </c>
    </row>
    <row r="715" spans="1:14" s="101" customFormat="1" ht="36" customHeight="1" x14ac:dyDescent="0.2">
      <c r="A715" s="48" t="s">
        <v>150</v>
      </c>
      <c r="B715" s="49" t="s">
        <v>694</v>
      </c>
      <c r="C715" s="50" t="s">
        <v>299</v>
      </c>
      <c r="D715" s="74" t="s">
        <v>397</v>
      </c>
      <c r="E715" s="52" t="s">
        <v>123</v>
      </c>
      <c r="F715" s="68">
        <v>5</v>
      </c>
      <c r="G715" s="54"/>
      <c r="H715" s="55">
        <f t="shared" si="93"/>
        <v>0</v>
      </c>
      <c r="I715" s="214" t="str">
        <f t="shared" ca="1" si="94"/>
        <v/>
      </c>
      <c r="J715" s="215" t="str">
        <f t="shared" si="98"/>
        <v>F011Adjustment of Curb Stop BoxesCW 3210-R8each</v>
      </c>
      <c r="K715" s="216">
        <f>MATCH(J715,'[4]Pay Items'!$K$1:$K$646,0)</f>
        <v>602</v>
      </c>
      <c r="L715" s="217" t="str">
        <f t="shared" ca="1" si="95"/>
        <v>F0</v>
      </c>
      <c r="M715" s="217" t="str">
        <f t="shared" ca="1" si="96"/>
        <v>C2</v>
      </c>
      <c r="N715" s="217" t="str">
        <f t="shared" ca="1" si="97"/>
        <v>C2</v>
      </c>
    </row>
    <row r="716" spans="1:14" s="101" customFormat="1" ht="36" customHeight="1" x14ac:dyDescent="0.2">
      <c r="A716" s="81" t="s">
        <v>151</v>
      </c>
      <c r="B716" s="82" t="s">
        <v>695</v>
      </c>
      <c r="C716" s="75" t="s">
        <v>301</v>
      </c>
      <c r="D716" s="74" t="s">
        <v>397</v>
      </c>
      <c r="E716" s="83" t="s">
        <v>123</v>
      </c>
      <c r="F716" s="84">
        <v>5</v>
      </c>
      <c r="G716" s="85"/>
      <c r="H716" s="55">
        <f t="shared" si="93"/>
        <v>0</v>
      </c>
      <c r="I716" s="214" t="str">
        <f t="shared" ca="1" si="94"/>
        <v/>
      </c>
      <c r="J716" s="215" t="str">
        <f t="shared" si="98"/>
        <v>F018Curb Stop ExtensionsCW 3210-R8each</v>
      </c>
      <c r="K716" s="216">
        <f>MATCH(J716,'[4]Pay Items'!$K$1:$K$646,0)</f>
        <v>603</v>
      </c>
      <c r="L716" s="217" t="str">
        <f t="shared" ca="1" si="95"/>
        <v>F0</v>
      </c>
      <c r="M716" s="217" t="str">
        <f t="shared" ca="1" si="96"/>
        <v>C2</v>
      </c>
      <c r="N716" s="217" t="str">
        <f t="shared" ca="1" si="97"/>
        <v>C2</v>
      </c>
    </row>
    <row r="717" spans="1:14" s="101" customFormat="1" ht="36" customHeight="1" x14ac:dyDescent="0.2">
      <c r="A717" s="48" t="s">
        <v>45</v>
      </c>
      <c r="B717" s="49" t="s">
        <v>696</v>
      </c>
      <c r="C717" s="75" t="s">
        <v>399</v>
      </c>
      <c r="D717" s="74" t="s">
        <v>397</v>
      </c>
      <c r="E717" s="52" t="s">
        <v>123</v>
      </c>
      <c r="F717" s="68">
        <v>2</v>
      </c>
      <c r="G717" s="54"/>
      <c r="H717" s="55">
        <f t="shared" si="93"/>
        <v>0</v>
      </c>
      <c r="I717" s="214" t="str">
        <f t="shared" ca="1" si="94"/>
        <v/>
      </c>
      <c r="J717" s="215" t="str">
        <f t="shared" si="98"/>
        <v>F015Adjustment of Curb and Gutter FramesCW 3210-R8each</v>
      </c>
      <c r="K717" s="216">
        <f>MATCH(J717,'[4]Pay Items'!$K$1:$K$646,0)</f>
        <v>607</v>
      </c>
      <c r="L717" s="217" t="str">
        <f t="shared" ca="1" si="95"/>
        <v>F0</v>
      </c>
      <c r="M717" s="217" t="str">
        <f t="shared" ca="1" si="96"/>
        <v>C2</v>
      </c>
      <c r="N717" s="217" t="str">
        <f t="shared" ca="1" si="97"/>
        <v>C2</v>
      </c>
    </row>
    <row r="718" spans="1:14" s="101" customFormat="1" ht="36" customHeight="1" x14ac:dyDescent="0.2">
      <c r="A718" s="102"/>
      <c r="B718" s="60"/>
      <c r="C718" s="61" t="s">
        <v>135</v>
      </c>
      <c r="D718" s="62"/>
      <c r="E718" s="63"/>
      <c r="F718" s="62"/>
      <c r="G718" s="64"/>
      <c r="H718" s="55">
        <f t="shared" si="93"/>
        <v>0</v>
      </c>
      <c r="I718" s="214" t="str">
        <f t="shared" ca="1" si="94"/>
        <v>LOCKED</v>
      </c>
      <c r="J718" s="215" t="str">
        <f t="shared" si="98"/>
        <v>LANDSCAPING</v>
      </c>
      <c r="K718" s="216">
        <f>MATCH(J718,'[4]Pay Items'!$K$1:$K$646,0)</f>
        <v>618</v>
      </c>
      <c r="L718" s="217" t="str">
        <f t="shared" ca="1" si="95"/>
        <v>F0</v>
      </c>
      <c r="M718" s="217" t="str">
        <f t="shared" ca="1" si="96"/>
        <v>C2</v>
      </c>
      <c r="N718" s="217" t="str">
        <f t="shared" ca="1" si="97"/>
        <v>C2</v>
      </c>
    </row>
    <row r="719" spans="1:14" s="101" customFormat="1" ht="36" customHeight="1" x14ac:dyDescent="0.2">
      <c r="A719" s="65" t="s">
        <v>152</v>
      </c>
      <c r="B719" s="49" t="s">
        <v>697</v>
      </c>
      <c r="C719" s="50" t="s">
        <v>91</v>
      </c>
      <c r="D719" s="51" t="s">
        <v>453</v>
      </c>
      <c r="E719" s="52"/>
      <c r="F719" s="62"/>
      <c r="G719" s="64"/>
      <c r="H719" s="55">
        <f t="shared" si="93"/>
        <v>0</v>
      </c>
      <c r="I719" s="214" t="str">
        <f t="shared" ca="1" si="94"/>
        <v>LOCKED</v>
      </c>
      <c r="J719" s="215" t="str">
        <f t="shared" si="98"/>
        <v>G001SoddingCW 3510-R9</v>
      </c>
      <c r="K719" s="216">
        <f>MATCH(J719,'[4]Pay Items'!$K$1:$K$646,0)</f>
        <v>619</v>
      </c>
      <c r="L719" s="217" t="str">
        <f t="shared" ca="1" si="95"/>
        <v>F0</v>
      </c>
      <c r="M719" s="217" t="str">
        <f t="shared" ca="1" si="96"/>
        <v>C2</v>
      </c>
      <c r="N719" s="217" t="str">
        <f t="shared" ca="1" si="97"/>
        <v>C2</v>
      </c>
    </row>
    <row r="720" spans="1:14" s="101" customFormat="1" ht="36" customHeight="1" x14ac:dyDescent="0.2">
      <c r="A720" s="65" t="s">
        <v>153</v>
      </c>
      <c r="B720" s="58" t="s">
        <v>185</v>
      </c>
      <c r="C720" s="50" t="s">
        <v>365</v>
      </c>
      <c r="D720" s="51"/>
      <c r="E720" s="52" t="s">
        <v>120</v>
      </c>
      <c r="F720" s="53">
        <v>650</v>
      </c>
      <c r="G720" s="54"/>
      <c r="H720" s="55">
        <f t="shared" si="93"/>
        <v>0</v>
      </c>
      <c r="I720" s="214" t="str">
        <f t="shared" ca="1" si="94"/>
        <v/>
      </c>
      <c r="J720" s="215" t="str">
        <f t="shared" si="98"/>
        <v>G002width &lt; 600 mmm²</v>
      </c>
      <c r="K720" s="216">
        <f>MATCH(J720,'[4]Pay Items'!$K$1:$K$646,0)</f>
        <v>620</v>
      </c>
      <c r="L720" s="217" t="str">
        <f t="shared" ca="1" si="95"/>
        <v>F0</v>
      </c>
      <c r="M720" s="217" t="str">
        <f t="shared" ca="1" si="96"/>
        <v>C2</v>
      </c>
      <c r="N720" s="217" t="str">
        <f t="shared" ca="1" si="97"/>
        <v>C2</v>
      </c>
    </row>
    <row r="721" spans="1:14" s="101" customFormat="1" ht="36" customHeight="1" x14ac:dyDescent="0.2">
      <c r="A721" s="65" t="s">
        <v>154</v>
      </c>
      <c r="B721" s="58" t="s">
        <v>186</v>
      </c>
      <c r="C721" s="50" t="s">
        <v>366</v>
      </c>
      <c r="D721" s="51"/>
      <c r="E721" s="52" t="s">
        <v>120</v>
      </c>
      <c r="F721" s="53">
        <v>850</v>
      </c>
      <c r="G721" s="54"/>
      <c r="H721" s="55">
        <f t="shared" si="93"/>
        <v>0</v>
      </c>
      <c r="I721" s="214" t="str">
        <f t="shared" ca="1" si="94"/>
        <v/>
      </c>
      <c r="J721" s="215" t="str">
        <f t="shared" si="98"/>
        <v>G003width &gt; or = 600 mmm²</v>
      </c>
      <c r="K721" s="216">
        <f>MATCH(J721,'[4]Pay Items'!$K$1:$K$646,0)</f>
        <v>621</v>
      </c>
      <c r="L721" s="217" t="str">
        <f t="shared" ca="1" si="95"/>
        <v>F0</v>
      </c>
      <c r="M721" s="217" t="str">
        <f t="shared" ca="1" si="96"/>
        <v>C2</v>
      </c>
      <c r="N721" s="217" t="str">
        <f t="shared" ca="1" si="97"/>
        <v>C2</v>
      </c>
    </row>
    <row r="722" spans="1:14" s="42" customFormat="1" ht="18" customHeight="1" x14ac:dyDescent="0.2">
      <c r="A722" s="39"/>
      <c r="B722" s="86"/>
      <c r="C722" s="87"/>
      <c r="D722" s="45"/>
      <c r="E722" s="32"/>
      <c r="F722" s="46"/>
      <c r="G722" s="31"/>
      <c r="H722" s="47"/>
      <c r="I722" s="214" t="str">
        <f t="shared" ca="1" si="94"/>
        <v>LOCKED</v>
      </c>
      <c r="J722" s="215" t="str">
        <f t="shared" si="98"/>
        <v/>
      </c>
      <c r="K722" s="216" t="e">
        <f>MATCH(J722,'[4]Pay Items'!$K$1:$K$646,0)</f>
        <v>#N/A</v>
      </c>
      <c r="L722" s="217" t="str">
        <f t="shared" ca="1" si="95"/>
        <v>G</v>
      </c>
      <c r="M722" s="217" t="str">
        <f t="shared" ca="1" si="96"/>
        <v>C2</v>
      </c>
      <c r="N722" s="217" t="str">
        <f t="shared" ca="1" si="97"/>
        <v>C2</v>
      </c>
    </row>
    <row r="723" spans="1:14" s="42" customFormat="1" ht="60" customHeight="1" thickBot="1" x14ac:dyDescent="0.25">
      <c r="A723" s="39"/>
      <c r="B723" s="89" t="s">
        <v>431</v>
      </c>
      <c r="C723" s="240" t="str">
        <f>C624</f>
        <v>CONCRETE PAVEMENT REHABILITATION:  FISHER STREET FROM OAKWOOD AVENUE TO ECCLES STREET, AND FROM CHURCHILL DRIVE TO MONTGOMERY STREET</v>
      </c>
      <c r="D723" s="241"/>
      <c r="E723" s="241"/>
      <c r="F723" s="242"/>
      <c r="G723" s="98" t="s">
        <v>483</v>
      </c>
      <c r="H723" s="98">
        <f>SUM(H624:H722)</f>
        <v>0</v>
      </c>
      <c r="I723" s="214" t="str">
        <f t="shared" ca="1" si="94"/>
        <v>LOCKED</v>
      </c>
      <c r="J723" s="215" t="str">
        <f t="shared" si="98"/>
        <v>CONCRETE PAVEMENT REHABILITATION: FISHER STREET FROM OAKWOOD AVENUE TO ECCLES STREET, AND FROM CHURCHILL DRIVE TO MONTGOMERY STREET</v>
      </c>
      <c r="K723" s="216" t="e">
        <f>MATCH(J723,'[4]Pay Items'!$K$1:$K$646,0)</f>
        <v>#N/A</v>
      </c>
      <c r="L723" s="217" t="str">
        <f t="shared" ca="1" si="95"/>
        <v>G</v>
      </c>
      <c r="M723" s="217" t="str">
        <f t="shared" ca="1" si="96"/>
        <v>C2</v>
      </c>
      <c r="N723" s="217" t="str">
        <f t="shared" ca="1" si="97"/>
        <v>C2</v>
      </c>
    </row>
    <row r="724" spans="1:14" s="42" customFormat="1" ht="48" customHeight="1" thickTop="1" x14ac:dyDescent="0.2">
      <c r="A724" s="39"/>
      <c r="B724" s="40" t="s">
        <v>698</v>
      </c>
      <c r="C724" s="255" t="s">
        <v>699</v>
      </c>
      <c r="D724" s="256"/>
      <c r="E724" s="256"/>
      <c r="F724" s="257"/>
      <c r="G724" s="39"/>
      <c r="H724" s="41"/>
      <c r="I724" s="214" t="str">
        <f t="shared" ca="1" si="94"/>
        <v>LOCKED</v>
      </c>
      <c r="J724" s="215" t="str">
        <f t="shared" si="98"/>
        <v>CONCRETE PAVEMENT REHABILITATION: OAKWOOD AVENUE FROM ECCLES STREET TO DARLING STREET</v>
      </c>
      <c r="K724" s="216" t="e">
        <f>MATCH(J724,'[4]Pay Items'!$K$1:$K$646,0)</f>
        <v>#N/A</v>
      </c>
      <c r="L724" s="217" t="str">
        <f t="shared" ca="1" si="95"/>
        <v>G</v>
      </c>
      <c r="M724" s="217" t="str">
        <f t="shared" ca="1" si="96"/>
        <v>C2</v>
      </c>
      <c r="N724" s="217" t="str">
        <f t="shared" ca="1" si="97"/>
        <v>C2</v>
      </c>
    </row>
    <row r="725" spans="1:14" s="42" customFormat="1" ht="36" customHeight="1" x14ac:dyDescent="0.2">
      <c r="A725" s="39"/>
      <c r="B725" s="43"/>
      <c r="C725" s="44" t="s">
        <v>131</v>
      </c>
      <c r="D725" s="45"/>
      <c r="E725" s="46" t="s">
        <v>115</v>
      </c>
      <c r="F725" s="62"/>
      <c r="G725" s="64"/>
      <c r="H725" s="55">
        <f t="shared" ref="H725" si="99">ROUND(G725*F725,2)</f>
        <v>0</v>
      </c>
      <c r="I725" s="214" t="str">
        <f t="shared" ca="1" si="94"/>
        <v>LOCKED</v>
      </c>
      <c r="J725" s="215" t="str">
        <f t="shared" si="98"/>
        <v>EARTH AND BASE WORKS</v>
      </c>
      <c r="K725" s="216">
        <f>MATCH(J725,'[4]Pay Items'!$K$1:$K$646,0)</f>
        <v>3</v>
      </c>
      <c r="L725" s="217" t="str">
        <f t="shared" ca="1" si="95"/>
        <v>F0</v>
      </c>
      <c r="M725" s="217" t="str">
        <f t="shared" ca="1" si="96"/>
        <v>C2</v>
      </c>
      <c r="N725" s="217" t="str">
        <f t="shared" ca="1" si="97"/>
        <v>C2</v>
      </c>
    </row>
    <row r="726" spans="1:14" s="101" customFormat="1" ht="36" customHeight="1" x14ac:dyDescent="0.2">
      <c r="A726" s="48" t="s">
        <v>236</v>
      </c>
      <c r="B726" s="49" t="s">
        <v>700</v>
      </c>
      <c r="C726" s="50" t="s">
        <v>53</v>
      </c>
      <c r="D726" s="51" t="s">
        <v>443</v>
      </c>
      <c r="E726" s="52" t="s">
        <v>121</v>
      </c>
      <c r="F726" s="53">
        <v>25</v>
      </c>
      <c r="G726" s="54"/>
      <c r="H726" s="55">
        <f t="shared" ref="H726:H788" si="100">ROUND(G726*F726,2)</f>
        <v>0</v>
      </c>
      <c r="I726" s="214" t="str">
        <f t="shared" ca="1" si="94"/>
        <v/>
      </c>
      <c r="J726" s="215" t="str">
        <f t="shared" si="98"/>
        <v>A003ExcavationCW 3110-R22m³</v>
      </c>
      <c r="K726" s="216">
        <f>MATCH(J726,'[4]Pay Items'!$K$1:$K$646,0)</f>
        <v>6</v>
      </c>
      <c r="L726" s="217" t="str">
        <f t="shared" ca="1" si="95"/>
        <v>F0</v>
      </c>
      <c r="M726" s="217" t="str">
        <f t="shared" ca="1" si="96"/>
        <v>C2</v>
      </c>
      <c r="N726" s="217" t="str">
        <f t="shared" ca="1" si="97"/>
        <v>C2</v>
      </c>
    </row>
    <row r="727" spans="1:14" s="101" customFormat="1" ht="36" customHeight="1" x14ac:dyDescent="0.2">
      <c r="A727" s="57" t="s">
        <v>157</v>
      </c>
      <c r="B727" s="49" t="s">
        <v>701</v>
      </c>
      <c r="C727" s="50" t="s">
        <v>179</v>
      </c>
      <c r="D727" s="51" t="s">
        <v>443</v>
      </c>
      <c r="E727" s="52"/>
      <c r="F727" s="62"/>
      <c r="G727" s="64"/>
      <c r="H727" s="55">
        <f t="shared" si="100"/>
        <v>0</v>
      </c>
      <c r="I727" s="214" t="str">
        <f t="shared" ca="1" si="94"/>
        <v>LOCKED</v>
      </c>
      <c r="J727" s="215" t="str">
        <f t="shared" si="98"/>
        <v>A010Supplying and Placing Base Course MaterialCW 3110-R22</v>
      </c>
      <c r="K727" s="216">
        <f>MATCH(J727,'[4]Pay Items'!$K$1:$K$646,0)</f>
        <v>27</v>
      </c>
      <c r="L727" s="217" t="str">
        <f t="shared" ca="1" si="95"/>
        <v>F0</v>
      </c>
      <c r="M727" s="217" t="str">
        <f t="shared" ca="1" si="96"/>
        <v>C2</v>
      </c>
      <c r="N727" s="217" t="str">
        <f t="shared" ca="1" si="97"/>
        <v>C2</v>
      </c>
    </row>
    <row r="728" spans="1:14" s="101" customFormat="1" ht="36" customHeight="1" x14ac:dyDescent="0.2">
      <c r="A728" s="57" t="s">
        <v>406</v>
      </c>
      <c r="B728" s="58" t="s">
        <v>185</v>
      </c>
      <c r="C728" s="50" t="s">
        <v>407</v>
      </c>
      <c r="D728" s="51" t="s">
        <v>115</v>
      </c>
      <c r="E728" s="52" t="s">
        <v>121</v>
      </c>
      <c r="F728" s="53">
        <v>25</v>
      </c>
      <c r="G728" s="54"/>
      <c r="H728" s="55">
        <f t="shared" si="100"/>
        <v>0</v>
      </c>
      <c r="I728" s="214" t="str">
        <f t="shared" ca="1" si="94"/>
        <v/>
      </c>
      <c r="J728" s="215" t="str">
        <f t="shared" si="98"/>
        <v>A010A1Base Course Material - Granular A Limestonem³</v>
      </c>
      <c r="K728" s="216">
        <f>MATCH(J728,'[4]Pay Items'!$K$1:$K$646,0)</f>
        <v>28</v>
      </c>
      <c r="L728" s="217" t="str">
        <f t="shared" ca="1" si="95"/>
        <v>F0</v>
      </c>
      <c r="M728" s="217" t="str">
        <f t="shared" ca="1" si="96"/>
        <v>C2</v>
      </c>
      <c r="N728" s="217" t="str">
        <f t="shared" ca="1" si="97"/>
        <v>C2</v>
      </c>
    </row>
    <row r="729" spans="1:14" s="101" customFormat="1" ht="36" customHeight="1" x14ac:dyDescent="0.2">
      <c r="A729" s="48" t="s">
        <v>158</v>
      </c>
      <c r="B729" s="49" t="s">
        <v>702</v>
      </c>
      <c r="C729" s="50" t="s">
        <v>57</v>
      </c>
      <c r="D729" s="51" t="s">
        <v>443</v>
      </c>
      <c r="E729" s="52" t="s">
        <v>120</v>
      </c>
      <c r="F729" s="53">
        <v>500</v>
      </c>
      <c r="G729" s="54"/>
      <c r="H729" s="55">
        <f t="shared" si="100"/>
        <v>0</v>
      </c>
      <c r="I729" s="214" t="str">
        <f t="shared" ca="1" si="94"/>
        <v/>
      </c>
      <c r="J729" s="215" t="str">
        <f t="shared" si="98"/>
        <v>A012Grading of BoulevardsCW 3110-R22m²</v>
      </c>
      <c r="K729" s="216">
        <f>MATCH(J729,'[4]Pay Items'!$K$1:$K$646,0)</f>
        <v>37</v>
      </c>
      <c r="L729" s="217" t="str">
        <f t="shared" ca="1" si="95"/>
        <v>F0</v>
      </c>
      <c r="M729" s="217" t="str">
        <f t="shared" ca="1" si="96"/>
        <v>C2</v>
      </c>
      <c r="N729" s="217" t="str">
        <f t="shared" ca="1" si="97"/>
        <v>C2</v>
      </c>
    </row>
    <row r="730" spans="1:14" s="101" customFormat="1" ht="36" customHeight="1" x14ac:dyDescent="0.2">
      <c r="A730" s="102"/>
      <c r="B730" s="60"/>
      <c r="C730" s="61" t="s">
        <v>464</v>
      </c>
      <c r="D730" s="62"/>
      <c r="E730" s="63"/>
      <c r="F730" s="62"/>
      <c r="G730" s="64"/>
      <c r="H730" s="55">
        <f t="shared" ref="H730:H731" si="101">ROUND(G730*F730,2)</f>
        <v>0</v>
      </c>
      <c r="I730" s="214" t="str">
        <f t="shared" ca="1" si="94"/>
        <v>LOCKED</v>
      </c>
      <c r="J730" s="215" t="str">
        <f t="shared" si="98"/>
        <v>ROADWORKS - REMOVALS/RENEWALS</v>
      </c>
      <c r="K730" s="216" t="e">
        <f>MATCH(J730,'[4]Pay Items'!$K$1:$K$646,0)</f>
        <v>#N/A</v>
      </c>
      <c r="L730" s="217" t="str">
        <f t="shared" ca="1" si="95"/>
        <v>F0</v>
      </c>
      <c r="M730" s="217" t="str">
        <f t="shared" ca="1" si="96"/>
        <v>C2</v>
      </c>
      <c r="N730" s="217" t="str">
        <f t="shared" ca="1" si="97"/>
        <v>C2</v>
      </c>
    </row>
    <row r="731" spans="1:14" s="101" customFormat="1" ht="36" customHeight="1" x14ac:dyDescent="0.2">
      <c r="A731" s="65" t="s">
        <v>198</v>
      </c>
      <c r="B731" s="49" t="s">
        <v>703</v>
      </c>
      <c r="C731" s="50" t="s">
        <v>176</v>
      </c>
      <c r="D731" s="51" t="s">
        <v>443</v>
      </c>
      <c r="E731" s="52"/>
      <c r="F731" s="62"/>
      <c r="G731" s="64"/>
      <c r="H731" s="55">
        <f t="shared" si="101"/>
        <v>0</v>
      </c>
      <c r="I731" s="214" t="str">
        <f t="shared" ca="1" si="94"/>
        <v>LOCKED</v>
      </c>
      <c r="J731" s="215" t="str">
        <f t="shared" si="98"/>
        <v>B001Pavement RemovalCW 3110-R22</v>
      </c>
      <c r="K731" s="216">
        <f>MATCH(J731,'[4]Pay Items'!$K$1:$K$646,0)</f>
        <v>69</v>
      </c>
      <c r="L731" s="217" t="str">
        <f t="shared" ca="1" si="95"/>
        <v>F0</v>
      </c>
      <c r="M731" s="217" t="str">
        <f t="shared" ca="1" si="96"/>
        <v>C2</v>
      </c>
      <c r="N731" s="217" t="str">
        <f t="shared" ca="1" si="97"/>
        <v>C2</v>
      </c>
    </row>
    <row r="732" spans="1:14" s="101" customFormat="1" ht="36" customHeight="1" x14ac:dyDescent="0.2">
      <c r="A732" s="65" t="s">
        <v>160</v>
      </c>
      <c r="B732" s="58" t="s">
        <v>185</v>
      </c>
      <c r="C732" s="50" t="s">
        <v>178</v>
      </c>
      <c r="D732" s="51" t="s">
        <v>115</v>
      </c>
      <c r="E732" s="52" t="s">
        <v>120</v>
      </c>
      <c r="F732" s="53">
        <v>50</v>
      </c>
      <c r="G732" s="54"/>
      <c r="H732" s="55">
        <f t="shared" si="100"/>
        <v>0</v>
      </c>
      <c r="I732" s="214" t="str">
        <f t="shared" ca="1" si="94"/>
        <v/>
      </c>
      <c r="J732" s="215" t="str">
        <f t="shared" si="98"/>
        <v>B003Asphalt Pavementm²</v>
      </c>
      <c r="K732" s="216">
        <f>MATCH(J732,'[4]Pay Items'!$K$1:$K$646,0)</f>
        <v>71</v>
      </c>
      <c r="L732" s="217" t="str">
        <f t="shared" ca="1" si="95"/>
        <v>F0</v>
      </c>
      <c r="M732" s="217" t="str">
        <f t="shared" ca="1" si="96"/>
        <v>C2</v>
      </c>
      <c r="N732" s="217" t="str">
        <f t="shared" ca="1" si="97"/>
        <v>C2</v>
      </c>
    </row>
    <row r="733" spans="1:14" s="101" customFormat="1" ht="36" customHeight="1" x14ac:dyDescent="0.2">
      <c r="A733" s="65" t="s">
        <v>161</v>
      </c>
      <c r="B733" s="49" t="s">
        <v>704</v>
      </c>
      <c r="C733" s="50" t="s">
        <v>246</v>
      </c>
      <c r="D733" s="51" t="s">
        <v>372</v>
      </c>
      <c r="E733" s="52"/>
      <c r="F733" s="62"/>
      <c r="G733" s="64"/>
      <c r="H733" s="55">
        <f t="shared" ref="H733" si="102">ROUND(G733*F733,2)</f>
        <v>0</v>
      </c>
      <c r="I733" s="214" t="str">
        <f t="shared" ca="1" si="94"/>
        <v>LOCKED</v>
      </c>
      <c r="J733" s="215" t="str">
        <f t="shared" si="98"/>
        <v>B004Slab ReplacementCW 3230-R8</v>
      </c>
      <c r="K733" s="216">
        <f>MATCH(J733,'[4]Pay Items'!$K$1:$K$646,0)</f>
        <v>72</v>
      </c>
      <c r="L733" s="217" t="str">
        <f t="shared" ca="1" si="95"/>
        <v>F0</v>
      </c>
      <c r="M733" s="217" t="str">
        <f t="shared" ca="1" si="96"/>
        <v>C2</v>
      </c>
      <c r="N733" s="217" t="str">
        <f t="shared" ca="1" si="97"/>
        <v>C2</v>
      </c>
    </row>
    <row r="734" spans="1:14" s="101" customFormat="1" ht="48" customHeight="1" x14ac:dyDescent="0.2">
      <c r="A734" s="65" t="s">
        <v>162</v>
      </c>
      <c r="B734" s="58" t="s">
        <v>185</v>
      </c>
      <c r="C734" s="50" t="s">
        <v>561</v>
      </c>
      <c r="D734" s="51" t="s">
        <v>115</v>
      </c>
      <c r="E734" s="52" t="s">
        <v>120</v>
      </c>
      <c r="F734" s="53">
        <v>130</v>
      </c>
      <c r="G734" s="54"/>
      <c r="H734" s="55">
        <f t="shared" si="100"/>
        <v>0</v>
      </c>
      <c r="I734" s="214" t="str">
        <f t="shared" ca="1" si="94"/>
        <v/>
      </c>
      <c r="J734" s="215" t="str">
        <f t="shared" si="98"/>
        <v>B014150 mm Type 2 Concrete Pavement (Reinforced)m²</v>
      </c>
      <c r="K734" s="216" t="e">
        <f>MATCH(J734,'[4]Pay Items'!$K$1:$K$646,0)</f>
        <v>#N/A</v>
      </c>
      <c r="L734" s="217" t="str">
        <f t="shared" ca="1" si="95"/>
        <v>F0</v>
      </c>
      <c r="M734" s="217" t="str">
        <f t="shared" ca="1" si="96"/>
        <v>C2</v>
      </c>
      <c r="N734" s="217" t="str">
        <f t="shared" ca="1" si="97"/>
        <v>C2</v>
      </c>
    </row>
    <row r="735" spans="1:14" s="101" customFormat="1" ht="36" customHeight="1" x14ac:dyDescent="0.2">
      <c r="A735" s="65" t="s">
        <v>163</v>
      </c>
      <c r="B735" s="49" t="s">
        <v>705</v>
      </c>
      <c r="C735" s="50" t="s">
        <v>247</v>
      </c>
      <c r="D735" s="51" t="s">
        <v>445</v>
      </c>
      <c r="E735" s="52"/>
      <c r="F735" s="62"/>
      <c r="G735" s="64"/>
      <c r="H735" s="55">
        <f t="shared" si="100"/>
        <v>0</v>
      </c>
      <c r="I735" s="214" t="str">
        <f t="shared" ca="1" si="94"/>
        <v>LOCKED</v>
      </c>
      <c r="J735" s="215" t="str">
        <f t="shared" si="98"/>
        <v>B017Partial Slab PatchesCW 3230-R8</v>
      </c>
      <c r="K735" s="216">
        <f>MATCH(J735,'[4]Pay Items'!$K$1:$K$646,0)</f>
        <v>85</v>
      </c>
      <c r="L735" s="217" t="str">
        <f t="shared" ca="1" si="95"/>
        <v>F0</v>
      </c>
      <c r="M735" s="217" t="str">
        <f t="shared" ca="1" si="96"/>
        <v>C2</v>
      </c>
      <c r="N735" s="217" t="str">
        <f t="shared" ca="1" si="97"/>
        <v>C2</v>
      </c>
    </row>
    <row r="736" spans="1:14" s="101" customFormat="1" ht="36" customHeight="1" x14ac:dyDescent="0.2">
      <c r="A736" s="65" t="s">
        <v>164</v>
      </c>
      <c r="B736" s="58" t="s">
        <v>185</v>
      </c>
      <c r="C736" s="50" t="s">
        <v>465</v>
      </c>
      <c r="D736" s="51" t="s">
        <v>115</v>
      </c>
      <c r="E736" s="52" t="s">
        <v>120</v>
      </c>
      <c r="F736" s="53">
        <v>15</v>
      </c>
      <c r="G736" s="54"/>
      <c r="H736" s="55">
        <f t="shared" si="100"/>
        <v>0</v>
      </c>
      <c r="I736" s="214" t="str">
        <f t="shared" ca="1" si="94"/>
        <v/>
      </c>
      <c r="J736" s="215" t="str">
        <f t="shared" si="98"/>
        <v>B030150 mm Type 2 Concrete Pavement (Type A)m²</v>
      </c>
      <c r="K736" s="216" t="e">
        <f>MATCH(J736,'[4]Pay Items'!$K$1:$K$646,0)</f>
        <v>#N/A</v>
      </c>
      <c r="L736" s="217" t="str">
        <f t="shared" ca="1" si="95"/>
        <v>F0</v>
      </c>
      <c r="M736" s="217" t="str">
        <f t="shared" ca="1" si="96"/>
        <v>C2</v>
      </c>
      <c r="N736" s="217" t="str">
        <f t="shared" ca="1" si="97"/>
        <v>C2</v>
      </c>
    </row>
    <row r="737" spans="1:14" s="101" customFormat="1" ht="36" customHeight="1" x14ac:dyDescent="0.2">
      <c r="A737" s="65" t="s">
        <v>165</v>
      </c>
      <c r="B737" s="58" t="s">
        <v>186</v>
      </c>
      <c r="C737" s="50" t="s">
        <v>466</v>
      </c>
      <c r="D737" s="51" t="s">
        <v>115</v>
      </c>
      <c r="E737" s="52" t="s">
        <v>120</v>
      </c>
      <c r="F737" s="53">
        <v>20</v>
      </c>
      <c r="G737" s="54"/>
      <c r="H737" s="55">
        <f t="shared" si="100"/>
        <v>0</v>
      </c>
      <c r="I737" s="214" t="str">
        <f t="shared" ca="1" si="94"/>
        <v/>
      </c>
      <c r="J737" s="215" t="str">
        <f t="shared" si="98"/>
        <v>B031150 mm Type 2 Concrete Pavement (Type B)m²</v>
      </c>
      <c r="K737" s="216" t="e">
        <f>MATCH(J737,'[4]Pay Items'!$K$1:$K$646,0)</f>
        <v>#N/A</v>
      </c>
      <c r="L737" s="217" t="str">
        <f t="shared" ca="1" si="95"/>
        <v>F0</v>
      </c>
      <c r="M737" s="217" t="str">
        <f t="shared" ca="1" si="96"/>
        <v>C2</v>
      </c>
      <c r="N737" s="217" t="str">
        <f t="shared" ca="1" si="97"/>
        <v>C2</v>
      </c>
    </row>
    <row r="738" spans="1:14" s="101" customFormat="1" ht="36" customHeight="1" x14ac:dyDescent="0.2">
      <c r="A738" s="65" t="s">
        <v>345</v>
      </c>
      <c r="B738" s="49" t="s">
        <v>706</v>
      </c>
      <c r="C738" s="50" t="s">
        <v>290</v>
      </c>
      <c r="D738" s="51" t="s">
        <v>445</v>
      </c>
      <c r="E738" s="52"/>
      <c r="F738" s="62"/>
      <c r="G738" s="64"/>
      <c r="H738" s="55">
        <f t="shared" si="100"/>
        <v>0</v>
      </c>
      <c r="I738" s="214" t="str">
        <f t="shared" ca="1" si="94"/>
        <v>LOCKED</v>
      </c>
      <c r="J738" s="215" t="str">
        <f t="shared" si="98"/>
        <v>B064-72Slab Replacement - Early Opening (72 hour)CW 3230-R8</v>
      </c>
      <c r="K738" s="216">
        <f>MATCH(J738,'[4]Pay Items'!$K$1:$K$646,0)</f>
        <v>132</v>
      </c>
      <c r="L738" s="217" t="str">
        <f t="shared" ca="1" si="95"/>
        <v>F0</v>
      </c>
      <c r="M738" s="217" t="str">
        <f t="shared" ca="1" si="96"/>
        <v>C2</v>
      </c>
      <c r="N738" s="217" t="str">
        <f t="shared" ca="1" si="97"/>
        <v>C2</v>
      </c>
    </row>
    <row r="739" spans="1:14" s="101" customFormat="1" ht="48" customHeight="1" x14ac:dyDescent="0.2">
      <c r="A739" s="65" t="s">
        <v>346</v>
      </c>
      <c r="B739" s="58" t="s">
        <v>185</v>
      </c>
      <c r="C739" s="50" t="s">
        <v>561</v>
      </c>
      <c r="D739" s="51" t="s">
        <v>115</v>
      </c>
      <c r="E739" s="52" t="s">
        <v>120</v>
      </c>
      <c r="F739" s="53">
        <v>130</v>
      </c>
      <c r="G739" s="54"/>
      <c r="H739" s="55">
        <f t="shared" si="100"/>
        <v>0</v>
      </c>
      <c r="I739" s="214" t="str">
        <f t="shared" ca="1" si="94"/>
        <v/>
      </c>
      <c r="J739" s="215" t="str">
        <f t="shared" si="98"/>
        <v>B074-72150 mm Type 2 Concrete Pavement (Reinforced)m²</v>
      </c>
      <c r="K739" s="216" t="e">
        <f>MATCH(J739,'[4]Pay Items'!$K$1:$K$646,0)</f>
        <v>#N/A</v>
      </c>
      <c r="L739" s="217" t="str">
        <f t="shared" ca="1" si="95"/>
        <v>F0</v>
      </c>
      <c r="M739" s="217" t="str">
        <f t="shared" ca="1" si="96"/>
        <v>C2</v>
      </c>
      <c r="N739" s="217" t="str">
        <f t="shared" ca="1" si="97"/>
        <v>C2</v>
      </c>
    </row>
    <row r="740" spans="1:14" s="101" customFormat="1" ht="36" customHeight="1" x14ac:dyDescent="0.2">
      <c r="A740" s="65" t="s">
        <v>166</v>
      </c>
      <c r="B740" s="49" t="s">
        <v>707</v>
      </c>
      <c r="C740" s="50" t="s">
        <v>103</v>
      </c>
      <c r="D740" s="51" t="s">
        <v>372</v>
      </c>
      <c r="E740" s="52"/>
      <c r="F740" s="62"/>
      <c r="G740" s="64"/>
      <c r="H740" s="55">
        <f t="shared" si="100"/>
        <v>0</v>
      </c>
      <c r="I740" s="214" t="str">
        <f t="shared" ca="1" si="94"/>
        <v>LOCKED</v>
      </c>
      <c r="J740" s="215" t="str">
        <f t="shared" si="98"/>
        <v>B094Drilled DowelsCW 3230-R8</v>
      </c>
      <c r="K740" s="216">
        <f>MATCH(J740,'[4]Pay Items'!$K$1:$K$646,0)</f>
        <v>164</v>
      </c>
      <c r="L740" s="217" t="str">
        <f t="shared" ca="1" si="95"/>
        <v>F0</v>
      </c>
      <c r="M740" s="217" t="str">
        <f t="shared" ca="1" si="96"/>
        <v>C2</v>
      </c>
      <c r="N740" s="217" t="str">
        <f t="shared" ca="1" si="97"/>
        <v>C2</v>
      </c>
    </row>
    <row r="741" spans="1:14" s="101" customFormat="1" ht="36" customHeight="1" x14ac:dyDescent="0.2">
      <c r="A741" s="65" t="s">
        <v>167</v>
      </c>
      <c r="B741" s="58" t="s">
        <v>185</v>
      </c>
      <c r="C741" s="50" t="s">
        <v>128</v>
      </c>
      <c r="D741" s="51" t="s">
        <v>115</v>
      </c>
      <c r="E741" s="52" t="s">
        <v>123</v>
      </c>
      <c r="F741" s="53">
        <v>20</v>
      </c>
      <c r="G741" s="54"/>
      <c r="H741" s="55">
        <f t="shared" si="100"/>
        <v>0</v>
      </c>
      <c r="I741" s="214" t="str">
        <f t="shared" ca="1" si="94"/>
        <v/>
      </c>
      <c r="J741" s="215" t="str">
        <f t="shared" si="98"/>
        <v>B09519.1 mm Diametereach</v>
      </c>
      <c r="K741" s="216">
        <f>MATCH(J741,'[4]Pay Items'!$K$1:$K$646,0)</f>
        <v>165</v>
      </c>
      <c r="L741" s="217" t="str">
        <f t="shared" ca="1" si="95"/>
        <v>F0</v>
      </c>
      <c r="M741" s="217" t="str">
        <f t="shared" ca="1" si="96"/>
        <v>C2</v>
      </c>
      <c r="N741" s="217" t="str">
        <f t="shared" ca="1" si="97"/>
        <v>C2</v>
      </c>
    </row>
    <row r="742" spans="1:14" s="101" customFormat="1" ht="36" customHeight="1" x14ac:dyDescent="0.2">
      <c r="A742" s="65" t="s">
        <v>168</v>
      </c>
      <c r="B742" s="49" t="s">
        <v>708</v>
      </c>
      <c r="C742" s="50" t="s">
        <v>104</v>
      </c>
      <c r="D742" s="51" t="s">
        <v>372</v>
      </c>
      <c r="E742" s="52"/>
      <c r="F742" s="62"/>
      <c r="G742" s="64"/>
      <c r="H742" s="55">
        <f t="shared" si="100"/>
        <v>0</v>
      </c>
      <c r="I742" s="214" t="str">
        <f t="shared" ca="1" si="94"/>
        <v>LOCKED</v>
      </c>
      <c r="J742" s="215" t="str">
        <f t="shared" si="98"/>
        <v>B097Drilled Tie BarsCW 3230-R8</v>
      </c>
      <c r="K742" s="216">
        <f>MATCH(J742,'[4]Pay Items'!$K$1:$K$646,0)</f>
        <v>167</v>
      </c>
      <c r="L742" s="217" t="str">
        <f t="shared" ca="1" si="95"/>
        <v>F0</v>
      </c>
      <c r="M742" s="217" t="str">
        <f t="shared" ca="1" si="96"/>
        <v>C2</v>
      </c>
      <c r="N742" s="217" t="str">
        <f t="shared" ca="1" si="97"/>
        <v>C2</v>
      </c>
    </row>
    <row r="743" spans="1:14" s="101" customFormat="1" ht="36" customHeight="1" x14ac:dyDescent="0.2">
      <c r="A743" s="65" t="s">
        <v>169</v>
      </c>
      <c r="B743" s="58" t="s">
        <v>185</v>
      </c>
      <c r="C743" s="50" t="s">
        <v>127</v>
      </c>
      <c r="D743" s="51" t="s">
        <v>115</v>
      </c>
      <c r="E743" s="52" t="s">
        <v>123</v>
      </c>
      <c r="F743" s="53">
        <v>100</v>
      </c>
      <c r="G743" s="54"/>
      <c r="H743" s="55">
        <f t="shared" si="100"/>
        <v>0</v>
      </c>
      <c r="I743" s="214" t="str">
        <f t="shared" ca="1" si="94"/>
        <v/>
      </c>
      <c r="J743" s="215" t="str">
        <f t="shared" si="98"/>
        <v>B09820 M Deformed Tie Bareach</v>
      </c>
      <c r="K743" s="216">
        <f>MATCH(J743,'[4]Pay Items'!$K$1:$K$646,0)</f>
        <v>169</v>
      </c>
      <c r="L743" s="217" t="str">
        <f t="shared" ca="1" si="95"/>
        <v>F0</v>
      </c>
      <c r="M743" s="217" t="str">
        <f t="shared" ca="1" si="96"/>
        <v>C2</v>
      </c>
      <c r="N743" s="217" t="str">
        <f t="shared" ca="1" si="97"/>
        <v>C2</v>
      </c>
    </row>
    <row r="744" spans="1:14" s="101" customFormat="1" ht="36" customHeight="1" x14ac:dyDescent="0.2">
      <c r="A744" s="65" t="s">
        <v>347</v>
      </c>
      <c r="B744" s="49" t="s">
        <v>709</v>
      </c>
      <c r="C744" s="50" t="s">
        <v>180</v>
      </c>
      <c r="D744" s="51" t="s">
        <v>447</v>
      </c>
      <c r="E744" s="52"/>
      <c r="F744" s="62"/>
      <c r="G744" s="64"/>
      <c r="H744" s="55">
        <f t="shared" ref="H744:H745" si="103">ROUND(G744*F744,2)</f>
        <v>0</v>
      </c>
      <c r="I744" s="214" t="str">
        <f t="shared" ca="1" si="94"/>
        <v>LOCKED</v>
      </c>
      <c r="J744" s="215" t="str">
        <f t="shared" si="98"/>
        <v>B114rlMiscellaneous Concrete Slab RenewalCW 3235-R9</v>
      </c>
      <c r="K744" s="216">
        <f>MATCH(J744,'[4]Pay Items'!$K$1:$K$646,0)</f>
        <v>192</v>
      </c>
      <c r="L744" s="217" t="str">
        <f t="shared" ca="1" si="95"/>
        <v>F0</v>
      </c>
      <c r="M744" s="217" t="str">
        <f t="shared" ca="1" si="96"/>
        <v>C2</v>
      </c>
      <c r="N744" s="217" t="str">
        <f t="shared" ca="1" si="97"/>
        <v>C2</v>
      </c>
    </row>
    <row r="745" spans="1:14" s="101" customFormat="1" ht="36" customHeight="1" x14ac:dyDescent="0.2">
      <c r="A745" s="65" t="s">
        <v>348</v>
      </c>
      <c r="B745" s="58" t="s">
        <v>185</v>
      </c>
      <c r="C745" s="50" t="s">
        <v>468</v>
      </c>
      <c r="D745" s="51" t="s">
        <v>211</v>
      </c>
      <c r="E745" s="52"/>
      <c r="F745" s="62"/>
      <c r="G745" s="64"/>
      <c r="H745" s="55">
        <f t="shared" si="103"/>
        <v>0</v>
      </c>
      <c r="I745" s="214" t="str">
        <f t="shared" ca="1" si="94"/>
        <v>LOCKED</v>
      </c>
      <c r="J745" s="215" t="str">
        <f t="shared" si="98"/>
        <v>B118rl100 mm Type 5 Concrete SidewalkSD-228A</v>
      </c>
      <c r="K745" s="216" t="e">
        <f>MATCH(J745,'[4]Pay Items'!$K$1:$K$646,0)</f>
        <v>#N/A</v>
      </c>
      <c r="L745" s="217" t="str">
        <f t="shared" ca="1" si="95"/>
        <v>F0</v>
      </c>
      <c r="M745" s="217" t="str">
        <f t="shared" ca="1" si="96"/>
        <v>C2</v>
      </c>
      <c r="N745" s="217" t="str">
        <f t="shared" ca="1" si="97"/>
        <v>C2</v>
      </c>
    </row>
    <row r="746" spans="1:14" s="101" customFormat="1" ht="36" customHeight="1" x14ac:dyDescent="0.2">
      <c r="A746" s="65" t="s">
        <v>349</v>
      </c>
      <c r="B746" s="67" t="s">
        <v>322</v>
      </c>
      <c r="C746" s="50" t="s">
        <v>323</v>
      </c>
      <c r="D746" s="51"/>
      <c r="E746" s="52" t="s">
        <v>120</v>
      </c>
      <c r="F746" s="53">
        <v>30</v>
      </c>
      <c r="G746" s="54"/>
      <c r="H746" s="55">
        <f t="shared" si="100"/>
        <v>0</v>
      </c>
      <c r="I746" s="214" t="str">
        <f t="shared" ca="1" si="94"/>
        <v/>
      </c>
      <c r="J746" s="215" t="str">
        <f t="shared" si="98"/>
        <v>B119rlLess than 5 sq.m.m²</v>
      </c>
      <c r="K746" s="216">
        <f>MATCH(J746,'[4]Pay Items'!$K$1:$K$646,0)</f>
        <v>197</v>
      </c>
      <c r="L746" s="217" t="str">
        <f t="shared" ca="1" si="95"/>
        <v>F0</v>
      </c>
      <c r="M746" s="217" t="str">
        <f t="shared" ca="1" si="96"/>
        <v>C2</v>
      </c>
      <c r="N746" s="217" t="str">
        <f t="shared" ca="1" si="97"/>
        <v>C2</v>
      </c>
    </row>
    <row r="747" spans="1:14" s="101" customFormat="1" ht="36" customHeight="1" x14ac:dyDescent="0.2">
      <c r="A747" s="65" t="s">
        <v>350</v>
      </c>
      <c r="B747" s="67" t="s">
        <v>324</v>
      </c>
      <c r="C747" s="50" t="s">
        <v>325</v>
      </c>
      <c r="D747" s="51"/>
      <c r="E747" s="52" t="s">
        <v>120</v>
      </c>
      <c r="F747" s="53">
        <v>90</v>
      </c>
      <c r="G747" s="54"/>
      <c r="H747" s="55">
        <f t="shared" si="100"/>
        <v>0</v>
      </c>
      <c r="I747" s="214" t="str">
        <f t="shared" ca="1" si="94"/>
        <v/>
      </c>
      <c r="J747" s="215" t="str">
        <f t="shared" si="98"/>
        <v>B120rl5 sq.m. to 20 sq.m.m²</v>
      </c>
      <c r="K747" s="216">
        <f>MATCH(J747,'[4]Pay Items'!$K$1:$K$646,0)</f>
        <v>198</v>
      </c>
      <c r="L747" s="217" t="str">
        <f t="shared" ca="1" si="95"/>
        <v>F0</v>
      </c>
      <c r="M747" s="217" t="str">
        <f t="shared" ca="1" si="96"/>
        <v>C2</v>
      </c>
      <c r="N747" s="217" t="str">
        <f t="shared" ca="1" si="97"/>
        <v>C2</v>
      </c>
    </row>
    <row r="748" spans="1:14" s="101" customFormat="1" ht="36" customHeight="1" x14ac:dyDescent="0.2">
      <c r="A748" s="65" t="s">
        <v>351</v>
      </c>
      <c r="B748" s="67" t="s">
        <v>326</v>
      </c>
      <c r="C748" s="50" t="s">
        <v>327</v>
      </c>
      <c r="D748" s="51" t="s">
        <v>115</v>
      </c>
      <c r="E748" s="52" t="s">
        <v>120</v>
      </c>
      <c r="F748" s="53">
        <v>50</v>
      </c>
      <c r="G748" s="54"/>
      <c r="H748" s="55">
        <f t="shared" si="100"/>
        <v>0</v>
      </c>
      <c r="I748" s="214" t="str">
        <f t="shared" ca="1" si="94"/>
        <v/>
      </c>
      <c r="J748" s="215" t="str">
        <f t="shared" si="98"/>
        <v>B121rlGreater than 20 sq.m.m²</v>
      </c>
      <c r="K748" s="216">
        <f>MATCH(J748,'[4]Pay Items'!$K$1:$K$646,0)</f>
        <v>199</v>
      </c>
      <c r="L748" s="217" t="str">
        <f t="shared" ca="1" si="95"/>
        <v>F0</v>
      </c>
      <c r="M748" s="217" t="str">
        <f t="shared" ca="1" si="96"/>
        <v>C2</v>
      </c>
      <c r="N748" s="217" t="str">
        <f t="shared" ca="1" si="97"/>
        <v>C2</v>
      </c>
    </row>
    <row r="749" spans="1:14" s="101" customFormat="1" ht="36" customHeight="1" x14ac:dyDescent="0.2">
      <c r="A749" s="65" t="s">
        <v>352</v>
      </c>
      <c r="B749" s="49" t="s">
        <v>710</v>
      </c>
      <c r="C749" s="50" t="s">
        <v>181</v>
      </c>
      <c r="D749" s="51" t="s">
        <v>371</v>
      </c>
      <c r="E749" s="52"/>
      <c r="F749" s="62"/>
      <c r="G749" s="64"/>
      <c r="H749" s="55">
        <f t="shared" ref="H749" si="104">ROUND(G749*F749,2)</f>
        <v>0</v>
      </c>
      <c r="I749" s="214" t="str">
        <f t="shared" ca="1" si="94"/>
        <v>LOCKED</v>
      </c>
      <c r="J749" s="215" t="str">
        <f t="shared" si="98"/>
        <v>B126rConcrete Curb RemovalCW 3240-R10</v>
      </c>
      <c r="K749" s="216">
        <f>MATCH(J749,'[4]Pay Items'!$K$1:$K$646,0)</f>
        <v>209</v>
      </c>
      <c r="L749" s="217" t="str">
        <f t="shared" ca="1" si="95"/>
        <v>F0</v>
      </c>
      <c r="M749" s="217" t="str">
        <f t="shared" ca="1" si="96"/>
        <v>C2</v>
      </c>
      <c r="N749" s="217" t="str">
        <f t="shared" ca="1" si="97"/>
        <v>C2</v>
      </c>
    </row>
    <row r="750" spans="1:14" s="101" customFormat="1" ht="36" customHeight="1" x14ac:dyDescent="0.2">
      <c r="A750" s="65" t="s">
        <v>416</v>
      </c>
      <c r="B750" s="58" t="s">
        <v>185</v>
      </c>
      <c r="C750" s="50" t="s">
        <v>377</v>
      </c>
      <c r="D750" s="51" t="s">
        <v>115</v>
      </c>
      <c r="E750" s="52" t="s">
        <v>124</v>
      </c>
      <c r="F750" s="53">
        <v>35</v>
      </c>
      <c r="G750" s="54"/>
      <c r="H750" s="55">
        <f t="shared" si="100"/>
        <v>0</v>
      </c>
      <c r="I750" s="214" t="str">
        <f t="shared" ca="1" si="94"/>
        <v/>
      </c>
      <c r="J750" s="215" t="str">
        <f t="shared" si="98"/>
        <v>B127rBBarrier Separatem</v>
      </c>
      <c r="K750" s="216">
        <f>MATCH(J750,'[4]Pay Items'!$K$1:$K$646,0)</f>
        <v>212</v>
      </c>
      <c r="L750" s="217" t="str">
        <f t="shared" ca="1" si="95"/>
        <v>F0</v>
      </c>
      <c r="M750" s="217" t="str">
        <f t="shared" ca="1" si="96"/>
        <v>C2</v>
      </c>
      <c r="N750" s="217" t="str">
        <f t="shared" ca="1" si="97"/>
        <v>C2</v>
      </c>
    </row>
    <row r="751" spans="1:14" s="101" customFormat="1" ht="36" customHeight="1" x14ac:dyDescent="0.2">
      <c r="A751" s="65" t="s">
        <v>354</v>
      </c>
      <c r="B751" s="49" t="s">
        <v>711</v>
      </c>
      <c r="C751" s="50" t="s">
        <v>182</v>
      </c>
      <c r="D751" s="51" t="s">
        <v>371</v>
      </c>
      <c r="E751" s="52"/>
      <c r="F751" s="62"/>
      <c r="G751" s="64"/>
      <c r="H751" s="55">
        <f t="shared" ref="H751" si="105">ROUND(G751*F751,2)</f>
        <v>0</v>
      </c>
      <c r="I751" s="214" t="str">
        <f t="shared" ca="1" si="94"/>
        <v>LOCKED</v>
      </c>
      <c r="J751" s="215" t="str">
        <f t="shared" si="98"/>
        <v>B135iConcrete Curb InstallationCW 3240-R10</v>
      </c>
      <c r="K751" s="216">
        <f>MATCH(J751,'[4]Pay Items'!$K$1:$K$646,0)</f>
        <v>222</v>
      </c>
      <c r="L751" s="217" t="str">
        <f t="shared" ca="1" si="95"/>
        <v>F0</v>
      </c>
      <c r="M751" s="217" t="str">
        <f t="shared" ca="1" si="96"/>
        <v>C2</v>
      </c>
      <c r="N751" s="217" t="str">
        <f t="shared" ca="1" si="97"/>
        <v>C2</v>
      </c>
    </row>
    <row r="752" spans="1:14" s="101" customFormat="1" ht="48" customHeight="1" x14ac:dyDescent="0.2">
      <c r="A752" s="65" t="s">
        <v>417</v>
      </c>
      <c r="B752" s="58" t="s">
        <v>185</v>
      </c>
      <c r="C752" s="50" t="s">
        <v>472</v>
      </c>
      <c r="D752" s="51" t="s">
        <v>213</v>
      </c>
      <c r="E752" s="52" t="s">
        <v>124</v>
      </c>
      <c r="F752" s="53">
        <v>35</v>
      </c>
      <c r="G752" s="54"/>
      <c r="H752" s="55">
        <f t="shared" si="100"/>
        <v>0</v>
      </c>
      <c r="I752" s="214" t="str">
        <f t="shared" ca="1" si="94"/>
        <v/>
      </c>
      <c r="J752" s="215" t="str">
        <f t="shared" si="98"/>
        <v>B139iAType 2 Concrete Modified Barrier (150 mm reveal ht, Dowelled)SD-203Bm</v>
      </c>
      <c r="K752" s="216" t="e">
        <f>MATCH(J752,'[4]Pay Items'!$K$1:$K$646,0)</f>
        <v>#N/A</v>
      </c>
      <c r="L752" s="217" t="str">
        <f t="shared" ca="1" si="95"/>
        <v>F0</v>
      </c>
      <c r="M752" s="217" t="str">
        <f t="shared" ca="1" si="96"/>
        <v>C2</v>
      </c>
      <c r="N752" s="217" t="str">
        <f t="shared" ca="1" si="97"/>
        <v>C2</v>
      </c>
    </row>
    <row r="753" spans="1:14" s="101" customFormat="1" ht="48" customHeight="1" x14ac:dyDescent="0.2">
      <c r="A753" s="65" t="s">
        <v>418</v>
      </c>
      <c r="B753" s="58" t="s">
        <v>186</v>
      </c>
      <c r="C753" s="50" t="s">
        <v>661</v>
      </c>
      <c r="D753" s="51" t="s">
        <v>213</v>
      </c>
      <c r="E753" s="52" t="s">
        <v>124</v>
      </c>
      <c r="F753" s="53">
        <v>35</v>
      </c>
      <c r="G753" s="54"/>
      <c r="H753" s="55">
        <f t="shared" si="100"/>
        <v>0</v>
      </c>
      <c r="I753" s="214" t="str">
        <f t="shared" ca="1" si="94"/>
        <v/>
      </c>
      <c r="J753" s="215" t="str">
        <f t="shared" si="98"/>
        <v>B140iAType 2 Concrete Modified Barrier (150 mm reveal ht, Integral)SD-203Bm</v>
      </c>
      <c r="K753" s="216" t="e">
        <f>MATCH(J753,'[4]Pay Items'!$K$1:$K$646,0)</f>
        <v>#N/A</v>
      </c>
      <c r="L753" s="217" t="str">
        <f t="shared" ca="1" si="95"/>
        <v>F0</v>
      </c>
      <c r="M753" s="217" t="str">
        <f t="shared" ca="1" si="96"/>
        <v>C2</v>
      </c>
      <c r="N753" s="217" t="str">
        <f t="shared" ca="1" si="97"/>
        <v>C2</v>
      </c>
    </row>
    <row r="754" spans="1:14" s="101" customFormat="1" ht="48" customHeight="1" x14ac:dyDescent="0.2">
      <c r="A754" s="65" t="s">
        <v>356</v>
      </c>
      <c r="B754" s="58" t="s">
        <v>187</v>
      </c>
      <c r="C754" s="50" t="s">
        <v>712</v>
      </c>
      <c r="D754" s="51" t="s">
        <v>194</v>
      </c>
      <c r="E754" s="52" t="s">
        <v>124</v>
      </c>
      <c r="F754" s="53">
        <v>5</v>
      </c>
      <c r="G754" s="54"/>
      <c r="H754" s="55">
        <f t="shared" si="100"/>
        <v>0</v>
      </c>
      <c r="I754" s="214" t="str">
        <f t="shared" ca="1" si="94"/>
        <v/>
      </c>
      <c r="J754" s="215" t="str">
        <f t="shared" si="98"/>
        <v>B150iType 2 Concrete Curb Ramp (8-12 mm reveal ht, Integral)SD-229A,B,Cm</v>
      </c>
      <c r="K754" s="216" t="e">
        <f>MATCH(J754,'[4]Pay Items'!$K$1:$K$646,0)</f>
        <v>#N/A</v>
      </c>
      <c r="L754" s="217" t="str">
        <f t="shared" ca="1" si="95"/>
        <v>F0</v>
      </c>
      <c r="M754" s="217" t="str">
        <f t="shared" ca="1" si="96"/>
        <v>C2</v>
      </c>
      <c r="N754" s="217" t="str">
        <f t="shared" ca="1" si="97"/>
        <v>C2</v>
      </c>
    </row>
    <row r="755" spans="1:14" s="101" customFormat="1" ht="36" customHeight="1" x14ac:dyDescent="0.2">
      <c r="A755" s="65" t="s">
        <v>357</v>
      </c>
      <c r="B755" s="49" t="s">
        <v>713</v>
      </c>
      <c r="C755" s="50" t="s">
        <v>99</v>
      </c>
      <c r="D755" s="51" t="s">
        <v>448</v>
      </c>
      <c r="E755" s="52"/>
      <c r="F755" s="62"/>
      <c r="G755" s="64"/>
      <c r="H755" s="55">
        <f t="shared" ref="H755:H756" si="106">ROUND(G755*F755,2)</f>
        <v>0</v>
      </c>
      <c r="I755" s="214" t="str">
        <f t="shared" ca="1" si="94"/>
        <v>LOCKED</v>
      </c>
      <c r="J755" s="215" t="str">
        <f t="shared" si="98"/>
        <v>B154rlConcrete Curb RenewalCW 3240-R10</v>
      </c>
      <c r="K755" s="216">
        <f>MATCH(J755,'[4]Pay Items'!$K$1:$K$646,0)</f>
        <v>262</v>
      </c>
      <c r="L755" s="217" t="str">
        <f t="shared" ca="1" si="95"/>
        <v>F0</v>
      </c>
      <c r="M755" s="217" t="str">
        <f t="shared" ca="1" si="96"/>
        <v>C2</v>
      </c>
      <c r="N755" s="217" t="str">
        <f t="shared" ca="1" si="97"/>
        <v>C2</v>
      </c>
    </row>
    <row r="756" spans="1:14" s="101" customFormat="1" ht="48" customHeight="1" x14ac:dyDescent="0.2">
      <c r="A756" s="65" t="s">
        <v>358</v>
      </c>
      <c r="B756" s="58" t="s">
        <v>185</v>
      </c>
      <c r="C756" s="50" t="s">
        <v>473</v>
      </c>
      <c r="D756" s="51" t="s">
        <v>328</v>
      </c>
      <c r="E756" s="52"/>
      <c r="F756" s="62"/>
      <c r="G756" s="64"/>
      <c r="H756" s="55">
        <f t="shared" si="106"/>
        <v>0</v>
      </c>
      <c r="I756" s="214" t="str">
        <f t="shared" ca="1" si="94"/>
        <v>LOCKED</v>
      </c>
      <c r="J756" s="215" t="str">
        <f t="shared" si="98"/>
        <v>B155rlType 2 Concrete Barrier (100 mm reveal ht, Dowelled)SD-205,SD-206A</v>
      </c>
      <c r="K756" s="216" t="e">
        <f>MATCH(J756,'[4]Pay Items'!$K$1:$K$646,0)</f>
        <v>#N/A</v>
      </c>
      <c r="L756" s="217" t="str">
        <f t="shared" ca="1" si="95"/>
        <v>F0</v>
      </c>
      <c r="M756" s="217" t="str">
        <f t="shared" ca="1" si="96"/>
        <v>C2</v>
      </c>
      <c r="N756" s="217" t="str">
        <f t="shared" ca="1" si="97"/>
        <v>C2</v>
      </c>
    </row>
    <row r="757" spans="1:14" s="101" customFormat="1" ht="36" customHeight="1" x14ac:dyDescent="0.2">
      <c r="A757" s="65" t="s">
        <v>664</v>
      </c>
      <c r="B757" s="67" t="s">
        <v>322</v>
      </c>
      <c r="C757" s="50" t="s">
        <v>329</v>
      </c>
      <c r="D757" s="51"/>
      <c r="E757" s="52" t="s">
        <v>124</v>
      </c>
      <c r="F757" s="53">
        <v>25</v>
      </c>
      <c r="G757" s="54"/>
      <c r="H757" s="55">
        <f t="shared" si="100"/>
        <v>0</v>
      </c>
      <c r="I757" s="214" t="str">
        <f t="shared" ca="1" si="94"/>
        <v/>
      </c>
      <c r="J757" s="215" t="str">
        <f t="shared" si="98"/>
        <v>B155rl1Less than 3 mm</v>
      </c>
      <c r="K757" s="216" t="e">
        <f>MATCH(J757,'[4]Pay Items'!$K$1:$K$646,0)</f>
        <v>#N/A</v>
      </c>
      <c r="L757" s="217" t="str">
        <f t="shared" ca="1" si="95"/>
        <v>F0</v>
      </c>
      <c r="M757" s="217" t="str">
        <f t="shared" ca="1" si="96"/>
        <v>C2</v>
      </c>
      <c r="N757" s="217" t="str">
        <f t="shared" ca="1" si="97"/>
        <v>C2</v>
      </c>
    </row>
    <row r="758" spans="1:14" s="101" customFormat="1" ht="36" customHeight="1" x14ac:dyDescent="0.2">
      <c r="A758" s="65" t="s">
        <v>474</v>
      </c>
      <c r="B758" s="67" t="s">
        <v>324</v>
      </c>
      <c r="C758" s="50" t="s">
        <v>330</v>
      </c>
      <c r="D758" s="51"/>
      <c r="E758" s="52" t="s">
        <v>124</v>
      </c>
      <c r="F758" s="53">
        <v>60</v>
      </c>
      <c r="G758" s="54"/>
      <c r="H758" s="55">
        <f t="shared" si="100"/>
        <v>0</v>
      </c>
      <c r="I758" s="214" t="str">
        <f t="shared" ca="1" si="94"/>
        <v/>
      </c>
      <c r="J758" s="215" t="str">
        <f t="shared" si="98"/>
        <v>B155rl23 m to 30 mm</v>
      </c>
      <c r="K758" s="216" t="e">
        <f>MATCH(J758,'[4]Pay Items'!$K$1:$K$646,0)</f>
        <v>#N/A</v>
      </c>
      <c r="L758" s="217" t="str">
        <f t="shared" ca="1" si="95"/>
        <v>F0</v>
      </c>
      <c r="M758" s="217" t="str">
        <f t="shared" ca="1" si="96"/>
        <v>C2</v>
      </c>
      <c r="N758" s="217" t="str">
        <f t="shared" ca="1" si="97"/>
        <v>C2</v>
      </c>
    </row>
    <row r="759" spans="1:14" s="101" customFormat="1" ht="36" customHeight="1" x14ac:dyDescent="0.2">
      <c r="A759" s="65" t="s">
        <v>475</v>
      </c>
      <c r="B759" s="67" t="s">
        <v>331</v>
      </c>
      <c r="C759" s="50" t="s">
        <v>332</v>
      </c>
      <c r="D759" s="51" t="s">
        <v>115</v>
      </c>
      <c r="E759" s="52" t="s">
        <v>124</v>
      </c>
      <c r="F759" s="53">
        <v>190</v>
      </c>
      <c r="G759" s="54"/>
      <c r="H759" s="55">
        <f t="shared" si="100"/>
        <v>0</v>
      </c>
      <c r="I759" s="214" t="str">
        <f t="shared" ca="1" si="94"/>
        <v/>
      </c>
      <c r="J759" s="215" t="str">
        <f t="shared" si="98"/>
        <v>B155rl3Greater than 30 mm</v>
      </c>
      <c r="K759" s="216" t="e">
        <f>MATCH(J759,'[4]Pay Items'!$K$1:$K$646,0)</f>
        <v>#N/A</v>
      </c>
      <c r="L759" s="217" t="str">
        <f t="shared" ca="1" si="95"/>
        <v>F0</v>
      </c>
      <c r="M759" s="217" t="str">
        <f t="shared" ca="1" si="96"/>
        <v>C2</v>
      </c>
      <c r="N759" s="217" t="str">
        <f t="shared" ca="1" si="97"/>
        <v>C2</v>
      </c>
    </row>
    <row r="760" spans="1:14" s="101" customFormat="1" ht="48" customHeight="1" x14ac:dyDescent="0.2">
      <c r="A760" s="65" t="s">
        <v>373</v>
      </c>
      <c r="B760" s="58" t="s">
        <v>186</v>
      </c>
      <c r="C760" s="50" t="s">
        <v>476</v>
      </c>
      <c r="D760" s="51" t="s">
        <v>333</v>
      </c>
      <c r="E760" s="52" t="s">
        <v>124</v>
      </c>
      <c r="F760" s="53">
        <v>15</v>
      </c>
      <c r="G760" s="54"/>
      <c r="H760" s="55">
        <f t="shared" si="100"/>
        <v>0</v>
      </c>
      <c r="I760" s="214" t="str">
        <f t="shared" ca="1" si="94"/>
        <v/>
      </c>
      <c r="J760" s="215" t="str">
        <f t="shared" si="98"/>
        <v>B184rlAType 2 Concrete Curb Ramp (8-12 mm reveal ht, Monolithic)SD-229C,Dm</v>
      </c>
      <c r="K760" s="216" t="e">
        <f>MATCH(J760,'[4]Pay Items'!$K$1:$K$646,0)</f>
        <v>#N/A</v>
      </c>
      <c r="L760" s="217" t="str">
        <f t="shared" ca="1" si="95"/>
        <v>F0</v>
      </c>
      <c r="M760" s="217" t="str">
        <f t="shared" ca="1" si="96"/>
        <v>C2</v>
      </c>
      <c r="N760" s="217" t="str">
        <f t="shared" ca="1" si="97"/>
        <v>C2</v>
      </c>
    </row>
    <row r="761" spans="1:14" s="101" customFormat="1" ht="36" customHeight="1" x14ac:dyDescent="0.2">
      <c r="A761" s="65" t="s">
        <v>253</v>
      </c>
      <c r="B761" s="49" t="s">
        <v>714</v>
      </c>
      <c r="C761" s="50" t="s">
        <v>190</v>
      </c>
      <c r="D761" s="51" t="s">
        <v>420</v>
      </c>
      <c r="E761" s="69"/>
      <c r="F761" s="62"/>
      <c r="G761" s="64"/>
      <c r="H761" s="55">
        <f t="shared" ref="H761:H762" si="107">ROUND(G761*F761,2)</f>
        <v>0</v>
      </c>
      <c r="I761" s="214" t="str">
        <f t="shared" ca="1" si="94"/>
        <v>LOCKED</v>
      </c>
      <c r="J761" s="215" t="str">
        <f t="shared" si="98"/>
        <v>B190Construction of Asphaltic Concrete OverlayCW 3410-R12</v>
      </c>
      <c r="K761" s="216">
        <f>MATCH(J761,'[4]Pay Items'!$K$1:$K$646,0)</f>
        <v>319</v>
      </c>
      <c r="L761" s="217" t="str">
        <f t="shared" ca="1" si="95"/>
        <v>F0</v>
      </c>
      <c r="M761" s="217" t="str">
        <f t="shared" ca="1" si="96"/>
        <v>C2</v>
      </c>
      <c r="N761" s="217" t="str">
        <f t="shared" ca="1" si="97"/>
        <v>C2</v>
      </c>
    </row>
    <row r="762" spans="1:14" s="101" customFormat="1" ht="36" customHeight="1" x14ac:dyDescent="0.2">
      <c r="A762" s="65" t="s">
        <v>254</v>
      </c>
      <c r="B762" s="58" t="s">
        <v>185</v>
      </c>
      <c r="C762" s="50" t="s">
        <v>191</v>
      </c>
      <c r="D762" s="51"/>
      <c r="E762" s="52"/>
      <c r="F762" s="62"/>
      <c r="G762" s="64"/>
      <c r="H762" s="55">
        <f t="shared" si="107"/>
        <v>0</v>
      </c>
      <c r="I762" s="214" t="str">
        <f t="shared" ca="1" si="94"/>
        <v>LOCKED</v>
      </c>
      <c r="J762" s="215" t="str">
        <f t="shared" si="98"/>
        <v>B191Main Line Paving</v>
      </c>
      <c r="K762" s="216">
        <f>MATCH(J762,'[4]Pay Items'!$K$1:$K$646,0)</f>
        <v>320</v>
      </c>
      <c r="L762" s="217" t="str">
        <f t="shared" ca="1" si="95"/>
        <v>F0</v>
      </c>
      <c r="M762" s="217" t="str">
        <f t="shared" ca="1" si="96"/>
        <v>C2</v>
      </c>
      <c r="N762" s="217" t="str">
        <f t="shared" ca="1" si="97"/>
        <v>C2</v>
      </c>
    </row>
    <row r="763" spans="1:14" s="101" customFormat="1" ht="36" customHeight="1" x14ac:dyDescent="0.2">
      <c r="A763" s="65" t="s">
        <v>255</v>
      </c>
      <c r="B763" s="67" t="s">
        <v>322</v>
      </c>
      <c r="C763" s="50" t="s">
        <v>334</v>
      </c>
      <c r="D763" s="51"/>
      <c r="E763" s="52" t="s">
        <v>122</v>
      </c>
      <c r="F763" s="53">
        <v>420</v>
      </c>
      <c r="G763" s="54"/>
      <c r="H763" s="55">
        <f t="shared" si="100"/>
        <v>0</v>
      </c>
      <c r="I763" s="214" t="str">
        <f t="shared" ca="1" si="94"/>
        <v/>
      </c>
      <c r="J763" s="215" t="str">
        <f t="shared" si="98"/>
        <v>B193Type IAtonne</v>
      </c>
      <c r="K763" s="216">
        <f>MATCH(J763,'[4]Pay Items'!$K$1:$K$646,0)</f>
        <v>321</v>
      </c>
      <c r="L763" s="217" t="str">
        <f t="shared" ca="1" si="95"/>
        <v>F0</v>
      </c>
      <c r="M763" s="217" t="str">
        <f t="shared" ca="1" si="96"/>
        <v>C2</v>
      </c>
      <c r="N763" s="217" t="str">
        <f t="shared" ca="1" si="97"/>
        <v>C2</v>
      </c>
    </row>
    <row r="764" spans="1:14" s="101" customFormat="1" ht="36" customHeight="1" x14ac:dyDescent="0.2">
      <c r="A764" s="65" t="s">
        <v>256</v>
      </c>
      <c r="B764" s="58" t="s">
        <v>186</v>
      </c>
      <c r="C764" s="50" t="s">
        <v>192</v>
      </c>
      <c r="D764" s="51"/>
      <c r="E764" s="52"/>
      <c r="F764" s="62"/>
      <c r="G764" s="64"/>
      <c r="H764" s="55">
        <f t="shared" ref="H764" si="108">ROUND(G764*F764,2)</f>
        <v>0</v>
      </c>
      <c r="I764" s="214" t="str">
        <f t="shared" ca="1" si="94"/>
        <v>LOCKED</v>
      </c>
      <c r="J764" s="215" t="str">
        <f t="shared" si="98"/>
        <v>B194Tie-ins and Approaches</v>
      </c>
      <c r="K764" s="216">
        <f>MATCH(J764,'[4]Pay Items'!$K$1:$K$646,0)</f>
        <v>323</v>
      </c>
      <c r="L764" s="217" t="str">
        <f t="shared" ca="1" si="95"/>
        <v>F0</v>
      </c>
      <c r="M764" s="217" t="str">
        <f t="shared" ca="1" si="96"/>
        <v>C2</v>
      </c>
      <c r="N764" s="217" t="str">
        <f t="shared" ca="1" si="97"/>
        <v>C2</v>
      </c>
    </row>
    <row r="765" spans="1:14" s="101" customFormat="1" ht="36" customHeight="1" x14ac:dyDescent="0.2">
      <c r="A765" s="65" t="s">
        <v>257</v>
      </c>
      <c r="B765" s="67" t="s">
        <v>322</v>
      </c>
      <c r="C765" s="50" t="s">
        <v>334</v>
      </c>
      <c r="D765" s="51"/>
      <c r="E765" s="52" t="s">
        <v>122</v>
      </c>
      <c r="F765" s="53">
        <v>90</v>
      </c>
      <c r="G765" s="54"/>
      <c r="H765" s="55">
        <f t="shared" si="100"/>
        <v>0</v>
      </c>
      <c r="I765" s="214" t="str">
        <f t="shared" ca="1" si="94"/>
        <v/>
      </c>
      <c r="J765" s="215" t="str">
        <f t="shared" si="98"/>
        <v>B195Type IAtonne</v>
      </c>
      <c r="K765" s="216">
        <f>MATCH(J765,'[4]Pay Items'!$K$1:$K$646,0)</f>
        <v>324</v>
      </c>
      <c r="L765" s="217" t="str">
        <f t="shared" ca="1" si="95"/>
        <v>F0</v>
      </c>
      <c r="M765" s="217" t="str">
        <f t="shared" ca="1" si="96"/>
        <v>C2</v>
      </c>
      <c r="N765" s="217" t="str">
        <f t="shared" ca="1" si="97"/>
        <v>C2</v>
      </c>
    </row>
    <row r="766" spans="1:14" s="101" customFormat="1" ht="36" customHeight="1" x14ac:dyDescent="0.2">
      <c r="A766" s="65" t="s">
        <v>258</v>
      </c>
      <c r="B766" s="49" t="s">
        <v>715</v>
      </c>
      <c r="C766" s="50" t="s">
        <v>49</v>
      </c>
      <c r="D766" s="51" t="s">
        <v>374</v>
      </c>
      <c r="E766" s="52"/>
      <c r="F766" s="62"/>
      <c r="G766" s="64"/>
      <c r="H766" s="55">
        <f t="shared" ref="H766" si="109">ROUND(G766*F766,2)</f>
        <v>0</v>
      </c>
      <c r="I766" s="214" t="str">
        <f t="shared" ca="1" si="94"/>
        <v>LOCKED</v>
      </c>
      <c r="J766" s="215" t="str">
        <f t="shared" si="98"/>
        <v>B200Planing of PavementCW 3450-R6</v>
      </c>
      <c r="K766" s="216">
        <f>MATCH(J766,'[4]Pay Items'!$K$1:$K$646,0)</f>
        <v>329</v>
      </c>
      <c r="L766" s="217" t="str">
        <f t="shared" ca="1" si="95"/>
        <v>F0</v>
      </c>
      <c r="M766" s="217" t="str">
        <f t="shared" ca="1" si="96"/>
        <v>C2</v>
      </c>
      <c r="N766" s="217" t="str">
        <f t="shared" ca="1" si="97"/>
        <v>C2</v>
      </c>
    </row>
    <row r="767" spans="1:14" s="101" customFormat="1" ht="36" customHeight="1" x14ac:dyDescent="0.2">
      <c r="A767" s="65" t="s">
        <v>259</v>
      </c>
      <c r="B767" s="58" t="s">
        <v>185</v>
      </c>
      <c r="C767" s="50" t="s">
        <v>387</v>
      </c>
      <c r="D767" s="51" t="s">
        <v>115</v>
      </c>
      <c r="E767" s="52" t="s">
        <v>120</v>
      </c>
      <c r="F767" s="53">
        <v>860</v>
      </c>
      <c r="G767" s="54"/>
      <c r="H767" s="55">
        <f t="shared" si="100"/>
        <v>0</v>
      </c>
      <c r="I767" s="214" t="str">
        <f t="shared" ca="1" si="94"/>
        <v/>
      </c>
      <c r="J767" s="215" t="str">
        <f t="shared" si="98"/>
        <v>B2011 - 50 mm Depth (Asphalt)m²</v>
      </c>
      <c r="K767" s="216">
        <f>MATCH(J767,'[4]Pay Items'!$K$1:$K$646,0)</f>
        <v>330</v>
      </c>
      <c r="L767" s="217" t="str">
        <f t="shared" ca="1" si="95"/>
        <v>F0</v>
      </c>
      <c r="M767" s="217" t="str">
        <f t="shared" ca="1" si="96"/>
        <v>C2</v>
      </c>
      <c r="N767" s="217" t="str">
        <f t="shared" ca="1" si="97"/>
        <v>C2</v>
      </c>
    </row>
    <row r="768" spans="1:14" s="101" customFormat="1" ht="36" customHeight="1" x14ac:dyDescent="0.2">
      <c r="A768" s="65" t="s">
        <v>260</v>
      </c>
      <c r="B768" s="58" t="s">
        <v>186</v>
      </c>
      <c r="C768" s="50" t="s">
        <v>47</v>
      </c>
      <c r="D768" s="51" t="s">
        <v>115</v>
      </c>
      <c r="E768" s="52" t="s">
        <v>120</v>
      </c>
      <c r="F768" s="53">
        <v>860</v>
      </c>
      <c r="G768" s="54"/>
      <c r="H768" s="55">
        <f t="shared" si="100"/>
        <v>0</v>
      </c>
      <c r="I768" s="214" t="str">
        <f t="shared" ca="1" si="94"/>
        <v/>
      </c>
      <c r="J768" s="215" t="str">
        <f t="shared" si="98"/>
        <v>B20250 - 100 mm Depth (Asphalt)m²</v>
      </c>
      <c r="K768" s="216">
        <f>MATCH(J768,'[4]Pay Items'!$K$1:$K$646,0)</f>
        <v>331</v>
      </c>
      <c r="L768" s="217" t="str">
        <f t="shared" ca="1" si="95"/>
        <v>F0</v>
      </c>
      <c r="M768" s="217" t="str">
        <f t="shared" ca="1" si="96"/>
        <v>C2</v>
      </c>
      <c r="N768" s="217" t="str">
        <f t="shared" ca="1" si="97"/>
        <v>C2</v>
      </c>
    </row>
    <row r="769" spans="1:14" s="101" customFormat="1" ht="36" customHeight="1" x14ac:dyDescent="0.2">
      <c r="A769" s="65" t="s">
        <v>289</v>
      </c>
      <c r="B769" s="49" t="s">
        <v>716</v>
      </c>
      <c r="C769" s="50" t="s">
        <v>442</v>
      </c>
      <c r="D769" s="51" t="s">
        <v>451</v>
      </c>
      <c r="E769" s="52"/>
      <c r="F769" s="62"/>
      <c r="G769" s="64"/>
      <c r="H769" s="55">
        <f t="shared" ref="H769" si="110">ROUND(G769*F769,2)</f>
        <v>0</v>
      </c>
      <c r="I769" s="214" t="str">
        <f t="shared" ca="1" si="94"/>
        <v>LOCKED</v>
      </c>
      <c r="J769" s="215" t="str">
        <f t="shared" si="98"/>
        <v>B206Supply and Install Pavement Repair FabricCW 3140-R1</v>
      </c>
      <c r="K769" s="216">
        <f>MATCH(J769,'[4]Pay Items'!$K$1:$K$646,0)</f>
        <v>335</v>
      </c>
      <c r="L769" s="217" t="str">
        <f t="shared" ca="1" si="95"/>
        <v>F0</v>
      </c>
      <c r="M769" s="217" t="str">
        <f t="shared" ca="1" si="96"/>
        <v>C2</v>
      </c>
      <c r="N769" s="217" t="str">
        <f t="shared" ca="1" si="97"/>
        <v>C2</v>
      </c>
    </row>
    <row r="770" spans="1:14" s="101" customFormat="1" ht="36" customHeight="1" x14ac:dyDescent="0.2">
      <c r="A770" s="65" t="s">
        <v>440</v>
      </c>
      <c r="B770" s="58" t="s">
        <v>185</v>
      </c>
      <c r="C770" s="50" t="s">
        <v>441</v>
      </c>
      <c r="D770" s="51"/>
      <c r="E770" s="52" t="s">
        <v>120</v>
      </c>
      <c r="F770" s="68">
        <v>1500</v>
      </c>
      <c r="G770" s="54"/>
      <c r="H770" s="55">
        <f t="shared" si="100"/>
        <v>0</v>
      </c>
      <c r="I770" s="214" t="str">
        <f t="shared" ca="1" si="94"/>
        <v/>
      </c>
      <c r="J770" s="215" t="str">
        <f t="shared" si="98"/>
        <v>B206BType Bm²</v>
      </c>
      <c r="K770" s="216">
        <f>MATCH(J770,'[4]Pay Items'!$K$1:$K$646,0)</f>
        <v>337</v>
      </c>
      <c r="L770" s="217" t="str">
        <f t="shared" ca="1" si="95"/>
        <v>F0</v>
      </c>
      <c r="M770" s="217" t="str">
        <f t="shared" ca="1" si="96"/>
        <v>C2</v>
      </c>
      <c r="N770" s="217" t="str">
        <f t="shared" ca="1" si="97"/>
        <v>C2</v>
      </c>
    </row>
    <row r="771" spans="1:14" s="101" customFormat="1" ht="36" customHeight="1" x14ac:dyDescent="0.2">
      <c r="A771" s="66" t="s">
        <v>362</v>
      </c>
      <c r="B771" s="49" t="s">
        <v>717</v>
      </c>
      <c r="C771" s="50" t="s">
        <v>370</v>
      </c>
      <c r="D771" s="51" t="s">
        <v>375</v>
      </c>
      <c r="E771" s="52" t="s">
        <v>123</v>
      </c>
      <c r="F771" s="68">
        <v>8</v>
      </c>
      <c r="G771" s="99"/>
      <c r="H771" s="55">
        <f t="shared" si="100"/>
        <v>0</v>
      </c>
      <c r="I771" s="214" t="str">
        <f t="shared" ca="1" si="94"/>
        <v/>
      </c>
      <c r="J771" s="215" t="str">
        <f t="shared" si="98"/>
        <v>B219Detectable Warning Surface TilesCW 3326-R3each</v>
      </c>
      <c r="K771" s="216">
        <f>MATCH(J771,'[4]Pay Items'!$K$1:$K$646,0)</f>
        <v>341</v>
      </c>
      <c r="L771" s="217" t="str">
        <f t="shared" ca="1" si="95"/>
        <v>F0</v>
      </c>
      <c r="M771" s="217" t="str">
        <f t="shared" ca="1" si="96"/>
        <v>C2</v>
      </c>
      <c r="N771" s="217" t="str">
        <f t="shared" ca="1" si="97"/>
        <v>C2</v>
      </c>
    </row>
    <row r="772" spans="1:14" s="101" customFormat="1" ht="36" customHeight="1" x14ac:dyDescent="0.2">
      <c r="A772" s="102"/>
      <c r="B772" s="70"/>
      <c r="C772" s="61" t="s">
        <v>132</v>
      </c>
      <c r="D772" s="62"/>
      <c r="E772" s="71"/>
      <c r="F772" s="62"/>
      <c r="G772" s="64"/>
      <c r="H772" s="55">
        <f t="shared" ref="H772" si="111">ROUND(G772*F772,2)</f>
        <v>0</v>
      </c>
      <c r="I772" s="214" t="str">
        <f t="shared" ca="1" si="94"/>
        <v>LOCKED</v>
      </c>
      <c r="J772" s="215" t="str">
        <f t="shared" si="98"/>
        <v>JOINT AND CRACK SEALING</v>
      </c>
      <c r="K772" s="216">
        <f>MATCH(J772,'[4]Pay Items'!$K$1:$K$646,0)</f>
        <v>436</v>
      </c>
      <c r="L772" s="217" t="str">
        <f t="shared" ca="1" si="95"/>
        <v>F0</v>
      </c>
      <c r="M772" s="217" t="str">
        <f t="shared" ca="1" si="96"/>
        <v>C2</v>
      </c>
      <c r="N772" s="217" t="str">
        <f t="shared" ca="1" si="97"/>
        <v>C2</v>
      </c>
    </row>
    <row r="773" spans="1:14" s="101" customFormat="1" ht="36" customHeight="1" x14ac:dyDescent="0.2">
      <c r="A773" s="48" t="s">
        <v>277</v>
      </c>
      <c r="B773" s="49" t="s">
        <v>718</v>
      </c>
      <c r="C773" s="50" t="s">
        <v>48</v>
      </c>
      <c r="D773" s="51" t="s">
        <v>343</v>
      </c>
      <c r="E773" s="52" t="s">
        <v>124</v>
      </c>
      <c r="F773" s="68">
        <v>300</v>
      </c>
      <c r="G773" s="54"/>
      <c r="H773" s="55">
        <f t="shared" si="100"/>
        <v>0</v>
      </c>
      <c r="I773" s="214" t="str">
        <f t="shared" ca="1" si="94"/>
        <v/>
      </c>
      <c r="J773" s="215" t="str">
        <f t="shared" si="98"/>
        <v>D006Reflective Crack MaintenanceCW 3250-R7m</v>
      </c>
      <c r="K773" s="216">
        <f>MATCH(J773,'[4]Pay Items'!$K$1:$K$646,0)</f>
        <v>442</v>
      </c>
      <c r="L773" s="217" t="str">
        <f t="shared" ca="1" si="95"/>
        <v>F0</v>
      </c>
      <c r="M773" s="217" t="str">
        <f t="shared" ca="1" si="96"/>
        <v>C2</v>
      </c>
      <c r="N773" s="217" t="str">
        <f t="shared" ca="1" si="97"/>
        <v>C2</v>
      </c>
    </row>
    <row r="774" spans="1:14" s="101" customFormat="1" ht="48" customHeight="1" x14ac:dyDescent="0.2">
      <c r="A774" s="102"/>
      <c r="B774" s="70"/>
      <c r="C774" s="61" t="s">
        <v>133</v>
      </c>
      <c r="D774" s="62"/>
      <c r="E774" s="71"/>
      <c r="F774" s="62"/>
      <c r="G774" s="64"/>
      <c r="H774" s="55">
        <f t="shared" ref="H774:H775" si="112">ROUND(G774*F774,2)</f>
        <v>0</v>
      </c>
      <c r="I774" s="214" t="str">
        <f t="shared" ca="1" si="94"/>
        <v>LOCKED</v>
      </c>
      <c r="J774" s="215" t="str">
        <f t="shared" si="98"/>
        <v>ASSOCIATED DRAINAGE AND UNDERGROUND WORKS</v>
      </c>
      <c r="K774" s="216">
        <f>MATCH(J774,'[4]Pay Items'!$K$1:$K$646,0)</f>
        <v>444</v>
      </c>
      <c r="L774" s="217" t="str">
        <f t="shared" ca="1" si="95"/>
        <v>F0</v>
      </c>
      <c r="M774" s="217" t="str">
        <f t="shared" ca="1" si="96"/>
        <v>C2</v>
      </c>
      <c r="N774" s="217" t="str">
        <f t="shared" ca="1" si="97"/>
        <v>C2</v>
      </c>
    </row>
    <row r="775" spans="1:14" s="101" customFormat="1" ht="36" customHeight="1" x14ac:dyDescent="0.2">
      <c r="A775" s="48" t="s">
        <v>140</v>
      </c>
      <c r="B775" s="49" t="s">
        <v>719</v>
      </c>
      <c r="C775" s="50" t="s">
        <v>222</v>
      </c>
      <c r="D775" s="51" t="s">
        <v>3</v>
      </c>
      <c r="E775" s="52"/>
      <c r="F775" s="62"/>
      <c r="G775" s="64"/>
      <c r="H775" s="55">
        <f t="shared" si="112"/>
        <v>0</v>
      </c>
      <c r="I775" s="214" t="str">
        <f t="shared" ref="I775:I838" ca="1" si="113">IF(CELL("protect",$G775)=1, "LOCKED", "")</f>
        <v>LOCKED</v>
      </c>
      <c r="J775" s="215" t="str">
        <f t="shared" si="98"/>
        <v>E003Catch BasinCW 2130-R12</v>
      </c>
      <c r="K775" s="216">
        <f>MATCH(J775,'[4]Pay Items'!$K$1:$K$646,0)</f>
        <v>445</v>
      </c>
      <c r="L775" s="217" t="str">
        <f t="shared" ref="L775:L838" ca="1" si="114">CELL("format",$F775)</f>
        <v>F0</v>
      </c>
      <c r="M775" s="217" t="str">
        <f t="shared" ref="M775:M838" ca="1" si="115">CELL("format",$G775)</f>
        <v>C2</v>
      </c>
      <c r="N775" s="217" t="str">
        <f t="shared" ref="N775:N838" ca="1" si="116">CELL("format",$H775)</f>
        <v>C2</v>
      </c>
    </row>
    <row r="776" spans="1:14" s="101" customFormat="1" ht="36" customHeight="1" x14ac:dyDescent="0.2">
      <c r="A776" s="48" t="s">
        <v>141</v>
      </c>
      <c r="B776" s="58" t="s">
        <v>185</v>
      </c>
      <c r="C776" s="50" t="s">
        <v>378</v>
      </c>
      <c r="D776" s="51"/>
      <c r="E776" s="52" t="s">
        <v>123</v>
      </c>
      <c r="F776" s="68">
        <v>4</v>
      </c>
      <c r="G776" s="54"/>
      <c r="H776" s="55">
        <f t="shared" si="100"/>
        <v>0</v>
      </c>
      <c r="I776" s="214" t="str">
        <f t="shared" ca="1" si="113"/>
        <v/>
      </c>
      <c r="J776" s="215" t="str">
        <f t="shared" ref="J776:J839" si="117">CLEAN(CONCATENATE(TRIM($A776),TRIM($C776),IF(LEFT($D776)&lt;&gt;"E",TRIM($D776),),TRIM($E776)))</f>
        <v>E004SD-024, 1200 mm deepeach</v>
      </c>
      <c r="K776" s="216">
        <f>MATCH(J776,'[4]Pay Items'!$K$1:$K$646,0)</f>
        <v>446</v>
      </c>
      <c r="L776" s="217" t="str">
        <f t="shared" ca="1" si="114"/>
        <v>F0</v>
      </c>
      <c r="M776" s="217" t="str">
        <f t="shared" ca="1" si="115"/>
        <v>C2</v>
      </c>
      <c r="N776" s="217" t="str">
        <f t="shared" ca="1" si="116"/>
        <v>C2</v>
      </c>
    </row>
    <row r="777" spans="1:14" s="101" customFormat="1" ht="36" customHeight="1" x14ac:dyDescent="0.2">
      <c r="A777" s="48" t="s">
        <v>144</v>
      </c>
      <c r="B777" s="49" t="s">
        <v>720</v>
      </c>
      <c r="C777" s="50" t="s">
        <v>225</v>
      </c>
      <c r="D777" s="51" t="s">
        <v>3</v>
      </c>
      <c r="E777" s="52"/>
      <c r="F777" s="62"/>
      <c r="G777" s="64"/>
      <c r="H777" s="55">
        <f t="shared" ref="H777:H778" si="118">ROUND(G777*F777,2)</f>
        <v>0</v>
      </c>
      <c r="I777" s="214" t="str">
        <f t="shared" ca="1" si="113"/>
        <v>LOCKED</v>
      </c>
      <c r="J777" s="215" t="str">
        <f t="shared" si="117"/>
        <v>E008Sewer ServiceCW 2130-R12</v>
      </c>
      <c r="K777" s="216">
        <f>MATCH(J777,'[4]Pay Items'!$K$1:$K$646,0)</f>
        <v>457</v>
      </c>
      <c r="L777" s="217" t="str">
        <f t="shared" ca="1" si="114"/>
        <v>F0</v>
      </c>
      <c r="M777" s="217" t="str">
        <f t="shared" ca="1" si="115"/>
        <v>C2</v>
      </c>
      <c r="N777" s="217" t="str">
        <f t="shared" ca="1" si="116"/>
        <v>C2</v>
      </c>
    </row>
    <row r="778" spans="1:14" s="101" customFormat="1" ht="36" customHeight="1" x14ac:dyDescent="0.2">
      <c r="A778" s="48" t="s">
        <v>22</v>
      </c>
      <c r="B778" s="58" t="s">
        <v>185</v>
      </c>
      <c r="C778" s="50" t="s">
        <v>477</v>
      </c>
      <c r="D778" s="51"/>
      <c r="E778" s="52"/>
      <c r="F778" s="62"/>
      <c r="G778" s="64"/>
      <c r="H778" s="55">
        <f t="shared" si="118"/>
        <v>0</v>
      </c>
      <c r="I778" s="214" t="str">
        <f t="shared" ca="1" si="113"/>
        <v>LOCKED</v>
      </c>
      <c r="J778" s="215" t="str">
        <f t="shared" si="117"/>
        <v>E009250 mm, PVC</v>
      </c>
      <c r="K778" s="216" t="e">
        <f>MATCH(J778,'[4]Pay Items'!$K$1:$K$646,0)</f>
        <v>#N/A</v>
      </c>
      <c r="L778" s="217" t="str">
        <f t="shared" ca="1" si="114"/>
        <v>F0</v>
      </c>
      <c r="M778" s="217" t="str">
        <f t="shared" ca="1" si="115"/>
        <v>C2</v>
      </c>
      <c r="N778" s="217" t="str">
        <f t="shared" ca="1" si="116"/>
        <v>C2</v>
      </c>
    </row>
    <row r="779" spans="1:14" s="101" customFormat="1" ht="48" customHeight="1" x14ac:dyDescent="0.2">
      <c r="A779" s="48" t="s">
        <v>23</v>
      </c>
      <c r="B779" s="67" t="s">
        <v>322</v>
      </c>
      <c r="C779" s="50" t="s">
        <v>565</v>
      </c>
      <c r="D779" s="51"/>
      <c r="E779" s="52" t="s">
        <v>124</v>
      </c>
      <c r="F779" s="68">
        <v>10</v>
      </c>
      <c r="G779" s="54"/>
      <c r="H779" s="55">
        <f t="shared" si="100"/>
        <v>0</v>
      </c>
      <c r="I779" s="214" t="str">
        <f t="shared" ca="1" si="113"/>
        <v/>
      </c>
      <c r="J779" s="215" t="str">
        <f t="shared" si="117"/>
        <v>E010In a Trench, Class 3 Sand Bedding, Class 3 Backfillm</v>
      </c>
      <c r="K779" s="216" t="e">
        <f>MATCH(J779,'[4]Pay Items'!$K$1:$K$646,0)</f>
        <v>#N/A</v>
      </c>
      <c r="L779" s="217" t="str">
        <f t="shared" ca="1" si="114"/>
        <v>F0</v>
      </c>
      <c r="M779" s="217" t="str">
        <f t="shared" ca="1" si="115"/>
        <v>C2</v>
      </c>
      <c r="N779" s="217" t="str">
        <f t="shared" ca="1" si="116"/>
        <v>C2</v>
      </c>
    </row>
    <row r="780" spans="1:14" s="101" customFormat="1" ht="36" customHeight="1" x14ac:dyDescent="0.2">
      <c r="A780" s="48" t="s">
        <v>28</v>
      </c>
      <c r="B780" s="49" t="s">
        <v>721</v>
      </c>
      <c r="C780" s="73" t="s">
        <v>396</v>
      </c>
      <c r="D780" s="74" t="s">
        <v>397</v>
      </c>
      <c r="E780" s="52"/>
      <c r="F780" s="62"/>
      <c r="G780" s="64"/>
      <c r="H780" s="55">
        <f t="shared" ref="H780" si="119">ROUND(G780*F780,2)</f>
        <v>0</v>
      </c>
      <c r="I780" s="214" t="str">
        <f t="shared" ca="1" si="113"/>
        <v>LOCKED</v>
      </c>
      <c r="J780" s="215" t="str">
        <f t="shared" si="117"/>
        <v>E023Frames &amp; CoversCW 3210-R8</v>
      </c>
      <c r="K780" s="216">
        <f>MATCH(J780,'[4]Pay Items'!$K$1:$K$646,0)</f>
        <v>511</v>
      </c>
      <c r="L780" s="217" t="str">
        <f t="shared" ca="1" si="114"/>
        <v>F0</v>
      </c>
      <c r="M780" s="217" t="str">
        <f t="shared" ca="1" si="115"/>
        <v>C2</v>
      </c>
      <c r="N780" s="217" t="str">
        <f t="shared" ca="1" si="116"/>
        <v>C2</v>
      </c>
    </row>
    <row r="781" spans="1:14" s="101" customFormat="1" ht="48" customHeight="1" x14ac:dyDescent="0.2">
      <c r="A781" s="48" t="s">
        <v>29</v>
      </c>
      <c r="B781" s="58" t="s">
        <v>185</v>
      </c>
      <c r="C781" s="75" t="s">
        <v>425</v>
      </c>
      <c r="D781" s="51"/>
      <c r="E781" s="52" t="s">
        <v>123</v>
      </c>
      <c r="F781" s="68">
        <v>3</v>
      </c>
      <c r="G781" s="54"/>
      <c r="H781" s="55">
        <f t="shared" si="100"/>
        <v>0</v>
      </c>
      <c r="I781" s="214" t="str">
        <f t="shared" ca="1" si="113"/>
        <v/>
      </c>
      <c r="J781" s="215" t="str">
        <f t="shared" si="117"/>
        <v>E024AP-006 - Standard Frame for Manhole and Catch Basineach</v>
      </c>
      <c r="K781" s="216">
        <f>MATCH(J781,'[4]Pay Items'!$K$1:$K$646,0)</f>
        <v>512</v>
      </c>
      <c r="L781" s="217" t="str">
        <f t="shared" ca="1" si="114"/>
        <v>F0</v>
      </c>
      <c r="M781" s="217" t="str">
        <f t="shared" ca="1" si="115"/>
        <v>C2</v>
      </c>
      <c r="N781" s="217" t="str">
        <f t="shared" ca="1" si="116"/>
        <v>C2</v>
      </c>
    </row>
    <row r="782" spans="1:14" s="101" customFormat="1" ht="48" customHeight="1" x14ac:dyDescent="0.2">
      <c r="A782" s="48" t="s">
        <v>30</v>
      </c>
      <c r="B782" s="58" t="s">
        <v>186</v>
      </c>
      <c r="C782" s="75" t="s">
        <v>426</v>
      </c>
      <c r="D782" s="51"/>
      <c r="E782" s="52" t="s">
        <v>123</v>
      </c>
      <c r="F782" s="68">
        <v>3</v>
      </c>
      <c r="G782" s="54"/>
      <c r="H782" s="55">
        <f t="shared" si="100"/>
        <v>0</v>
      </c>
      <c r="I782" s="214" t="str">
        <f t="shared" ca="1" si="113"/>
        <v/>
      </c>
      <c r="J782" s="215" t="str">
        <f t="shared" si="117"/>
        <v>E025AP-007 - Standard Solid Cover for Standard Frameeach</v>
      </c>
      <c r="K782" s="216">
        <f>MATCH(J782,'[4]Pay Items'!$K$1:$K$646,0)</f>
        <v>513</v>
      </c>
      <c r="L782" s="217" t="str">
        <f t="shared" ca="1" si="114"/>
        <v>F0</v>
      </c>
      <c r="M782" s="217" t="str">
        <f t="shared" ca="1" si="115"/>
        <v>C2</v>
      </c>
      <c r="N782" s="217" t="str">
        <f t="shared" ca="1" si="116"/>
        <v>C2</v>
      </c>
    </row>
    <row r="783" spans="1:14" s="101" customFormat="1" ht="36" customHeight="1" x14ac:dyDescent="0.2">
      <c r="A783" s="48" t="s">
        <v>38</v>
      </c>
      <c r="B783" s="49" t="s">
        <v>722</v>
      </c>
      <c r="C783" s="77" t="s">
        <v>228</v>
      </c>
      <c r="D783" s="51" t="s">
        <v>3</v>
      </c>
      <c r="E783" s="52"/>
      <c r="F783" s="62"/>
      <c r="G783" s="64"/>
      <c r="H783" s="55">
        <f t="shared" ref="H783:H784" si="120">ROUND(G783*F783,2)</f>
        <v>0</v>
      </c>
      <c r="I783" s="214" t="str">
        <f t="shared" ca="1" si="113"/>
        <v>LOCKED</v>
      </c>
      <c r="J783" s="215" t="str">
        <f t="shared" si="117"/>
        <v>E036Connecting to Existing SewerCW 2130-R12</v>
      </c>
      <c r="K783" s="216">
        <f>MATCH(J783,'[4]Pay Items'!$K$1:$K$646,0)</f>
        <v>540</v>
      </c>
      <c r="L783" s="217" t="str">
        <f t="shared" ca="1" si="114"/>
        <v>F0</v>
      </c>
      <c r="M783" s="217" t="str">
        <f t="shared" ca="1" si="115"/>
        <v>C2</v>
      </c>
      <c r="N783" s="217" t="str">
        <f t="shared" ca="1" si="116"/>
        <v>C2</v>
      </c>
    </row>
    <row r="784" spans="1:14" s="101" customFormat="1" ht="36" customHeight="1" x14ac:dyDescent="0.2">
      <c r="A784" s="48" t="s">
        <v>39</v>
      </c>
      <c r="B784" s="58" t="s">
        <v>185</v>
      </c>
      <c r="C784" s="77" t="s">
        <v>480</v>
      </c>
      <c r="D784" s="51"/>
      <c r="E784" s="52"/>
      <c r="F784" s="62"/>
      <c r="G784" s="64"/>
      <c r="H784" s="55">
        <f t="shared" si="120"/>
        <v>0</v>
      </c>
      <c r="I784" s="214" t="str">
        <f t="shared" ca="1" si="113"/>
        <v>LOCKED</v>
      </c>
      <c r="J784" s="215" t="str">
        <f t="shared" si="117"/>
        <v>E037250 mm PVC Connecting Pipe</v>
      </c>
      <c r="K784" s="216" t="e">
        <f>MATCH(J784,'[4]Pay Items'!$K$1:$K$646,0)</f>
        <v>#N/A</v>
      </c>
      <c r="L784" s="217" t="str">
        <f t="shared" ca="1" si="114"/>
        <v>F0</v>
      </c>
      <c r="M784" s="217" t="str">
        <f t="shared" ca="1" si="115"/>
        <v>C2</v>
      </c>
      <c r="N784" s="217" t="str">
        <f t="shared" ca="1" si="116"/>
        <v>C2</v>
      </c>
    </row>
    <row r="785" spans="1:14" s="101" customFormat="1" ht="36" customHeight="1" x14ac:dyDescent="0.2">
      <c r="A785" s="76" t="s">
        <v>40</v>
      </c>
      <c r="B785" s="67" t="s">
        <v>322</v>
      </c>
      <c r="C785" s="50" t="s">
        <v>632</v>
      </c>
      <c r="D785" s="51"/>
      <c r="E785" s="52" t="s">
        <v>123</v>
      </c>
      <c r="F785" s="68">
        <v>3</v>
      </c>
      <c r="G785" s="54"/>
      <c r="H785" s="55">
        <f t="shared" si="100"/>
        <v>0</v>
      </c>
      <c r="I785" s="214" t="str">
        <f t="shared" ca="1" si="113"/>
        <v/>
      </c>
      <c r="J785" s="215" t="str">
        <f t="shared" si="117"/>
        <v>E038Connecting to 300 mm Clay Combined Sewereach</v>
      </c>
      <c r="K785" s="216" t="e">
        <f>MATCH(J785,'[4]Pay Items'!$K$1:$K$646,0)</f>
        <v>#N/A</v>
      </c>
      <c r="L785" s="217" t="str">
        <f t="shared" ca="1" si="114"/>
        <v>F0</v>
      </c>
      <c r="M785" s="217" t="str">
        <f t="shared" ca="1" si="115"/>
        <v>C2</v>
      </c>
      <c r="N785" s="217" t="str">
        <f t="shared" ca="1" si="116"/>
        <v>C2</v>
      </c>
    </row>
    <row r="786" spans="1:14" s="101" customFormat="1" ht="48" customHeight="1" x14ac:dyDescent="0.2">
      <c r="A786" s="48" t="s">
        <v>43</v>
      </c>
      <c r="B786" s="49" t="s">
        <v>723</v>
      </c>
      <c r="C786" s="77" t="s">
        <v>337</v>
      </c>
      <c r="D786" s="51" t="s">
        <v>3</v>
      </c>
      <c r="E786" s="52"/>
      <c r="F786" s="62"/>
      <c r="G786" s="64"/>
      <c r="H786" s="55">
        <f t="shared" ref="H786" si="121">ROUND(G786*F786,2)</f>
        <v>0</v>
      </c>
      <c r="I786" s="214" t="str">
        <f t="shared" ca="1" si="113"/>
        <v>LOCKED</v>
      </c>
      <c r="J786" s="215" t="str">
        <f t="shared" si="117"/>
        <v>E042Connecting New Sewer Service to Existing Sewer ServiceCW 2130-R12</v>
      </c>
      <c r="K786" s="216">
        <f>MATCH(J786,'[4]Pay Items'!$K$1:$K$646,0)</f>
        <v>548</v>
      </c>
      <c r="L786" s="217" t="str">
        <f t="shared" ca="1" si="114"/>
        <v>F0</v>
      </c>
      <c r="M786" s="217" t="str">
        <f t="shared" ca="1" si="115"/>
        <v>C2</v>
      </c>
      <c r="N786" s="217" t="str">
        <f t="shared" ca="1" si="116"/>
        <v>C2</v>
      </c>
    </row>
    <row r="787" spans="1:14" s="101" customFormat="1" ht="36" customHeight="1" x14ac:dyDescent="0.2">
      <c r="A787" s="48" t="s">
        <v>44</v>
      </c>
      <c r="B787" s="58" t="s">
        <v>185</v>
      </c>
      <c r="C787" s="77" t="s">
        <v>388</v>
      </c>
      <c r="D787" s="51"/>
      <c r="E787" s="52" t="s">
        <v>123</v>
      </c>
      <c r="F787" s="68">
        <v>1</v>
      </c>
      <c r="G787" s="54"/>
      <c r="H787" s="55">
        <f t="shared" si="100"/>
        <v>0</v>
      </c>
      <c r="I787" s="214" t="str">
        <f t="shared" ca="1" si="113"/>
        <v/>
      </c>
      <c r="J787" s="215" t="str">
        <f t="shared" si="117"/>
        <v>E043250 mmeach</v>
      </c>
      <c r="K787" s="216" t="e">
        <f>MATCH(J787,'[4]Pay Items'!$K$1:$K$646,0)</f>
        <v>#N/A</v>
      </c>
      <c r="L787" s="217" t="str">
        <f t="shared" ca="1" si="114"/>
        <v>F0</v>
      </c>
      <c r="M787" s="217" t="str">
        <f t="shared" ca="1" si="115"/>
        <v>C2</v>
      </c>
      <c r="N787" s="217" t="str">
        <f t="shared" ca="1" si="116"/>
        <v>C2</v>
      </c>
    </row>
    <row r="788" spans="1:14" s="101" customFormat="1" ht="36" customHeight="1" x14ac:dyDescent="0.2">
      <c r="A788" s="48" t="s">
        <v>231</v>
      </c>
      <c r="B788" s="49" t="s">
        <v>724</v>
      </c>
      <c r="C788" s="50" t="s">
        <v>320</v>
      </c>
      <c r="D788" s="51" t="s">
        <v>3</v>
      </c>
      <c r="E788" s="52" t="s">
        <v>123</v>
      </c>
      <c r="F788" s="68">
        <v>4</v>
      </c>
      <c r="G788" s="54"/>
      <c r="H788" s="55">
        <f t="shared" si="100"/>
        <v>0</v>
      </c>
      <c r="I788" s="214" t="str">
        <f t="shared" ca="1" si="113"/>
        <v/>
      </c>
      <c r="J788" s="215" t="str">
        <f t="shared" si="117"/>
        <v>E046Removal of Existing Catch BasinsCW 2130-R12each</v>
      </c>
      <c r="K788" s="216">
        <f>MATCH(J788,'[4]Pay Items'!$K$1:$K$646,0)</f>
        <v>552</v>
      </c>
      <c r="L788" s="217" t="str">
        <f t="shared" ca="1" si="114"/>
        <v>F0</v>
      </c>
      <c r="M788" s="217" t="str">
        <f t="shared" ca="1" si="115"/>
        <v>C2</v>
      </c>
      <c r="N788" s="217" t="str">
        <f t="shared" ca="1" si="116"/>
        <v>C2</v>
      </c>
    </row>
    <row r="789" spans="1:14" s="101" customFormat="1" ht="36" customHeight="1" x14ac:dyDescent="0.2">
      <c r="A789" s="102"/>
      <c r="B789" s="80"/>
      <c r="C789" s="61" t="s">
        <v>134</v>
      </c>
      <c r="D789" s="62"/>
      <c r="E789" s="71"/>
      <c r="F789" s="62"/>
      <c r="G789" s="64"/>
      <c r="H789" s="55">
        <f t="shared" ref="H789" si="122">ROUND(G789*F789,2)</f>
        <v>0</v>
      </c>
      <c r="I789" s="214" t="str">
        <f t="shared" ca="1" si="113"/>
        <v>LOCKED</v>
      </c>
      <c r="J789" s="215" t="str">
        <f t="shared" si="117"/>
        <v>ADJUSTMENTS</v>
      </c>
      <c r="K789" s="216">
        <f>MATCH(J789,'[4]Pay Items'!$K$1:$K$646,0)</f>
        <v>589</v>
      </c>
      <c r="L789" s="217" t="str">
        <f t="shared" ca="1" si="114"/>
        <v>F0</v>
      </c>
      <c r="M789" s="217" t="str">
        <f t="shared" ca="1" si="115"/>
        <v>C2</v>
      </c>
      <c r="N789" s="217" t="str">
        <f t="shared" ca="1" si="116"/>
        <v>C2</v>
      </c>
    </row>
    <row r="790" spans="1:14" s="101" customFormat="1" ht="36" customHeight="1" x14ac:dyDescent="0.2">
      <c r="A790" s="48" t="s">
        <v>145</v>
      </c>
      <c r="B790" s="49" t="s">
        <v>725</v>
      </c>
      <c r="C790" s="75" t="s">
        <v>398</v>
      </c>
      <c r="D790" s="74" t="s">
        <v>397</v>
      </c>
      <c r="E790" s="52" t="s">
        <v>123</v>
      </c>
      <c r="F790" s="68">
        <v>3</v>
      </c>
      <c r="G790" s="54"/>
      <c r="H790" s="55">
        <f t="shared" ref="H790:H802" si="123">ROUND(G790*F790,2)</f>
        <v>0</v>
      </c>
      <c r="I790" s="214" t="str">
        <f t="shared" ca="1" si="113"/>
        <v/>
      </c>
      <c r="J790" s="215" t="str">
        <f t="shared" si="117"/>
        <v>F001Adjustment of Manholes/Catch Basins FramesCW 3210-R8each</v>
      </c>
      <c r="K790" s="216">
        <f>MATCH(J790,'[4]Pay Items'!$K$1:$K$646,0)</f>
        <v>590</v>
      </c>
      <c r="L790" s="217" t="str">
        <f t="shared" ca="1" si="114"/>
        <v>F0</v>
      </c>
      <c r="M790" s="217" t="str">
        <f t="shared" ca="1" si="115"/>
        <v>C2</v>
      </c>
      <c r="N790" s="217" t="str">
        <f t="shared" ca="1" si="116"/>
        <v>C2</v>
      </c>
    </row>
    <row r="791" spans="1:14" s="101" customFormat="1" ht="36" customHeight="1" x14ac:dyDescent="0.2">
      <c r="A791" s="48" t="s">
        <v>146</v>
      </c>
      <c r="B791" s="49" t="s">
        <v>726</v>
      </c>
      <c r="C791" s="50" t="s">
        <v>316</v>
      </c>
      <c r="D791" s="51" t="s">
        <v>3</v>
      </c>
      <c r="E791" s="52"/>
      <c r="F791" s="62"/>
      <c r="G791" s="64"/>
      <c r="H791" s="55">
        <f t="shared" si="123"/>
        <v>0</v>
      </c>
      <c r="I791" s="214" t="str">
        <f t="shared" ca="1" si="113"/>
        <v>LOCKED</v>
      </c>
      <c r="J791" s="215" t="str">
        <f t="shared" si="117"/>
        <v>F002Replacing Existing RisersCW 2130-R12</v>
      </c>
      <c r="K791" s="216">
        <f>MATCH(J791,'[4]Pay Items'!$K$1:$K$646,0)</f>
        <v>591</v>
      </c>
      <c r="L791" s="217" t="str">
        <f t="shared" ca="1" si="114"/>
        <v>F0</v>
      </c>
      <c r="M791" s="217" t="str">
        <f t="shared" ca="1" si="115"/>
        <v>C2</v>
      </c>
      <c r="N791" s="217" t="str">
        <f t="shared" ca="1" si="116"/>
        <v>C2</v>
      </c>
    </row>
    <row r="792" spans="1:14" s="101" customFormat="1" ht="36" customHeight="1" x14ac:dyDescent="0.2">
      <c r="A792" s="48" t="s">
        <v>317</v>
      </c>
      <c r="B792" s="58" t="s">
        <v>185</v>
      </c>
      <c r="C792" s="50" t="s">
        <v>321</v>
      </c>
      <c r="D792" s="51"/>
      <c r="E792" s="52" t="s">
        <v>125</v>
      </c>
      <c r="F792" s="97">
        <v>1</v>
      </c>
      <c r="G792" s="54"/>
      <c r="H792" s="55">
        <f t="shared" si="123"/>
        <v>0</v>
      </c>
      <c r="I792" s="214" t="str">
        <f t="shared" ca="1" si="113"/>
        <v/>
      </c>
      <c r="J792" s="215" t="str">
        <f t="shared" si="117"/>
        <v>F002APre-cast Concrete Risersvert. m</v>
      </c>
      <c r="K792" s="216">
        <f>MATCH(J792,'[4]Pay Items'!$K$1:$K$646,0)</f>
        <v>592</v>
      </c>
      <c r="L792" s="217" t="str">
        <f t="shared" ca="1" si="114"/>
        <v>F1</v>
      </c>
      <c r="M792" s="217" t="str">
        <f t="shared" ca="1" si="115"/>
        <v>C2</v>
      </c>
      <c r="N792" s="217" t="str">
        <f t="shared" ca="1" si="116"/>
        <v>C2</v>
      </c>
    </row>
    <row r="793" spans="1:14" s="101" customFormat="1" ht="36" customHeight="1" x14ac:dyDescent="0.2">
      <c r="A793" s="48" t="s">
        <v>147</v>
      </c>
      <c r="B793" s="49" t="s">
        <v>727</v>
      </c>
      <c r="C793" s="75" t="s">
        <v>430</v>
      </c>
      <c r="D793" s="74" t="s">
        <v>397</v>
      </c>
      <c r="E793" s="52"/>
      <c r="F793" s="62"/>
      <c r="G793" s="64"/>
      <c r="H793" s="55">
        <f t="shared" si="123"/>
        <v>0</v>
      </c>
      <c r="I793" s="214" t="str">
        <f t="shared" ca="1" si="113"/>
        <v>LOCKED</v>
      </c>
      <c r="J793" s="215" t="str">
        <f t="shared" si="117"/>
        <v>F003Lifter Rings (AP-010)CW 3210-R8</v>
      </c>
      <c r="K793" s="216">
        <f>MATCH(J793,'[4]Pay Items'!$K$1:$K$646,0)</f>
        <v>595</v>
      </c>
      <c r="L793" s="217" t="str">
        <f t="shared" ca="1" si="114"/>
        <v>F0</v>
      </c>
      <c r="M793" s="217" t="str">
        <f t="shared" ca="1" si="115"/>
        <v>C2</v>
      </c>
      <c r="N793" s="217" t="str">
        <f t="shared" ca="1" si="116"/>
        <v>C2</v>
      </c>
    </row>
    <row r="794" spans="1:14" s="101" customFormat="1" ht="36" customHeight="1" x14ac:dyDescent="0.2">
      <c r="A794" s="48" t="s">
        <v>148</v>
      </c>
      <c r="B794" s="58" t="s">
        <v>185</v>
      </c>
      <c r="C794" s="50" t="s">
        <v>364</v>
      </c>
      <c r="D794" s="51"/>
      <c r="E794" s="52" t="s">
        <v>123</v>
      </c>
      <c r="F794" s="68">
        <v>3</v>
      </c>
      <c r="G794" s="54"/>
      <c r="H794" s="55">
        <f t="shared" si="123"/>
        <v>0</v>
      </c>
      <c r="I794" s="214" t="str">
        <f t="shared" ca="1" si="113"/>
        <v/>
      </c>
      <c r="J794" s="215" t="str">
        <f t="shared" si="117"/>
        <v>F00551 mmeach</v>
      </c>
      <c r="K794" s="216">
        <f>MATCH(J794,'[4]Pay Items'!$K$1:$K$646,0)</f>
        <v>597</v>
      </c>
      <c r="L794" s="217" t="str">
        <f t="shared" ca="1" si="114"/>
        <v>F0</v>
      </c>
      <c r="M794" s="217" t="str">
        <f t="shared" ca="1" si="115"/>
        <v>C2</v>
      </c>
      <c r="N794" s="217" t="str">
        <f t="shared" ca="1" si="116"/>
        <v>C2</v>
      </c>
    </row>
    <row r="795" spans="1:14" s="101" customFormat="1" ht="36" customHeight="1" x14ac:dyDescent="0.2">
      <c r="A795" s="48" t="s">
        <v>149</v>
      </c>
      <c r="B795" s="49" t="s">
        <v>728</v>
      </c>
      <c r="C795" s="50" t="s">
        <v>298</v>
      </c>
      <c r="D795" s="74" t="s">
        <v>397</v>
      </c>
      <c r="E795" s="52" t="s">
        <v>123</v>
      </c>
      <c r="F795" s="68">
        <v>5</v>
      </c>
      <c r="G795" s="54"/>
      <c r="H795" s="55">
        <f t="shared" si="123"/>
        <v>0</v>
      </c>
      <c r="I795" s="214" t="str">
        <f t="shared" ca="1" si="113"/>
        <v/>
      </c>
      <c r="J795" s="215" t="str">
        <f t="shared" si="117"/>
        <v>F009Adjustment of Valve BoxesCW 3210-R8each</v>
      </c>
      <c r="K795" s="216">
        <f>MATCH(J795,'[4]Pay Items'!$K$1:$K$646,0)</f>
        <v>600</v>
      </c>
      <c r="L795" s="217" t="str">
        <f t="shared" ca="1" si="114"/>
        <v>F0</v>
      </c>
      <c r="M795" s="217" t="str">
        <f t="shared" ca="1" si="115"/>
        <v>C2</v>
      </c>
      <c r="N795" s="217" t="str">
        <f t="shared" ca="1" si="116"/>
        <v>C2</v>
      </c>
    </row>
    <row r="796" spans="1:14" s="101" customFormat="1" ht="36" customHeight="1" x14ac:dyDescent="0.2">
      <c r="A796" s="48" t="s">
        <v>244</v>
      </c>
      <c r="B796" s="49" t="s">
        <v>729</v>
      </c>
      <c r="C796" s="50" t="s">
        <v>300</v>
      </c>
      <c r="D796" s="74" t="s">
        <v>397</v>
      </c>
      <c r="E796" s="52" t="s">
        <v>123</v>
      </c>
      <c r="F796" s="68">
        <v>5</v>
      </c>
      <c r="G796" s="54"/>
      <c r="H796" s="55">
        <f t="shared" si="123"/>
        <v>0</v>
      </c>
      <c r="I796" s="214" t="str">
        <f t="shared" ca="1" si="113"/>
        <v/>
      </c>
      <c r="J796" s="215" t="str">
        <f t="shared" si="117"/>
        <v>F010Valve Box ExtensionsCW 3210-R8each</v>
      </c>
      <c r="K796" s="216">
        <f>MATCH(J796,'[4]Pay Items'!$K$1:$K$646,0)</f>
        <v>601</v>
      </c>
      <c r="L796" s="217" t="str">
        <f t="shared" ca="1" si="114"/>
        <v>F0</v>
      </c>
      <c r="M796" s="217" t="str">
        <f t="shared" ca="1" si="115"/>
        <v>C2</v>
      </c>
      <c r="N796" s="217" t="str">
        <f t="shared" ca="1" si="116"/>
        <v>C2</v>
      </c>
    </row>
    <row r="797" spans="1:14" s="101" customFormat="1" ht="36" customHeight="1" x14ac:dyDescent="0.2">
      <c r="A797" s="48" t="s">
        <v>150</v>
      </c>
      <c r="B797" s="49" t="s">
        <v>730</v>
      </c>
      <c r="C797" s="50" t="s">
        <v>299</v>
      </c>
      <c r="D797" s="74" t="s">
        <v>397</v>
      </c>
      <c r="E797" s="52" t="s">
        <v>123</v>
      </c>
      <c r="F797" s="68">
        <v>2</v>
      </c>
      <c r="G797" s="54"/>
      <c r="H797" s="55">
        <f t="shared" si="123"/>
        <v>0</v>
      </c>
      <c r="I797" s="214" t="str">
        <f t="shared" ca="1" si="113"/>
        <v/>
      </c>
      <c r="J797" s="215" t="str">
        <f t="shared" si="117"/>
        <v>F011Adjustment of Curb Stop BoxesCW 3210-R8each</v>
      </c>
      <c r="K797" s="216">
        <f>MATCH(J797,'[4]Pay Items'!$K$1:$K$646,0)</f>
        <v>602</v>
      </c>
      <c r="L797" s="217" t="str">
        <f t="shared" ca="1" si="114"/>
        <v>F0</v>
      </c>
      <c r="M797" s="217" t="str">
        <f t="shared" ca="1" si="115"/>
        <v>C2</v>
      </c>
      <c r="N797" s="217" t="str">
        <f t="shared" ca="1" si="116"/>
        <v>C2</v>
      </c>
    </row>
    <row r="798" spans="1:14" s="101" customFormat="1" ht="36" customHeight="1" x14ac:dyDescent="0.2">
      <c r="A798" s="81" t="s">
        <v>151</v>
      </c>
      <c r="B798" s="82" t="s">
        <v>731</v>
      </c>
      <c r="C798" s="75" t="s">
        <v>301</v>
      </c>
      <c r="D798" s="74" t="s">
        <v>397</v>
      </c>
      <c r="E798" s="83" t="s">
        <v>123</v>
      </c>
      <c r="F798" s="84">
        <v>2</v>
      </c>
      <c r="G798" s="85"/>
      <c r="H798" s="55">
        <f t="shared" si="123"/>
        <v>0</v>
      </c>
      <c r="I798" s="214" t="str">
        <f t="shared" ca="1" si="113"/>
        <v/>
      </c>
      <c r="J798" s="215" t="str">
        <f t="shared" si="117"/>
        <v>F018Curb Stop ExtensionsCW 3210-R8each</v>
      </c>
      <c r="K798" s="216">
        <f>MATCH(J798,'[4]Pay Items'!$K$1:$K$646,0)</f>
        <v>603</v>
      </c>
      <c r="L798" s="217" t="str">
        <f t="shared" ca="1" si="114"/>
        <v>F0</v>
      </c>
      <c r="M798" s="217" t="str">
        <f t="shared" ca="1" si="115"/>
        <v>C2</v>
      </c>
      <c r="N798" s="217" t="str">
        <f t="shared" ca="1" si="116"/>
        <v>C2</v>
      </c>
    </row>
    <row r="799" spans="1:14" s="101" customFormat="1" ht="36" customHeight="1" x14ac:dyDescent="0.2">
      <c r="A799" s="102"/>
      <c r="B799" s="60"/>
      <c r="C799" s="61" t="s">
        <v>135</v>
      </c>
      <c r="D799" s="62"/>
      <c r="E799" s="63"/>
      <c r="F799" s="62"/>
      <c r="G799" s="64"/>
      <c r="H799" s="55">
        <f t="shared" si="123"/>
        <v>0</v>
      </c>
      <c r="I799" s="214" t="str">
        <f t="shared" ca="1" si="113"/>
        <v>LOCKED</v>
      </c>
      <c r="J799" s="215" t="str">
        <f t="shared" si="117"/>
        <v>LANDSCAPING</v>
      </c>
      <c r="K799" s="216">
        <f>MATCH(J799,'[4]Pay Items'!$K$1:$K$646,0)</f>
        <v>618</v>
      </c>
      <c r="L799" s="217" t="str">
        <f t="shared" ca="1" si="114"/>
        <v>F0</v>
      </c>
      <c r="M799" s="217" t="str">
        <f t="shared" ca="1" si="115"/>
        <v>C2</v>
      </c>
      <c r="N799" s="217" t="str">
        <f t="shared" ca="1" si="116"/>
        <v>C2</v>
      </c>
    </row>
    <row r="800" spans="1:14" s="101" customFormat="1" ht="36" customHeight="1" x14ac:dyDescent="0.2">
      <c r="A800" s="65" t="s">
        <v>152</v>
      </c>
      <c r="B800" s="49" t="s">
        <v>732</v>
      </c>
      <c r="C800" s="50" t="s">
        <v>91</v>
      </c>
      <c r="D800" s="51" t="s">
        <v>453</v>
      </c>
      <c r="E800" s="52"/>
      <c r="F800" s="62"/>
      <c r="G800" s="64"/>
      <c r="H800" s="55">
        <f t="shared" si="123"/>
        <v>0</v>
      </c>
      <c r="I800" s="214" t="str">
        <f t="shared" ca="1" si="113"/>
        <v>LOCKED</v>
      </c>
      <c r="J800" s="215" t="str">
        <f t="shared" si="117"/>
        <v>G001SoddingCW 3510-R9</v>
      </c>
      <c r="K800" s="216">
        <f>MATCH(J800,'[4]Pay Items'!$K$1:$K$646,0)</f>
        <v>619</v>
      </c>
      <c r="L800" s="217" t="str">
        <f t="shared" ca="1" si="114"/>
        <v>F0</v>
      </c>
      <c r="M800" s="217" t="str">
        <f t="shared" ca="1" si="115"/>
        <v>C2</v>
      </c>
      <c r="N800" s="217" t="str">
        <f t="shared" ca="1" si="116"/>
        <v>C2</v>
      </c>
    </row>
    <row r="801" spans="1:14" s="101" customFormat="1" ht="36" customHeight="1" x14ac:dyDescent="0.2">
      <c r="A801" s="65" t="s">
        <v>153</v>
      </c>
      <c r="B801" s="58" t="s">
        <v>185</v>
      </c>
      <c r="C801" s="50" t="s">
        <v>365</v>
      </c>
      <c r="D801" s="51"/>
      <c r="E801" s="52" t="s">
        <v>120</v>
      </c>
      <c r="F801" s="53">
        <v>230</v>
      </c>
      <c r="G801" s="54"/>
      <c r="H801" s="55">
        <f t="shared" si="123"/>
        <v>0</v>
      </c>
      <c r="I801" s="214" t="str">
        <f t="shared" ca="1" si="113"/>
        <v/>
      </c>
      <c r="J801" s="215" t="str">
        <f t="shared" si="117"/>
        <v>G002width &lt; 600 mmm²</v>
      </c>
      <c r="K801" s="216">
        <f>MATCH(J801,'[4]Pay Items'!$K$1:$K$646,0)</f>
        <v>620</v>
      </c>
      <c r="L801" s="217" t="str">
        <f t="shared" ca="1" si="114"/>
        <v>F0</v>
      </c>
      <c r="M801" s="217" t="str">
        <f t="shared" ca="1" si="115"/>
        <v>C2</v>
      </c>
      <c r="N801" s="217" t="str">
        <f t="shared" ca="1" si="116"/>
        <v>C2</v>
      </c>
    </row>
    <row r="802" spans="1:14" s="101" customFormat="1" ht="36" customHeight="1" x14ac:dyDescent="0.2">
      <c r="A802" s="65" t="s">
        <v>154</v>
      </c>
      <c r="B802" s="58" t="s">
        <v>186</v>
      </c>
      <c r="C802" s="50" t="s">
        <v>366</v>
      </c>
      <c r="D802" s="51"/>
      <c r="E802" s="52" t="s">
        <v>120</v>
      </c>
      <c r="F802" s="53">
        <v>237</v>
      </c>
      <c r="G802" s="54"/>
      <c r="H802" s="55">
        <f t="shared" si="123"/>
        <v>0</v>
      </c>
      <c r="I802" s="214" t="str">
        <f t="shared" ca="1" si="113"/>
        <v/>
      </c>
      <c r="J802" s="215" t="str">
        <f t="shared" si="117"/>
        <v>G003width &gt; or = 600 mmm²</v>
      </c>
      <c r="K802" s="216">
        <f>MATCH(J802,'[4]Pay Items'!$K$1:$K$646,0)</f>
        <v>621</v>
      </c>
      <c r="L802" s="217" t="str">
        <f t="shared" ca="1" si="114"/>
        <v>F0</v>
      </c>
      <c r="M802" s="217" t="str">
        <f t="shared" ca="1" si="115"/>
        <v>C2</v>
      </c>
      <c r="N802" s="217" t="str">
        <f t="shared" ca="1" si="116"/>
        <v>C2</v>
      </c>
    </row>
    <row r="803" spans="1:14" s="42" customFormat="1" ht="14.25" customHeight="1" x14ac:dyDescent="0.2">
      <c r="A803" s="39"/>
      <c r="B803" s="86"/>
      <c r="C803" s="87"/>
      <c r="D803" s="45"/>
      <c r="E803" s="32"/>
      <c r="F803" s="46"/>
      <c r="G803" s="31"/>
      <c r="H803" s="47"/>
      <c r="I803" s="214" t="str">
        <f t="shared" ca="1" si="113"/>
        <v>LOCKED</v>
      </c>
      <c r="J803" s="215" t="str">
        <f t="shared" si="117"/>
        <v/>
      </c>
      <c r="K803" s="216" t="e">
        <f>MATCH(J803,'[4]Pay Items'!$K$1:$K$646,0)</f>
        <v>#N/A</v>
      </c>
      <c r="L803" s="217" t="str">
        <f t="shared" ca="1" si="114"/>
        <v>G</v>
      </c>
      <c r="M803" s="217" t="str">
        <f t="shared" ca="1" si="115"/>
        <v>C2</v>
      </c>
      <c r="N803" s="217" t="str">
        <f t="shared" ca="1" si="116"/>
        <v>C2</v>
      </c>
    </row>
    <row r="804" spans="1:14" s="42" customFormat="1" ht="48" customHeight="1" thickBot="1" x14ac:dyDescent="0.25">
      <c r="A804" s="39"/>
      <c r="B804" s="89" t="s">
        <v>698</v>
      </c>
      <c r="C804" s="240" t="str">
        <f>C724</f>
        <v>CONCRETE PAVEMENT REHABILITATION:  OAKWOOD AVENUE FROM ECCLES STREET TO DARLING STREET</v>
      </c>
      <c r="D804" s="241"/>
      <c r="E804" s="241"/>
      <c r="F804" s="242"/>
      <c r="G804" s="98" t="s">
        <v>483</v>
      </c>
      <c r="H804" s="98">
        <f>SUM(H724:H803)</f>
        <v>0</v>
      </c>
      <c r="I804" s="214" t="str">
        <f t="shared" ca="1" si="113"/>
        <v>LOCKED</v>
      </c>
      <c r="J804" s="215" t="str">
        <f t="shared" si="117"/>
        <v>CONCRETE PAVEMENT REHABILITATION: OAKWOOD AVENUE FROM ECCLES STREET TO DARLING STREET</v>
      </c>
      <c r="K804" s="216" t="e">
        <f>MATCH(J804,'[4]Pay Items'!$K$1:$K$646,0)</f>
        <v>#N/A</v>
      </c>
      <c r="L804" s="217" t="str">
        <f t="shared" ca="1" si="114"/>
        <v>G</v>
      </c>
      <c r="M804" s="217" t="str">
        <f t="shared" ca="1" si="115"/>
        <v>C2</v>
      </c>
      <c r="N804" s="217" t="str">
        <f t="shared" ca="1" si="116"/>
        <v>C2</v>
      </c>
    </row>
    <row r="805" spans="1:14" s="42" customFormat="1" ht="36" customHeight="1" thickTop="1" x14ac:dyDescent="0.2">
      <c r="A805" s="39"/>
      <c r="B805" s="40" t="s">
        <v>733</v>
      </c>
      <c r="C805" s="258" t="s">
        <v>734</v>
      </c>
      <c r="D805" s="259"/>
      <c r="E805" s="259"/>
      <c r="F805" s="260"/>
      <c r="G805" s="39"/>
      <c r="H805" s="41"/>
      <c r="I805" s="214" t="str">
        <f t="shared" ca="1" si="113"/>
        <v>LOCKED</v>
      </c>
      <c r="J805" s="215" t="str">
        <f t="shared" si="117"/>
        <v>WATER AND WASTE WORK</v>
      </c>
      <c r="K805" s="216" t="e">
        <f>MATCH(J805,'[4]Pay Items'!$K$1:$K$646,0)</f>
        <v>#N/A</v>
      </c>
      <c r="L805" s="217" t="str">
        <f t="shared" ca="1" si="114"/>
        <v>G</v>
      </c>
      <c r="M805" s="217" t="str">
        <f t="shared" ca="1" si="115"/>
        <v>C2</v>
      </c>
      <c r="N805" s="217" t="str">
        <f t="shared" ca="1" si="116"/>
        <v>C2</v>
      </c>
    </row>
    <row r="806" spans="1:14" s="127" customFormat="1" ht="36" customHeight="1" x14ac:dyDescent="0.2">
      <c r="A806" s="121"/>
      <c r="B806" s="122"/>
      <c r="C806" s="123" t="s">
        <v>735</v>
      </c>
      <c r="D806" s="124"/>
      <c r="E806" s="125" t="s">
        <v>115</v>
      </c>
      <c r="F806" s="62"/>
      <c r="G806" s="64"/>
      <c r="H806" s="55">
        <f t="shared" ref="H806:H807" si="124">ROUND(G806*F806,2)</f>
        <v>0</v>
      </c>
      <c r="I806" s="214" t="str">
        <f t="shared" ca="1" si="113"/>
        <v>LOCKED</v>
      </c>
      <c r="J806" s="215" t="str">
        <f t="shared" si="117"/>
        <v>CLARE - MANHOLE REPAIR (MH60010760)</v>
      </c>
      <c r="K806" s="216" t="e">
        <f>MATCH(J806,'[4]Pay Items'!$K$1:$K$646,0)</f>
        <v>#N/A</v>
      </c>
      <c r="L806" s="217" t="str">
        <f t="shared" ca="1" si="114"/>
        <v>F0</v>
      </c>
      <c r="M806" s="217" t="str">
        <f t="shared" ca="1" si="115"/>
        <v>C2</v>
      </c>
      <c r="N806" s="217" t="str">
        <f t="shared" ca="1" si="116"/>
        <v>C2</v>
      </c>
    </row>
    <row r="807" spans="1:14" s="134" customFormat="1" ht="36" customHeight="1" x14ac:dyDescent="0.2">
      <c r="A807" s="128" t="s">
        <v>146</v>
      </c>
      <c r="B807" s="129" t="s">
        <v>736</v>
      </c>
      <c r="C807" s="130" t="s">
        <v>316</v>
      </c>
      <c r="D807" s="131" t="s">
        <v>3</v>
      </c>
      <c r="E807" s="132"/>
      <c r="F807" s="62"/>
      <c r="G807" s="64"/>
      <c r="H807" s="55">
        <f t="shared" si="124"/>
        <v>0</v>
      </c>
      <c r="I807" s="214" t="str">
        <f t="shared" ca="1" si="113"/>
        <v>LOCKED</v>
      </c>
      <c r="J807" s="215" t="str">
        <f t="shared" si="117"/>
        <v>F002Replacing Existing RisersCW 2130-R12</v>
      </c>
      <c r="K807" s="216">
        <f>MATCH(J807,'[4]Pay Items'!$K$1:$K$646,0)</f>
        <v>591</v>
      </c>
      <c r="L807" s="217" t="str">
        <f t="shared" ca="1" si="114"/>
        <v>F0</v>
      </c>
      <c r="M807" s="217" t="str">
        <f t="shared" ca="1" si="115"/>
        <v>C2</v>
      </c>
      <c r="N807" s="217" t="str">
        <f t="shared" ca="1" si="116"/>
        <v>C2</v>
      </c>
    </row>
    <row r="808" spans="1:14" s="134" customFormat="1" ht="36" customHeight="1" x14ac:dyDescent="0.2">
      <c r="A808" s="128" t="s">
        <v>317</v>
      </c>
      <c r="B808" s="135" t="s">
        <v>185</v>
      </c>
      <c r="C808" s="130" t="s">
        <v>321</v>
      </c>
      <c r="D808" s="131"/>
      <c r="E808" s="132" t="s">
        <v>125</v>
      </c>
      <c r="F808" s="136">
        <v>1.8</v>
      </c>
      <c r="G808" s="137"/>
      <c r="H808" s="133">
        <f>ROUND(G808*F808,2)</f>
        <v>0</v>
      </c>
      <c r="I808" s="214" t="str">
        <f t="shared" ca="1" si="113"/>
        <v/>
      </c>
      <c r="J808" s="215" t="str">
        <f t="shared" si="117"/>
        <v>F002APre-cast Concrete Risersvert. m</v>
      </c>
      <c r="K808" s="216">
        <f>MATCH(J808,'[4]Pay Items'!$K$1:$K$646,0)</f>
        <v>592</v>
      </c>
      <c r="L808" s="217" t="str">
        <f t="shared" ca="1" si="114"/>
        <v>F1</v>
      </c>
      <c r="M808" s="217" t="str">
        <f t="shared" ca="1" si="115"/>
        <v>C2</v>
      </c>
      <c r="N808" s="217" t="str">
        <f t="shared" ca="1" si="116"/>
        <v>C2</v>
      </c>
    </row>
    <row r="809" spans="1:14" s="134" customFormat="1" ht="36" customHeight="1" x14ac:dyDescent="0.2">
      <c r="A809" s="128"/>
      <c r="B809" s="129" t="s">
        <v>737</v>
      </c>
      <c r="C809" s="138" t="s">
        <v>738</v>
      </c>
      <c r="D809" s="139" t="s">
        <v>739</v>
      </c>
      <c r="E809" s="132"/>
      <c r="F809" s="62"/>
      <c r="G809" s="64"/>
      <c r="H809" s="55">
        <f t="shared" ref="H809" si="125">ROUND(G809*F809,2)</f>
        <v>0</v>
      </c>
      <c r="I809" s="214" t="str">
        <f t="shared" ca="1" si="113"/>
        <v>LOCKED</v>
      </c>
      <c r="J809" s="215" t="str">
        <f t="shared" si="117"/>
        <v>Manhole Inspection (following repair)CW 2145-R5</v>
      </c>
      <c r="K809" s="216" t="e">
        <f>MATCH(J809,'[4]Pay Items'!$K$1:$K$646,0)</f>
        <v>#N/A</v>
      </c>
      <c r="L809" s="217" t="str">
        <f t="shared" ca="1" si="114"/>
        <v>F0</v>
      </c>
      <c r="M809" s="217" t="str">
        <f t="shared" ca="1" si="115"/>
        <v>C2</v>
      </c>
      <c r="N809" s="217" t="str">
        <f t="shared" ca="1" si="116"/>
        <v>C2</v>
      </c>
    </row>
    <row r="810" spans="1:14" s="134" customFormat="1" ht="36" customHeight="1" x14ac:dyDescent="0.2">
      <c r="A810" s="128"/>
      <c r="B810" s="135" t="s">
        <v>185</v>
      </c>
      <c r="C810" s="130" t="s">
        <v>740</v>
      </c>
      <c r="D810" s="131"/>
      <c r="E810" s="132" t="s">
        <v>123</v>
      </c>
      <c r="F810" s="147">
        <v>1</v>
      </c>
      <c r="G810" s="137"/>
      <c r="H810" s="133">
        <f t="shared" ref="H810:H872" si="126">ROUND(G810*F810,2)</f>
        <v>0</v>
      </c>
      <c r="I810" s="214" t="str">
        <f t="shared" ca="1" si="113"/>
        <v/>
      </c>
      <c r="J810" s="215" t="str">
        <f t="shared" si="117"/>
        <v>Manhole Inspectioneach</v>
      </c>
      <c r="K810" s="216" t="e">
        <f>MATCH(J810,'[4]Pay Items'!$K$1:$K$646,0)</f>
        <v>#N/A</v>
      </c>
      <c r="L810" s="217" t="str">
        <f t="shared" ca="1" si="114"/>
        <v>F0</v>
      </c>
      <c r="M810" s="217" t="str">
        <f t="shared" ca="1" si="115"/>
        <v>C2</v>
      </c>
      <c r="N810" s="217" t="str">
        <f t="shared" ca="1" si="116"/>
        <v>C2</v>
      </c>
    </row>
    <row r="811" spans="1:14" s="127" customFormat="1" ht="36" customHeight="1" x14ac:dyDescent="0.2">
      <c r="A811" s="121"/>
      <c r="B811" s="122"/>
      <c r="C811" s="123" t="s">
        <v>741</v>
      </c>
      <c r="D811" s="124"/>
      <c r="E811" s="125" t="s">
        <v>115</v>
      </c>
      <c r="F811" s="62"/>
      <c r="G811" s="64"/>
      <c r="H811" s="55">
        <f t="shared" si="126"/>
        <v>0</v>
      </c>
      <c r="I811" s="214" t="str">
        <f t="shared" ca="1" si="113"/>
        <v>LOCKED</v>
      </c>
      <c r="J811" s="215" t="str">
        <f t="shared" si="117"/>
        <v>FISHER - MANHOLE REPAIR (MH60007336)</v>
      </c>
      <c r="K811" s="216" t="e">
        <f>MATCH(J811,'[4]Pay Items'!$K$1:$K$646,0)</f>
        <v>#N/A</v>
      </c>
      <c r="L811" s="217" t="str">
        <f t="shared" ca="1" si="114"/>
        <v>F0</v>
      </c>
      <c r="M811" s="217" t="str">
        <f t="shared" ca="1" si="115"/>
        <v>C2</v>
      </c>
      <c r="N811" s="217" t="str">
        <f t="shared" ca="1" si="116"/>
        <v>C2</v>
      </c>
    </row>
    <row r="812" spans="1:14" s="134" customFormat="1" ht="36" customHeight="1" x14ac:dyDescent="0.2">
      <c r="A812" s="128" t="s">
        <v>146</v>
      </c>
      <c r="B812" s="129" t="s">
        <v>742</v>
      </c>
      <c r="C812" s="130" t="s">
        <v>316</v>
      </c>
      <c r="D812" s="131" t="s">
        <v>3</v>
      </c>
      <c r="E812" s="132"/>
      <c r="F812" s="62"/>
      <c r="G812" s="64"/>
      <c r="H812" s="55">
        <f t="shared" si="126"/>
        <v>0</v>
      </c>
      <c r="I812" s="214" t="str">
        <f t="shared" ca="1" si="113"/>
        <v>LOCKED</v>
      </c>
      <c r="J812" s="215" t="str">
        <f t="shared" si="117"/>
        <v>F002Replacing Existing RisersCW 2130-R12</v>
      </c>
      <c r="K812" s="216">
        <f>MATCH(J812,'[4]Pay Items'!$K$1:$K$646,0)</f>
        <v>591</v>
      </c>
      <c r="L812" s="217" t="str">
        <f t="shared" ca="1" si="114"/>
        <v>F0</v>
      </c>
      <c r="M812" s="217" t="str">
        <f t="shared" ca="1" si="115"/>
        <v>C2</v>
      </c>
      <c r="N812" s="217" t="str">
        <f t="shared" ca="1" si="116"/>
        <v>C2</v>
      </c>
    </row>
    <row r="813" spans="1:14" s="134" customFormat="1" ht="36" customHeight="1" x14ac:dyDescent="0.2">
      <c r="A813" s="128" t="s">
        <v>317</v>
      </c>
      <c r="B813" s="135" t="s">
        <v>185</v>
      </c>
      <c r="C813" s="130" t="s">
        <v>321</v>
      </c>
      <c r="D813" s="131"/>
      <c r="E813" s="132" t="s">
        <v>125</v>
      </c>
      <c r="F813" s="136">
        <v>1.1000000000000001</v>
      </c>
      <c r="G813" s="137"/>
      <c r="H813" s="133">
        <f t="shared" si="126"/>
        <v>0</v>
      </c>
      <c r="I813" s="214" t="str">
        <f t="shared" ca="1" si="113"/>
        <v/>
      </c>
      <c r="J813" s="215" t="str">
        <f t="shared" si="117"/>
        <v>F002APre-cast Concrete Risersvert. m</v>
      </c>
      <c r="K813" s="216">
        <f>MATCH(J813,'[4]Pay Items'!$K$1:$K$646,0)</f>
        <v>592</v>
      </c>
      <c r="L813" s="217" t="str">
        <f t="shared" ca="1" si="114"/>
        <v>F1</v>
      </c>
      <c r="M813" s="217" t="str">
        <f t="shared" ca="1" si="115"/>
        <v>C2</v>
      </c>
      <c r="N813" s="217" t="str">
        <f t="shared" ca="1" si="116"/>
        <v>C2</v>
      </c>
    </row>
    <row r="814" spans="1:14" s="134" customFormat="1" ht="36" customHeight="1" x14ac:dyDescent="0.2">
      <c r="A814" s="128"/>
      <c r="B814" s="129" t="s">
        <v>743</v>
      </c>
      <c r="C814" s="138" t="s">
        <v>738</v>
      </c>
      <c r="D814" s="139" t="s">
        <v>739</v>
      </c>
      <c r="E814" s="132"/>
      <c r="F814" s="62"/>
      <c r="G814" s="64"/>
      <c r="H814" s="55">
        <f t="shared" si="126"/>
        <v>0</v>
      </c>
      <c r="I814" s="214" t="str">
        <f t="shared" ca="1" si="113"/>
        <v>LOCKED</v>
      </c>
      <c r="J814" s="215" t="str">
        <f t="shared" si="117"/>
        <v>Manhole Inspection (following repair)CW 2145-R5</v>
      </c>
      <c r="K814" s="216" t="e">
        <f>MATCH(J814,'[4]Pay Items'!$K$1:$K$646,0)</f>
        <v>#N/A</v>
      </c>
      <c r="L814" s="217" t="str">
        <f t="shared" ca="1" si="114"/>
        <v>F0</v>
      </c>
      <c r="M814" s="217" t="str">
        <f t="shared" ca="1" si="115"/>
        <v>C2</v>
      </c>
      <c r="N814" s="217" t="str">
        <f t="shared" ca="1" si="116"/>
        <v>C2</v>
      </c>
    </row>
    <row r="815" spans="1:14" s="134" customFormat="1" ht="36" customHeight="1" x14ac:dyDescent="0.2">
      <c r="A815" s="128"/>
      <c r="B815" s="135" t="s">
        <v>185</v>
      </c>
      <c r="C815" s="130" t="s">
        <v>740</v>
      </c>
      <c r="D815" s="131"/>
      <c r="E815" s="132" t="s">
        <v>123</v>
      </c>
      <c r="F815" s="147">
        <v>1</v>
      </c>
      <c r="G815" s="137"/>
      <c r="H815" s="133">
        <f t="shared" si="126"/>
        <v>0</v>
      </c>
      <c r="I815" s="214" t="str">
        <f t="shared" ca="1" si="113"/>
        <v/>
      </c>
      <c r="J815" s="215" t="str">
        <f t="shared" si="117"/>
        <v>Manhole Inspectioneach</v>
      </c>
      <c r="K815" s="216" t="e">
        <f>MATCH(J815,'[4]Pay Items'!$K$1:$K$646,0)</f>
        <v>#N/A</v>
      </c>
      <c r="L815" s="217" t="str">
        <f t="shared" ca="1" si="114"/>
        <v>F0</v>
      </c>
      <c r="M815" s="217" t="str">
        <f t="shared" ca="1" si="115"/>
        <v>C2</v>
      </c>
      <c r="N815" s="217" t="str">
        <f t="shared" ca="1" si="116"/>
        <v>C2</v>
      </c>
    </row>
    <row r="816" spans="1:14" s="127" customFormat="1" ht="36" customHeight="1" x14ac:dyDescent="0.2">
      <c r="A816" s="121"/>
      <c r="B816" s="122"/>
      <c r="C816" s="123" t="s">
        <v>744</v>
      </c>
      <c r="D816" s="124"/>
      <c r="E816" s="125" t="s">
        <v>115</v>
      </c>
      <c r="F816" s="62"/>
      <c r="G816" s="64"/>
      <c r="H816" s="55">
        <f t="shared" si="126"/>
        <v>0</v>
      </c>
      <c r="I816" s="214" t="str">
        <f t="shared" ca="1" si="113"/>
        <v>LOCKED</v>
      </c>
      <c r="J816" s="215" t="str">
        <f t="shared" si="117"/>
        <v>FISHER - MANHOLE REPAIR (MH60007325)</v>
      </c>
      <c r="K816" s="216" t="e">
        <f>MATCH(J816,'[4]Pay Items'!$K$1:$K$646,0)</f>
        <v>#N/A</v>
      </c>
      <c r="L816" s="217" t="str">
        <f t="shared" ca="1" si="114"/>
        <v>F0</v>
      </c>
      <c r="M816" s="217" t="str">
        <f t="shared" ca="1" si="115"/>
        <v>C2</v>
      </c>
      <c r="N816" s="217" t="str">
        <f t="shared" ca="1" si="116"/>
        <v>C2</v>
      </c>
    </row>
    <row r="817" spans="1:14" s="134" customFormat="1" ht="36" customHeight="1" x14ac:dyDescent="0.2">
      <c r="A817" s="128" t="s">
        <v>146</v>
      </c>
      <c r="B817" s="129" t="s">
        <v>745</v>
      </c>
      <c r="C817" s="130" t="s">
        <v>316</v>
      </c>
      <c r="D817" s="131" t="s">
        <v>3</v>
      </c>
      <c r="E817" s="132"/>
      <c r="F817" s="62"/>
      <c r="G817" s="64"/>
      <c r="H817" s="55">
        <f t="shared" si="126"/>
        <v>0</v>
      </c>
      <c r="I817" s="214" t="str">
        <f t="shared" ca="1" si="113"/>
        <v>LOCKED</v>
      </c>
      <c r="J817" s="215" t="str">
        <f t="shared" si="117"/>
        <v>F002Replacing Existing RisersCW 2130-R12</v>
      </c>
      <c r="K817" s="216">
        <f>MATCH(J817,'[4]Pay Items'!$K$1:$K$646,0)</f>
        <v>591</v>
      </c>
      <c r="L817" s="217" t="str">
        <f t="shared" ca="1" si="114"/>
        <v>F0</v>
      </c>
      <c r="M817" s="217" t="str">
        <f t="shared" ca="1" si="115"/>
        <v>C2</v>
      </c>
      <c r="N817" s="217" t="str">
        <f t="shared" ca="1" si="116"/>
        <v>C2</v>
      </c>
    </row>
    <row r="818" spans="1:14" s="134" customFormat="1" ht="36" customHeight="1" x14ac:dyDescent="0.2">
      <c r="A818" s="128" t="s">
        <v>317</v>
      </c>
      <c r="B818" s="135" t="s">
        <v>185</v>
      </c>
      <c r="C818" s="130" t="s">
        <v>321</v>
      </c>
      <c r="D818" s="131"/>
      <c r="E818" s="132" t="s">
        <v>125</v>
      </c>
      <c r="F818" s="136">
        <v>1.3</v>
      </c>
      <c r="G818" s="137"/>
      <c r="H818" s="133">
        <f t="shared" si="126"/>
        <v>0</v>
      </c>
      <c r="I818" s="214" t="str">
        <f t="shared" ca="1" si="113"/>
        <v/>
      </c>
      <c r="J818" s="215" t="str">
        <f t="shared" si="117"/>
        <v>F002APre-cast Concrete Risersvert. m</v>
      </c>
      <c r="K818" s="216">
        <f>MATCH(J818,'[4]Pay Items'!$K$1:$K$646,0)</f>
        <v>592</v>
      </c>
      <c r="L818" s="217" t="str">
        <f t="shared" ca="1" si="114"/>
        <v>F1</v>
      </c>
      <c r="M818" s="217" t="str">
        <f t="shared" ca="1" si="115"/>
        <v>C2</v>
      </c>
      <c r="N818" s="217" t="str">
        <f t="shared" ca="1" si="116"/>
        <v>C2</v>
      </c>
    </row>
    <row r="819" spans="1:14" s="134" customFormat="1" ht="36" customHeight="1" x14ac:dyDescent="0.2">
      <c r="A819" s="128"/>
      <c r="B819" s="129" t="s">
        <v>746</v>
      </c>
      <c r="C819" s="138" t="s">
        <v>738</v>
      </c>
      <c r="D819" s="139" t="s">
        <v>739</v>
      </c>
      <c r="E819" s="132"/>
      <c r="F819" s="62"/>
      <c r="G819" s="64"/>
      <c r="H819" s="55">
        <f t="shared" si="126"/>
        <v>0</v>
      </c>
      <c r="I819" s="214" t="str">
        <f t="shared" ca="1" si="113"/>
        <v>LOCKED</v>
      </c>
      <c r="J819" s="215" t="str">
        <f t="shared" si="117"/>
        <v>Manhole Inspection (following repair)CW 2145-R5</v>
      </c>
      <c r="K819" s="216" t="e">
        <f>MATCH(J819,'[4]Pay Items'!$K$1:$K$646,0)</f>
        <v>#N/A</v>
      </c>
      <c r="L819" s="217" t="str">
        <f t="shared" ca="1" si="114"/>
        <v>F0</v>
      </c>
      <c r="M819" s="217" t="str">
        <f t="shared" ca="1" si="115"/>
        <v>C2</v>
      </c>
      <c r="N819" s="217" t="str">
        <f t="shared" ca="1" si="116"/>
        <v>C2</v>
      </c>
    </row>
    <row r="820" spans="1:14" s="134" customFormat="1" ht="36" customHeight="1" x14ac:dyDescent="0.2">
      <c r="A820" s="128"/>
      <c r="B820" s="135" t="s">
        <v>185</v>
      </c>
      <c r="C820" s="130" t="s">
        <v>740</v>
      </c>
      <c r="D820" s="131"/>
      <c r="E820" s="132" t="s">
        <v>123</v>
      </c>
      <c r="F820" s="147">
        <v>1</v>
      </c>
      <c r="G820" s="137"/>
      <c r="H820" s="133">
        <f t="shared" si="126"/>
        <v>0</v>
      </c>
      <c r="I820" s="214" t="str">
        <f t="shared" ca="1" si="113"/>
        <v/>
      </c>
      <c r="J820" s="215" t="str">
        <f t="shared" si="117"/>
        <v>Manhole Inspectioneach</v>
      </c>
      <c r="K820" s="216" t="e">
        <f>MATCH(J820,'[4]Pay Items'!$K$1:$K$646,0)</f>
        <v>#N/A</v>
      </c>
      <c r="L820" s="217" t="str">
        <f t="shared" ca="1" si="114"/>
        <v>F0</v>
      </c>
      <c r="M820" s="217" t="str">
        <f t="shared" ca="1" si="115"/>
        <v>C2</v>
      </c>
      <c r="N820" s="217" t="str">
        <f t="shared" ca="1" si="116"/>
        <v>C2</v>
      </c>
    </row>
    <row r="821" spans="1:14" s="127" customFormat="1" ht="36" customHeight="1" x14ac:dyDescent="0.2">
      <c r="A821" s="121"/>
      <c r="B821" s="122"/>
      <c r="C821" s="123" t="s">
        <v>747</v>
      </c>
      <c r="D821" s="124"/>
      <c r="E821" s="125" t="s">
        <v>115</v>
      </c>
      <c r="F821" s="62"/>
      <c r="G821" s="64"/>
      <c r="H821" s="55">
        <f t="shared" si="126"/>
        <v>0</v>
      </c>
      <c r="I821" s="214" t="str">
        <f t="shared" ca="1" si="113"/>
        <v>LOCKED</v>
      </c>
      <c r="J821" s="215" t="str">
        <f t="shared" si="117"/>
        <v>FISHER - MANHOLE REPAIR (MH60007363)</v>
      </c>
      <c r="K821" s="216" t="e">
        <f>MATCH(J821,'[4]Pay Items'!$K$1:$K$646,0)</f>
        <v>#N/A</v>
      </c>
      <c r="L821" s="217" t="str">
        <f t="shared" ca="1" si="114"/>
        <v>F0</v>
      </c>
      <c r="M821" s="217" t="str">
        <f t="shared" ca="1" si="115"/>
        <v>C2</v>
      </c>
      <c r="N821" s="217" t="str">
        <f t="shared" ca="1" si="116"/>
        <v>C2</v>
      </c>
    </row>
    <row r="822" spans="1:14" s="134" customFormat="1" ht="36" customHeight="1" x14ac:dyDescent="0.2">
      <c r="A822" s="128" t="s">
        <v>146</v>
      </c>
      <c r="B822" s="129" t="s">
        <v>748</v>
      </c>
      <c r="C822" s="130" t="s">
        <v>316</v>
      </c>
      <c r="D822" s="131" t="s">
        <v>3</v>
      </c>
      <c r="E822" s="132"/>
      <c r="F822" s="62"/>
      <c r="G822" s="64"/>
      <c r="H822" s="55">
        <f t="shared" si="126"/>
        <v>0</v>
      </c>
      <c r="I822" s="214" t="str">
        <f t="shared" ca="1" si="113"/>
        <v>LOCKED</v>
      </c>
      <c r="J822" s="215" t="str">
        <f t="shared" si="117"/>
        <v>F002Replacing Existing RisersCW 2130-R12</v>
      </c>
      <c r="K822" s="216">
        <f>MATCH(J822,'[4]Pay Items'!$K$1:$K$646,0)</f>
        <v>591</v>
      </c>
      <c r="L822" s="217" t="str">
        <f t="shared" ca="1" si="114"/>
        <v>F0</v>
      </c>
      <c r="M822" s="217" t="str">
        <f t="shared" ca="1" si="115"/>
        <v>C2</v>
      </c>
      <c r="N822" s="217" t="str">
        <f t="shared" ca="1" si="116"/>
        <v>C2</v>
      </c>
    </row>
    <row r="823" spans="1:14" s="134" customFormat="1" ht="36" customHeight="1" x14ac:dyDescent="0.2">
      <c r="A823" s="128" t="s">
        <v>317</v>
      </c>
      <c r="B823" s="135" t="s">
        <v>185</v>
      </c>
      <c r="C823" s="130" t="s">
        <v>321</v>
      </c>
      <c r="D823" s="131"/>
      <c r="E823" s="132" t="s">
        <v>125</v>
      </c>
      <c r="F823" s="136">
        <v>2.2000000000000002</v>
      </c>
      <c r="G823" s="137"/>
      <c r="H823" s="133">
        <f t="shared" si="126"/>
        <v>0</v>
      </c>
      <c r="I823" s="214" t="str">
        <f t="shared" ca="1" si="113"/>
        <v/>
      </c>
      <c r="J823" s="215" t="str">
        <f t="shared" si="117"/>
        <v>F002APre-cast Concrete Risersvert. m</v>
      </c>
      <c r="K823" s="216">
        <f>MATCH(J823,'[4]Pay Items'!$K$1:$K$646,0)</f>
        <v>592</v>
      </c>
      <c r="L823" s="217" t="str">
        <f t="shared" ca="1" si="114"/>
        <v>F1</v>
      </c>
      <c r="M823" s="217" t="str">
        <f t="shared" ca="1" si="115"/>
        <v>C2</v>
      </c>
      <c r="N823" s="217" t="str">
        <f t="shared" ca="1" si="116"/>
        <v>C2</v>
      </c>
    </row>
    <row r="824" spans="1:14" s="134" customFormat="1" ht="36" customHeight="1" x14ac:dyDescent="0.2">
      <c r="A824" s="128"/>
      <c r="B824" s="129" t="s">
        <v>749</v>
      </c>
      <c r="C824" s="138" t="s">
        <v>738</v>
      </c>
      <c r="D824" s="139" t="s">
        <v>739</v>
      </c>
      <c r="E824" s="132"/>
      <c r="F824" s="62"/>
      <c r="G824" s="64"/>
      <c r="H824" s="55">
        <f t="shared" si="126"/>
        <v>0</v>
      </c>
      <c r="I824" s="214" t="str">
        <f t="shared" ca="1" si="113"/>
        <v>LOCKED</v>
      </c>
      <c r="J824" s="215" t="str">
        <f t="shared" si="117"/>
        <v>Manhole Inspection (following repair)CW 2145-R5</v>
      </c>
      <c r="K824" s="216" t="e">
        <f>MATCH(J824,'[4]Pay Items'!$K$1:$K$646,0)</f>
        <v>#N/A</v>
      </c>
      <c r="L824" s="217" t="str">
        <f t="shared" ca="1" si="114"/>
        <v>F0</v>
      </c>
      <c r="M824" s="217" t="str">
        <f t="shared" ca="1" si="115"/>
        <v>C2</v>
      </c>
      <c r="N824" s="217" t="str">
        <f t="shared" ca="1" si="116"/>
        <v>C2</v>
      </c>
    </row>
    <row r="825" spans="1:14" s="134" customFormat="1" ht="36" customHeight="1" x14ac:dyDescent="0.2">
      <c r="A825" s="128"/>
      <c r="B825" s="135" t="s">
        <v>185</v>
      </c>
      <c r="C825" s="130" t="s">
        <v>740</v>
      </c>
      <c r="D825" s="131"/>
      <c r="E825" s="132" t="s">
        <v>123</v>
      </c>
      <c r="F825" s="147">
        <v>1</v>
      </c>
      <c r="G825" s="137"/>
      <c r="H825" s="133">
        <f t="shared" si="126"/>
        <v>0</v>
      </c>
      <c r="I825" s="214" t="str">
        <f t="shared" ca="1" si="113"/>
        <v/>
      </c>
      <c r="J825" s="215" t="str">
        <f t="shared" si="117"/>
        <v>Manhole Inspectioneach</v>
      </c>
      <c r="K825" s="216" t="e">
        <f>MATCH(J825,'[4]Pay Items'!$K$1:$K$646,0)</f>
        <v>#N/A</v>
      </c>
      <c r="L825" s="217" t="str">
        <f t="shared" ca="1" si="114"/>
        <v>F0</v>
      </c>
      <c r="M825" s="217" t="str">
        <f t="shared" ca="1" si="115"/>
        <v>C2</v>
      </c>
      <c r="N825" s="217" t="str">
        <f t="shared" ca="1" si="116"/>
        <v>C2</v>
      </c>
    </row>
    <row r="826" spans="1:14" s="127" customFormat="1" ht="36" customHeight="1" x14ac:dyDescent="0.2">
      <c r="A826" s="121"/>
      <c r="B826" s="122"/>
      <c r="C826" s="123" t="s">
        <v>750</v>
      </c>
      <c r="D826" s="124"/>
      <c r="E826" s="125" t="s">
        <v>115</v>
      </c>
      <c r="F826" s="62"/>
      <c r="G826" s="64"/>
      <c r="H826" s="55">
        <f t="shared" si="126"/>
        <v>0</v>
      </c>
      <c r="I826" s="214" t="str">
        <f t="shared" ca="1" si="113"/>
        <v>LOCKED</v>
      </c>
      <c r="J826" s="215" t="str">
        <f t="shared" si="117"/>
        <v>DE LEGLISE - MANHOLE REPAIR (MH60018661)</v>
      </c>
      <c r="K826" s="216" t="e">
        <f>MATCH(J826,'[4]Pay Items'!$K$1:$K$646,0)</f>
        <v>#N/A</v>
      </c>
      <c r="L826" s="217" t="str">
        <f t="shared" ca="1" si="114"/>
        <v>F0</v>
      </c>
      <c r="M826" s="217" t="str">
        <f t="shared" ca="1" si="115"/>
        <v>C2</v>
      </c>
      <c r="N826" s="217" t="str">
        <f t="shared" ca="1" si="116"/>
        <v>C2</v>
      </c>
    </row>
    <row r="827" spans="1:14" s="134" customFormat="1" ht="36" customHeight="1" x14ac:dyDescent="0.2">
      <c r="A827" s="128" t="s">
        <v>146</v>
      </c>
      <c r="B827" s="129" t="s">
        <v>751</v>
      </c>
      <c r="C827" s="130" t="s">
        <v>316</v>
      </c>
      <c r="D827" s="131" t="s">
        <v>3</v>
      </c>
      <c r="E827" s="132"/>
      <c r="F827" s="62"/>
      <c r="G827" s="64"/>
      <c r="H827" s="55">
        <f t="shared" si="126"/>
        <v>0</v>
      </c>
      <c r="I827" s="214" t="str">
        <f t="shared" ca="1" si="113"/>
        <v>LOCKED</v>
      </c>
      <c r="J827" s="215" t="str">
        <f t="shared" si="117"/>
        <v>F002Replacing Existing RisersCW 2130-R12</v>
      </c>
      <c r="K827" s="216">
        <f>MATCH(J827,'[4]Pay Items'!$K$1:$K$646,0)</f>
        <v>591</v>
      </c>
      <c r="L827" s="217" t="str">
        <f t="shared" ca="1" si="114"/>
        <v>F0</v>
      </c>
      <c r="M827" s="217" t="str">
        <f t="shared" ca="1" si="115"/>
        <v>C2</v>
      </c>
      <c r="N827" s="217" t="str">
        <f t="shared" ca="1" si="116"/>
        <v>C2</v>
      </c>
    </row>
    <row r="828" spans="1:14" s="134" customFormat="1" ht="36" customHeight="1" x14ac:dyDescent="0.2">
      <c r="A828" s="128" t="s">
        <v>317</v>
      </c>
      <c r="B828" s="135" t="s">
        <v>185</v>
      </c>
      <c r="C828" s="130" t="s">
        <v>321</v>
      </c>
      <c r="D828" s="131"/>
      <c r="E828" s="132" t="s">
        <v>125</v>
      </c>
      <c r="F828" s="136">
        <v>0.5</v>
      </c>
      <c r="G828" s="137"/>
      <c r="H828" s="133">
        <f t="shared" si="126"/>
        <v>0</v>
      </c>
      <c r="I828" s="214" t="str">
        <f t="shared" ca="1" si="113"/>
        <v/>
      </c>
      <c r="J828" s="215" t="str">
        <f t="shared" si="117"/>
        <v>F002APre-cast Concrete Risersvert. m</v>
      </c>
      <c r="K828" s="216">
        <f>MATCH(J828,'[4]Pay Items'!$K$1:$K$646,0)</f>
        <v>592</v>
      </c>
      <c r="L828" s="217" t="str">
        <f t="shared" ca="1" si="114"/>
        <v>F1</v>
      </c>
      <c r="M828" s="217" t="str">
        <f t="shared" ca="1" si="115"/>
        <v>C2</v>
      </c>
      <c r="N828" s="217" t="str">
        <f t="shared" ca="1" si="116"/>
        <v>C2</v>
      </c>
    </row>
    <row r="829" spans="1:14" s="134" customFormat="1" ht="36" customHeight="1" x14ac:dyDescent="0.2">
      <c r="A829" s="128" t="s">
        <v>28</v>
      </c>
      <c r="B829" s="129" t="s">
        <v>752</v>
      </c>
      <c r="C829" s="130" t="s">
        <v>753</v>
      </c>
      <c r="D829" s="131" t="s">
        <v>397</v>
      </c>
      <c r="E829" s="132"/>
      <c r="F829" s="62"/>
      <c r="G829" s="64"/>
      <c r="H829" s="55">
        <f t="shared" si="126"/>
        <v>0</v>
      </c>
      <c r="I829" s="214" t="str">
        <f t="shared" ca="1" si="113"/>
        <v>LOCKED</v>
      </c>
      <c r="J829" s="215" t="str">
        <f t="shared" si="117"/>
        <v>E023Replacing Existing FrameCW 3210-R8</v>
      </c>
      <c r="K829" s="216" t="e">
        <f>MATCH(J829,'[4]Pay Items'!$K$1:$K$646,0)</f>
        <v>#N/A</v>
      </c>
      <c r="L829" s="217" t="str">
        <f t="shared" ca="1" si="114"/>
        <v>F0</v>
      </c>
      <c r="M829" s="217" t="str">
        <f t="shared" ca="1" si="115"/>
        <v>C2</v>
      </c>
      <c r="N829" s="217" t="str">
        <f t="shared" ca="1" si="116"/>
        <v>C2</v>
      </c>
    </row>
    <row r="830" spans="1:14" s="134" customFormat="1" ht="48" customHeight="1" x14ac:dyDescent="0.2">
      <c r="A830" s="128" t="s">
        <v>29</v>
      </c>
      <c r="B830" s="135" t="s">
        <v>185</v>
      </c>
      <c r="C830" s="130" t="s">
        <v>425</v>
      </c>
      <c r="D830" s="131"/>
      <c r="E830" s="132" t="s">
        <v>123</v>
      </c>
      <c r="F830" s="147">
        <v>1</v>
      </c>
      <c r="G830" s="137"/>
      <c r="H830" s="133">
        <f t="shared" si="126"/>
        <v>0</v>
      </c>
      <c r="I830" s="214" t="str">
        <f t="shared" ca="1" si="113"/>
        <v/>
      </c>
      <c r="J830" s="215" t="str">
        <f t="shared" si="117"/>
        <v>E024AP-006 - Standard Frame for Manhole and Catch Basineach</v>
      </c>
      <c r="K830" s="216">
        <f>MATCH(J830,'[4]Pay Items'!$K$1:$K$646,0)</f>
        <v>512</v>
      </c>
      <c r="L830" s="217" t="str">
        <f t="shared" ca="1" si="114"/>
        <v>F0</v>
      </c>
      <c r="M830" s="217" t="str">
        <f t="shared" ca="1" si="115"/>
        <v>C2</v>
      </c>
      <c r="N830" s="217" t="str">
        <f t="shared" ca="1" si="116"/>
        <v>C2</v>
      </c>
    </row>
    <row r="831" spans="1:14" s="134" customFormat="1" ht="36" customHeight="1" x14ac:dyDescent="0.2">
      <c r="A831" s="128"/>
      <c r="B831" s="129" t="s">
        <v>754</v>
      </c>
      <c r="C831" s="138" t="s">
        <v>738</v>
      </c>
      <c r="D831" s="139" t="s">
        <v>739</v>
      </c>
      <c r="E831" s="132"/>
      <c r="F831" s="62"/>
      <c r="G831" s="64"/>
      <c r="H831" s="55">
        <f t="shared" si="126"/>
        <v>0</v>
      </c>
      <c r="I831" s="214" t="str">
        <f t="shared" ca="1" si="113"/>
        <v>LOCKED</v>
      </c>
      <c r="J831" s="215" t="str">
        <f t="shared" si="117"/>
        <v>Manhole Inspection (following repair)CW 2145-R5</v>
      </c>
      <c r="K831" s="216" t="e">
        <f>MATCH(J831,'[4]Pay Items'!$K$1:$K$646,0)</f>
        <v>#N/A</v>
      </c>
      <c r="L831" s="217" t="str">
        <f t="shared" ca="1" si="114"/>
        <v>F0</v>
      </c>
      <c r="M831" s="217" t="str">
        <f t="shared" ca="1" si="115"/>
        <v>C2</v>
      </c>
      <c r="N831" s="217" t="str">
        <f t="shared" ca="1" si="116"/>
        <v>C2</v>
      </c>
    </row>
    <row r="832" spans="1:14" s="134" customFormat="1" ht="36" customHeight="1" x14ac:dyDescent="0.2">
      <c r="A832" s="128"/>
      <c r="B832" s="135" t="s">
        <v>185</v>
      </c>
      <c r="C832" s="130" t="s">
        <v>740</v>
      </c>
      <c r="D832" s="131"/>
      <c r="E832" s="132" t="s">
        <v>123</v>
      </c>
      <c r="F832" s="147">
        <v>1</v>
      </c>
      <c r="G832" s="137"/>
      <c r="H832" s="133">
        <f t="shared" si="126"/>
        <v>0</v>
      </c>
      <c r="I832" s="214" t="str">
        <f t="shared" ca="1" si="113"/>
        <v/>
      </c>
      <c r="J832" s="215" t="str">
        <f t="shared" si="117"/>
        <v>Manhole Inspectioneach</v>
      </c>
      <c r="K832" s="216" t="e">
        <f>MATCH(J832,'[4]Pay Items'!$K$1:$K$646,0)</f>
        <v>#N/A</v>
      </c>
      <c r="L832" s="217" t="str">
        <f t="shared" ca="1" si="114"/>
        <v>F0</v>
      </c>
      <c r="M832" s="217" t="str">
        <f t="shared" ca="1" si="115"/>
        <v>C2</v>
      </c>
      <c r="N832" s="217" t="str">
        <f t="shared" ca="1" si="116"/>
        <v>C2</v>
      </c>
    </row>
    <row r="833" spans="1:14" s="127" customFormat="1" ht="36" customHeight="1" x14ac:dyDescent="0.2">
      <c r="A833" s="121"/>
      <c r="B833" s="122"/>
      <c r="C833" s="123" t="s">
        <v>755</v>
      </c>
      <c r="D833" s="124"/>
      <c r="E833" s="125" t="s">
        <v>115</v>
      </c>
      <c r="F833" s="62"/>
      <c r="G833" s="64"/>
      <c r="H833" s="55">
        <f t="shared" si="126"/>
        <v>0</v>
      </c>
      <c r="I833" s="214" t="str">
        <f t="shared" ca="1" si="113"/>
        <v>LOCKED</v>
      </c>
      <c r="J833" s="215" t="str">
        <f t="shared" si="117"/>
        <v>CHANCELLOR - MANHOLE REPAIR (MH60013559)</v>
      </c>
      <c r="K833" s="216" t="e">
        <f>MATCH(J833,'[4]Pay Items'!$K$1:$K$646,0)</f>
        <v>#N/A</v>
      </c>
      <c r="L833" s="217" t="str">
        <f t="shared" ca="1" si="114"/>
        <v>F0</v>
      </c>
      <c r="M833" s="217" t="str">
        <f t="shared" ca="1" si="115"/>
        <v>C2</v>
      </c>
      <c r="N833" s="217" t="str">
        <f t="shared" ca="1" si="116"/>
        <v>C2</v>
      </c>
    </row>
    <row r="834" spans="1:14" s="134" customFormat="1" ht="36" customHeight="1" x14ac:dyDescent="0.2">
      <c r="A834" s="128" t="s">
        <v>146</v>
      </c>
      <c r="B834" s="129" t="s">
        <v>756</v>
      </c>
      <c r="C834" s="130" t="s">
        <v>316</v>
      </c>
      <c r="D834" s="131" t="s">
        <v>3</v>
      </c>
      <c r="E834" s="132"/>
      <c r="F834" s="62"/>
      <c r="G834" s="64"/>
      <c r="H834" s="55">
        <f t="shared" si="126"/>
        <v>0</v>
      </c>
      <c r="I834" s="214" t="str">
        <f t="shared" ca="1" si="113"/>
        <v>LOCKED</v>
      </c>
      <c r="J834" s="215" t="str">
        <f t="shared" si="117"/>
        <v>F002Replacing Existing RisersCW 2130-R12</v>
      </c>
      <c r="K834" s="216">
        <f>MATCH(J834,'[4]Pay Items'!$K$1:$K$646,0)</f>
        <v>591</v>
      </c>
      <c r="L834" s="217" t="str">
        <f t="shared" ca="1" si="114"/>
        <v>F0</v>
      </c>
      <c r="M834" s="217" t="str">
        <f t="shared" ca="1" si="115"/>
        <v>C2</v>
      </c>
      <c r="N834" s="217" t="str">
        <f t="shared" ca="1" si="116"/>
        <v>C2</v>
      </c>
    </row>
    <row r="835" spans="1:14" s="134" customFormat="1" ht="36" customHeight="1" x14ac:dyDescent="0.2">
      <c r="A835" s="128" t="s">
        <v>317</v>
      </c>
      <c r="B835" s="135" t="s">
        <v>185</v>
      </c>
      <c r="C835" s="130" t="s">
        <v>321</v>
      </c>
      <c r="D835" s="131"/>
      <c r="E835" s="132" t="s">
        <v>125</v>
      </c>
      <c r="F835" s="136">
        <v>0.4</v>
      </c>
      <c r="G835" s="137"/>
      <c r="H835" s="133">
        <f t="shared" si="126"/>
        <v>0</v>
      </c>
      <c r="I835" s="214" t="str">
        <f t="shared" ca="1" si="113"/>
        <v/>
      </c>
      <c r="J835" s="215" t="str">
        <f t="shared" si="117"/>
        <v>F002APre-cast Concrete Risersvert. m</v>
      </c>
      <c r="K835" s="216">
        <f>MATCH(J835,'[4]Pay Items'!$K$1:$K$646,0)</f>
        <v>592</v>
      </c>
      <c r="L835" s="217" t="str">
        <f t="shared" ca="1" si="114"/>
        <v>F1</v>
      </c>
      <c r="M835" s="217" t="str">
        <f t="shared" ca="1" si="115"/>
        <v>C2</v>
      </c>
      <c r="N835" s="217" t="str">
        <f t="shared" ca="1" si="116"/>
        <v>C2</v>
      </c>
    </row>
    <row r="836" spans="1:14" s="134" customFormat="1" ht="36" customHeight="1" x14ac:dyDescent="0.2">
      <c r="A836" s="128"/>
      <c r="B836" s="129" t="s">
        <v>757</v>
      </c>
      <c r="C836" s="138" t="s">
        <v>738</v>
      </c>
      <c r="D836" s="139" t="s">
        <v>739</v>
      </c>
      <c r="E836" s="132"/>
      <c r="F836" s="62"/>
      <c r="G836" s="64"/>
      <c r="H836" s="55">
        <f t="shared" si="126"/>
        <v>0</v>
      </c>
      <c r="I836" s="214" t="str">
        <f t="shared" ca="1" si="113"/>
        <v>LOCKED</v>
      </c>
      <c r="J836" s="215" t="str">
        <f t="shared" si="117"/>
        <v>Manhole Inspection (following repair)CW 2145-R5</v>
      </c>
      <c r="K836" s="216" t="e">
        <f>MATCH(J836,'[4]Pay Items'!$K$1:$K$646,0)</f>
        <v>#N/A</v>
      </c>
      <c r="L836" s="217" t="str">
        <f t="shared" ca="1" si="114"/>
        <v>F0</v>
      </c>
      <c r="M836" s="217" t="str">
        <f t="shared" ca="1" si="115"/>
        <v>C2</v>
      </c>
      <c r="N836" s="217" t="str">
        <f t="shared" ca="1" si="116"/>
        <v>C2</v>
      </c>
    </row>
    <row r="837" spans="1:14" s="134" customFormat="1" ht="36" customHeight="1" x14ac:dyDescent="0.2">
      <c r="A837" s="128"/>
      <c r="B837" s="135" t="s">
        <v>185</v>
      </c>
      <c r="C837" s="130" t="s">
        <v>740</v>
      </c>
      <c r="D837" s="131"/>
      <c r="E837" s="132" t="s">
        <v>123</v>
      </c>
      <c r="F837" s="147">
        <v>1</v>
      </c>
      <c r="G837" s="137"/>
      <c r="H837" s="133">
        <f t="shared" si="126"/>
        <v>0</v>
      </c>
      <c r="I837" s="214" t="str">
        <f t="shared" ca="1" si="113"/>
        <v/>
      </c>
      <c r="J837" s="215" t="str">
        <f t="shared" si="117"/>
        <v>Manhole Inspectioneach</v>
      </c>
      <c r="K837" s="216" t="e">
        <f>MATCH(J837,'[4]Pay Items'!$K$1:$K$646,0)</f>
        <v>#N/A</v>
      </c>
      <c r="L837" s="217" t="str">
        <f t="shared" ca="1" si="114"/>
        <v>F0</v>
      </c>
      <c r="M837" s="217" t="str">
        <f t="shared" ca="1" si="115"/>
        <v>C2</v>
      </c>
      <c r="N837" s="217" t="str">
        <f t="shared" ca="1" si="116"/>
        <v>C2</v>
      </c>
    </row>
    <row r="838" spans="1:14" s="140" customFormat="1" ht="36" customHeight="1" x14ac:dyDescent="0.25">
      <c r="A838" s="121"/>
      <c r="B838" s="122"/>
      <c r="C838" s="123" t="s">
        <v>758</v>
      </c>
      <c r="D838" s="124"/>
      <c r="E838" s="125" t="s">
        <v>115</v>
      </c>
      <c r="F838" s="62"/>
      <c r="G838" s="64"/>
      <c r="H838" s="55">
        <f t="shared" si="126"/>
        <v>0</v>
      </c>
      <c r="I838" s="214" t="str">
        <f t="shared" ca="1" si="113"/>
        <v>LOCKED</v>
      </c>
      <c r="J838" s="215" t="str">
        <f t="shared" si="117"/>
        <v>WILDWOOD H PK - SEWER REPAIR (MA60013272)</v>
      </c>
      <c r="K838" s="216" t="e">
        <f>MATCH(J838,'[4]Pay Items'!$K$1:$K$646,0)</f>
        <v>#N/A</v>
      </c>
      <c r="L838" s="217" t="str">
        <f t="shared" ca="1" si="114"/>
        <v>F0</v>
      </c>
      <c r="M838" s="217" t="str">
        <f t="shared" ca="1" si="115"/>
        <v>C2</v>
      </c>
      <c r="N838" s="217" t="str">
        <f t="shared" ca="1" si="116"/>
        <v>C2</v>
      </c>
    </row>
    <row r="839" spans="1:14" s="141" customFormat="1" ht="36" customHeight="1" x14ac:dyDescent="0.2">
      <c r="A839" s="128" t="s">
        <v>26</v>
      </c>
      <c r="B839" s="129" t="s">
        <v>759</v>
      </c>
      <c r="C839" s="130" t="s">
        <v>297</v>
      </c>
      <c r="D839" s="131" t="s">
        <v>3</v>
      </c>
      <c r="E839" s="132"/>
      <c r="F839" s="62"/>
      <c r="G839" s="64"/>
      <c r="H839" s="55">
        <f t="shared" si="126"/>
        <v>0</v>
      </c>
      <c r="I839" s="214" t="str">
        <f t="shared" ref="I839:I902" ca="1" si="127">IF(CELL("protect",$G839)=1, "LOCKED", "")</f>
        <v>LOCKED</v>
      </c>
      <c r="J839" s="215" t="str">
        <f t="shared" si="117"/>
        <v>E017Sewer Repair - Up to 3.0 Meters LongCW 2130-R12</v>
      </c>
      <c r="K839" s="216">
        <f>MATCH(J839,'[4]Pay Items'!$K$1:$K$646,0)</f>
        <v>468</v>
      </c>
      <c r="L839" s="217" t="str">
        <f t="shared" ref="L839:L902" ca="1" si="128">CELL("format",$F839)</f>
        <v>F0</v>
      </c>
      <c r="M839" s="217" t="str">
        <f t="shared" ref="M839:M902" ca="1" si="129">CELL("format",$G839)</f>
        <v>C2</v>
      </c>
      <c r="N839" s="217" t="str">
        <f t="shared" ref="N839:N902" ca="1" si="130">CELL("format",$H839)</f>
        <v>C2</v>
      </c>
    </row>
    <row r="840" spans="1:14" s="141" customFormat="1" ht="36" customHeight="1" x14ac:dyDescent="0.2">
      <c r="A840" s="142" t="s">
        <v>390</v>
      </c>
      <c r="B840" s="135" t="s">
        <v>185</v>
      </c>
      <c r="C840" s="130" t="s">
        <v>760</v>
      </c>
      <c r="D840" s="131"/>
      <c r="E840" s="132"/>
      <c r="F840" s="62"/>
      <c r="G840" s="64"/>
      <c r="H840" s="55">
        <f t="shared" si="126"/>
        <v>0</v>
      </c>
      <c r="I840" s="214" t="str">
        <f t="shared" ca="1" si="127"/>
        <v>LOCKED</v>
      </c>
      <c r="J840" s="215" t="str">
        <f t="shared" ref="J840:J903" si="131">CLEAN(CONCATENATE(TRIM($A840),TRIM($C840),IF(LEFT($D840)&lt;&gt;"E",TRIM($D840),),TRIM($E840)))</f>
        <v>E017C200 mm, WWS</v>
      </c>
      <c r="K840" s="216" t="e">
        <f>MATCH(J840,'[4]Pay Items'!$K$1:$K$646,0)</f>
        <v>#N/A</v>
      </c>
      <c r="L840" s="217" t="str">
        <f t="shared" ca="1" si="128"/>
        <v>F0</v>
      </c>
      <c r="M840" s="217" t="str">
        <f t="shared" ca="1" si="129"/>
        <v>C2</v>
      </c>
      <c r="N840" s="217" t="str">
        <f t="shared" ca="1" si="130"/>
        <v>C2</v>
      </c>
    </row>
    <row r="841" spans="1:14" s="141" customFormat="1" ht="36" customHeight="1" x14ac:dyDescent="0.2">
      <c r="A841" s="142" t="s">
        <v>391</v>
      </c>
      <c r="B841" s="143" t="s">
        <v>322</v>
      </c>
      <c r="C841" s="144" t="s">
        <v>761</v>
      </c>
      <c r="D841" s="145"/>
      <c r="E841" s="146" t="s">
        <v>123</v>
      </c>
      <c r="F841" s="147">
        <v>1</v>
      </c>
      <c r="G841" s="137"/>
      <c r="H841" s="133">
        <f t="shared" si="126"/>
        <v>0</v>
      </c>
      <c r="I841" s="214" t="str">
        <f t="shared" ca="1" si="127"/>
        <v/>
      </c>
      <c r="J841" s="215" t="str">
        <f t="shared" si="131"/>
        <v>E017DClass 3 Backfilleach</v>
      </c>
      <c r="K841" s="216" t="e">
        <f>MATCH(J841,'[4]Pay Items'!$K$1:$K$646,0)</f>
        <v>#N/A</v>
      </c>
      <c r="L841" s="217" t="str">
        <f t="shared" ca="1" si="128"/>
        <v>F0</v>
      </c>
      <c r="M841" s="217" t="str">
        <f t="shared" ca="1" si="129"/>
        <v>C2</v>
      </c>
      <c r="N841" s="217" t="str">
        <f t="shared" ca="1" si="130"/>
        <v>C2</v>
      </c>
    </row>
    <row r="842" spans="1:14" s="148" customFormat="1" ht="36" customHeight="1" x14ac:dyDescent="0.2">
      <c r="A842" s="128" t="s">
        <v>27</v>
      </c>
      <c r="B842" s="129" t="s">
        <v>762</v>
      </c>
      <c r="C842" s="144" t="s">
        <v>313</v>
      </c>
      <c r="D842" s="145" t="s">
        <v>3</v>
      </c>
      <c r="E842" s="132"/>
      <c r="F842" s="62"/>
      <c r="G842" s="64"/>
      <c r="H842" s="55">
        <f t="shared" si="126"/>
        <v>0</v>
      </c>
      <c r="I842" s="214" t="str">
        <f t="shared" ca="1" si="127"/>
        <v>LOCKED</v>
      </c>
      <c r="J842" s="215" t="str">
        <f t="shared" si="131"/>
        <v>E020Sewer Repair - In Addition to First 3.0 MetersCW 2130-R12</v>
      </c>
      <c r="K842" s="216">
        <f>MATCH(J842,'[4]Pay Items'!$K$1:$K$646,0)</f>
        <v>485</v>
      </c>
      <c r="L842" s="217" t="str">
        <f t="shared" ca="1" si="128"/>
        <v>F0</v>
      </c>
      <c r="M842" s="217" t="str">
        <f t="shared" ca="1" si="129"/>
        <v>C2</v>
      </c>
      <c r="N842" s="217" t="str">
        <f t="shared" ca="1" si="130"/>
        <v>C2</v>
      </c>
    </row>
    <row r="843" spans="1:14" s="134" customFormat="1" ht="36" customHeight="1" x14ac:dyDescent="0.2">
      <c r="A843" s="128" t="s">
        <v>392</v>
      </c>
      <c r="B843" s="135" t="s">
        <v>185</v>
      </c>
      <c r="C843" s="130" t="s">
        <v>763</v>
      </c>
      <c r="D843" s="131"/>
      <c r="E843" s="132"/>
      <c r="F843" s="62"/>
      <c r="G843" s="64"/>
      <c r="H843" s="55">
        <f t="shared" si="126"/>
        <v>0</v>
      </c>
      <c r="I843" s="214" t="str">
        <f t="shared" ca="1" si="127"/>
        <v>LOCKED</v>
      </c>
      <c r="J843" s="215" t="str">
        <f t="shared" si="131"/>
        <v>E020C300 mm, CS</v>
      </c>
      <c r="K843" s="216" t="e">
        <f>MATCH(J843,'[4]Pay Items'!$K$1:$K$646,0)</f>
        <v>#N/A</v>
      </c>
      <c r="L843" s="217" t="str">
        <f t="shared" ca="1" si="128"/>
        <v>F0</v>
      </c>
      <c r="M843" s="217" t="str">
        <f t="shared" ca="1" si="129"/>
        <v>C2</v>
      </c>
      <c r="N843" s="217" t="str">
        <f t="shared" ca="1" si="130"/>
        <v>C2</v>
      </c>
    </row>
    <row r="844" spans="1:14" s="134" customFormat="1" ht="36" customHeight="1" x14ac:dyDescent="0.2">
      <c r="A844" s="128" t="s">
        <v>393</v>
      </c>
      <c r="B844" s="143" t="s">
        <v>322</v>
      </c>
      <c r="C844" s="144" t="s">
        <v>761</v>
      </c>
      <c r="D844" s="131"/>
      <c r="E844" s="132" t="s">
        <v>124</v>
      </c>
      <c r="F844" s="136">
        <v>0.5</v>
      </c>
      <c r="G844" s="137"/>
      <c r="H844" s="133">
        <f t="shared" si="126"/>
        <v>0</v>
      </c>
      <c r="I844" s="214" t="str">
        <f t="shared" ca="1" si="127"/>
        <v/>
      </c>
      <c r="J844" s="215" t="str">
        <f t="shared" si="131"/>
        <v>E020DClass 3 Backfillm</v>
      </c>
      <c r="K844" s="216" t="e">
        <f>MATCH(J844,'[4]Pay Items'!$K$1:$K$646,0)</f>
        <v>#N/A</v>
      </c>
      <c r="L844" s="217" t="str">
        <f t="shared" ca="1" si="128"/>
        <v>F1</v>
      </c>
      <c r="M844" s="217" t="str">
        <f t="shared" ca="1" si="129"/>
        <v>C2</v>
      </c>
      <c r="N844" s="217" t="str">
        <f t="shared" ca="1" si="130"/>
        <v>C2</v>
      </c>
    </row>
    <row r="845" spans="1:14" s="141" customFormat="1" ht="48" customHeight="1" x14ac:dyDescent="0.2">
      <c r="A845" s="142" t="s">
        <v>43</v>
      </c>
      <c r="B845" s="149" t="s">
        <v>764</v>
      </c>
      <c r="C845" s="150" t="s">
        <v>337</v>
      </c>
      <c r="D845" s="151" t="s">
        <v>3</v>
      </c>
      <c r="E845" s="146"/>
      <c r="F845" s="62"/>
      <c r="G845" s="64"/>
      <c r="H845" s="55">
        <f t="shared" si="126"/>
        <v>0</v>
      </c>
      <c r="I845" s="214" t="str">
        <f t="shared" ca="1" si="127"/>
        <v>LOCKED</v>
      </c>
      <c r="J845" s="215" t="str">
        <f t="shared" si="131"/>
        <v>E042Connecting New Sewer Service to Existing Sewer ServiceCW 2130-R12</v>
      </c>
      <c r="K845" s="216">
        <f>MATCH(J845,'[4]Pay Items'!$K$1:$K$646,0)</f>
        <v>548</v>
      </c>
      <c r="L845" s="217" t="str">
        <f t="shared" ca="1" si="128"/>
        <v>F0</v>
      </c>
      <c r="M845" s="217" t="str">
        <f t="shared" ca="1" si="129"/>
        <v>C2</v>
      </c>
      <c r="N845" s="217" t="str">
        <f t="shared" ca="1" si="130"/>
        <v>C2</v>
      </c>
    </row>
    <row r="846" spans="1:14" s="141" customFormat="1" ht="36" customHeight="1" x14ac:dyDescent="0.2">
      <c r="A846" s="142" t="s">
        <v>44</v>
      </c>
      <c r="B846" s="152" t="s">
        <v>185</v>
      </c>
      <c r="C846" s="150" t="s">
        <v>367</v>
      </c>
      <c r="D846" s="151"/>
      <c r="E846" s="146" t="s">
        <v>123</v>
      </c>
      <c r="F846" s="147">
        <v>1</v>
      </c>
      <c r="G846" s="137"/>
      <c r="H846" s="133">
        <f t="shared" si="126"/>
        <v>0</v>
      </c>
      <c r="I846" s="214" t="str">
        <f t="shared" ca="1" si="127"/>
        <v/>
      </c>
      <c r="J846" s="215" t="str">
        <f t="shared" si="131"/>
        <v>E043150 mmeach</v>
      </c>
      <c r="K846" s="216" t="e">
        <f>MATCH(J846,'[4]Pay Items'!$K$1:$K$646,0)</f>
        <v>#N/A</v>
      </c>
      <c r="L846" s="217" t="str">
        <f t="shared" ca="1" si="128"/>
        <v>F0</v>
      </c>
      <c r="M846" s="217" t="str">
        <f t="shared" ca="1" si="129"/>
        <v>C2</v>
      </c>
      <c r="N846" s="217" t="str">
        <f t="shared" ca="1" si="130"/>
        <v>C2</v>
      </c>
    </row>
    <row r="847" spans="1:14" s="141" customFormat="1" ht="36" customHeight="1" x14ac:dyDescent="0.2">
      <c r="A847" s="128" t="s">
        <v>386</v>
      </c>
      <c r="B847" s="129" t="s">
        <v>765</v>
      </c>
      <c r="C847" s="153" t="s">
        <v>766</v>
      </c>
      <c r="D847" s="154" t="s">
        <v>767</v>
      </c>
      <c r="E847" s="146"/>
      <c r="F847" s="62"/>
      <c r="G847" s="64"/>
      <c r="H847" s="55">
        <f t="shared" si="126"/>
        <v>0</v>
      </c>
      <c r="I847" s="214" t="str">
        <f t="shared" ca="1" si="127"/>
        <v>LOCKED</v>
      </c>
      <c r="J847" s="215" t="str">
        <f t="shared" si="131"/>
        <v>E022ASewer Inspection (following repair)CW2145-R5</v>
      </c>
      <c r="K847" s="216" t="e">
        <f>MATCH(J847,'[4]Pay Items'!$K$1:$K$646,0)</f>
        <v>#N/A</v>
      </c>
      <c r="L847" s="217" t="str">
        <f t="shared" ca="1" si="128"/>
        <v>F0</v>
      </c>
      <c r="M847" s="217" t="str">
        <f t="shared" ca="1" si="129"/>
        <v>C2</v>
      </c>
      <c r="N847" s="217" t="str">
        <f t="shared" ca="1" si="130"/>
        <v>C2</v>
      </c>
    </row>
    <row r="848" spans="1:14" s="141" customFormat="1" ht="36" customHeight="1" x14ac:dyDescent="0.2">
      <c r="A848" s="142" t="s">
        <v>394</v>
      </c>
      <c r="B848" s="135" t="s">
        <v>185</v>
      </c>
      <c r="C848" s="130" t="s">
        <v>760</v>
      </c>
      <c r="D848" s="145"/>
      <c r="E848" s="146" t="s">
        <v>124</v>
      </c>
      <c r="F848" s="147">
        <v>86</v>
      </c>
      <c r="G848" s="137"/>
      <c r="H848" s="133">
        <f t="shared" si="126"/>
        <v>0</v>
      </c>
      <c r="I848" s="214" t="str">
        <f t="shared" ca="1" si="127"/>
        <v/>
      </c>
      <c r="J848" s="215" t="str">
        <f t="shared" si="131"/>
        <v>E022C200 mm, WWSm</v>
      </c>
      <c r="K848" s="216" t="e">
        <f>MATCH(J848,'[4]Pay Items'!$K$1:$K$646,0)</f>
        <v>#N/A</v>
      </c>
      <c r="L848" s="217" t="str">
        <f t="shared" ca="1" si="128"/>
        <v>F0</v>
      </c>
      <c r="M848" s="217" t="str">
        <f t="shared" ca="1" si="129"/>
        <v>C2</v>
      </c>
      <c r="N848" s="217" t="str">
        <f t="shared" ca="1" si="130"/>
        <v>C2</v>
      </c>
    </row>
    <row r="849" spans="1:14" s="140" customFormat="1" ht="36" customHeight="1" x14ac:dyDescent="0.25">
      <c r="A849" s="121"/>
      <c r="B849" s="122"/>
      <c r="C849" s="123" t="s">
        <v>768</v>
      </c>
      <c r="D849" s="124"/>
      <c r="E849" s="125" t="s">
        <v>115</v>
      </c>
      <c r="F849" s="62"/>
      <c r="G849" s="64"/>
      <c r="H849" s="55">
        <f t="shared" si="126"/>
        <v>0</v>
      </c>
      <c r="I849" s="214" t="str">
        <f t="shared" ca="1" si="127"/>
        <v>LOCKED</v>
      </c>
      <c r="J849" s="215" t="str">
        <f t="shared" si="131"/>
        <v>WILDWOOD H PK - SEWER REPAIR (MA60013331)</v>
      </c>
      <c r="K849" s="216" t="e">
        <f>MATCH(J849,'[4]Pay Items'!$K$1:$K$646,0)</f>
        <v>#N/A</v>
      </c>
      <c r="L849" s="217" t="str">
        <f t="shared" ca="1" si="128"/>
        <v>F0</v>
      </c>
      <c r="M849" s="217" t="str">
        <f t="shared" ca="1" si="129"/>
        <v>C2</v>
      </c>
      <c r="N849" s="217" t="str">
        <f t="shared" ca="1" si="130"/>
        <v>C2</v>
      </c>
    </row>
    <row r="850" spans="1:14" s="141" customFormat="1" ht="36" customHeight="1" x14ac:dyDescent="0.2">
      <c r="A850" s="128" t="s">
        <v>26</v>
      </c>
      <c r="B850" s="129" t="s">
        <v>769</v>
      </c>
      <c r="C850" s="130" t="s">
        <v>297</v>
      </c>
      <c r="D850" s="131" t="s">
        <v>3</v>
      </c>
      <c r="E850" s="132"/>
      <c r="F850" s="62"/>
      <c r="G850" s="64"/>
      <c r="H850" s="55">
        <f t="shared" si="126"/>
        <v>0</v>
      </c>
      <c r="I850" s="214" t="str">
        <f t="shared" ca="1" si="127"/>
        <v>LOCKED</v>
      </c>
      <c r="J850" s="215" t="str">
        <f t="shared" si="131"/>
        <v>E017Sewer Repair - Up to 3.0 Meters LongCW 2130-R12</v>
      </c>
      <c r="K850" s="216">
        <f>MATCH(J850,'[4]Pay Items'!$K$1:$K$646,0)</f>
        <v>468</v>
      </c>
      <c r="L850" s="217" t="str">
        <f t="shared" ca="1" si="128"/>
        <v>F0</v>
      </c>
      <c r="M850" s="217" t="str">
        <f t="shared" ca="1" si="129"/>
        <v>C2</v>
      </c>
      <c r="N850" s="217" t="str">
        <f t="shared" ca="1" si="130"/>
        <v>C2</v>
      </c>
    </row>
    <row r="851" spans="1:14" s="141" customFormat="1" ht="36" customHeight="1" x14ac:dyDescent="0.2">
      <c r="A851" s="142" t="s">
        <v>390</v>
      </c>
      <c r="B851" s="135" t="s">
        <v>185</v>
      </c>
      <c r="C851" s="130" t="s">
        <v>760</v>
      </c>
      <c r="D851" s="131"/>
      <c r="E851" s="132"/>
      <c r="F851" s="62"/>
      <c r="G851" s="64"/>
      <c r="H851" s="55">
        <f t="shared" si="126"/>
        <v>0</v>
      </c>
      <c r="I851" s="214" t="str">
        <f t="shared" ca="1" si="127"/>
        <v>LOCKED</v>
      </c>
      <c r="J851" s="215" t="str">
        <f t="shared" si="131"/>
        <v>E017C200 mm, WWS</v>
      </c>
      <c r="K851" s="216" t="e">
        <f>MATCH(J851,'[4]Pay Items'!$K$1:$K$646,0)</f>
        <v>#N/A</v>
      </c>
      <c r="L851" s="217" t="str">
        <f t="shared" ca="1" si="128"/>
        <v>F0</v>
      </c>
      <c r="M851" s="217" t="str">
        <f t="shared" ca="1" si="129"/>
        <v>C2</v>
      </c>
      <c r="N851" s="217" t="str">
        <f t="shared" ca="1" si="130"/>
        <v>C2</v>
      </c>
    </row>
    <row r="852" spans="1:14" s="141" customFormat="1" ht="36" customHeight="1" x14ac:dyDescent="0.2">
      <c r="A852" s="142" t="s">
        <v>391</v>
      </c>
      <c r="B852" s="143" t="s">
        <v>322</v>
      </c>
      <c r="C852" s="144" t="s">
        <v>761</v>
      </c>
      <c r="D852" s="145"/>
      <c r="E852" s="146" t="s">
        <v>123</v>
      </c>
      <c r="F852" s="147">
        <v>2</v>
      </c>
      <c r="G852" s="137"/>
      <c r="H852" s="133">
        <f t="shared" si="126"/>
        <v>0</v>
      </c>
      <c r="I852" s="214" t="str">
        <f t="shared" ca="1" si="127"/>
        <v/>
      </c>
      <c r="J852" s="215" t="str">
        <f t="shared" si="131"/>
        <v>E017DClass 3 Backfilleach</v>
      </c>
      <c r="K852" s="216" t="e">
        <f>MATCH(J852,'[4]Pay Items'!$K$1:$K$646,0)</f>
        <v>#N/A</v>
      </c>
      <c r="L852" s="217" t="str">
        <f t="shared" ca="1" si="128"/>
        <v>F0</v>
      </c>
      <c r="M852" s="217" t="str">
        <f t="shared" ca="1" si="129"/>
        <v>C2</v>
      </c>
      <c r="N852" s="217" t="str">
        <f t="shared" ca="1" si="130"/>
        <v>C2</v>
      </c>
    </row>
    <row r="853" spans="1:14" s="141" customFormat="1" ht="36" customHeight="1" x14ac:dyDescent="0.2">
      <c r="A853" s="128" t="s">
        <v>386</v>
      </c>
      <c r="B853" s="129" t="s">
        <v>770</v>
      </c>
      <c r="C853" s="153" t="s">
        <v>766</v>
      </c>
      <c r="D853" s="154" t="s">
        <v>767</v>
      </c>
      <c r="E853" s="146"/>
      <c r="F853" s="62"/>
      <c r="G853" s="64"/>
      <c r="H853" s="55">
        <f t="shared" si="126"/>
        <v>0</v>
      </c>
      <c r="I853" s="214" t="str">
        <f t="shared" ca="1" si="127"/>
        <v>LOCKED</v>
      </c>
      <c r="J853" s="215" t="str">
        <f t="shared" si="131"/>
        <v>E022ASewer Inspection (following repair)CW2145-R5</v>
      </c>
      <c r="K853" s="216" t="e">
        <f>MATCH(J853,'[4]Pay Items'!$K$1:$K$646,0)</f>
        <v>#N/A</v>
      </c>
      <c r="L853" s="217" t="str">
        <f t="shared" ca="1" si="128"/>
        <v>F0</v>
      </c>
      <c r="M853" s="217" t="str">
        <f t="shared" ca="1" si="129"/>
        <v>C2</v>
      </c>
      <c r="N853" s="217" t="str">
        <f t="shared" ca="1" si="130"/>
        <v>C2</v>
      </c>
    </row>
    <row r="854" spans="1:14" s="141" customFormat="1" ht="36" customHeight="1" x14ac:dyDescent="0.2">
      <c r="A854" s="142" t="s">
        <v>394</v>
      </c>
      <c r="B854" s="135" t="s">
        <v>185</v>
      </c>
      <c r="C854" s="130" t="s">
        <v>760</v>
      </c>
      <c r="D854" s="145"/>
      <c r="E854" s="146" t="s">
        <v>124</v>
      </c>
      <c r="F854" s="147">
        <v>65</v>
      </c>
      <c r="G854" s="137"/>
      <c r="H854" s="133">
        <f t="shared" si="126"/>
        <v>0</v>
      </c>
      <c r="I854" s="214" t="str">
        <f t="shared" ca="1" si="127"/>
        <v/>
      </c>
      <c r="J854" s="215" t="str">
        <f t="shared" si="131"/>
        <v>E022C200 mm, WWSm</v>
      </c>
      <c r="K854" s="216" t="e">
        <f>MATCH(J854,'[4]Pay Items'!$K$1:$K$646,0)</f>
        <v>#N/A</v>
      </c>
      <c r="L854" s="217" t="str">
        <f t="shared" ca="1" si="128"/>
        <v>F0</v>
      </c>
      <c r="M854" s="217" t="str">
        <f t="shared" ca="1" si="129"/>
        <v>C2</v>
      </c>
      <c r="N854" s="217" t="str">
        <f t="shared" ca="1" si="130"/>
        <v>C2</v>
      </c>
    </row>
    <row r="855" spans="1:14" s="140" customFormat="1" ht="36" customHeight="1" x14ac:dyDescent="0.25">
      <c r="A855" s="121"/>
      <c r="B855" s="122"/>
      <c r="C855" s="123" t="s">
        <v>771</v>
      </c>
      <c r="D855" s="124"/>
      <c r="E855" s="125" t="s">
        <v>115</v>
      </c>
      <c r="F855" s="62"/>
      <c r="G855" s="64"/>
      <c r="H855" s="55">
        <f t="shared" si="126"/>
        <v>0</v>
      </c>
      <c r="I855" s="214" t="str">
        <f t="shared" ca="1" si="127"/>
        <v>LOCKED</v>
      </c>
      <c r="J855" s="215" t="str">
        <f t="shared" si="131"/>
        <v>WILDWOOD H PK - SEWER REPAIR (MA60013278)</v>
      </c>
      <c r="K855" s="216" t="e">
        <f>MATCH(J855,'[4]Pay Items'!$K$1:$K$646,0)</f>
        <v>#N/A</v>
      </c>
      <c r="L855" s="217" t="str">
        <f t="shared" ca="1" si="128"/>
        <v>F0</v>
      </c>
      <c r="M855" s="217" t="str">
        <f t="shared" ca="1" si="129"/>
        <v>C2</v>
      </c>
      <c r="N855" s="217" t="str">
        <f t="shared" ca="1" si="130"/>
        <v>C2</v>
      </c>
    </row>
    <row r="856" spans="1:14" s="141" customFormat="1" ht="36" customHeight="1" x14ac:dyDescent="0.2">
      <c r="A856" s="128" t="s">
        <v>26</v>
      </c>
      <c r="B856" s="129" t="s">
        <v>772</v>
      </c>
      <c r="C856" s="130" t="s">
        <v>297</v>
      </c>
      <c r="D856" s="131" t="s">
        <v>3</v>
      </c>
      <c r="E856" s="132"/>
      <c r="F856" s="62"/>
      <c r="G856" s="64"/>
      <c r="H856" s="55">
        <f t="shared" si="126"/>
        <v>0</v>
      </c>
      <c r="I856" s="214" t="str">
        <f t="shared" ca="1" si="127"/>
        <v>LOCKED</v>
      </c>
      <c r="J856" s="215" t="str">
        <f t="shared" si="131"/>
        <v>E017Sewer Repair - Up to 3.0 Meters LongCW 2130-R12</v>
      </c>
      <c r="K856" s="216">
        <f>MATCH(J856,'[4]Pay Items'!$K$1:$K$646,0)</f>
        <v>468</v>
      </c>
      <c r="L856" s="217" t="str">
        <f t="shared" ca="1" si="128"/>
        <v>F0</v>
      </c>
      <c r="M856" s="217" t="str">
        <f t="shared" ca="1" si="129"/>
        <v>C2</v>
      </c>
      <c r="N856" s="217" t="str">
        <f t="shared" ca="1" si="130"/>
        <v>C2</v>
      </c>
    </row>
    <row r="857" spans="1:14" s="141" customFormat="1" ht="36" customHeight="1" x14ac:dyDescent="0.2">
      <c r="A857" s="142" t="s">
        <v>390</v>
      </c>
      <c r="B857" s="135" t="s">
        <v>185</v>
      </c>
      <c r="C857" s="130" t="s">
        <v>760</v>
      </c>
      <c r="D857" s="131"/>
      <c r="E857" s="132"/>
      <c r="F857" s="62"/>
      <c r="G857" s="64"/>
      <c r="H857" s="55">
        <f t="shared" si="126"/>
        <v>0</v>
      </c>
      <c r="I857" s="214" t="str">
        <f t="shared" ca="1" si="127"/>
        <v>LOCKED</v>
      </c>
      <c r="J857" s="215" t="str">
        <f t="shared" si="131"/>
        <v>E017C200 mm, WWS</v>
      </c>
      <c r="K857" s="216" t="e">
        <f>MATCH(J857,'[4]Pay Items'!$K$1:$K$646,0)</f>
        <v>#N/A</v>
      </c>
      <c r="L857" s="217" t="str">
        <f t="shared" ca="1" si="128"/>
        <v>F0</v>
      </c>
      <c r="M857" s="217" t="str">
        <f t="shared" ca="1" si="129"/>
        <v>C2</v>
      </c>
      <c r="N857" s="217" t="str">
        <f t="shared" ca="1" si="130"/>
        <v>C2</v>
      </c>
    </row>
    <row r="858" spans="1:14" s="141" customFormat="1" ht="36" customHeight="1" x14ac:dyDescent="0.2">
      <c r="A858" s="142" t="s">
        <v>391</v>
      </c>
      <c r="B858" s="143" t="s">
        <v>322</v>
      </c>
      <c r="C858" s="144" t="s">
        <v>761</v>
      </c>
      <c r="D858" s="145"/>
      <c r="E858" s="146" t="s">
        <v>123</v>
      </c>
      <c r="F858" s="147">
        <v>1</v>
      </c>
      <c r="G858" s="137"/>
      <c r="H858" s="133">
        <f t="shared" si="126"/>
        <v>0</v>
      </c>
      <c r="I858" s="214" t="str">
        <f t="shared" ca="1" si="127"/>
        <v/>
      </c>
      <c r="J858" s="215" t="str">
        <f t="shared" si="131"/>
        <v>E017DClass 3 Backfilleach</v>
      </c>
      <c r="K858" s="216" t="e">
        <f>MATCH(J858,'[4]Pay Items'!$K$1:$K$646,0)</f>
        <v>#N/A</v>
      </c>
      <c r="L858" s="217" t="str">
        <f t="shared" ca="1" si="128"/>
        <v>F0</v>
      </c>
      <c r="M858" s="217" t="str">
        <f t="shared" ca="1" si="129"/>
        <v>C2</v>
      </c>
      <c r="N858" s="217" t="str">
        <f t="shared" ca="1" si="130"/>
        <v>C2</v>
      </c>
    </row>
    <row r="859" spans="1:14" s="141" customFormat="1" ht="36" customHeight="1" x14ac:dyDescent="0.2">
      <c r="A859" s="128" t="s">
        <v>386</v>
      </c>
      <c r="B859" s="129" t="s">
        <v>773</v>
      </c>
      <c r="C859" s="153" t="s">
        <v>766</v>
      </c>
      <c r="D859" s="154" t="s">
        <v>767</v>
      </c>
      <c r="E859" s="146"/>
      <c r="F859" s="62"/>
      <c r="G859" s="64"/>
      <c r="H859" s="55">
        <f t="shared" si="126"/>
        <v>0</v>
      </c>
      <c r="I859" s="214" t="str">
        <f t="shared" ca="1" si="127"/>
        <v>LOCKED</v>
      </c>
      <c r="J859" s="215" t="str">
        <f t="shared" si="131"/>
        <v>E022ASewer Inspection (following repair)CW2145-R5</v>
      </c>
      <c r="K859" s="216" t="e">
        <f>MATCH(J859,'[4]Pay Items'!$K$1:$K$646,0)</f>
        <v>#N/A</v>
      </c>
      <c r="L859" s="217" t="str">
        <f t="shared" ca="1" si="128"/>
        <v>F0</v>
      </c>
      <c r="M859" s="217" t="str">
        <f t="shared" ca="1" si="129"/>
        <v>C2</v>
      </c>
      <c r="N859" s="217" t="str">
        <f t="shared" ca="1" si="130"/>
        <v>C2</v>
      </c>
    </row>
    <row r="860" spans="1:14" s="141" customFormat="1" ht="36" customHeight="1" x14ac:dyDescent="0.2">
      <c r="A860" s="142" t="s">
        <v>394</v>
      </c>
      <c r="B860" s="135" t="s">
        <v>185</v>
      </c>
      <c r="C860" s="130" t="s">
        <v>760</v>
      </c>
      <c r="D860" s="145"/>
      <c r="E860" s="146" t="s">
        <v>124</v>
      </c>
      <c r="F860" s="147">
        <v>79</v>
      </c>
      <c r="G860" s="137"/>
      <c r="H860" s="133">
        <f t="shared" si="126"/>
        <v>0</v>
      </c>
      <c r="I860" s="214" t="str">
        <f t="shared" ca="1" si="127"/>
        <v/>
      </c>
      <c r="J860" s="215" t="str">
        <f t="shared" si="131"/>
        <v>E022C200 mm, WWSm</v>
      </c>
      <c r="K860" s="216" t="e">
        <f>MATCH(J860,'[4]Pay Items'!$K$1:$K$646,0)</f>
        <v>#N/A</v>
      </c>
      <c r="L860" s="217" t="str">
        <f t="shared" ca="1" si="128"/>
        <v>F0</v>
      </c>
      <c r="M860" s="217" t="str">
        <f t="shared" ca="1" si="129"/>
        <v>C2</v>
      </c>
      <c r="N860" s="217" t="str">
        <f t="shared" ca="1" si="130"/>
        <v>C2</v>
      </c>
    </row>
    <row r="861" spans="1:14" s="126" customFormat="1" ht="36" customHeight="1" x14ac:dyDescent="0.2">
      <c r="A861" s="121"/>
      <c r="B861" s="122"/>
      <c r="C861" s="123" t="s">
        <v>774</v>
      </c>
      <c r="D861" s="124"/>
      <c r="E861" s="125" t="s">
        <v>115</v>
      </c>
      <c r="F861" s="62"/>
      <c r="G861" s="64"/>
      <c r="H861" s="55">
        <f t="shared" si="126"/>
        <v>0</v>
      </c>
      <c r="I861" s="214" t="str">
        <f t="shared" ca="1" si="127"/>
        <v>LOCKED</v>
      </c>
      <c r="J861" s="215" t="str">
        <f t="shared" si="131"/>
        <v>WILDWOOD H PK - MANHOLE REPAIR (MH60011471)</v>
      </c>
      <c r="K861" s="216" t="e">
        <f>MATCH(J861,'[4]Pay Items'!$K$1:$K$646,0)</f>
        <v>#N/A</v>
      </c>
      <c r="L861" s="217" t="str">
        <f t="shared" ca="1" si="128"/>
        <v>F0</v>
      </c>
      <c r="M861" s="217" t="str">
        <f t="shared" ca="1" si="129"/>
        <v>C2</v>
      </c>
      <c r="N861" s="217" t="str">
        <f t="shared" ca="1" si="130"/>
        <v>C2</v>
      </c>
    </row>
    <row r="862" spans="1:14" s="155" customFormat="1" ht="36" customHeight="1" x14ac:dyDescent="0.2">
      <c r="A862" s="128"/>
      <c r="B862" s="129" t="s">
        <v>775</v>
      </c>
      <c r="C862" s="130" t="s">
        <v>776</v>
      </c>
      <c r="D862" s="131" t="s">
        <v>3</v>
      </c>
      <c r="E862" s="132"/>
      <c r="F862" s="62"/>
      <c r="G862" s="64"/>
      <c r="H862" s="55">
        <f t="shared" si="126"/>
        <v>0</v>
      </c>
      <c r="I862" s="214" t="str">
        <f t="shared" ca="1" si="127"/>
        <v>LOCKED</v>
      </c>
      <c r="J862" s="215" t="str">
        <f t="shared" si="131"/>
        <v>Replace Existing ManholeCW 2130-R12</v>
      </c>
      <c r="K862" s="216" t="e">
        <f>MATCH(J862,'[4]Pay Items'!$K$1:$K$646,0)</f>
        <v>#N/A</v>
      </c>
      <c r="L862" s="217" t="str">
        <f t="shared" ca="1" si="128"/>
        <v>F0</v>
      </c>
      <c r="M862" s="217" t="str">
        <f t="shared" ca="1" si="129"/>
        <v>C2</v>
      </c>
      <c r="N862" s="217" t="str">
        <f t="shared" ca="1" si="130"/>
        <v>C2</v>
      </c>
    </row>
    <row r="863" spans="1:14" s="155" customFormat="1" ht="36" customHeight="1" x14ac:dyDescent="0.2">
      <c r="A863" s="128"/>
      <c r="B863" s="135" t="s">
        <v>185</v>
      </c>
      <c r="C863" s="130" t="s">
        <v>777</v>
      </c>
      <c r="D863" s="131"/>
      <c r="E863" s="132" t="s">
        <v>125</v>
      </c>
      <c r="F863" s="136">
        <v>2.4</v>
      </c>
      <c r="G863" s="137"/>
      <c r="H863" s="133">
        <f t="shared" si="126"/>
        <v>0</v>
      </c>
      <c r="I863" s="214" t="str">
        <f t="shared" ca="1" si="127"/>
        <v/>
      </c>
      <c r="J863" s="215" t="str">
        <f t="shared" si="131"/>
        <v>Pre-cast Concrete Base and Risersvert. m</v>
      </c>
      <c r="K863" s="216" t="e">
        <f>MATCH(J863,'[4]Pay Items'!$K$1:$K$646,0)</f>
        <v>#N/A</v>
      </c>
      <c r="L863" s="217" t="str">
        <f t="shared" ca="1" si="128"/>
        <v>F1</v>
      </c>
      <c r="M863" s="217" t="str">
        <f t="shared" ca="1" si="129"/>
        <v>C2</v>
      </c>
      <c r="N863" s="217" t="str">
        <f t="shared" ca="1" si="130"/>
        <v>C2</v>
      </c>
    </row>
    <row r="864" spans="1:14" s="155" customFormat="1" ht="36" customHeight="1" x14ac:dyDescent="0.2">
      <c r="A864" s="128"/>
      <c r="B864" s="129" t="s">
        <v>778</v>
      </c>
      <c r="C864" s="138" t="s">
        <v>779</v>
      </c>
      <c r="D864" s="139" t="s">
        <v>739</v>
      </c>
      <c r="E864" s="132"/>
      <c r="F864" s="62"/>
      <c r="G864" s="64"/>
      <c r="H864" s="55">
        <f t="shared" si="126"/>
        <v>0</v>
      </c>
      <c r="I864" s="214" t="str">
        <f t="shared" ca="1" si="127"/>
        <v>LOCKED</v>
      </c>
      <c r="J864" s="215" t="str">
        <f t="shared" si="131"/>
        <v>Manhole Inspection (following replacement)CW 2145-R5</v>
      </c>
      <c r="K864" s="216" t="e">
        <f>MATCH(J864,'[4]Pay Items'!$K$1:$K$646,0)</f>
        <v>#N/A</v>
      </c>
      <c r="L864" s="217" t="str">
        <f t="shared" ca="1" si="128"/>
        <v>F0</v>
      </c>
      <c r="M864" s="217" t="str">
        <f t="shared" ca="1" si="129"/>
        <v>C2</v>
      </c>
      <c r="N864" s="217" t="str">
        <f t="shared" ca="1" si="130"/>
        <v>C2</v>
      </c>
    </row>
    <row r="865" spans="1:14" s="155" customFormat="1" ht="36" customHeight="1" x14ac:dyDescent="0.2">
      <c r="A865" s="128"/>
      <c r="B865" s="135" t="s">
        <v>185</v>
      </c>
      <c r="C865" s="130" t="s">
        <v>740</v>
      </c>
      <c r="D865" s="131"/>
      <c r="E865" s="132" t="s">
        <v>123</v>
      </c>
      <c r="F865" s="147">
        <v>1</v>
      </c>
      <c r="G865" s="137"/>
      <c r="H865" s="133">
        <f t="shared" si="126"/>
        <v>0</v>
      </c>
      <c r="I865" s="214" t="str">
        <f t="shared" ca="1" si="127"/>
        <v/>
      </c>
      <c r="J865" s="215" t="str">
        <f t="shared" si="131"/>
        <v>Manhole Inspectioneach</v>
      </c>
      <c r="K865" s="216" t="e">
        <f>MATCH(J865,'[4]Pay Items'!$K$1:$K$646,0)</f>
        <v>#N/A</v>
      </c>
      <c r="L865" s="217" t="str">
        <f t="shared" ca="1" si="128"/>
        <v>F0</v>
      </c>
      <c r="M865" s="217" t="str">
        <f t="shared" ca="1" si="129"/>
        <v>C2</v>
      </c>
      <c r="N865" s="217" t="str">
        <f t="shared" ca="1" si="130"/>
        <v>C2</v>
      </c>
    </row>
    <row r="866" spans="1:14" s="127" customFormat="1" ht="36" customHeight="1" x14ac:dyDescent="0.2">
      <c r="A866" s="121"/>
      <c r="B866" s="122"/>
      <c r="C866" s="123" t="s">
        <v>780</v>
      </c>
      <c r="D866" s="124"/>
      <c r="E866" s="125" t="s">
        <v>115</v>
      </c>
      <c r="F866" s="62"/>
      <c r="G866" s="64"/>
      <c r="H866" s="55">
        <f t="shared" si="126"/>
        <v>0</v>
      </c>
      <c r="I866" s="214" t="str">
        <f t="shared" ca="1" si="127"/>
        <v>LOCKED</v>
      </c>
      <c r="J866" s="215" t="str">
        <f t="shared" si="131"/>
        <v>WILDWOOD H PK - MANHOLE REPAIR (MH60011480)</v>
      </c>
      <c r="K866" s="216" t="e">
        <f>MATCH(J866,'[4]Pay Items'!$K$1:$K$646,0)</f>
        <v>#N/A</v>
      </c>
      <c r="L866" s="217" t="str">
        <f t="shared" ca="1" si="128"/>
        <v>F0</v>
      </c>
      <c r="M866" s="217" t="str">
        <f t="shared" ca="1" si="129"/>
        <v>C2</v>
      </c>
      <c r="N866" s="217" t="str">
        <f t="shared" ca="1" si="130"/>
        <v>C2</v>
      </c>
    </row>
    <row r="867" spans="1:14" s="134" customFormat="1" ht="36" customHeight="1" x14ac:dyDescent="0.2">
      <c r="A867" s="128" t="s">
        <v>146</v>
      </c>
      <c r="B867" s="129" t="s">
        <v>781</v>
      </c>
      <c r="C867" s="130" t="s">
        <v>316</v>
      </c>
      <c r="D867" s="131" t="s">
        <v>3</v>
      </c>
      <c r="E867" s="132"/>
      <c r="F867" s="62"/>
      <c r="G867" s="64"/>
      <c r="H867" s="55">
        <f t="shared" si="126"/>
        <v>0</v>
      </c>
      <c r="I867" s="214" t="str">
        <f t="shared" ca="1" si="127"/>
        <v>LOCKED</v>
      </c>
      <c r="J867" s="215" t="str">
        <f t="shared" si="131"/>
        <v>F002Replacing Existing RisersCW 2130-R12</v>
      </c>
      <c r="K867" s="216">
        <f>MATCH(J867,'[4]Pay Items'!$K$1:$K$646,0)</f>
        <v>591</v>
      </c>
      <c r="L867" s="217" t="str">
        <f t="shared" ca="1" si="128"/>
        <v>F0</v>
      </c>
      <c r="M867" s="217" t="str">
        <f t="shared" ca="1" si="129"/>
        <v>C2</v>
      </c>
      <c r="N867" s="217" t="str">
        <f t="shared" ca="1" si="130"/>
        <v>C2</v>
      </c>
    </row>
    <row r="868" spans="1:14" s="134" customFormat="1" ht="36" customHeight="1" x14ac:dyDescent="0.2">
      <c r="A868" s="128" t="s">
        <v>317</v>
      </c>
      <c r="B868" s="135" t="s">
        <v>185</v>
      </c>
      <c r="C868" s="130" t="s">
        <v>321</v>
      </c>
      <c r="D868" s="131"/>
      <c r="E868" s="132" t="s">
        <v>125</v>
      </c>
      <c r="F868" s="136">
        <v>0.3</v>
      </c>
      <c r="G868" s="137"/>
      <c r="H868" s="133">
        <f t="shared" si="126"/>
        <v>0</v>
      </c>
      <c r="I868" s="214" t="str">
        <f t="shared" ca="1" si="127"/>
        <v/>
      </c>
      <c r="J868" s="215" t="str">
        <f t="shared" si="131"/>
        <v>F002APre-cast Concrete Risersvert. m</v>
      </c>
      <c r="K868" s="216">
        <f>MATCH(J868,'[4]Pay Items'!$K$1:$K$646,0)</f>
        <v>592</v>
      </c>
      <c r="L868" s="217" t="str">
        <f t="shared" ca="1" si="128"/>
        <v>F1</v>
      </c>
      <c r="M868" s="217" t="str">
        <f t="shared" ca="1" si="129"/>
        <v>C2</v>
      </c>
      <c r="N868" s="217" t="str">
        <f t="shared" ca="1" si="130"/>
        <v>C2</v>
      </c>
    </row>
    <row r="869" spans="1:14" s="134" customFormat="1" ht="36" customHeight="1" x14ac:dyDescent="0.2">
      <c r="A869" s="128"/>
      <c r="B869" s="129" t="s">
        <v>782</v>
      </c>
      <c r="C869" s="138" t="s">
        <v>738</v>
      </c>
      <c r="D869" s="139" t="s">
        <v>739</v>
      </c>
      <c r="E869" s="132"/>
      <c r="F869" s="62"/>
      <c r="G869" s="64"/>
      <c r="H869" s="55">
        <f t="shared" si="126"/>
        <v>0</v>
      </c>
      <c r="I869" s="214" t="str">
        <f t="shared" ca="1" si="127"/>
        <v>LOCKED</v>
      </c>
      <c r="J869" s="215" t="str">
        <f t="shared" si="131"/>
        <v>Manhole Inspection (following repair)CW 2145-R5</v>
      </c>
      <c r="K869" s="216" t="e">
        <f>MATCH(J869,'[4]Pay Items'!$K$1:$K$646,0)</f>
        <v>#N/A</v>
      </c>
      <c r="L869" s="217" t="str">
        <f t="shared" ca="1" si="128"/>
        <v>F0</v>
      </c>
      <c r="M869" s="217" t="str">
        <f t="shared" ca="1" si="129"/>
        <v>C2</v>
      </c>
      <c r="N869" s="217" t="str">
        <f t="shared" ca="1" si="130"/>
        <v>C2</v>
      </c>
    </row>
    <row r="870" spans="1:14" s="134" customFormat="1" ht="36" customHeight="1" x14ac:dyDescent="0.2">
      <c r="A870" s="128"/>
      <c r="B870" s="135" t="s">
        <v>185</v>
      </c>
      <c r="C870" s="130" t="s">
        <v>740</v>
      </c>
      <c r="D870" s="131"/>
      <c r="E870" s="132" t="s">
        <v>123</v>
      </c>
      <c r="F870" s="147">
        <v>1</v>
      </c>
      <c r="G870" s="137"/>
      <c r="H870" s="133">
        <f t="shared" si="126"/>
        <v>0</v>
      </c>
      <c r="I870" s="214" t="str">
        <f t="shared" ca="1" si="127"/>
        <v/>
      </c>
      <c r="J870" s="215" t="str">
        <f t="shared" si="131"/>
        <v>Manhole Inspectioneach</v>
      </c>
      <c r="K870" s="216" t="e">
        <f>MATCH(J870,'[4]Pay Items'!$K$1:$K$646,0)</f>
        <v>#N/A</v>
      </c>
      <c r="L870" s="217" t="str">
        <f t="shared" ca="1" si="128"/>
        <v>F0</v>
      </c>
      <c r="M870" s="217" t="str">
        <f t="shared" ca="1" si="129"/>
        <v>C2</v>
      </c>
      <c r="N870" s="217" t="str">
        <f t="shared" ca="1" si="130"/>
        <v>C2</v>
      </c>
    </row>
    <row r="871" spans="1:14" s="127" customFormat="1" ht="36" customHeight="1" x14ac:dyDescent="0.2">
      <c r="A871" s="121"/>
      <c r="B871" s="122"/>
      <c r="C871" s="123" t="s">
        <v>783</v>
      </c>
      <c r="D871" s="124"/>
      <c r="E871" s="125" t="s">
        <v>115</v>
      </c>
      <c r="F871" s="62"/>
      <c r="G871" s="64"/>
      <c r="H871" s="55">
        <f t="shared" si="126"/>
        <v>0</v>
      </c>
      <c r="I871" s="214" t="str">
        <f t="shared" ca="1" si="127"/>
        <v>LOCKED</v>
      </c>
      <c r="J871" s="215" t="str">
        <f t="shared" si="131"/>
        <v>WILDWOOD H PK - MANHOLE REPAIR (MH60011478)</v>
      </c>
      <c r="K871" s="216" t="e">
        <f>MATCH(J871,'[4]Pay Items'!$K$1:$K$646,0)</f>
        <v>#N/A</v>
      </c>
      <c r="L871" s="217" t="str">
        <f t="shared" ca="1" si="128"/>
        <v>F0</v>
      </c>
      <c r="M871" s="217" t="str">
        <f t="shared" ca="1" si="129"/>
        <v>C2</v>
      </c>
      <c r="N871" s="217" t="str">
        <f t="shared" ca="1" si="130"/>
        <v>C2</v>
      </c>
    </row>
    <row r="872" spans="1:14" s="134" customFormat="1" ht="36" customHeight="1" x14ac:dyDescent="0.2">
      <c r="A872" s="128" t="s">
        <v>146</v>
      </c>
      <c r="B872" s="129" t="s">
        <v>784</v>
      </c>
      <c r="C872" s="130" t="s">
        <v>316</v>
      </c>
      <c r="D872" s="131" t="s">
        <v>3</v>
      </c>
      <c r="E872" s="132"/>
      <c r="F872" s="62"/>
      <c r="G872" s="64"/>
      <c r="H872" s="55">
        <f t="shared" si="126"/>
        <v>0</v>
      </c>
      <c r="I872" s="214" t="str">
        <f t="shared" ca="1" si="127"/>
        <v>LOCKED</v>
      </c>
      <c r="J872" s="215" t="str">
        <f t="shared" si="131"/>
        <v>F002Replacing Existing RisersCW 2130-R12</v>
      </c>
      <c r="K872" s="216">
        <f>MATCH(J872,'[4]Pay Items'!$K$1:$K$646,0)</f>
        <v>591</v>
      </c>
      <c r="L872" s="217" t="str">
        <f t="shared" ca="1" si="128"/>
        <v>F0</v>
      </c>
      <c r="M872" s="217" t="str">
        <f t="shared" ca="1" si="129"/>
        <v>C2</v>
      </c>
      <c r="N872" s="217" t="str">
        <f t="shared" ca="1" si="130"/>
        <v>C2</v>
      </c>
    </row>
    <row r="873" spans="1:14" s="134" customFormat="1" ht="36" customHeight="1" x14ac:dyDescent="0.2">
      <c r="A873" s="128" t="s">
        <v>317</v>
      </c>
      <c r="B873" s="135" t="s">
        <v>185</v>
      </c>
      <c r="C873" s="130" t="s">
        <v>321</v>
      </c>
      <c r="D873" s="131"/>
      <c r="E873" s="132" t="s">
        <v>125</v>
      </c>
      <c r="F873" s="136">
        <v>0.5</v>
      </c>
      <c r="G873" s="137"/>
      <c r="H873" s="133">
        <f t="shared" ref="H873:H906" si="132">ROUND(G873*F873,2)</f>
        <v>0</v>
      </c>
      <c r="I873" s="214" t="str">
        <f t="shared" ca="1" si="127"/>
        <v/>
      </c>
      <c r="J873" s="215" t="str">
        <f t="shared" si="131"/>
        <v>F002APre-cast Concrete Risersvert. m</v>
      </c>
      <c r="K873" s="216">
        <f>MATCH(J873,'[4]Pay Items'!$K$1:$K$646,0)</f>
        <v>592</v>
      </c>
      <c r="L873" s="217" t="str">
        <f t="shared" ca="1" si="128"/>
        <v>F1</v>
      </c>
      <c r="M873" s="217" t="str">
        <f t="shared" ca="1" si="129"/>
        <v>C2</v>
      </c>
      <c r="N873" s="217" t="str">
        <f t="shared" ca="1" si="130"/>
        <v>C2</v>
      </c>
    </row>
    <row r="874" spans="1:14" s="134" customFormat="1" ht="36" customHeight="1" x14ac:dyDescent="0.2">
      <c r="A874" s="128"/>
      <c r="B874" s="129" t="s">
        <v>785</v>
      </c>
      <c r="C874" s="138" t="s">
        <v>738</v>
      </c>
      <c r="D874" s="139" t="s">
        <v>739</v>
      </c>
      <c r="E874" s="132"/>
      <c r="F874" s="62"/>
      <c r="G874" s="64"/>
      <c r="H874" s="55">
        <f t="shared" si="132"/>
        <v>0</v>
      </c>
      <c r="I874" s="214" t="str">
        <f t="shared" ca="1" si="127"/>
        <v>LOCKED</v>
      </c>
      <c r="J874" s="215" t="str">
        <f t="shared" si="131"/>
        <v>Manhole Inspection (following repair)CW 2145-R5</v>
      </c>
      <c r="K874" s="216" t="e">
        <f>MATCH(J874,'[4]Pay Items'!$K$1:$K$646,0)</f>
        <v>#N/A</v>
      </c>
      <c r="L874" s="217" t="str">
        <f t="shared" ca="1" si="128"/>
        <v>F0</v>
      </c>
      <c r="M874" s="217" t="str">
        <f t="shared" ca="1" si="129"/>
        <v>C2</v>
      </c>
      <c r="N874" s="217" t="str">
        <f t="shared" ca="1" si="130"/>
        <v>C2</v>
      </c>
    </row>
    <row r="875" spans="1:14" s="134" customFormat="1" ht="36" customHeight="1" x14ac:dyDescent="0.2">
      <c r="A875" s="128"/>
      <c r="B875" s="135" t="s">
        <v>185</v>
      </c>
      <c r="C875" s="130" t="s">
        <v>740</v>
      </c>
      <c r="D875" s="131"/>
      <c r="E875" s="132" t="s">
        <v>123</v>
      </c>
      <c r="F875" s="147">
        <v>1</v>
      </c>
      <c r="G875" s="137"/>
      <c r="H875" s="133">
        <f t="shared" si="132"/>
        <v>0</v>
      </c>
      <c r="I875" s="214" t="str">
        <f t="shared" ca="1" si="127"/>
        <v/>
      </c>
      <c r="J875" s="215" t="str">
        <f t="shared" si="131"/>
        <v>Manhole Inspectioneach</v>
      </c>
      <c r="K875" s="216" t="e">
        <f>MATCH(J875,'[4]Pay Items'!$K$1:$K$646,0)</f>
        <v>#N/A</v>
      </c>
      <c r="L875" s="217" t="str">
        <f t="shared" ca="1" si="128"/>
        <v>F0</v>
      </c>
      <c r="M875" s="217" t="str">
        <f t="shared" ca="1" si="129"/>
        <v>C2</v>
      </c>
      <c r="N875" s="217" t="str">
        <f t="shared" ca="1" si="130"/>
        <v>C2</v>
      </c>
    </row>
    <row r="876" spans="1:14" s="127" customFormat="1" ht="36" customHeight="1" x14ac:dyDescent="0.2">
      <c r="A876" s="121"/>
      <c r="B876" s="122"/>
      <c r="C876" s="123" t="s">
        <v>786</v>
      </c>
      <c r="D876" s="124"/>
      <c r="E876" s="125" t="s">
        <v>115</v>
      </c>
      <c r="F876" s="62"/>
      <c r="G876" s="64"/>
      <c r="H876" s="55">
        <f t="shared" si="132"/>
        <v>0</v>
      </c>
      <c r="I876" s="214" t="str">
        <f t="shared" ca="1" si="127"/>
        <v>LOCKED</v>
      </c>
      <c r="J876" s="215" t="str">
        <f t="shared" si="131"/>
        <v>WILDWOOD H PK - MANHOLE REPAIR (MH60011472)</v>
      </c>
      <c r="K876" s="216" t="e">
        <f>MATCH(J876,'[4]Pay Items'!$K$1:$K$646,0)</f>
        <v>#N/A</v>
      </c>
      <c r="L876" s="217" t="str">
        <f t="shared" ca="1" si="128"/>
        <v>F0</v>
      </c>
      <c r="M876" s="217" t="str">
        <f t="shared" ca="1" si="129"/>
        <v>C2</v>
      </c>
      <c r="N876" s="217" t="str">
        <f t="shared" ca="1" si="130"/>
        <v>C2</v>
      </c>
    </row>
    <row r="877" spans="1:14" s="134" customFormat="1" ht="36" customHeight="1" x14ac:dyDescent="0.2">
      <c r="A877" s="128" t="s">
        <v>146</v>
      </c>
      <c r="B877" s="129" t="s">
        <v>787</v>
      </c>
      <c r="C877" s="130" t="s">
        <v>316</v>
      </c>
      <c r="D877" s="131" t="s">
        <v>3</v>
      </c>
      <c r="E877" s="132"/>
      <c r="F877" s="62"/>
      <c r="G877" s="64"/>
      <c r="H877" s="55">
        <f t="shared" si="132"/>
        <v>0</v>
      </c>
      <c r="I877" s="214" t="str">
        <f t="shared" ca="1" si="127"/>
        <v>LOCKED</v>
      </c>
      <c r="J877" s="215" t="str">
        <f t="shared" si="131"/>
        <v>F002Replacing Existing RisersCW 2130-R12</v>
      </c>
      <c r="K877" s="216">
        <f>MATCH(J877,'[4]Pay Items'!$K$1:$K$646,0)</f>
        <v>591</v>
      </c>
      <c r="L877" s="217" t="str">
        <f t="shared" ca="1" si="128"/>
        <v>F0</v>
      </c>
      <c r="M877" s="217" t="str">
        <f t="shared" ca="1" si="129"/>
        <v>C2</v>
      </c>
      <c r="N877" s="217" t="str">
        <f t="shared" ca="1" si="130"/>
        <v>C2</v>
      </c>
    </row>
    <row r="878" spans="1:14" s="134" customFormat="1" ht="36" customHeight="1" x14ac:dyDescent="0.2">
      <c r="A878" s="128" t="s">
        <v>317</v>
      </c>
      <c r="B878" s="135" t="s">
        <v>185</v>
      </c>
      <c r="C878" s="130" t="s">
        <v>321</v>
      </c>
      <c r="D878" s="131"/>
      <c r="E878" s="132" t="s">
        <v>125</v>
      </c>
      <c r="F878" s="136">
        <v>0.8</v>
      </c>
      <c r="G878" s="137"/>
      <c r="H878" s="133">
        <f t="shared" si="132"/>
        <v>0</v>
      </c>
      <c r="I878" s="214" t="str">
        <f t="shared" ca="1" si="127"/>
        <v/>
      </c>
      <c r="J878" s="215" t="str">
        <f t="shared" si="131"/>
        <v>F002APre-cast Concrete Risersvert. m</v>
      </c>
      <c r="K878" s="216">
        <f>MATCH(J878,'[4]Pay Items'!$K$1:$K$646,0)</f>
        <v>592</v>
      </c>
      <c r="L878" s="217" t="str">
        <f t="shared" ca="1" si="128"/>
        <v>F1</v>
      </c>
      <c r="M878" s="217" t="str">
        <f t="shared" ca="1" si="129"/>
        <v>C2</v>
      </c>
      <c r="N878" s="217" t="str">
        <f t="shared" ca="1" si="130"/>
        <v>C2</v>
      </c>
    </row>
    <row r="879" spans="1:14" s="134" customFormat="1" ht="36" customHeight="1" x14ac:dyDescent="0.2">
      <c r="A879" s="128"/>
      <c r="B879" s="129" t="s">
        <v>788</v>
      </c>
      <c r="C879" s="138" t="s">
        <v>738</v>
      </c>
      <c r="D879" s="139" t="s">
        <v>739</v>
      </c>
      <c r="E879" s="132"/>
      <c r="F879" s="62"/>
      <c r="G879" s="64"/>
      <c r="H879" s="55">
        <f t="shared" si="132"/>
        <v>0</v>
      </c>
      <c r="I879" s="214" t="str">
        <f t="shared" ca="1" si="127"/>
        <v>LOCKED</v>
      </c>
      <c r="J879" s="215" t="str">
        <f t="shared" si="131"/>
        <v>Manhole Inspection (following repair)CW 2145-R5</v>
      </c>
      <c r="K879" s="216" t="e">
        <f>MATCH(J879,'[4]Pay Items'!$K$1:$K$646,0)</f>
        <v>#N/A</v>
      </c>
      <c r="L879" s="217" t="str">
        <f t="shared" ca="1" si="128"/>
        <v>F0</v>
      </c>
      <c r="M879" s="217" t="str">
        <f t="shared" ca="1" si="129"/>
        <v>C2</v>
      </c>
      <c r="N879" s="217" t="str">
        <f t="shared" ca="1" si="130"/>
        <v>C2</v>
      </c>
    </row>
    <row r="880" spans="1:14" s="134" customFormat="1" ht="36" customHeight="1" x14ac:dyDescent="0.2">
      <c r="A880" s="128"/>
      <c r="B880" s="135" t="s">
        <v>185</v>
      </c>
      <c r="C880" s="130" t="s">
        <v>740</v>
      </c>
      <c r="D880" s="131"/>
      <c r="E880" s="132" t="s">
        <v>123</v>
      </c>
      <c r="F880" s="147">
        <v>1</v>
      </c>
      <c r="G880" s="137"/>
      <c r="H880" s="133">
        <f t="shared" si="132"/>
        <v>0</v>
      </c>
      <c r="I880" s="214" t="str">
        <f t="shared" ca="1" si="127"/>
        <v/>
      </c>
      <c r="J880" s="215" t="str">
        <f t="shared" si="131"/>
        <v>Manhole Inspectioneach</v>
      </c>
      <c r="K880" s="216" t="e">
        <f>MATCH(J880,'[4]Pay Items'!$K$1:$K$646,0)</f>
        <v>#N/A</v>
      </c>
      <c r="L880" s="217" t="str">
        <f t="shared" ca="1" si="128"/>
        <v>F0</v>
      </c>
      <c r="M880" s="217" t="str">
        <f t="shared" ca="1" si="129"/>
        <v>C2</v>
      </c>
      <c r="N880" s="217" t="str">
        <f t="shared" ca="1" si="130"/>
        <v>C2</v>
      </c>
    </row>
    <row r="881" spans="1:14" s="140" customFormat="1" ht="36" customHeight="1" x14ac:dyDescent="0.25">
      <c r="A881" s="121"/>
      <c r="B881" s="122"/>
      <c r="C881" s="123" t="s">
        <v>789</v>
      </c>
      <c r="D881" s="124"/>
      <c r="E881" s="125" t="s">
        <v>115</v>
      </c>
      <c r="F881" s="62"/>
      <c r="G881" s="64"/>
      <c r="H881" s="55">
        <f t="shared" si="132"/>
        <v>0</v>
      </c>
      <c r="I881" s="214" t="str">
        <f t="shared" ca="1" si="127"/>
        <v>LOCKED</v>
      </c>
      <c r="J881" s="215" t="str">
        <f t="shared" si="131"/>
        <v>WILDWOOD G PK - SEWER REPAIR (MA60013264)</v>
      </c>
      <c r="K881" s="216" t="e">
        <f>MATCH(J881,'[4]Pay Items'!$K$1:$K$646,0)</f>
        <v>#N/A</v>
      </c>
      <c r="L881" s="217" t="str">
        <f t="shared" ca="1" si="128"/>
        <v>F0</v>
      </c>
      <c r="M881" s="217" t="str">
        <f t="shared" ca="1" si="129"/>
        <v>C2</v>
      </c>
      <c r="N881" s="217" t="str">
        <f t="shared" ca="1" si="130"/>
        <v>C2</v>
      </c>
    </row>
    <row r="882" spans="1:14" s="141" customFormat="1" ht="36" customHeight="1" x14ac:dyDescent="0.2">
      <c r="A882" s="128" t="s">
        <v>26</v>
      </c>
      <c r="B882" s="129" t="s">
        <v>790</v>
      </c>
      <c r="C882" s="130" t="s">
        <v>297</v>
      </c>
      <c r="D882" s="131" t="s">
        <v>3</v>
      </c>
      <c r="E882" s="132"/>
      <c r="F882" s="62"/>
      <c r="G882" s="64"/>
      <c r="H882" s="55">
        <f t="shared" si="132"/>
        <v>0</v>
      </c>
      <c r="I882" s="214" t="str">
        <f t="shared" ca="1" si="127"/>
        <v>LOCKED</v>
      </c>
      <c r="J882" s="215" t="str">
        <f t="shared" si="131"/>
        <v>E017Sewer Repair - Up to 3.0 Meters LongCW 2130-R12</v>
      </c>
      <c r="K882" s="216">
        <f>MATCH(J882,'[4]Pay Items'!$K$1:$K$646,0)</f>
        <v>468</v>
      </c>
      <c r="L882" s="217" t="str">
        <f t="shared" ca="1" si="128"/>
        <v>F0</v>
      </c>
      <c r="M882" s="217" t="str">
        <f t="shared" ca="1" si="129"/>
        <v>C2</v>
      </c>
      <c r="N882" s="217" t="str">
        <f t="shared" ca="1" si="130"/>
        <v>C2</v>
      </c>
    </row>
    <row r="883" spans="1:14" s="141" customFormat="1" ht="36" customHeight="1" x14ac:dyDescent="0.2">
      <c r="A883" s="142" t="s">
        <v>390</v>
      </c>
      <c r="B883" s="135" t="s">
        <v>185</v>
      </c>
      <c r="C883" s="130" t="s">
        <v>760</v>
      </c>
      <c r="D883" s="131"/>
      <c r="E883" s="132"/>
      <c r="F883" s="62"/>
      <c r="G883" s="64"/>
      <c r="H883" s="55">
        <f t="shared" si="132"/>
        <v>0</v>
      </c>
      <c r="I883" s="214" t="str">
        <f t="shared" ca="1" si="127"/>
        <v>LOCKED</v>
      </c>
      <c r="J883" s="215" t="str">
        <f t="shared" si="131"/>
        <v>E017C200 mm, WWS</v>
      </c>
      <c r="K883" s="216" t="e">
        <f>MATCH(J883,'[4]Pay Items'!$K$1:$K$646,0)</f>
        <v>#N/A</v>
      </c>
      <c r="L883" s="217" t="str">
        <f t="shared" ca="1" si="128"/>
        <v>F0</v>
      </c>
      <c r="M883" s="217" t="str">
        <f t="shared" ca="1" si="129"/>
        <v>C2</v>
      </c>
      <c r="N883" s="217" t="str">
        <f t="shared" ca="1" si="130"/>
        <v>C2</v>
      </c>
    </row>
    <row r="884" spans="1:14" s="141" customFormat="1" ht="36" customHeight="1" x14ac:dyDescent="0.2">
      <c r="A884" s="142" t="s">
        <v>391</v>
      </c>
      <c r="B884" s="143" t="s">
        <v>322</v>
      </c>
      <c r="C884" s="144" t="s">
        <v>761</v>
      </c>
      <c r="D884" s="145"/>
      <c r="E884" s="146" t="s">
        <v>123</v>
      </c>
      <c r="F884" s="147">
        <v>2</v>
      </c>
      <c r="G884" s="137"/>
      <c r="H884" s="133">
        <f t="shared" si="132"/>
        <v>0</v>
      </c>
      <c r="I884" s="214" t="str">
        <f t="shared" ca="1" si="127"/>
        <v/>
      </c>
      <c r="J884" s="215" t="str">
        <f t="shared" si="131"/>
        <v>E017DClass 3 Backfilleach</v>
      </c>
      <c r="K884" s="216" t="e">
        <f>MATCH(J884,'[4]Pay Items'!$K$1:$K$646,0)</f>
        <v>#N/A</v>
      </c>
      <c r="L884" s="217" t="str">
        <f t="shared" ca="1" si="128"/>
        <v>F0</v>
      </c>
      <c r="M884" s="217" t="str">
        <f t="shared" ca="1" si="129"/>
        <v>C2</v>
      </c>
      <c r="N884" s="217" t="str">
        <f t="shared" ca="1" si="130"/>
        <v>C2</v>
      </c>
    </row>
    <row r="885" spans="1:14" s="141" customFormat="1" ht="36" customHeight="1" x14ac:dyDescent="0.2">
      <c r="A885" s="128" t="s">
        <v>386</v>
      </c>
      <c r="B885" s="129" t="s">
        <v>791</v>
      </c>
      <c r="C885" s="153" t="s">
        <v>766</v>
      </c>
      <c r="D885" s="154" t="s">
        <v>767</v>
      </c>
      <c r="E885" s="146"/>
      <c r="F885" s="62"/>
      <c r="G885" s="64"/>
      <c r="H885" s="55">
        <f t="shared" si="132"/>
        <v>0</v>
      </c>
      <c r="I885" s="214" t="str">
        <f t="shared" ca="1" si="127"/>
        <v>LOCKED</v>
      </c>
      <c r="J885" s="215" t="str">
        <f t="shared" si="131"/>
        <v>E022ASewer Inspection (following repair)CW2145-R5</v>
      </c>
      <c r="K885" s="216" t="e">
        <f>MATCH(J885,'[4]Pay Items'!$K$1:$K$646,0)</f>
        <v>#N/A</v>
      </c>
      <c r="L885" s="217" t="str">
        <f t="shared" ca="1" si="128"/>
        <v>F0</v>
      </c>
      <c r="M885" s="217" t="str">
        <f t="shared" ca="1" si="129"/>
        <v>C2</v>
      </c>
      <c r="N885" s="217" t="str">
        <f t="shared" ca="1" si="130"/>
        <v>C2</v>
      </c>
    </row>
    <row r="886" spans="1:14" s="141" customFormat="1" ht="36" customHeight="1" x14ac:dyDescent="0.2">
      <c r="A886" s="142" t="s">
        <v>394</v>
      </c>
      <c r="B886" s="135" t="s">
        <v>185</v>
      </c>
      <c r="C886" s="130" t="s">
        <v>760</v>
      </c>
      <c r="D886" s="145"/>
      <c r="E886" s="146" t="s">
        <v>124</v>
      </c>
      <c r="F886" s="147">
        <v>87</v>
      </c>
      <c r="G886" s="137"/>
      <c r="H886" s="133">
        <f t="shared" si="132"/>
        <v>0</v>
      </c>
      <c r="I886" s="214" t="str">
        <f t="shared" ca="1" si="127"/>
        <v/>
      </c>
      <c r="J886" s="215" t="str">
        <f t="shared" si="131"/>
        <v>E022C200 mm, WWSm</v>
      </c>
      <c r="K886" s="216" t="e">
        <f>MATCH(J886,'[4]Pay Items'!$K$1:$K$646,0)</f>
        <v>#N/A</v>
      </c>
      <c r="L886" s="217" t="str">
        <f t="shared" ca="1" si="128"/>
        <v>F0</v>
      </c>
      <c r="M886" s="217" t="str">
        <f t="shared" ca="1" si="129"/>
        <v>C2</v>
      </c>
      <c r="N886" s="217" t="str">
        <f t="shared" ca="1" si="130"/>
        <v>C2</v>
      </c>
    </row>
    <row r="887" spans="1:14" s="140" customFormat="1" ht="36" customHeight="1" x14ac:dyDescent="0.25">
      <c r="A887" s="121"/>
      <c r="B887" s="122"/>
      <c r="C887" s="123" t="s">
        <v>792</v>
      </c>
      <c r="D887" s="124"/>
      <c r="E887" s="125" t="s">
        <v>115</v>
      </c>
      <c r="F887" s="62"/>
      <c r="G887" s="64"/>
      <c r="H887" s="55">
        <f t="shared" si="132"/>
        <v>0</v>
      </c>
      <c r="I887" s="214" t="str">
        <f t="shared" ca="1" si="127"/>
        <v>LOCKED</v>
      </c>
      <c r="J887" s="215" t="str">
        <f t="shared" si="131"/>
        <v>WILDWOOD G PK - SEWER REPAIR (MA60013292)</v>
      </c>
      <c r="K887" s="216" t="e">
        <f>MATCH(J887,'[4]Pay Items'!$K$1:$K$646,0)</f>
        <v>#N/A</v>
      </c>
      <c r="L887" s="217" t="str">
        <f t="shared" ca="1" si="128"/>
        <v>F0</v>
      </c>
      <c r="M887" s="217" t="str">
        <f t="shared" ca="1" si="129"/>
        <v>C2</v>
      </c>
      <c r="N887" s="217" t="str">
        <f t="shared" ca="1" si="130"/>
        <v>C2</v>
      </c>
    </row>
    <row r="888" spans="1:14" s="141" customFormat="1" ht="36" customHeight="1" x14ac:dyDescent="0.2">
      <c r="A888" s="128" t="s">
        <v>26</v>
      </c>
      <c r="B888" s="129" t="s">
        <v>793</v>
      </c>
      <c r="C888" s="130" t="s">
        <v>297</v>
      </c>
      <c r="D888" s="131" t="s">
        <v>3</v>
      </c>
      <c r="E888" s="132"/>
      <c r="F888" s="62"/>
      <c r="G888" s="64"/>
      <c r="H888" s="55">
        <f t="shared" si="132"/>
        <v>0</v>
      </c>
      <c r="I888" s="214" t="str">
        <f t="shared" ca="1" si="127"/>
        <v>LOCKED</v>
      </c>
      <c r="J888" s="215" t="str">
        <f t="shared" si="131"/>
        <v>E017Sewer Repair - Up to 3.0 Meters LongCW 2130-R12</v>
      </c>
      <c r="K888" s="216">
        <f>MATCH(J888,'[4]Pay Items'!$K$1:$K$646,0)</f>
        <v>468</v>
      </c>
      <c r="L888" s="217" t="str">
        <f t="shared" ca="1" si="128"/>
        <v>F0</v>
      </c>
      <c r="M888" s="217" t="str">
        <f t="shared" ca="1" si="129"/>
        <v>C2</v>
      </c>
      <c r="N888" s="217" t="str">
        <f t="shared" ca="1" si="130"/>
        <v>C2</v>
      </c>
    </row>
    <row r="889" spans="1:14" s="141" customFormat="1" ht="36" customHeight="1" x14ac:dyDescent="0.2">
      <c r="A889" s="142" t="s">
        <v>390</v>
      </c>
      <c r="B889" s="135" t="s">
        <v>185</v>
      </c>
      <c r="C889" s="130" t="s">
        <v>760</v>
      </c>
      <c r="D889" s="131"/>
      <c r="E889" s="132"/>
      <c r="F889" s="62"/>
      <c r="G889" s="64"/>
      <c r="H889" s="55">
        <f t="shared" si="132"/>
        <v>0</v>
      </c>
      <c r="I889" s="214" t="str">
        <f t="shared" ca="1" si="127"/>
        <v>LOCKED</v>
      </c>
      <c r="J889" s="215" t="str">
        <f t="shared" si="131"/>
        <v>E017C200 mm, WWS</v>
      </c>
      <c r="K889" s="216" t="e">
        <f>MATCH(J889,'[4]Pay Items'!$K$1:$K$646,0)</f>
        <v>#N/A</v>
      </c>
      <c r="L889" s="217" t="str">
        <f t="shared" ca="1" si="128"/>
        <v>F0</v>
      </c>
      <c r="M889" s="217" t="str">
        <f t="shared" ca="1" si="129"/>
        <v>C2</v>
      </c>
      <c r="N889" s="217" t="str">
        <f t="shared" ca="1" si="130"/>
        <v>C2</v>
      </c>
    </row>
    <row r="890" spans="1:14" s="141" customFormat="1" ht="36" customHeight="1" x14ac:dyDescent="0.2">
      <c r="A890" s="142" t="s">
        <v>391</v>
      </c>
      <c r="B890" s="143" t="s">
        <v>322</v>
      </c>
      <c r="C890" s="144" t="s">
        <v>761</v>
      </c>
      <c r="D890" s="145"/>
      <c r="E890" s="146" t="s">
        <v>123</v>
      </c>
      <c r="F890" s="147">
        <v>2</v>
      </c>
      <c r="G890" s="137"/>
      <c r="H890" s="133">
        <f t="shared" si="132"/>
        <v>0</v>
      </c>
      <c r="I890" s="214" t="str">
        <f t="shared" ca="1" si="127"/>
        <v/>
      </c>
      <c r="J890" s="215" t="str">
        <f t="shared" si="131"/>
        <v>E017DClass 3 Backfilleach</v>
      </c>
      <c r="K890" s="216" t="e">
        <f>MATCH(J890,'[4]Pay Items'!$K$1:$K$646,0)</f>
        <v>#N/A</v>
      </c>
      <c r="L890" s="217" t="str">
        <f t="shared" ca="1" si="128"/>
        <v>F0</v>
      </c>
      <c r="M890" s="217" t="str">
        <f t="shared" ca="1" si="129"/>
        <v>C2</v>
      </c>
      <c r="N890" s="217" t="str">
        <f t="shared" ca="1" si="130"/>
        <v>C2</v>
      </c>
    </row>
    <row r="891" spans="1:14" s="141" customFormat="1" ht="36" customHeight="1" x14ac:dyDescent="0.2">
      <c r="A891" s="128" t="s">
        <v>386</v>
      </c>
      <c r="B891" s="129" t="s">
        <v>794</v>
      </c>
      <c r="C891" s="153" t="s">
        <v>766</v>
      </c>
      <c r="D891" s="154" t="s">
        <v>767</v>
      </c>
      <c r="E891" s="146"/>
      <c r="F891" s="62"/>
      <c r="G891" s="64"/>
      <c r="H891" s="55">
        <f t="shared" si="132"/>
        <v>0</v>
      </c>
      <c r="I891" s="214" t="str">
        <f t="shared" ca="1" si="127"/>
        <v>LOCKED</v>
      </c>
      <c r="J891" s="215" t="str">
        <f t="shared" si="131"/>
        <v>E022ASewer Inspection (following repair)CW2145-R5</v>
      </c>
      <c r="K891" s="216" t="e">
        <f>MATCH(J891,'[4]Pay Items'!$K$1:$K$646,0)</f>
        <v>#N/A</v>
      </c>
      <c r="L891" s="217" t="str">
        <f t="shared" ca="1" si="128"/>
        <v>F0</v>
      </c>
      <c r="M891" s="217" t="str">
        <f t="shared" ca="1" si="129"/>
        <v>C2</v>
      </c>
      <c r="N891" s="217" t="str">
        <f t="shared" ca="1" si="130"/>
        <v>C2</v>
      </c>
    </row>
    <row r="892" spans="1:14" s="141" customFormat="1" ht="36" customHeight="1" x14ac:dyDescent="0.2">
      <c r="A892" s="142" t="s">
        <v>394</v>
      </c>
      <c r="B892" s="135" t="s">
        <v>185</v>
      </c>
      <c r="C892" s="130" t="s">
        <v>760</v>
      </c>
      <c r="D892" s="145"/>
      <c r="E892" s="146" t="s">
        <v>124</v>
      </c>
      <c r="F892" s="147">
        <v>103</v>
      </c>
      <c r="G892" s="137"/>
      <c r="H892" s="133">
        <f t="shared" si="132"/>
        <v>0</v>
      </c>
      <c r="I892" s="214" t="str">
        <f t="shared" ca="1" si="127"/>
        <v/>
      </c>
      <c r="J892" s="215" t="str">
        <f t="shared" si="131"/>
        <v>E022C200 mm, WWSm</v>
      </c>
      <c r="K892" s="216" t="e">
        <f>MATCH(J892,'[4]Pay Items'!$K$1:$K$646,0)</f>
        <v>#N/A</v>
      </c>
      <c r="L892" s="217" t="str">
        <f t="shared" ca="1" si="128"/>
        <v>F0</v>
      </c>
      <c r="M892" s="217" t="str">
        <f t="shared" ca="1" si="129"/>
        <v>C2</v>
      </c>
      <c r="N892" s="217" t="str">
        <f t="shared" ca="1" si="130"/>
        <v>C2</v>
      </c>
    </row>
    <row r="893" spans="1:14" s="126" customFormat="1" ht="36" customHeight="1" x14ac:dyDescent="0.2">
      <c r="A893" s="121"/>
      <c r="B893" s="122"/>
      <c r="C893" s="123" t="s">
        <v>795</v>
      </c>
      <c r="D893" s="124"/>
      <c r="E893" s="125" t="s">
        <v>115</v>
      </c>
      <c r="F893" s="62"/>
      <c r="G893" s="64"/>
      <c r="H893" s="55">
        <f t="shared" si="132"/>
        <v>0</v>
      </c>
      <c r="I893" s="214" t="str">
        <f t="shared" ca="1" si="127"/>
        <v>LOCKED</v>
      </c>
      <c r="J893" s="215" t="str">
        <f t="shared" si="131"/>
        <v>WILDWOOD G PK - MANHOLE REPAIR (MH60011413)</v>
      </c>
      <c r="K893" s="216" t="e">
        <f>MATCH(J893,'[4]Pay Items'!$K$1:$K$646,0)</f>
        <v>#N/A</v>
      </c>
      <c r="L893" s="217" t="str">
        <f t="shared" ca="1" si="128"/>
        <v>F0</v>
      </c>
      <c r="M893" s="217" t="str">
        <f t="shared" ca="1" si="129"/>
        <v>C2</v>
      </c>
      <c r="N893" s="217" t="str">
        <f t="shared" ca="1" si="130"/>
        <v>C2</v>
      </c>
    </row>
    <row r="894" spans="1:14" s="155" customFormat="1" ht="36" customHeight="1" x14ac:dyDescent="0.2">
      <c r="A894" s="128"/>
      <c r="B894" s="129" t="s">
        <v>796</v>
      </c>
      <c r="C894" s="130" t="s">
        <v>776</v>
      </c>
      <c r="D894" s="131" t="s">
        <v>3</v>
      </c>
      <c r="E894" s="132"/>
      <c r="F894" s="62"/>
      <c r="G894" s="64"/>
      <c r="H894" s="55">
        <f t="shared" si="132"/>
        <v>0</v>
      </c>
      <c r="I894" s="214" t="str">
        <f t="shared" ca="1" si="127"/>
        <v>LOCKED</v>
      </c>
      <c r="J894" s="215" t="str">
        <f t="shared" si="131"/>
        <v>Replace Existing ManholeCW 2130-R12</v>
      </c>
      <c r="K894" s="216" t="e">
        <f>MATCH(J894,'[4]Pay Items'!$K$1:$K$646,0)</f>
        <v>#N/A</v>
      </c>
      <c r="L894" s="217" t="str">
        <f t="shared" ca="1" si="128"/>
        <v>F0</v>
      </c>
      <c r="M894" s="217" t="str">
        <f t="shared" ca="1" si="129"/>
        <v>C2</v>
      </c>
      <c r="N894" s="217" t="str">
        <f t="shared" ca="1" si="130"/>
        <v>C2</v>
      </c>
    </row>
    <row r="895" spans="1:14" s="155" customFormat="1" ht="36" customHeight="1" x14ac:dyDescent="0.2">
      <c r="A895" s="128"/>
      <c r="B895" s="135" t="s">
        <v>185</v>
      </c>
      <c r="C895" s="130" t="s">
        <v>777</v>
      </c>
      <c r="D895" s="131"/>
      <c r="E895" s="132" t="s">
        <v>125</v>
      </c>
      <c r="F895" s="136">
        <v>2.6</v>
      </c>
      <c r="G895" s="137"/>
      <c r="H895" s="133">
        <f t="shared" si="132"/>
        <v>0</v>
      </c>
      <c r="I895" s="214" t="str">
        <f t="shared" ca="1" si="127"/>
        <v/>
      </c>
      <c r="J895" s="215" t="str">
        <f t="shared" si="131"/>
        <v>Pre-cast Concrete Base and Risersvert. m</v>
      </c>
      <c r="K895" s="216" t="e">
        <f>MATCH(J895,'[4]Pay Items'!$K$1:$K$646,0)</f>
        <v>#N/A</v>
      </c>
      <c r="L895" s="217" t="str">
        <f t="shared" ca="1" si="128"/>
        <v>F1</v>
      </c>
      <c r="M895" s="217" t="str">
        <f t="shared" ca="1" si="129"/>
        <v>C2</v>
      </c>
      <c r="N895" s="217" t="str">
        <f t="shared" ca="1" si="130"/>
        <v>C2</v>
      </c>
    </row>
    <row r="896" spans="1:14" s="155" customFormat="1" ht="36" customHeight="1" x14ac:dyDescent="0.2">
      <c r="A896" s="128"/>
      <c r="B896" s="129" t="s">
        <v>797</v>
      </c>
      <c r="C896" s="138" t="s">
        <v>779</v>
      </c>
      <c r="D896" s="139" t="s">
        <v>739</v>
      </c>
      <c r="E896" s="132"/>
      <c r="F896" s="62"/>
      <c r="G896" s="64"/>
      <c r="H896" s="55">
        <f t="shared" si="132"/>
        <v>0</v>
      </c>
      <c r="I896" s="214" t="str">
        <f t="shared" ca="1" si="127"/>
        <v>LOCKED</v>
      </c>
      <c r="J896" s="215" t="str">
        <f t="shared" si="131"/>
        <v>Manhole Inspection (following replacement)CW 2145-R5</v>
      </c>
      <c r="K896" s="216" t="e">
        <f>MATCH(J896,'[4]Pay Items'!$K$1:$K$646,0)</f>
        <v>#N/A</v>
      </c>
      <c r="L896" s="217" t="str">
        <f t="shared" ca="1" si="128"/>
        <v>F0</v>
      </c>
      <c r="M896" s="217" t="str">
        <f t="shared" ca="1" si="129"/>
        <v>C2</v>
      </c>
      <c r="N896" s="217" t="str">
        <f t="shared" ca="1" si="130"/>
        <v>C2</v>
      </c>
    </row>
    <row r="897" spans="1:14" s="155" customFormat="1" ht="36" customHeight="1" x14ac:dyDescent="0.2">
      <c r="A897" s="128"/>
      <c r="B897" s="135" t="s">
        <v>185</v>
      </c>
      <c r="C897" s="130" t="s">
        <v>740</v>
      </c>
      <c r="D897" s="131"/>
      <c r="E897" s="132" t="s">
        <v>123</v>
      </c>
      <c r="F897" s="147">
        <v>1</v>
      </c>
      <c r="G897" s="137"/>
      <c r="H897" s="133">
        <f t="shared" si="132"/>
        <v>0</v>
      </c>
      <c r="I897" s="214" t="str">
        <f t="shared" ca="1" si="127"/>
        <v/>
      </c>
      <c r="J897" s="215" t="str">
        <f t="shared" si="131"/>
        <v>Manhole Inspectioneach</v>
      </c>
      <c r="K897" s="216" t="e">
        <f>MATCH(J897,'[4]Pay Items'!$K$1:$K$646,0)</f>
        <v>#N/A</v>
      </c>
      <c r="L897" s="217" t="str">
        <f t="shared" ca="1" si="128"/>
        <v>F0</v>
      </c>
      <c r="M897" s="217" t="str">
        <f t="shared" ca="1" si="129"/>
        <v>C2</v>
      </c>
      <c r="N897" s="217" t="str">
        <f t="shared" ca="1" si="130"/>
        <v>C2</v>
      </c>
    </row>
    <row r="898" spans="1:14" s="127" customFormat="1" ht="36" customHeight="1" x14ac:dyDescent="0.2">
      <c r="A898" s="121"/>
      <c r="B898" s="122"/>
      <c r="C898" s="123" t="s">
        <v>798</v>
      </c>
      <c r="D898" s="124"/>
      <c r="E898" s="125" t="s">
        <v>115</v>
      </c>
      <c r="F898" s="62"/>
      <c r="G898" s="64"/>
      <c r="H898" s="55">
        <f t="shared" si="132"/>
        <v>0</v>
      </c>
      <c r="I898" s="214" t="str">
        <f t="shared" ca="1" si="127"/>
        <v>LOCKED</v>
      </c>
      <c r="J898" s="215" t="str">
        <f t="shared" si="131"/>
        <v>WILDWOOD G PK - MANHOLE REPAIR (MH60011427)</v>
      </c>
      <c r="K898" s="216" t="e">
        <f>MATCH(J898,'[4]Pay Items'!$K$1:$K$646,0)</f>
        <v>#N/A</v>
      </c>
      <c r="L898" s="217" t="str">
        <f t="shared" ca="1" si="128"/>
        <v>F0</v>
      </c>
      <c r="M898" s="217" t="str">
        <f t="shared" ca="1" si="129"/>
        <v>C2</v>
      </c>
      <c r="N898" s="217" t="str">
        <f t="shared" ca="1" si="130"/>
        <v>C2</v>
      </c>
    </row>
    <row r="899" spans="1:14" s="134" customFormat="1" ht="36" customHeight="1" x14ac:dyDescent="0.2">
      <c r="A899" s="128" t="s">
        <v>146</v>
      </c>
      <c r="B899" s="129" t="s">
        <v>799</v>
      </c>
      <c r="C899" s="130" t="s">
        <v>316</v>
      </c>
      <c r="D899" s="131" t="s">
        <v>3</v>
      </c>
      <c r="E899" s="132"/>
      <c r="F899" s="62"/>
      <c r="G899" s="64"/>
      <c r="H899" s="55">
        <f t="shared" si="132"/>
        <v>0</v>
      </c>
      <c r="I899" s="214" t="str">
        <f t="shared" ca="1" si="127"/>
        <v>LOCKED</v>
      </c>
      <c r="J899" s="215" t="str">
        <f t="shared" si="131"/>
        <v>F002Replacing Existing RisersCW 2130-R12</v>
      </c>
      <c r="K899" s="216">
        <f>MATCH(J899,'[4]Pay Items'!$K$1:$K$646,0)</f>
        <v>591</v>
      </c>
      <c r="L899" s="217" t="str">
        <f t="shared" ca="1" si="128"/>
        <v>F0</v>
      </c>
      <c r="M899" s="217" t="str">
        <f t="shared" ca="1" si="129"/>
        <v>C2</v>
      </c>
      <c r="N899" s="217" t="str">
        <f t="shared" ca="1" si="130"/>
        <v>C2</v>
      </c>
    </row>
    <row r="900" spans="1:14" s="134" customFormat="1" ht="36" customHeight="1" x14ac:dyDescent="0.2">
      <c r="A900" s="128" t="s">
        <v>317</v>
      </c>
      <c r="B900" s="135" t="s">
        <v>185</v>
      </c>
      <c r="C900" s="130" t="s">
        <v>321</v>
      </c>
      <c r="D900" s="131"/>
      <c r="E900" s="132" t="s">
        <v>125</v>
      </c>
      <c r="F900" s="136">
        <v>0.8</v>
      </c>
      <c r="G900" s="137"/>
      <c r="H900" s="133">
        <f t="shared" si="132"/>
        <v>0</v>
      </c>
      <c r="I900" s="214" t="str">
        <f t="shared" ca="1" si="127"/>
        <v/>
      </c>
      <c r="J900" s="215" t="str">
        <f t="shared" si="131"/>
        <v>F002APre-cast Concrete Risersvert. m</v>
      </c>
      <c r="K900" s="216">
        <f>MATCH(J900,'[4]Pay Items'!$K$1:$K$646,0)</f>
        <v>592</v>
      </c>
      <c r="L900" s="217" t="str">
        <f t="shared" ca="1" si="128"/>
        <v>F1</v>
      </c>
      <c r="M900" s="217" t="str">
        <f t="shared" ca="1" si="129"/>
        <v>C2</v>
      </c>
      <c r="N900" s="217" t="str">
        <f t="shared" ca="1" si="130"/>
        <v>C2</v>
      </c>
    </row>
    <row r="901" spans="1:14" s="134" customFormat="1" ht="36" customHeight="1" x14ac:dyDescent="0.2">
      <c r="A901" s="128"/>
      <c r="B901" s="129" t="s">
        <v>800</v>
      </c>
      <c r="C901" s="138" t="s">
        <v>738</v>
      </c>
      <c r="D901" s="139" t="s">
        <v>739</v>
      </c>
      <c r="E901" s="132"/>
      <c r="F901" s="62"/>
      <c r="G901" s="64"/>
      <c r="H901" s="55">
        <f t="shared" si="132"/>
        <v>0</v>
      </c>
      <c r="I901" s="214" t="str">
        <f t="shared" ca="1" si="127"/>
        <v>LOCKED</v>
      </c>
      <c r="J901" s="215" t="str">
        <f t="shared" si="131"/>
        <v>Manhole Inspection (following repair)CW 2145-R5</v>
      </c>
      <c r="K901" s="216" t="e">
        <f>MATCH(J901,'[4]Pay Items'!$K$1:$K$646,0)</f>
        <v>#N/A</v>
      </c>
      <c r="L901" s="217" t="str">
        <f t="shared" ca="1" si="128"/>
        <v>F0</v>
      </c>
      <c r="M901" s="217" t="str">
        <f t="shared" ca="1" si="129"/>
        <v>C2</v>
      </c>
      <c r="N901" s="217" t="str">
        <f t="shared" ca="1" si="130"/>
        <v>C2</v>
      </c>
    </row>
    <row r="902" spans="1:14" s="134" customFormat="1" ht="36" customHeight="1" x14ac:dyDescent="0.2">
      <c r="A902" s="128"/>
      <c r="B902" s="135" t="s">
        <v>185</v>
      </c>
      <c r="C902" s="130" t="s">
        <v>740</v>
      </c>
      <c r="D902" s="131"/>
      <c r="E902" s="132" t="s">
        <v>123</v>
      </c>
      <c r="F902" s="147">
        <v>1</v>
      </c>
      <c r="G902" s="137"/>
      <c r="H902" s="133">
        <f t="shared" si="132"/>
        <v>0</v>
      </c>
      <c r="I902" s="214" t="str">
        <f t="shared" ca="1" si="127"/>
        <v/>
      </c>
      <c r="J902" s="215" t="str">
        <f t="shared" si="131"/>
        <v>Manhole Inspectioneach</v>
      </c>
      <c r="K902" s="216" t="e">
        <f>MATCH(J902,'[4]Pay Items'!$K$1:$K$646,0)</f>
        <v>#N/A</v>
      </c>
      <c r="L902" s="217" t="str">
        <f t="shared" ca="1" si="128"/>
        <v>F0</v>
      </c>
      <c r="M902" s="217" t="str">
        <f t="shared" ca="1" si="129"/>
        <v>C2</v>
      </c>
      <c r="N902" s="217" t="str">
        <f t="shared" ca="1" si="130"/>
        <v>C2</v>
      </c>
    </row>
    <row r="903" spans="1:14" s="126" customFormat="1" ht="36" customHeight="1" x14ac:dyDescent="0.2">
      <c r="A903" s="121"/>
      <c r="B903" s="122"/>
      <c r="C903" s="123" t="s">
        <v>801</v>
      </c>
      <c r="D903" s="124"/>
      <c r="E903" s="125" t="s">
        <v>115</v>
      </c>
      <c r="F903" s="62"/>
      <c r="G903" s="64"/>
      <c r="H903" s="55">
        <f t="shared" si="132"/>
        <v>0</v>
      </c>
      <c r="I903" s="214" t="str">
        <f t="shared" ref="I903:I963" ca="1" si="133">IF(CELL("protect",$G903)=1, "LOCKED", "")</f>
        <v>LOCKED</v>
      </c>
      <c r="J903" s="215" t="str">
        <f t="shared" si="131"/>
        <v>WILDWOOD G PK - MANHOLE REPAIR (MH60011423)</v>
      </c>
      <c r="K903" s="216" t="e">
        <f>MATCH(J903,'[4]Pay Items'!$K$1:$K$646,0)</f>
        <v>#N/A</v>
      </c>
      <c r="L903" s="217" t="str">
        <f t="shared" ref="L903:L963" ca="1" si="134">CELL("format",$F903)</f>
        <v>F0</v>
      </c>
      <c r="M903" s="217" t="str">
        <f t="shared" ref="M903:M963" ca="1" si="135">CELL("format",$G903)</f>
        <v>C2</v>
      </c>
      <c r="N903" s="217" t="str">
        <f t="shared" ref="N903:N963" ca="1" si="136">CELL("format",$H903)</f>
        <v>C2</v>
      </c>
    </row>
    <row r="904" spans="1:14" s="155" customFormat="1" ht="36" customHeight="1" x14ac:dyDescent="0.2">
      <c r="A904" s="128"/>
      <c r="B904" s="129" t="s">
        <v>802</v>
      </c>
      <c r="C904" s="130" t="s">
        <v>776</v>
      </c>
      <c r="D904" s="131" t="s">
        <v>3</v>
      </c>
      <c r="E904" s="132"/>
      <c r="F904" s="62"/>
      <c r="G904" s="64"/>
      <c r="H904" s="55">
        <f t="shared" si="132"/>
        <v>0</v>
      </c>
      <c r="I904" s="214" t="str">
        <f t="shared" ca="1" si="133"/>
        <v>LOCKED</v>
      </c>
      <c r="J904" s="215" t="str">
        <f t="shared" ref="J904:J963" si="137">CLEAN(CONCATENATE(TRIM($A904),TRIM($C904),IF(LEFT($D904)&lt;&gt;"E",TRIM($D904),),TRIM($E904)))</f>
        <v>Replace Existing ManholeCW 2130-R12</v>
      </c>
      <c r="K904" s="216" t="e">
        <f>MATCH(J904,'[4]Pay Items'!$K$1:$K$646,0)</f>
        <v>#N/A</v>
      </c>
      <c r="L904" s="217" t="str">
        <f t="shared" ca="1" si="134"/>
        <v>F0</v>
      </c>
      <c r="M904" s="217" t="str">
        <f t="shared" ca="1" si="135"/>
        <v>C2</v>
      </c>
      <c r="N904" s="217" t="str">
        <f t="shared" ca="1" si="136"/>
        <v>C2</v>
      </c>
    </row>
    <row r="905" spans="1:14" s="155" customFormat="1" ht="36" customHeight="1" x14ac:dyDescent="0.2">
      <c r="A905" s="128"/>
      <c r="B905" s="135" t="s">
        <v>185</v>
      </c>
      <c r="C905" s="130" t="s">
        <v>777</v>
      </c>
      <c r="D905" s="131"/>
      <c r="E905" s="132" t="s">
        <v>125</v>
      </c>
      <c r="F905" s="136">
        <v>2.8</v>
      </c>
      <c r="G905" s="137"/>
      <c r="H905" s="133">
        <f t="shared" si="132"/>
        <v>0</v>
      </c>
      <c r="I905" s="214" t="str">
        <f t="shared" ca="1" si="133"/>
        <v/>
      </c>
      <c r="J905" s="215" t="str">
        <f t="shared" si="137"/>
        <v>Pre-cast Concrete Base and Risersvert. m</v>
      </c>
      <c r="K905" s="216" t="e">
        <f>MATCH(J905,'[4]Pay Items'!$K$1:$K$646,0)</f>
        <v>#N/A</v>
      </c>
      <c r="L905" s="217" t="str">
        <f t="shared" ca="1" si="134"/>
        <v>F1</v>
      </c>
      <c r="M905" s="217" t="str">
        <f t="shared" ca="1" si="135"/>
        <v>C2</v>
      </c>
      <c r="N905" s="217" t="str">
        <f t="shared" ca="1" si="136"/>
        <v>C2</v>
      </c>
    </row>
    <row r="906" spans="1:14" s="155" customFormat="1" ht="36" customHeight="1" x14ac:dyDescent="0.2">
      <c r="A906" s="128"/>
      <c r="B906" s="129" t="s">
        <v>803</v>
      </c>
      <c r="C906" s="138" t="s">
        <v>779</v>
      </c>
      <c r="D906" s="139" t="s">
        <v>739</v>
      </c>
      <c r="E906" s="132"/>
      <c r="F906" s="62"/>
      <c r="G906" s="64"/>
      <c r="H906" s="55">
        <f t="shared" si="132"/>
        <v>0</v>
      </c>
      <c r="I906" s="214" t="str">
        <f t="shared" ca="1" si="133"/>
        <v>LOCKED</v>
      </c>
      <c r="J906" s="215" t="str">
        <f t="shared" si="137"/>
        <v>Manhole Inspection (following replacement)CW 2145-R5</v>
      </c>
      <c r="K906" s="216" t="e">
        <f>MATCH(J906,'[4]Pay Items'!$K$1:$K$646,0)</f>
        <v>#N/A</v>
      </c>
      <c r="L906" s="217" t="str">
        <f t="shared" ca="1" si="134"/>
        <v>F0</v>
      </c>
      <c r="M906" s="217" t="str">
        <f t="shared" ca="1" si="135"/>
        <v>C2</v>
      </c>
      <c r="N906" s="217" t="str">
        <f t="shared" ca="1" si="136"/>
        <v>C2</v>
      </c>
    </row>
    <row r="907" spans="1:14" s="155" customFormat="1" ht="36" customHeight="1" x14ac:dyDescent="0.2">
      <c r="A907" s="128"/>
      <c r="B907" s="135" t="s">
        <v>185</v>
      </c>
      <c r="C907" s="130" t="s">
        <v>740</v>
      </c>
      <c r="D907" s="131"/>
      <c r="E907" s="132" t="s">
        <v>123</v>
      </c>
      <c r="F907" s="147">
        <v>1</v>
      </c>
      <c r="G907" s="137"/>
      <c r="H907" s="133">
        <f t="shared" ref="H907:H925" si="138">ROUND(G907*F907,2)</f>
        <v>0</v>
      </c>
      <c r="I907" s="214" t="str">
        <f t="shared" ca="1" si="133"/>
        <v/>
      </c>
      <c r="J907" s="215" t="str">
        <f t="shared" si="137"/>
        <v>Manhole Inspectioneach</v>
      </c>
      <c r="K907" s="216" t="e">
        <f>MATCH(J907,'[4]Pay Items'!$K$1:$K$646,0)</f>
        <v>#N/A</v>
      </c>
      <c r="L907" s="217" t="str">
        <f t="shared" ca="1" si="134"/>
        <v>F0</v>
      </c>
      <c r="M907" s="217" t="str">
        <f t="shared" ca="1" si="135"/>
        <v>C2</v>
      </c>
      <c r="N907" s="217" t="str">
        <f t="shared" ca="1" si="136"/>
        <v>C2</v>
      </c>
    </row>
    <row r="908" spans="1:14" s="155" customFormat="1" ht="48" customHeight="1" x14ac:dyDescent="0.2">
      <c r="A908" s="128"/>
      <c r="B908" s="129"/>
      <c r="C908" s="218" t="s">
        <v>852</v>
      </c>
      <c r="D908" s="139"/>
      <c r="E908" s="132" t="s">
        <v>115</v>
      </c>
      <c r="F908" s="62"/>
      <c r="G908" s="64"/>
      <c r="H908" s="55">
        <f t="shared" si="138"/>
        <v>0</v>
      </c>
      <c r="I908" s="214" t="str">
        <f t="shared" ca="1" si="133"/>
        <v>LOCKED</v>
      </c>
      <c r="J908" s="215" t="str">
        <f t="shared" si="137"/>
        <v>SEWER INSPECTIONS DURING CONSTRUCTION</v>
      </c>
      <c r="K908" s="216" t="e">
        <f>MATCH(J908,'[4]Pay Items'!$K$1:$K$646,0)</f>
        <v>#N/A</v>
      </c>
      <c r="L908" s="217" t="str">
        <f t="shared" ca="1" si="134"/>
        <v>F0</v>
      </c>
      <c r="M908" s="217" t="str">
        <f t="shared" ca="1" si="135"/>
        <v>C2</v>
      </c>
      <c r="N908" s="217" t="str">
        <f t="shared" ca="1" si="136"/>
        <v>C2</v>
      </c>
    </row>
    <row r="909" spans="1:14" s="155" customFormat="1" ht="36" customHeight="1" x14ac:dyDescent="0.2">
      <c r="A909" s="128"/>
      <c r="B909" s="129" t="s">
        <v>853</v>
      </c>
      <c r="C909" s="138" t="s">
        <v>841</v>
      </c>
      <c r="D909" s="139" t="s">
        <v>767</v>
      </c>
      <c r="E909" s="132"/>
      <c r="F909" s="62"/>
      <c r="G909" s="64"/>
      <c r="H909" s="55">
        <f t="shared" si="138"/>
        <v>0</v>
      </c>
      <c r="I909" s="214" t="str">
        <f t="shared" ca="1" si="133"/>
        <v>LOCKED</v>
      </c>
      <c r="J909" s="215" t="str">
        <f t="shared" si="137"/>
        <v>Markham Rd (MA60015856)CW2145-R5</v>
      </c>
      <c r="K909" s="216" t="e">
        <f>MATCH(J909,'[4]Pay Items'!$K$1:$K$646,0)</f>
        <v>#N/A</v>
      </c>
      <c r="L909" s="217" t="str">
        <f t="shared" ca="1" si="134"/>
        <v>F0</v>
      </c>
      <c r="M909" s="217" t="str">
        <f t="shared" ca="1" si="135"/>
        <v>C2</v>
      </c>
      <c r="N909" s="217" t="str">
        <f t="shared" ca="1" si="136"/>
        <v>C2</v>
      </c>
    </row>
    <row r="910" spans="1:14" s="155" customFormat="1" ht="36" customHeight="1" x14ac:dyDescent="0.2">
      <c r="A910" s="128"/>
      <c r="B910" s="135" t="s">
        <v>185</v>
      </c>
      <c r="C910" s="138" t="s">
        <v>842</v>
      </c>
      <c r="D910" s="139"/>
      <c r="E910" s="132" t="s">
        <v>124</v>
      </c>
      <c r="F910" s="147">
        <v>61</v>
      </c>
      <c r="G910" s="137"/>
      <c r="H910" s="133">
        <f t="shared" si="138"/>
        <v>0</v>
      </c>
      <c r="I910" s="214" t="str">
        <f t="shared" ca="1" si="133"/>
        <v/>
      </c>
      <c r="J910" s="215" t="str">
        <f t="shared" si="137"/>
        <v>750 mm, LDSm</v>
      </c>
      <c r="K910" s="216" t="e">
        <f>MATCH(J910,'[4]Pay Items'!$K$1:$K$646,0)</f>
        <v>#N/A</v>
      </c>
      <c r="L910" s="217" t="str">
        <f t="shared" ca="1" si="134"/>
        <v>F0</v>
      </c>
      <c r="M910" s="217" t="str">
        <f t="shared" ca="1" si="135"/>
        <v>C2</v>
      </c>
      <c r="N910" s="217" t="str">
        <f t="shared" ca="1" si="136"/>
        <v>C2</v>
      </c>
    </row>
    <row r="911" spans="1:14" s="155" customFormat="1" ht="36" customHeight="1" x14ac:dyDescent="0.2">
      <c r="A911" s="128"/>
      <c r="B911" s="129" t="s">
        <v>854</v>
      </c>
      <c r="C911" s="138" t="s">
        <v>843</v>
      </c>
      <c r="D911" s="139" t="s">
        <v>767</v>
      </c>
      <c r="E911" s="132"/>
      <c r="F911" s="62"/>
      <c r="G911" s="64"/>
      <c r="H911" s="55">
        <f t="shared" si="138"/>
        <v>0</v>
      </c>
      <c r="I911" s="214" t="str">
        <f t="shared" ca="1" si="133"/>
        <v>LOCKED</v>
      </c>
      <c r="J911" s="215" t="str">
        <f t="shared" si="137"/>
        <v>Markham Rd (MA60015837)CW2145-R5</v>
      </c>
      <c r="K911" s="216" t="e">
        <f>MATCH(J911,'[4]Pay Items'!$K$1:$K$646,0)</f>
        <v>#N/A</v>
      </c>
      <c r="L911" s="217" t="str">
        <f t="shared" ca="1" si="134"/>
        <v>F0</v>
      </c>
      <c r="M911" s="217" t="str">
        <f t="shared" ca="1" si="135"/>
        <v>C2</v>
      </c>
      <c r="N911" s="217" t="str">
        <f t="shared" ca="1" si="136"/>
        <v>C2</v>
      </c>
    </row>
    <row r="912" spans="1:14" s="155" customFormat="1" ht="36" customHeight="1" x14ac:dyDescent="0.2">
      <c r="A912" s="128"/>
      <c r="B912" s="135" t="s">
        <v>185</v>
      </c>
      <c r="C912" s="138" t="s">
        <v>842</v>
      </c>
      <c r="D912" s="139"/>
      <c r="E912" s="132" t="s">
        <v>124</v>
      </c>
      <c r="F912" s="147">
        <v>77</v>
      </c>
      <c r="G912" s="137"/>
      <c r="H912" s="133">
        <f t="shared" si="138"/>
        <v>0</v>
      </c>
      <c r="I912" s="214" t="str">
        <f t="shared" ca="1" si="133"/>
        <v/>
      </c>
      <c r="J912" s="215" t="str">
        <f t="shared" si="137"/>
        <v>750 mm, LDSm</v>
      </c>
      <c r="K912" s="216" t="e">
        <f>MATCH(J912,'[4]Pay Items'!$K$1:$K$646,0)</f>
        <v>#N/A</v>
      </c>
      <c r="L912" s="217" t="str">
        <f t="shared" ca="1" si="134"/>
        <v>F0</v>
      </c>
      <c r="M912" s="217" t="str">
        <f t="shared" ca="1" si="135"/>
        <v>C2</v>
      </c>
      <c r="N912" s="217" t="str">
        <f t="shared" ca="1" si="136"/>
        <v>C2</v>
      </c>
    </row>
    <row r="913" spans="1:14" s="155" customFormat="1" ht="36" customHeight="1" x14ac:dyDescent="0.2">
      <c r="A913" s="128"/>
      <c r="B913" s="129" t="s">
        <v>855</v>
      </c>
      <c r="C913" s="138" t="s">
        <v>844</v>
      </c>
      <c r="D913" s="139" t="s">
        <v>767</v>
      </c>
      <c r="E913" s="132"/>
      <c r="F913" s="62"/>
      <c r="G913" s="64"/>
      <c r="H913" s="55">
        <f t="shared" si="138"/>
        <v>0</v>
      </c>
      <c r="I913" s="214" t="str">
        <f t="shared" ca="1" si="133"/>
        <v>LOCKED</v>
      </c>
      <c r="J913" s="215" t="str">
        <f t="shared" si="137"/>
        <v>Markham Rd (MA70032033)CW2145-R5</v>
      </c>
      <c r="K913" s="216" t="e">
        <f>MATCH(J913,'[4]Pay Items'!$K$1:$K$646,0)</f>
        <v>#N/A</v>
      </c>
      <c r="L913" s="217" t="str">
        <f t="shared" ca="1" si="134"/>
        <v>F0</v>
      </c>
      <c r="M913" s="217" t="str">
        <f t="shared" ca="1" si="135"/>
        <v>C2</v>
      </c>
      <c r="N913" s="217" t="str">
        <f t="shared" ca="1" si="136"/>
        <v>C2</v>
      </c>
    </row>
    <row r="914" spans="1:14" s="155" customFormat="1" ht="36" customHeight="1" x14ac:dyDescent="0.2">
      <c r="A914" s="128"/>
      <c r="B914" s="135" t="s">
        <v>185</v>
      </c>
      <c r="C914" s="138" t="s">
        <v>845</v>
      </c>
      <c r="D914" s="139"/>
      <c r="E914" s="132" t="s">
        <v>124</v>
      </c>
      <c r="F914" s="147">
        <v>93</v>
      </c>
      <c r="G914" s="137"/>
      <c r="H914" s="133">
        <f t="shared" si="138"/>
        <v>0</v>
      </c>
      <c r="I914" s="214" t="str">
        <f t="shared" ca="1" si="133"/>
        <v/>
      </c>
      <c r="J914" s="215" t="str">
        <f t="shared" si="137"/>
        <v>600 mm, LDSm</v>
      </c>
      <c r="K914" s="216" t="e">
        <f>MATCH(J914,'[4]Pay Items'!$K$1:$K$646,0)</f>
        <v>#N/A</v>
      </c>
      <c r="L914" s="217" t="str">
        <f t="shared" ca="1" si="134"/>
        <v>F0</v>
      </c>
      <c r="M914" s="217" t="str">
        <f t="shared" ca="1" si="135"/>
        <v>C2</v>
      </c>
      <c r="N914" s="217" t="str">
        <f t="shared" ca="1" si="136"/>
        <v>C2</v>
      </c>
    </row>
    <row r="915" spans="1:14" s="155" customFormat="1" ht="36" customHeight="1" x14ac:dyDescent="0.2">
      <c r="A915" s="128"/>
      <c r="B915" s="129" t="s">
        <v>856</v>
      </c>
      <c r="C915" s="138" t="s">
        <v>846</v>
      </c>
      <c r="D915" s="139" t="s">
        <v>767</v>
      </c>
      <c r="E915" s="132"/>
      <c r="F915" s="62"/>
      <c r="G915" s="64"/>
      <c r="H915" s="55">
        <f t="shared" si="138"/>
        <v>0</v>
      </c>
      <c r="I915" s="214" t="str">
        <f t="shared" ca="1" si="133"/>
        <v>LOCKED</v>
      </c>
      <c r="J915" s="215" t="str">
        <f t="shared" si="137"/>
        <v>Markham Rd (MA60015804)CW2145-R5</v>
      </c>
      <c r="K915" s="216" t="e">
        <f>MATCH(J915,'[4]Pay Items'!$K$1:$K$646,0)</f>
        <v>#N/A</v>
      </c>
      <c r="L915" s="217" t="str">
        <f t="shared" ca="1" si="134"/>
        <v>F0</v>
      </c>
      <c r="M915" s="217" t="str">
        <f t="shared" ca="1" si="135"/>
        <v>C2</v>
      </c>
      <c r="N915" s="217" t="str">
        <f t="shared" ca="1" si="136"/>
        <v>C2</v>
      </c>
    </row>
    <row r="916" spans="1:14" s="155" customFormat="1" ht="36" customHeight="1" x14ac:dyDescent="0.2">
      <c r="A916" s="128"/>
      <c r="B916" s="135" t="s">
        <v>185</v>
      </c>
      <c r="C916" s="138" t="s">
        <v>842</v>
      </c>
      <c r="D916" s="139"/>
      <c r="E916" s="132" t="s">
        <v>124</v>
      </c>
      <c r="F916" s="147">
        <v>90</v>
      </c>
      <c r="G916" s="137"/>
      <c r="H916" s="133">
        <f t="shared" si="138"/>
        <v>0</v>
      </c>
      <c r="I916" s="214" t="str">
        <f t="shared" ca="1" si="133"/>
        <v/>
      </c>
      <c r="J916" s="215" t="str">
        <f t="shared" si="137"/>
        <v>750 mm, LDSm</v>
      </c>
      <c r="K916" s="216" t="e">
        <f>MATCH(J916,'[4]Pay Items'!$K$1:$K$646,0)</f>
        <v>#N/A</v>
      </c>
      <c r="L916" s="217" t="str">
        <f t="shared" ca="1" si="134"/>
        <v>F0</v>
      </c>
      <c r="M916" s="217" t="str">
        <f t="shared" ca="1" si="135"/>
        <v>C2</v>
      </c>
      <c r="N916" s="217" t="str">
        <f t="shared" ca="1" si="136"/>
        <v>C2</v>
      </c>
    </row>
    <row r="917" spans="1:14" s="155" customFormat="1" ht="36" customHeight="1" x14ac:dyDescent="0.2">
      <c r="A917" s="128"/>
      <c r="B917" s="129" t="s">
        <v>857</v>
      </c>
      <c r="C917" s="138" t="s">
        <v>847</v>
      </c>
      <c r="D917" s="139" t="s">
        <v>767</v>
      </c>
      <c r="E917" s="132"/>
      <c r="F917" s="62"/>
      <c r="G917" s="64"/>
      <c r="H917" s="55">
        <f t="shared" si="138"/>
        <v>0</v>
      </c>
      <c r="I917" s="214" t="str">
        <f t="shared" ca="1" si="133"/>
        <v>LOCKED</v>
      </c>
      <c r="J917" s="215" t="str">
        <f t="shared" si="137"/>
        <v>Markham Rd (MA60015797)CW2145-R5</v>
      </c>
      <c r="K917" s="216" t="e">
        <f>MATCH(J917,'[4]Pay Items'!$K$1:$K$646,0)</f>
        <v>#N/A</v>
      </c>
      <c r="L917" s="217" t="str">
        <f t="shared" ca="1" si="134"/>
        <v>F0</v>
      </c>
      <c r="M917" s="217" t="str">
        <f t="shared" ca="1" si="135"/>
        <v>C2</v>
      </c>
      <c r="N917" s="217" t="str">
        <f t="shared" ca="1" si="136"/>
        <v>C2</v>
      </c>
    </row>
    <row r="918" spans="1:14" s="155" customFormat="1" ht="36" customHeight="1" x14ac:dyDescent="0.2">
      <c r="A918" s="128"/>
      <c r="B918" s="135" t="s">
        <v>185</v>
      </c>
      <c r="C918" s="138" t="s">
        <v>842</v>
      </c>
      <c r="D918" s="139"/>
      <c r="E918" s="132" t="s">
        <v>124</v>
      </c>
      <c r="F918" s="147">
        <v>35</v>
      </c>
      <c r="G918" s="137"/>
      <c r="H918" s="133">
        <f t="shared" si="138"/>
        <v>0</v>
      </c>
      <c r="I918" s="214" t="str">
        <f t="shared" ca="1" si="133"/>
        <v/>
      </c>
      <c r="J918" s="215" t="str">
        <f t="shared" si="137"/>
        <v>750 mm, LDSm</v>
      </c>
      <c r="K918" s="216" t="e">
        <f>MATCH(J918,'[4]Pay Items'!$K$1:$K$646,0)</f>
        <v>#N/A</v>
      </c>
      <c r="L918" s="217" t="str">
        <f t="shared" ca="1" si="134"/>
        <v>F0</v>
      </c>
      <c r="M918" s="217" t="str">
        <f t="shared" ca="1" si="135"/>
        <v>C2</v>
      </c>
      <c r="N918" s="217" t="str">
        <f t="shared" ca="1" si="136"/>
        <v>C2</v>
      </c>
    </row>
    <row r="919" spans="1:14" s="155" customFormat="1" ht="36" customHeight="1" x14ac:dyDescent="0.2">
      <c r="A919" s="128"/>
      <c r="B919" s="129" t="s">
        <v>858</v>
      </c>
      <c r="C919" s="138" t="s">
        <v>848</v>
      </c>
      <c r="D919" s="139" t="s">
        <v>767</v>
      </c>
      <c r="E919" s="132"/>
      <c r="F919" s="62"/>
      <c r="G919" s="64"/>
      <c r="H919" s="55">
        <f t="shared" si="138"/>
        <v>0</v>
      </c>
      <c r="I919" s="214" t="str">
        <f t="shared" ca="1" si="133"/>
        <v>LOCKED</v>
      </c>
      <c r="J919" s="215" t="str">
        <f t="shared" si="137"/>
        <v>Chancellor Dr (MA60015852)CW2145-R5</v>
      </c>
      <c r="K919" s="216" t="e">
        <f>MATCH(J919,'[4]Pay Items'!$K$1:$K$646,0)</f>
        <v>#N/A</v>
      </c>
      <c r="L919" s="217" t="str">
        <f t="shared" ca="1" si="134"/>
        <v>F0</v>
      </c>
      <c r="M919" s="217" t="str">
        <f t="shared" ca="1" si="135"/>
        <v>C2</v>
      </c>
      <c r="N919" s="217" t="str">
        <f t="shared" ca="1" si="136"/>
        <v>C2</v>
      </c>
    </row>
    <row r="920" spans="1:14" s="155" customFormat="1" ht="36" customHeight="1" x14ac:dyDescent="0.2">
      <c r="A920" s="128"/>
      <c r="B920" s="135" t="s">
        <v>185</v>
      </c>
      <c r="C920" s="138" t="s">
        <v>845</v>
      </c>
      <c r="D920" s="139"/>
      <c r="E920" s="132" t="s">
        <v>124</v>
      </c>
      <c r="F920" s="147">
        <v>95</v>
      </c>
      <c r="G920" s="137"/>
      <c r="H920" s="133">
        <f t="shared" si="138"/>
        <v>0</v>
      </c>
      <c r="I920" s="214" t="str">
        <f t="shared" ca="1" si="133"/>
        <v/>
      </c>
      <c r="J920" s="215" t="str">
        <f t="shared" si="137"/>
        <v>600 mm, LDSm</v>
      </c>
      <c r="K920" s="216" t="e">
        <f>MATCH(J920,'[4]Pay Items'!$K$1:$K$646,0)</f>
        <v>#N/A</v>
      </c>
      <c r="L920" s="217" t="str">
        <f t="shared" ca="1" si="134"/>
        <v>F0</v>
      </c>
      <c r="M920" s="217" t="str">
        <f t="shared" ca="1" si="135"/>
        <v>C2</v>
      </c>
      <c r="N920" s="217" t="str">
        <f t="shared" ca="1" si="136"/>
        <v>C2</v>
      </c>
    </row>
    <row r="921" spans="1:14" s="155" customFormat="1" ht="60" customHeight="1" x14ac:dyDescent="0.2">
      <c r="A921" s="128"/>
      <c r="B921" s="129" t="s">
        <v>859</v>
      </c>
      <c r="C921" s="138" t="s">
        <v>849</v>
      </c>
      <c r="D921" s="139" t="s">
        <v>767</v>
      </c>
      <c r="E921" s="132"/>
      <c r="F921" s="62"/>
      <c r="G921" s="64"/>
      <c r="H921" s="55">
        <f t="shared" si="138"/>
        <v>0</v>
      </c>
      <c r="I921" s="214" t="str">
        <f t="shared" ca="1" si="133"/>
        <v>LOCKED</v>
      </c>
      <c r="J921" s="215" t="str">
        <f t="shared" si="137"/>
        <v>Pembina Highway, Dowker Avenue, Crane Avenue and Fletcher Crescent Back Lane (CL60017459)CW2145-R5</v>
      </c>
      <c r="K921" s="216" t="e">
        <f>MATCH(J921,'[4]Pay Items'!$K$1:$K$646,0)</f>
        <v>#N/A</v>
      </c>
      <c r="L921" s="217" t="str">
        <f t="shared" ca="1" si="134"/>
        <v>F0</v>
      </c>
      <c r="M921" s="217" t="str">
        <f t="shared" ca="1" si="135"/>
        <v>C2</v>
      </c>
      <c r="N921" s="217" t="str">
        <f t="shared" ca="1" si="136"/>
        <v>C2</v>
      </c>
    </row>
    <row r="922" spans="1:14" s="155" customFormat="1" ht="36" customHeight="1" x14ac:dyDescent="0.2">
      <c r="A922" s="128"/>
      <c r="B922" s="135" t="s">
        <v>185</v>
      </c>
      <c r="C922" s="138" t="s">
        <v>850</v>
      </c>
      <c r="D922" s="139"/>
      <c r="E922" s="132" t="s">
        <v>124</v>
      </c>
      <c r="F922" s="147">
        <v>34</v>
      </c>
      <c r="G922" s="137"/>
      <c r="H922" s="133">
        <f t="shared" si="138"/>
        <v>0</v>
      </c>
      <c r="I922" s="214" t="str">
        <f t="shared" ca="1" si="133"/>
        <v/>
      </c>
      <c r="J922" s="215" t="str">
        <f t="shared" si="137"/>
        <v>250 mm, LDSm</v>
      </c>
      <c r="K922" s="216" t="e">
        <f>MATCH(J922,'[4]Pay Items'!$K$1:$K$646,0)</f>
        <v>#N/A</v>
      </c>
      <c r="L922" s="217" t="str">
        <f t="shared" ca="1" si="134"/>
        <v>F0</v>
      </c>
      <c r="M922" s="217" t="str">
        <f t="shared" ca="1" si="135"/>
        <v>C2</v>
      </c>
      <c r="N922" s="217" t="str">
        <f t="shared" ca="1" si="136"/>
        <v>C2</v>
      </c>
    </row>
    <row r="923" spans="1:14" s="155" customFormat="1" ht="60" customHeight="1" x14ac:dyDescent="0.2">
      <c r="A923" s="128"/>
      <c r="B923" s="129" t="s">
        <v>860</v>
      </c>
      <c r="C923" s="138" t="s">
        <v>851</v>
      </c>
      <c r="D923" s="139" t="s">
        <v>767</v>
      </c>
      <c r="E923" s="132"/>
      <c r="F923" s="62"/>
      <c r="G923" s="64"/>
      <c r="H923" s="55">
        <f t="shared" si="138"/>
        <v>0</v>
      </c>
      <c r="I923" s="214" t="str">
        <f t="shared" ca="1" si="133"/>
        <v>LOCKED</v>
      </c>
      <c r="J923" s="215" t="str">
        <f t="shared" si="137"/>
        <v>Pembina Highway, Dowker Avenue, Crane Avenue and Fletcher Crescent Back Lane (CL60017408)CW2145-R5</v>
      </c>
      <c r="K923" s="216" t="e">
        <f>MATCH(J923,'[4]Pay Items'!$K$1:$K$646,0)</f>
        <v>#N/A</v>
      </c>
      <c r="L923" s="217" t="str">
        <f t="shared" ca="1" si="134"/>
        <v>F0</v>
      </c>
      <c r="M923" s="217" t="str">
        <f t="shared" ca="1" si="135"/>
        <v>C2</v>
      </c>
      <c r="N923" s="217" t="str">
        <f t="shared" ca="1" si="136"/>
        <v>C2</v>
      </c>
    </row>
    <row r="924" spans="1:14" s="155" customFormat="1" ht="36" customHeight="1" x14ac:dyDescent="0.2">
      <c r="A924" s="128"/>
      <c r="B924" s="135" t="s">
        <v>185</v>
      </c>
      <c r="C924" s="138" t="s">
        <v>850</v>
      </c>
      <c r="D924" s="139"/>
      <c r="E924" s="132" t="s">
        <v>124</v>
      </c>
      <c r="F924" s="147">
        <v>32</v>
      </c>
      <c r="G924" s="137"/>
      <c r="H924" s="133">
        <f t="shared" si="138"/>
        <v>0</v>
      </c>
      <c r="I924" s="214" t="str">
        <f t="shared" ca="1" si="133"/>
        <v/>
      </c>
      <c r="J924" s="215" t="str">
        <f t="shared" si="137"/>
        <v>250 mm, LDSm</v>
      </c>
      <c r="K924" s="216" t="e">
        <f>MATCH(J924,'[4]Pay Items'!$K$1:$K$646,0)</f>
        <v>#N/A</v>
      </c>
      <c r="L924" s="217" t="str">
        <f t="shared" ca="1" si="134"/>
        <v>F0</v>
      </c>
      <c r="M924" s="217" t="str">
        <f t="shared" ca="1" si="135"/>
        <v>C2</v>
      </c>
      <c r="N924" s="217" t="str">
        <f t="shared" ca="1" si="136"/>
        <v>C2</v>
      </c>
    </row>
    <row r="925" spans="1:14" s="155" customFormat="1" ht="14.25" customHeight="1" x14ac:dyDescent="0.2">
      <c r="A925" s="128"/>
      <c r="B925" s="135"/>
      <c r="C925" s="130"/>
      <c r="D925" s="131"/>
      <c r="E925" s="132"/>
      <c r="F925" s="62"/>
      <c r="G925" s="64"/>
      <c r="H925" s="55">
        <f t="shared" si="138"/>
        <v>0</v>
      </c>
      <c r="I925" s="214" t="str">
        <f t="shared" ca="1" si="133"/>
        <v>LOCKED</v>
      </c>
      <c r="J925" s="215" t="str">
        <f t="shared" si="137"/>
        <v/>
      </c>
      <c r="K925" s="216" t="e">
        <f>MATCH(J925,'[4]Pay Items'!$K$1:$K$646,0)</f>
        <v>#N/A</v>
      </c>
      <c r="L925" s="217" t="str">
        <f t="shared" ca="1" si="134"/>
        <v>F0</v>
      </c>
      <c r="M925" s="217" t="str">
        <f t="shared" ca="1" si="135"/>
        <v>C2</v>
      </c>
      <c r="N925" s="217" t="str">
        <f t="shared" ca="1" si="136"/>
        <v>C2</v>
      </c>
    </row>
    <row r="926" spans="1:14" s="42" customFormat="1" ht="30" customHeight="1" thickBot="1" x14ac:dyDescent="0.25">
      <c r="A926" s="98"/>
      <c r="B926" s="89" t="str">
        <f>B805</f>
        <v>K</v>
      </c>
      <c r="C926" s="240" t="str">
        <f>C805</f>
        <v>WATER AND WASTE WORK</v>
      </c>
      <c r="D926" s="241"/>
      <c r="E926" s="241"/>
      <c r="F926" s="242"/>
      <c r="G926" s="98" t="s">
        <v>483</v>
      </c>
      <c r="H926" s="98">
        <f>SUM(H805:H925)</f>
        <v>0</v>
      </c>
      <c r="I926" s="214" t="str">
        <f t="shared" ca="1" si="133"/>
        <v>LOCKED</v>
      </c>
      <c r="J926" s="215" t="str">
        <f t="shared" si="137"/>
        <v>WATER AND WASTE WORK</v>
      </c>
      <c r="K926" s="216" t="e">
        <f>MATCH(J926,'[4]Pay Items'!$K$1:$K$646,0)</f>
        <v>#N/A</v>
      </c>
      <c r="L926" s="217" t="str">
        <f t="shared" ca="1" si="134"/>
        <v>G</v>
      </c>
      <c r="M926" s="217" t="str">
        <f t="shared" ca="1" si="135"/>
        <v>C2</v>
      </c>
      <c r="N926" s="217" t="str">
        <f t="shared" ca="1" si="136"/>
        <v>C2</v>
      </c>
    </row>
    <row r="927" spans="1:14" ht="48" customHeight="1" thickTop="1" x14ac:dyDescent="0.2">
      <c r="A927" s="31"/>
      <c r="B927" s="252" t="s">
        <v>840</v>
      </c>
      <c r="C927" s="253"/>
      <c r="D927" s="253"/>
      <c r="E927" s="253"/>
      <c r="F927" s="253"/>
      <c r="G927" s="254"/>
      <c r="H927" s="36"/>
      <c r="I927" s="214" t="str">
        <f t="shared" ca="1" si="133"/>
        <v>LOCKED</v>
      </c>
      <c r="J927" s="215" t="str">
        <f t="shared" si="137"/>
        <v/>
      </c>
      <c r="K927" s="216" t="e">
        <f>MATCH(J927,'[4]Pay Items'!$K$1:$K$646,0)</f>
        <v>#N/A</v>
      </c>
      <c r="L927" s="217" t="str">
        <f t="shared" ca="1" si="134"/>
        <v>G</v>
      </c>
      <c r="M927" s="217" t="str">
        <f t="shared" ca="1" si="135"/>
        <v>G</v>
      </c>
      <c r="N927" s="217" t="str">
        <f t="shared" ca="1" si="136"/>
        <v>G</v>
      </c>
    </row>
    <row r="928" spans="1:14" s="127" customFormat="1" ht="36" customHeight="1" x14ac:dyDescent="0.2">
      <c r="A928" s="121"/>
      <c r="B928" s="156" t="s">
        <v>804</v>
      </c>
      <c r="C928" s="157" t="s">
        <v>805</v>
      </c>
      <c r="D928" s="124"/>
      <c r="E928" s="125" t="s">
        <v>115</v>
      </c>
      <c r="F928" s="62"/>
      <c r="G928" s="64"/>
      <c r="H928" s="55">
        <f t="shared" ref="H928:H929" si="139">ROUND(G928*F928,2)</f>
        <v>0</v>
      </c>
      <c r="I928" s="214" t="str">
        <f t="shared" ca="1" si="133"/>
        <v>LOCKED</v>
      </c>
      <c r="J928" s="215" t="str">
        <f t="shared" si="137"/>
        <v>NEW STREET LIGHT INSTALLATION</v>
      </c>
      <c r="K928" s="216" t="e">
        <f>MATCH(J928,'[4]Pay Items'!$K$1:$K$646,0)</f>
        <v>#N/A</v>
      </c>
      <c r="L928" s="217" t="str">
        <f t="shared" ca="1" si="134"/>
        <v>F0</v>
      </c>
      <c r="M928" s="217" t="str">
        <f t="shared" ca="1" si="135"/>
        <v>C2</v>
      </c>
      <c r="N928" s="217" t="str">
        <f t="shared" ca="1" si="136"/>
        <v>C2</v>
      </c>
    </row>
    <row r="929" spans="1:14" s="163" customFormat="1" ht="36" customHeight="1" x14ac:dyDescent="0.2">
      <c r="A929" s="158"/>
      <c r="B929" s="159"/>
      <c r="C929" s="160" t="s">
        <v>806</v>
      </c>
      <c r="D929" s="161"/>
      <c r="E929" s="162" t="s">
        <v>115</v>
      </c>
      <c r="F929" s="62"/>
      <c r="G929" s="64"/>
      <c r="H929" s="55">
        <f t="shared" si="139"/>
        <v>0</v>
      </c>
      <c r="I929" s="214" t="str">
        <f t="shared" ca="1" si="133"/>
        <v>LOCKED</v>
      </c>
      <c r="J929" s="215" t="str">
        <f t="shared" si="137"/>
        <v>DE L'EGLISE</v>
      </c>
      <c r="K929" s="216" t="e">
        <f>MATCH(J929,'[4]Pay Items'!$K$1:$K$646,0)</f>
        <v>#N/A</v>
      </c>
      <c r="L929" s="217" t="str">
        <f t="shared" ca="1" si="134"/>
        <v>F0</v>
      </c>
      <c r="M929" s="217" t="str">
        <f t="shared" ca="1" si="135"/>
        <v>C2</v>
      </c>
      <c r="N929" s="217" t="str">
        <f t="shared" ca="1" si="136"/>
        <v>C2</v>
      </c>
    </row>
    <row r="930" spans="1:14" s="163" customFormat="1" ht="72" customHeight="1" x14ac:dyDescent="0.2">
      <c r="A930" s="158"/>
      <c r="B930" s="164" t="s">
        <v>807</v>
      </c>
      <c r="C930" s="165" t="s">
        <v>808</v>
      </c>
      <c r="D930" s="166" t="s">
        <v>446</v>
      </c>
      <c r="E930" s="167" t="s">
        <v>123</v>
      </c>
      <c r="F930" s="147">
        <v>9</v>
      </c>
      <c r="G930" s="168"/>
      <c r="H930" s="169">
        <f t="shared" ref="H930:H939" si="140">ROUND(G930*F930,2)</f>
        <v>0</v>
      </c>
      <c r="I930" s="214" t="str">
        <f t="shared" ca="1" si="133"/>
        <v/>
      </c>
      <c r="J930" s="215" t="str">
        <f t="shared" si="137"/>
        <v>Removal of 25'/35' street light pole and precast, poured in place concrete, steel power installed base or direct buried including davit arm, luminaire and appurtenanceseach</v>
      </c>
      <c r="K930" s="216" t="e">
        <f>MATCH(J930,'[4]Pay Items'!$K$1:$K$646,0)</f>
        <v>#N/A</v>
      </c>
      <c r="L930" s="217" t="str">
        <f t="shared" ca="1" si="134"/>
        <v>F0</v>
      </c>
      <c r="M930" s="217" t="str">
        <f t="shared" ca="1" si="135"/>
        <v>C2</v>
      </c>
      <c r="N930" s="217" t="str">
        <f t="shared" ca="1" si="136"/>
        <v>C2</v>
      </c>
    </row>
    <row r="931" spans="1:14" s="163" customFormat="1" ht="60" customHeight="1" x14ac:dyDescent="0.2">
      <c r="A931" s="158"/>
      <c r="B931" s="170" t="s">
        <v>809</v>
      </c>
      <c r="C931" s="165" t="s">
        <v>810</v>
      </c>
      <c r="D931" s="171" t="s">
        <v>446</v>
      </c>
      <c r="E931" s="167" t="s">
        <v>811</v>
      </c>
      <c r="F931" s="147">
        <v>900</v>
      </c>
      <c r="G931" s="168"/>
      <c r="H931" s="169">
        <f t="shared" si="140"/>
        <v>0</v>
      </c>
      <c r="I931" s="214" t="str">
        <f t="shared" ca="1" si="133"/>
        <v/>
      </c>
      <c r="J931" s="215" t="str">
        <f t="shared" si="137"/>
        <v>Installation of 50 mm conduit(s) by boring method complete with cable insertion (#4 AL C/N or 1/0 AL Triplex).lin.m</v>
      </c>
      <c r="K931" s="216" t="e">
        <f>MATCH(J931,'[4]Pay Items'!$K$1:$K$646,0)</f>
        <v>#N/A</v>
      </c>
      <c r="L931" s="217" t="str">
        <f t="shared" ca="1" si="134"/>
        <v>F0</v>
      </c>
      <c r="M931" s="217" t="str">
        <f t="shared" ca="1" si="135"/>
        <v>C2</v>
      </c>
      <c r="N931" s="217" t="str">
        <f t="shared" ca="1" si="136"/>
        <v>C2</v>
      </c>
    </row>
    <row r="932" spans="1:14" s="163" customFormat="1" ht="60" customHeight="1" x14ac:dyDescent="0.2">
      <c r="A932" s="158"/>
      <c r="B932" s="170" t="s">
        <v>812</v>
      </c>
      <c r="C932" s="165" t="s">
        <v>813</v>
      </c>
      <c r="D932" s="171" t="s">
        <v>446</v>
      </c>
      <c r="E932" s="167" t="s">
        <v>123</v>
      </c>
      <c r="F932" s="147">
        <v>9</v>
      </c>
      <c r="G932" s="168"/>
      <c r="H932" s="169">
        <f t="shared" si="140"/>
        <v>0</v>
      </c>
      <c r="I932" s="214" t="str">
        <f t="shared" ca="1" si="133"/>
        <v/>
      </c>
      <c r="J932" s="215" t="str">
        <f t="shared" si="137"/>
        <v>Installation of 25'/35' pole, davit arm and precast concrete base including luminaire and appurtenances.each</v>
      </c>
      <c r="K932" s="216" t="e">
        <f>MATCH(J932,'[4]Pay Items'!$K$1:$K$646,0)</f>
        <v>#N/A</v>
      </c>
      <c r="L932" s="217" t="str">
        <f t="shared" ca="1" si="134"/>
        <v>F0</v>
      </c>
      <c r="M932" s="217" t="str">
        <f t="shared" ca="1" si="135"/>
        <v>C2</v>
      </c>
      <c r="N932" s="217" t="str">
        <f t="shared" ca="1" si="136"/>
        <v>C2</v>
      </c>
    </row>
    <row r="933" spans="1:14" s="163" customFormat="1" ht="108" customHeight="1" x14ac:dyDescent="0.2">
      <c r="A933" s="158"/>
      <c r="B933" s="170" t="s">
        <v>814</v>
      </c>
      <c r="C933" s="172" t="s">
        <v>815</v>
      </c>
      <c r="D933" s="171" t="s">
        <v>446</v>
      </c>
      <c r="E933" s="167" t="s">
        <v>123</v>
      </c>
      <c r="F933" s="147">
        <v>5</v>
      </c>
      <c r="G933" s="168"/>
      <c r="H933" s="169">
        <f t="shared" si="140"/>
        <v>0</v>
      </c>
      <c r="I933" s="214" t="str">
        <f t="shared" ca="1" si="133"/>
        <v/>
      </c>
      <c r="J933" s="215" t="str">
        <f t="shared" si="137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rod.each</v>
      </c>
      <c r="K933" s="216" t="e">
        <f>MATCH(J933,'[4]Pay Items'!$K$1:$K$646,0)</f>
        <v>#VALUE!</v>
      </c>
      <c r="L933" s="217" t="str">
        <f t="shared" ca="1" si="134"/>
        <v>F0</v>
      </c>
      <c r="M933" s="217" t="str">
        <f t="shared" ca="1" si="135"/>
        <v>C2</v>
      </c>
      <c r="N933" s="217" t="str">
        <f t="shared" ca="1" si="136"/>
        <v>C2</v>
      </c>
    </row>
    <row r="934" spans="1:14" s="163" customFormat="1" ht="60" customHeight="1" x14ac:dyDescent="0.2">
      <c r="A934" s="158"/>
      <c r="B934" s="170" t="s">
        <v>816</v>
      </c>
      <c r="C934" s="172" t="s">
        <v>817</v>
      </c>
      <c r="D934" s="171" t="s">
        <v>446</v>
      </c>
      <c r="E934" s="167" t="s">
        <v>123</v>
      </c>
      <c r="F934" s="147">
        <v>2</v>
      </c>
      <c r="G934" s="168"/>
      <c r="H934" s="169">
        <f t="shared" si="140"/>
        <v>0</v>
      </c>
      <c r="I934" s="214" t="str">
        <f t="shared" ca="1" si="133"/>
        <v/>
      </c>
      <c r="J934" s="215" t="str">
        <f t="shared" si="137"/>
        <v>Install lower 3 m of Cable Guard, ground lug, cable up pole, and first 3 m section of ground rod per Standard CD 315-5.each</v>
      </c>
      <c r="K934" s="216" t="e">
        <f>MATCH(J934,'[4]Pay Items'!$K$1:$K$646,0)</f>
        <v>#N/A</v>
      </c>
      <c r="L934" s="217" t="str">
        <f t="shared" ca="1" si="134"/>
        <v>F0</v>
      </c>
      <c r="M934" s="217" t="str">
        <f t="shared" ca="1" si="135"/>
        <v>C2</v>
      </c>
      <c r="N934" s="217" t="str">
        <f t="shared" ca="1" si="136"/>
        <v>C2</v>
      </c>
    </row>
    <row r="935" spans="1:14" s="163" customFormat="1" ht="60" customHeight="1" x14ac:dyDescent="0.2">
      <c r="A935" s="158"/>
      <c r="B935" s="170" t="s">
        <v>818</v>
      </c>
      <c r="C935" s="172" t="s">
        <v>819</v>
      </c>
      <c r="D935" s="171" t="s">
        <v>446</v>
      </c>
      <c r="E935" s="167" t="s">
        <v>123</v>
      </c>
      <c r="F935" s="147">
        <v>2</v>
      </c>
      <c r="G935" s="168"/>
      <c r="H935" s="169">
        <f t="shared" si="140"/>
        <v>0</v>
      </c>
      <c r="I935" s="214" t="str">
        <f t="shared" ca="1" si="133"/>
        <v/>
      </c>
      <c r="J935" s="215" t="str">
        <f t="shared" si="137"/>
        <v>Installation and connection of externally-mounted relay and PEC per Standards CD 315-12 and CD 315-13.each</v>
      </c>
      <c r="K935" s="216" t="e">
        <f>MATCH(J935,'[4]Pay Items'!$K$1:$K$646,0)</f>
        <v>#N/A</v>
      </c>
      <c r="L935" s="217" t="str">
        <f t="shared" ca="1" si="134"/>
        <v>F0</v>
      </c>
      <c r="M935" s="217" t="str">
        <f t="shared" ca="1" si="135"/>
        <v>C2</v>
      </c>
      <c r="N935" s="217" t="str">
        <f t="shared" ca="1" si="136"/>
        <v>C2</v>
      </c>
    </row>
    <row r="936" spans="1:14" s="163" customFormat="1" ht="60" customHeight="1" x14ac:dyDescent="0.2">
      <c r="A936" s="158"/>
      <c r="B936" s="170" t="s">
        <v>820</v>
      </c>
      <c r="C936" s="172" t="s">
        <v>821</v>
      </c>
      <c r="D936" s="171" t="s">
        <v>446</v>
      </c>
      <c r="E936" s="167" t="s">
        <v>822</v>
      </c>
      <c r="F936" s="147">
        <v>9</v>
      </c>
      <c r="G936" s="168"/>
      <c r="H936" s="169">
        <f t="shared" si="140"/>
        <v>0</v>
      </c>
      <c r="I936" s="214" t="str">
        <f t="shared" ca="1" si="133"/>
        <v/>
      </c>
      <c r="J936" s="215" t="str">
        <f t="shared" si="137"/>
        <v>Terminate 2/C #12 copper conductor to street light cables per Standard CD310-4, CD310-9 or CD310-10.set</v>
      </c>
      <c r="K936" s="216" t="e">
        <f>MATCH(J936,'[4]Pay Items'!$K$1:$K$646,0)</f>
        <v>#N/A</v>
      </c>
      <c r="L936" s="217" t="str">
        <f t="shared" ca="1" si="134"/>
        <v>F0</v>
      </c>
      <c r="M936" s="217" t="str">
        <f t="shared" ca="1" si="135"/>
        <v>C2</v>
      </c>
      <c r="N936" s="217" t="str">
        <f t="shared" ca="1" si="136"/>
        <v>C2</v>
      </c>
    </row>
    <row r="937" spans="1:14" s="163" customFormat="1" ht="48" customHeight="1" x14ac:dyDescent="0.2">
      <c r="A937" s="158"/>
      <c r="B937" s="170" t="s">
        <v>823</v>
      </c>
      <c r="C937" s="173" t="s">
        <v>824</v>
      </c>
      <c r="D937" s="171" t="s">
        <v>446</v>
      </c>
      <c r="E937" s="167" t="s">
        <v>822</v>
      </c>
      <c r="F937" s="147">
        <v>1</v>
      </c>
      <c r="G937" s="168"/>
      <c r="H937" s="169">
        <f t="shared" si="140"/>
        <v>0</v>
      </c>
      <c r="I937" s="214" t="str">
        <f t="shared" ca="1" si="133"/>
        <v/>
      </c>
      <c r="J937" s="215" t="str">
        <f t="shared" si="137"/>
        <v>Splicing #4 Al C/N or 2 single conductor street light cables.set</v>
      </c>
      <c r="K937" s="216" t="e">
        <f>MATCH(J937,'[4]Pay Items'!$K$1:$K$646,0)</f>
        <v>#N/A</v>
      </c>
      <c r="L937" s="217" t="str">
        <f t="shared" ca="1" si="134"/>
        <v>F0</v>
      </c>
      <c r="M937" s="217" t="str">
        <f t="shared" ca="1" si="135"/>
        <v>C2</v>
      </c>
      <c r="N937" s="217" t="str">
        <f t="shared" ca="1" si="136"/>
        <v>C2</v>
      </c>
    </row>
    <row r="938" spans="1:14" s="163" customFormat="1" ht="72" customHeight="1" x14ac:dyDescent="0.2">
      <c r="A938" s="158"/>
      <c r="B938" s="170" t="s">
        <v>825</v>
      </c>
      <c r="C938" s="173" t="s">
        <v>826</v>
      </c>
      <c r="D938" s="171" t="s">
        <v>446</v>
      </c>
      <c r="E938" s="174" t="s">
        <v>827</v>
      </c>
      <c r="F938" s="147">
        <v>9</v>
      </c>
      <c r="G938" s="168"/>
      <c r="H938" s="169">
        <f t="shared" si="140"/>
        <v>0</v>
      </c>
      <c r="I938" s="214" t="str">
        <f t="shared" ca="1" si="133"/>
        <v/>
      </c>
      <c r="J938" s="215" t="str">
        <f t="shared" si="137"/>
        <v>Installation of overhead span of #6 duplex between new or existing streetlight poles and connect luminaire to provide temporary Overhead Feed.per span</v>
      </c>
      <c r="K938" s="216" t="e">
        <f>MATCH(J938,'[4]Pay Items'!$K$1:$K$646,0)</f>
        <v>#N/A</v>
      </c>
      <c r="L938" s="217" t="str">
        <f t="shared" ca="1" si="134"/>
        <v>F0</v>
      </c>
      <c r="M938" s="217" t="str">
        <f t="shared" ca="1" si="135"/>
        <v>C2</v>
      </c>
      <c r="N938" s="217" t="str">
        <f t="shared" ca="1" si="136"/>
        <v>C2</v>
      </c>
    </row>
    <row r="939" spans="1:14" s="163" customFormat="1" ht="60" customHeight="1" x14ac:dyDescent="0.2">
      <c r="A939" s="158"/>
      <c r="B939" s="170" t="s">
        <v>828</v>
      </c>
      <c r="C939" s="173" t="s">
        <v>829</v>
      </c>
      <c r="D939" s="171" t="s">
        <v>446</v>
      </c>
      <c r="E939" s="174" t="s">
        <v>827</v>
      </c>
      <c r="F939" s="147">
        <v>9</v>
      </c>
      <c r="G939" s="168"/>
      <c r="H939" s="169">
        <f t="shared" si="140"/>
        <v>0</v>
      </c>
      <c r="I939" s="214" t="str">
        <f t="shared" ca="1" si="133"/>
        <v/>
      </c>
      <c r="J939" s="215" t="str">
        <f t="shared" si="137"/>
        <v>Removal of overhead span of #6 duplex between new or existing streetlight poles to remove temporary Overhead Feed.per span</v>
      </c>
      <c r="K939" s="216" t="e">
        <f>MATCH(J939,'[4]Pay Items'!$K$1:$K$646,0)</f>
        <v>#N/A</v>
      </c>
      <c r="L939" s="217" t="str">
        <f t="shared" ca="1" si="134"/>
        <v>F0</v>
      </c>
      <c r="M939" s="217" t="str">
        <f t="shared" ca="1" si="135"/>
        <v>C2</v>
      </c>
      <c r="N939" s="217" t="str">
        <f t="shared" ca="1" si="136"/>
        <v>C2</v>
      </c>
    </row>
    <row r="940" spans="1:14" s="42" customFormat="1" ht="36" customHeight="1" thickBot="1" x14ac:dyDescent="0.25">
      <c r="A940" s="98"/>
      <c r="B940" s="89" t="str">
        <f>B928</f>
        <v>L</v>
      </c>
      <c r="C940" s="240" t="str">
        <f>C928</f>
        <v>NEW STREET LIGHT INSTALLATION</v>
      </c>
      <c r="D940" s="241"/>
      <c r="E940" s="241"/>
      <c r="F940" s="242"/>
      <c r="G940" s="98" t="s">
        <v>483</v>
      </c>
      <c r="H940" s="98">
        <f>SUM(H927:H939)</f>
        <v>0</v>
      </c>
      <c r="I940" s="214" t="str">
        <f t="shared" ca="1" si="133"/>
        <v>LOCKED</v>
      </c>
      <c r="J940" s="215" t="str">
        <f t="shared" si="137"/>
        <v>NEW STREET LIGHT INSTALLATION</v>
      </c>
      <c r="K940" s="216" t="e">
        <f>MATCH(J940,'[4]Pay Items'!$K$1:$K$646,0)</f>
        <v>#N/A</v>
      </c>
      <c r="L940" s="217" t="str">
        <f t="shared" ca="1" si="134"/>
        <v>G</v>
      </c>
      <c r="M940" s="217" t="str">
        <f t="shared" ca="1" si="135"/>
        <v>C2</v>
      </c>
      <c r="N940" s="217" t="str">
        <f t="shared" ca="1" si="136"/>
        <v>C2</v>
      </c>
    </row>
    <row r="941" spans="1:14" s="163" customFormat="1" ht="36" customHeight="1" thickTop="1" x14ac:dyDescent="0.2">
      <c r="A941" s="158"/>
      <c r="B941" s="175" t="s">
        <v>830</v>
      </c>
      <c r="C941" s="243" t="s">
        <v>831</v>
      </c>
      <c r="D941" s="244"/>
      <c r="E941" s="244"/>
      <c r="F941" s="245"/>
      <c r="G941" s="158"/>
      <c r="H941" s="176"/>
      <c r="I941" s="214" t="str">
        <f t="shared" ca="1" si="133"/>
        <v>LOCKED</v>
      </c>
      <c r="J941" s="215" t="str">
        <f t="shared" si="137"/>
        <v>MOBILIZATION /DEMOLIBIZATION</v>
      </c>
      <c r="K941" s="216" t="e">
        <f>MATCH(J941,'[4]Pay Items'!$K$1:$K$646,0)</f>
        <v>#N/A</v>
      </c>
      <c r="L941" s="217" t="str">
        <f t="shared" ca="1" si="134"/>
        <v>G</v>
      </c>
      <c r="M941" s="217" t="str">
        <f t="shared" ca="1" si="135"/>
        <v>C2</v>
      </c>
      <c r="N941" s="217" t="str">
        <f t="shared" ca="1" si="136"/>
        <v>C2</v>
      </c>
    </row>
    <row r="942" spans="1:14" s="180" customFormat="1" ht="36" customHeight="1" x14ac:dyDescent="0.2">
      <c r="A942" s="177" t="s">
        <v>432</v>
      </c>
      <c r="B942" s="170" t="s">
        <v>865</v>
      </c>
      <c r="C942" s="165" t="s">
        <v>832</v>
      </c>
      <c r="D942" s="74" t="s">
        <v>833</v>
      </c>
      <c r="E942" s="167" t="s">
        <v>834</v>
      </c>
      <c r="F942" s="178">
        <v>1</v>
      </c>
      <c r="G942" s="179"/>
      <c r="H942" s="169">
        <f t="shared" ref="H942" si="141">ROUND(G942*F942,2)</f>
        <v>0</v>
      </c>
      <c r="I942" s="214" t="str">
        <f t="shared" ca="1" si="133"/>
        <v/>
      </c>
      <c r="J942" s="215" t="str">
        <f t="shared" si="137"/>
        <v>I001Mobilization/DemobilizationL. sum</v>
      </c>
      <c r="K942" s="216" t="e">
        <f>MATCH(J942,'[4]Pay Items'!$K$1:$K$646,0)</f>
        <v>#N/A</v>
      </c>
      <c r="L942" s="217" t="str">
        <f t="shared" ca="1" si="134"/>
        <v>F0</v>
      </c>
      <c r="M942" s="217" t="str">
        <f t="shared" ca="1" si="135"/>
        <v>C2</v>
      </c>
      <c r="N942" s="217" t="str">
        <f t="shared" ca="1" si="136"/>
        <v>C2</v>
      </c>
    </row>
    <row r="943" spans="1:14" s="163" customFormat="1" ht="36" customHeight="1" thickBot="1" x14ac:dyDescent="0.25">
      <c r="A943" s="181"/>
      <c r="B943" s="182" t="str">
        <f>B941</f>
        <v>M</v>
      </c>
      <c r="C943" s="246" t="str">
        <f>C941</f>
        <v>MOBILIZATION /DEMOLIBIZATION</v>
      </c>
      <c r="D943" s="247"/>
      <c r="E943" s="247"/>
      <c r="F943" s="248"/>
      <c r="G943" s="183" t="s">
        <v>483</v>
      </c>
      <c r="H943" s="184">
        <f>H942</f>
        <v>0</v>
      </c>
      <c r="I943" s="214" t="str">
        <f t="shared" ca="1" si="133"/>
        <v>LOCKED</v>
      </c>
      <c r="J943" s="215" t="str">
        <f t="shared" si="137"/>
        <v>MOBILIZATION /DEMOLIBIZATION</v>
      </c>
      <c r="K943" s="216" t="e">
        <f>MATCH(J943,'[4]Pay Items'!$K$1:$K$646,0)</f>
        <v>#N/A</v>
      </c>
      <c r="L943" s="217" t="str">
        <f t="shared" ca="1" si="134"/>
        <v>G</v>
      </c>
      <c r="M943" s="217" t="str">
        <f t="shared" ca="1" si="135"/>
        <v>C2</v>
      </c>
      <c r="N943" s="217" t="str">
        <f t="shared" ca="1" si="136"/>
        <v>C2</v>
      </c>
    </row>
    <row r="944" spans="1:14" ht="36" customHeight="1" thickTop="1" x14ac:dyDescent="0.3">
      <c r="A944" s="185"/>
      <c r="B944" s="186"/>
      <c r="C944" s="187" t="s">
        <v>835</v>
      </c>
      <c r="D944" s="188"/>
      <c r="E944" s="188"/>
      <c r="F944" s="188"/>
      <c r="G944" s="188"/>
      <c r="H944" s="189"/>
      <c r="I944" s="214" t="str">
        <f t="shared" ca="1" si="133"/>
        <v>LOCKED</v>
      </c>
      <c r="J944" s="215" t="str">
        <f t="shared" si="137"/>
        <v>SUMMARY</v>
      </c>
      <c r="K944" s="216" t="e">
        <f>MATCH(J944,'[4]Pay Items'!$K$1:$K$646,0)</f>
        <v>#N/A</v>
      </c>
      <c r="L944" s="217" t="str">
        <f t="shared" ca="1" si="134"/>
        <v>G</v>
      </c>
      <c r="M944" s="217" t="str">
        <f t="shared" ca="1" si="135"/>
        <v>G</v>
      </c>
      <c r="N944" s="217" t="str">
        <f t="shared" ca="1" si="136"/>
        <v>G</v>
      </c>
    </row>
    <row r="945" spans="1:14" s="42" customFormat="1" ht="36" customHeight="1" x14ac:dyDescent="0.2">
      <c r="A945" s="190"/>
      <c r="B945" s="249" t="str">
        <f>B7</f>
        <v>PART 1      CITY FUNDED WORK</v>
      </c>
      <c r="C945" s="250"/>
      <c r="D945" s="250"/>
      <c r="E945" s="250"/>
      <c r="F945" s="250"/>
      <c r="G945" s="191"/>
      <c r="H945" s="192"/>
      <c r="I945" s="214" t="str">
        <f t="shared" ca="1" si="133"/>
        <v>LOCKED</v>
      </c>
      <c r="J945" s="215" t="str">
        <f t="shared" si="137"/>
        <v/>
      </c>
      <c r="K945" s="216" t="e">
        <f>MATCH(J945,'[4]Pay Items'!$K$1:$K$646,0)</f>
        <v>#N/A</v>
      </c>
      <c r="L945" s="217" t="str">
        <f t="shared" ca="1" si="134"/>
        <v>G</v>
      </c>
      <c r="M945" s="217" t="str">
        <f t="shared" ca="1" si="135"/>
        <v>G</v>
      </c>
      <c r="N945" s="217" t="str">
        <f t="shared" ca="1" si="136"/>
        <v>G</v>
      </c>
    </row>
    <row r="946" spans="1:14" ht="48" customHeight="1" thickBot="1" x14ac:dyDescent="0.25">
      <c r="A946" s="88"/>
      <c r="B946" s="89" t="str">
        <f>B8</f>
        <v>A</v>
      </c>
      <c r="C946" s="251" t="str">
        <f>C8</f>
        <v>ASPHALT MILL &amp; FILL:  BALTIMORE ROAD FROM HAY STREET TO FISHER AVENUE</v>
      </c>
      <c r="D946" s="241"/>
      <c r="E946" s="241"/>
      <c r="F946" s="242"/>
      <c r="G946" s="88" t="s">
        <v>483</v>
      </c>
      <c r="H946" s="88">
        <f>H77</f>
        <v>0</v>
      </c>
      <c r="I946" s="214" t="str">
        <f t="shared" ca="1" si="133"/>
        <v>LOCKED</v>
      </c>
      <c r="J946" s="215" t="str">
        <f t="shared" si="137"/>
        <v>ASPHALT MILL &amp; FILL: BALTIMORE ROAD FROM HAY STREET TO FISHER AVENUE</v>
      </c>
      <c r="K946" s="216" t="e">
        <f>MATCH(J946,'[4]Pay Items'!$K$1:$K$646,0)</f>
        <v>#N/A</v>
      </c>
      <c r="L946" s="217" t="str">
        <f t="shared" ca="1" si="134"/>
        <v>G</v>
      </c>
      <c r="M946" s="217" t="str">
        <f t="shared" ca="1" si="135"/>
        <v>C2</v>
      </c>
      <c r="N946" s="217" t="str">
        <f t="shared" ca="1" si="136"/>
        <v>C2</v>
      </c>
    </row>
    <row r="947" spans="1:14" ht="48" customHeight="1" thickTop="1" thickBot="1" x14ac:dyDescent="0.25">
      <c r="A947" s="88"/>
      <c r="B947" s="89" t="str">
        <f>B78</f>
        <v>B</v>
      </c>
      <c r="C947" s="232" t="str">
        <f>C78</f>
        <v>ASPHALT RECONSTRUCTION:  CHANCELLOR DRIVE FROM MARKHAM ROAD TO LAKEPOINT ROAD</v>
      </c>
      <c r="D947" s="235"/>
      <c r="E947" s="235"/>
      <c r="F947" s="236"/>
      <c r="G947" s="88" t="s">
        <v>483</v>
      </c>
      <c r="H947" s="88">
        <f>H162</f>
        <v>0</v>
      </c>
      <c r="I947" s="214" t="str">
        <f t="shared" ca="1" si="133"/>
        <v>LOCKED</v>
      </c>
      <c r="J947" s="215" t="str">
        <f t="shared" si="137"/>
        <v>ASPHALT RECONSTRUCTION: CHANCELLOR DRIVE FROM MARKHAM ROAD TO LAKEPOINT ROAD</v>
      </c>
      <c r="K947" s="216" t="e">
        <f>MATCH(J947,'[4]Pay Items'!$K$1:$K$646,0)</f>
        <v>#N/A</v>
      </c>
      <c r="L947" s="217" t="str">
        <f t="shared" ca="1" si="134"/>
        <v>G</v>
      </c>
      <c r="M947" s="217" t="str">
        <f t="shared" ca="1" si="135"/>
        <v>C2</v>
      </c>
      <c r="N947" s="217" t="str">
        <f t="shared" ca="1" si="136"/>
        <v>C2</v>
      </c>
    </row>
    <row r="948" spans="1:14" ht="48" customHeight="1" thickTop="1" thickBot="1" x14ac:dyDescent="0.25">
      <c r="A948" s="88"/>
      <c r="B948" s="89" t="str">
        <f>B163</f>
        <v>C</v>
      </c>
      <c r="C948" s="232" t="str">
        <f>C163</f>
        <v>ASPHALT RECONSTRUCTION:  DE L'EGLISE AVENUE FROM ST. PIERRE STREET TO CAMPEAU STREET</v>
      </c>
      <c r="D948" s="235"/>
      <c r="E948" s="235"/>
      <c r="F948" s="236"/>
      <c r="G948" s="88" t="s">
        <v>483</v>
      </c>
      <c r="H948" s="88">
        <f>H246</f>
        <v>0</v>
      </c>
      <c r="I948" s="214" t="str">
        <f t="shared" ca="1" si="133"/>
        <v>LOCKED</v>
      </c>
      <c r="J948" s="215" t="str">
        <f t="shared" si="137"/>
        <v>ASPHALT RECONSTRUCTION: DE L'EGLISE AVENUE FROM ST. PIERRE STREET TO CAMPEAU STREET</v>
      </c>
      <c r="K948" s="216" t="e">
        <f>MATCH(J948,'[4]Pay Items'!$K$1:$K$646,0)</f>
        <v>#N/A</v>
      </c>
      <c r="L948" s="217" t="str">
        <f t="shared" ca="1" si="134"/>
        <v>G</v>
      </c>
      <c r="M948" s="217" t="str">
        <f t="shared" ca="1" si="135"/>
        <v>C2</v>
      </c>
      <c r="N948" s="217" t="str">
        <f t="shared" ca="1" si="136"/>
        <v>C2</v>
      </c>
    </row>
    <row r="949" spans="1:14" ht="48" customHeight="1" thickTop="1" thickBot="1" x14ac:dyDescent="0.25">
      <c r="A949" s="88"/>
      <c r="B949" s="89" t="str">
        <f>B247</f>
        <v>D</v>
      </c>
      <c r="C949" s="232" t="str">
        <f>C247</f>
        <v xml:space="preserve">ASPHALT REHABILITATION:  MARKHAM ROAD FROM CHANCELLOR DRIVE EAST TO FOREST LAKE DRIVE </v>
      </c>
      <c r="D949" s="233"/>
      <c r="E949" s="233"/>
      <c r="F949" s="234"/>
      <c r="G949" s="88" t="s">
        <v>483</v>
      </c>
      <c r="H949" s="88">
        <f>H319</f>
        <v>0</v>
      </c>
      <c r="I949" s="214" t="str">
        <f t="shared" ca="1" si="133"/>
        <v>LOCKED</v>
      </c>
      <c r="J949" s="215" t="str">
        <f t="shared" si="137"/>
        <v>ASPHALT REHABILITATION: MARKHAM ROAD FROM CHANCELLOR DRIVE EAST TO FOREST LAKE DRIVE</v>
      </c>
      <c r="K949" s="216" t="e">
        <f>MATCH(J949,'[4]Pay Items'!$K$1:$K$646,0)</f>
        <v>#N/A</v>
      </c>
      <c r="L949" s="217" t="str">
        <f t="shared" ca="1" si="134"/>
        <v>F0</v>
      </c>
      <c r="M949" s="217" t="str">
        <f t="shared" ca="1" si="135"/>
        <v>C2</v>
      </c>
      <c r="N949" s="217" t="str">
        <f t="shared" ca="1" si="136"/>
        <v>C2</v>
      </c>
    </row>
    <row r="950" spans="1:14" ht="48" customHeight="1" thickTop="1" thickBot="1" x14ac:dyDescent="0.25">
      <c r="A950" s="88"/>
      <c r="B950" s="89" t="str">
        <f>B320</f>
        <v>E</v>
      </c>
      <c r="C950" s="232" t="str">
        <f>C320</f>
        <v>ASPHALT RECONSTRUCTION:  PEMBINA HIGHWAY, DOWKER AVENUE, CRANE AVENUE AND FLETCHER CRESCENT BACK LANE</v>
      </c>
      <c r="D950" s="233"/>
      <c r="E950" s="233"/>
      <c r="F950" s="234"/>
      <c r="G950" s="88" t="s">
        <v>483</v>
      </c>
      <c r="H950" s="88">
        <f>H387</f>
        <v>0</v>
      </c>
      <c r="I950" s="214" t="str">
        <f t="shared" ca="1" si="133"/>
        <v>LOCKED</v>
      </c>
      <c r="J950" s="215" t="str">
        <f t="shared" si="137"/>
        <v>ASPHALT RECONSTRUCTION: PEMBINA HIGHWAY, DOWKER AVENUE, CRANE AVENUE AND FLETCHER CRESCENT BACK LANE</v>
      </c>
      <c r="K950" s="216" t="e">
        <f>MATCH(J950,'[4]Pay Items'!$K$1:$K$646,0)</f>
        <v>#N/A</v>
      </c>
      <c r="L950" s="217" t="str">
        <f t="shared" ca="1" si="134"/>
        <v>F0</v>
      </c>
      <c r="M950" s="217" t="str">
        <f t="shared" ca="1" si="135"/>
        <v>C2</v>
      </c>
      <c r="N950" s="217" t="str">
        <f t="shared" ca="1" si="136"/>
        <v>C2</v>
      </c>
    </row>
    <row r="951" spans="1:14" ht="48" customHeight="1" thickTop="1" thickBot="1" x14ac:dyDescent="0.25">
      <c r="A951" s="88"/>
      <c r="B951" s="89" t="str">
        <f>B388</f>
        <v>F</v>
      </c>
      <c r="C951" s="232" t="str">
        <f>C388</f>
        <v>ASPHALT REHABILITATION:  WARSAW AVENUE FROM LILAC STREET TO HUGO STREET NORTH</v>
      </c>
      <c r="D951" s="233"/>
      <c r="E951" s="233"/>
      <c r="F951" s="234"/>
      <c r="G951" s="88" t="s">
        <v>483</v>
      </c>
      <c r="H951" s="88">
        <f>H465</f>
        <v>0</v>
      </c>
      <c r="I951" s="214" t="str">
        <f t="shared" ca="1" si="133"/>
        <v>LOCKED</v>
      </c>
      <c r="J951" s="215" t="str">
        <f t="shared" si="137"/>
        <v>ASPHALT REHABILITATION: WARSAW AVENUE FROM LILAC STREET TO HUGO STREET NORTH</v>
      </c>
      <c r="K951" s="216" t="e">
        <f>MATCH(J951,'[4]Pay Items'!$K$1:$K$646,0)</f>
        <v>#N/A</v>
      </c>
      <c r="L951" s="217" t="str">
        <f t="shared" ca="1" si="134"/>
        <v>F0</v>
      </c>
      <c r="M951" s="217" t="str">
        <f t="shared" ca="1" si="135"/>
        <v>C2</v>
      </c>
      <c r="N951" s="217" t="str">
        <f t="shared" ca="1" si="136"/>
        <v>C2</v>
      </c>
    </row>
    <row r="952" spans="1:14" ht="48" customHeight="1" thickTop="1" thickBot="1" x14ac:dyDescent="0.25">
      <c r="A952" s="88"/>
      <c r="B952" s="89" t="str">
        <f>B466</f>
        <v>G</v>
      </c>
      <c r="C952" s="232" t="str">
        <f>C466</f>
        <v>ASPHALT REHABILITATION:  WILDWOOD PARK G FROM SOUTH DRIVE TO WILDWOOD STREET, AND WILDWOOD PARK H FROM SOUTH DRIVE TO SOUTH DRIVE</v>
      </c>
      <c r="D952" s="233"/>
      <c r="E952" s="233"/>
      <c r="F952" s="234"/>
      <c r="G952" s="88" t="s">
        <v>483</v>
      </c>
      <c r="H952" s="88">
        <f>H535</f>
        <v>0</v>
      </c>
      <c r="I952" s="214" t="str">
        <f t="shared" ca="1" si="133"/>
        <v>LOCKED</v>
      </c>
      <c r="J952" s="215" t="str">
        <f t="shared" si="137"/>
        <v>ASPHALT REHABILITATION: WILDWOOD PARK G FROM SOUTH DRIVE TO WILDWOOD STREET, AND WILDWOOD PARK H FROM SOUTH DRIVE TO SOUTH DRIVE</v>
      </c>
      <c r="K952" s="216" t="e">
        <f>MATCH(J952,'[4]Pay Items'!$K$1:$K$646,0)</f>
        <v>#N/A</v>
      </c>
      <c r="L952" s="217" t="str">
        <f t="shared" ca="1" si="134"/>
        <v>F0</v>
      </c>
      <c r="M952" s="217" t="str">
        <f t="shared" ca="1" si="135"/>
        <v>C2</v>
      </c>
      <c r="N952" s="217" t="str">
        <f t="shared" ca="1" si="136"/>
        <v>C2</v>
      </c>
    </row>
    <row r="953" spans="1:14" ht="48" customHeight="1" thickTop="1" thickBot="1" x14ac:dyDescent="0.25">
      <c r="A953" s="88"/>
      <c r="B953" s="89" t="str">
        <f>B536</f>
        <v>H</v>
      </c>
      <c r="C953" s="232" t="str">
        <f>C536</f>
        <v>CONCRETE PAVEMENT REHABILITATION:  CLARE AVENUE FROM CASEY STREET TO ECCLES STREET</v>
      </c>
      <c r="D953" s="233"/>
      <c r="E953" s="233"/>
      <c r="F953" s="234"/>
      <c r="G953" s="88" t="s">
        <v>483</v>
      </c>
      <c r="H953" s="88">
        <f>H623</f>
        <v>0</v>
      </c>
      <c r="I953" s="214" t="str">
        <f t="shared" ca="1" si="133"/>
        <v>LOCKED</v>
      </c>
      <c r="J953" s="215" t="str">
        <f t="shared" si="137"/>
        <v>CONCRETE PAVEMENT REHABILITATION: CLARE AVENUE FROM CASEY STREET TO ECCLES STREET</v>
      </c>
      <c r="K953" s="216" t="e">
        <f>MATCH(J953,'[4]Pay Items'!$K$1:$K$646,0)</f>
        <v>#N/A</v>
      </c>
      <c r="L953" s="217" t="str">
        <f t="shared" ca="1" si="134"/>
        <v>F0</v>
      </c>
      <c r="M953" s="217" t="str">
        <f t="shared" ca="1" si="135"/>
        <v>C2</v>
      </c>
      <c r="N953" s="217" t="str">
        <f t="shared" ca="1" si="136"/>
        <v>C2</v>
      </c>
    </row>
    <row r="954" spans="1:14" ht="48" customHeight="1" thickTop="1" thickBot="1" x14ac:dyDescent="0.25">
      <c r="A954" s="88"/>
      <c r="B954" s="193" t="str">
        <f>B624</f>
        <v>I</v>
      </c>
      <c r="C954" s="232" t="str">
        <f>C624</f>
        <v>CONCRETE PAVEMENT REHABILITATION:  FISHER STREET FROM OAKWOOD AVENUE TO ECCLES STREET, AND FROM CHURCHILL DRIVE TO MONTGOMERY STREET</v>
      </c>
      <c r="D954" s="233"/>
      <c r="E954" s="233"/>
      <c r="F954" s="234"/>
      <c r="G954" s="88" t="s">
        <v>483</v>
      </c>
      <c r="H954" s="88">
        <f>H723</f>
        <v>0</v>
      </c>
      <c r="I954" s="214" t="str">
        <f t="shared" ca="1" si="133"/>
        <v>LOCKED</v>
      </c>
      <c r="J954" s="215" t="str">
        <f t="shared" si="137"/>
        <v>CONCRETE PAVEMENT REHABILITATION: FISHER STREET FROM OAKWOOD AVENUE TO ECCLES STREET, AND FROM CHURCHILL DRIVE TO MONTGOMERY STREET</v>
      </c>
      <c r="K954" s="216" t="e">
        <f>MATCH(J954,'[4]Pay Items'!$K$1:$K$646,0)</f>
        <v>#N/A</v>
      </c>
      <c r="L954" s="217" t="str">
        <f t="shared" ca="1" si="134"/>
        <v>F0</v>
      </c>
      <c r="M954" s="217" t="str">
        <f t="shared" ca="1" si="135"/>
        <v>C2</v>
      </c>
      <c r="N954" s="217" t="str">
        <f t="shared" ca="1" si="136"/>
        <v>C2</v>
      </c>
    </row>
    <row r="955" spans="1:14" ht="48" customHeight="1" thickTop="1" thickBot="1" x14ac:dyDescent="0.25">
      <c r="A955" s="88"/>
      <c r="B955" s="89" t="str">
        <f>B724</f>
        <v>J</v>
      </c>
      <c r="C955" s="232" t="str">
        <f>C724</f>
        <v>CONCRETE PAVEMENT REHABILITATION:  OAKWOOD AVENUE FROM ECCLES STREET TO DARLING STREET</v>
      </c>
      <c r="D955" s="233"/>
      <c r="E955" s="233"/>
      <c r="F955" s="234"/>
      <c r="G955" s="88" t="s">
        <v>483</v>
      </c>
      <c r="H955" s="88">
        <f>H804</f>
        <v>0</v>
      </c>
      <c r="I955" s="214" t="str">
        <f t="shared" ca="1" si="133"/>
        <v>LOCKED</v>
      </c>
      <c r="J955" s="215" t="str">
        <f t="shared" si="137"/>
        <v>CONCRETE PAVEMENT REHABILITATION: OAKWOOD AVENUE FROM ECCLES STREET TO DARLING STREET</v>
      </c>
      <c r="K955" s="216" t="e">
        <f>MATCH(J955,'[4]Pay Items'!$K$1:$K$646,0)</f>
        <v>#N/A</v>
      </c>
      <c r="L955" s="217" t="str">
        <f t="shared" ca="1" si="134"/>
        <v>F0</v>
      </c>
      <c r="M955" s="217" t="str">
        <f t="shared" ca="1" si="135"/>
        <v>C2</v>
      </c>
      <c r="N955" s="217" t="str">
        <f t="shared" ca="1" si="136"/>
        <v>C2</v>
      </c>
    </row>
    <row r="956" spans="1:14" ht="48" customHeight="1" thickTop="1" thickBot="1" x14ac:dyDescent="0.25">
      <c r="A956" s="88"/>
      <c r="B956" s="89" t="str">
        <f>B805</f>
        <v>K</v>
      </c>
      <c r="C956" s="232" t="str">
        <f>C805</f>
        <v>WATER AND WASTE WORK</v>
      </c>
      <c r="D956" s="235"/>
      <c r="E956" s="235"/>
      <c r="F956" s="236"/>
      <c r="G956" s="88" t="s">
        <v>483</v>
      </c>
      <c r="H956" s="88">
        <f>H926</f>
        <v>0</v>
      </c>
      <c r="I956" s="214" t="str">
        <f t="shared" ca="1" si="133"/>
        <v>LOCKED</v>
      </c>
      <c r="J956" s="215" t="str">
        <f t="shared" si="137"/>
        <v>WATER AND WASTE WORK</v>
      </c>
      <c r="K956" s="216" t="e">
        <f>MATCH(J956,'[4]Pay Items'!$K$1:$K$646,0)</f>
        <v>#N/A</v>
      </c>
      <c r="L956" s="217" t="str">
        <f t="shared" ca="1" si="134"/>
        <v>G</v>
      </c>
      <c r="M956" s="217" t="str">
        <f t="shared" ca="1" si="135"/>
        <v>C2</v>
      </c>
      <c r="N956" s="217" t="str">
        <f t="shared" ca="1" si="136"/>
        <v>C2</v>
      </c>
    </row>
    <row r="957" spans="1:14" ht="36" customHeight="1" thickTop="1" thickBot="1" x14ac:dyDescent="0.3">
      <c r="A957" s="88"/>
      <c r="B957" s="194"/>
      <c r="C957" s="195"/>
      <c r="D957" s="196"/>
      <c r="E957" s="197"/>
      <c r="F957" s="197"/>
      <c r="G957" s="198" t="s">
        <v>836</v>
      </c>
      <c r="H957" s="199">
        <f>SUM(H946:H956)</f>
        <v>0</v>
      </c>
      <c r="I957" s="214" t="str">
        <f t="shared" ca="1" si="133"/>
        <v>LOCKED</v>
      </c>
      <c r="J957" s="215" t="str">
        <f t="shared" si="137"/>
        <v/>
      </c>
      <c r="K957" s="216" t="e">
        <f>MATCH(J957,'[4]Pay Items'!$K$1:$K$646,0)</f>
        <v>#N/A</v>
      </c>
      <c r="L957" s="217" t="str">
        <f t="shared" ca="1" si="134"/>
        <v>F0</v>
      </c>
      <c r="M957" s="217" t="str">
        <f t="shared" ca="1" si="135"/>
        <v>C2</v>
      </c>
      <c r="N957" s="217" t="str">
        <f t="shared" ca="1" si="136"/>
        <v>C2</v>
      </c>
    </row>
    <row r="958" spans="1:14" s="42" customFormat="1" ht="48" customHeight="1" thickTop="1" thickBot="1" x14ac:dyDescent="0.25">
      <c r="A958" s="98"/>
      <c r="B958" s="237" t="str">
        <f>B927</f>
        <v>PART 2      MANITOBA HYDRO/PROVINCIALLY FUNDED WORK
                 (See B9.6, B17.2.1, B18.6, D3.1.5, D15.2-3)</v>
      </c>
      <c r="C958" s="238"/>
      <c r="D958" s="238"/>
      <c r="E958" s="238"/>
      <c r="F958" s="238"/>
      <c r="G958" s="239"/>
      <c r="H958" s="200"/>
      <c r="I958" s="214" t="str">
        <f t="shared" ca="1" si="133"/>
        <v>LOCKED</v>
      </c>
      <c r="J958" s="215" t="str">
        <f t="shared" si="137"/>
        <v/>
      </c>
      <c r="K958" s="216" t="e">
        <f>MATCH(J958,'[4]Pay Items'!$K$1:$K$646,0)</f>
        <v>#N/A</v>
      </c>
      <c r="L958" s="217" t="str">
        <f t="shared" ca="1" si="134"/>
        <v>G</v>
      </c>
      <c r="M958" s="217" t="str">
        <f t="shared" ca="1" si="135"/>
        <v>G</v>
      </c>
      <c r="N958" s="217" t="str">
        <f t="shared" ca="1" si="136"/>
        <v>C2</v>
      </c>
    </row>
    <row r="959" spans="1:14" ht="36" customHeight="1" thickTop="1" thickBot="1" x14ac:dyDescent="0.25">
      <c r="A959" s="201"/>
      <c r="B959" s="89" t="str">
        <f>B928</f>
        <v>L</v>
      </c>
      <c r="C959" s="232" t="str">
        <f>C928</f>
        <v>NEW STREET LIGHT INSTALLATION</v>
      </c>
      <c r="D959" s="235"/>
      <c r="E959" s="235"/>
      <c r="F959" s="236"/>
      <c r="G959" s="201" t="s">
        <v>483</v>
      </c>
      <c r="H959" s="201">
        <f>H940</f>
        <v>0</v>
      </c>
      <c r="I959" s="214" t="str">
        <f t="shared" ca="1" si="133"/>
        <v>LOCKED</v>
      </c>
      <c r="J959" s="215" t="str">
        <f t="shared" si="137"/>
        <v>NEW STREET LIGHT INSTALLATION</v>
      </c>
      <c r="K959" s="216" t="e">
        <f>MATCH(J959,'[4]Pay Items'!$K$1:$K$646,0)</f>
        <v>#N/A</v>
      </c>
      <c r="L959" s="217" t="str">
        <f t="shared" ca="1" si="134"/>
        <v>G</v>
      </c>
      <c r="M959" s="217" t="str">
        <f t="shared" ca="1" si="135"/>
        <v>C2</v>
      </c>
      <c r="N959" s="217" t="str">
        <f t="shared" ca="1" si="136"/>
        <v>C2</v>
      </c>
    </row>
    <row r="960" spans="1:14" ht="36" customHeight="1" thickTop="1" thickBot="1" x14ac:dyDescent="0.3">
      <c r="A960" s="88"/>
      <c r="B960" s="202"/>
      <c r="C960" s="195"/>
      <c r="D960" s="196"/>
      <c r="E960" s="197"/>
      <c r="F960" s="197"/>
      <c r="G960" s="203" t="s">
        <v>837</v>
      </c>
      <c r="H960" s="37">
        <f>SUM(H959:H959)</f>
        <v>0</v>
      </c>
      <c r="I960" s="214" t="str">
        <f t="shared" ca="1" si="133"/>
        <v>LOCKED</v>
      </c>
      <c r="J960" s="215" t="str">
        <f t="shared" si="137"/>
        <v/>
      </c>
      <c r="K960" s="216" t="e">
        <f>MATCH(J960,'[4]Pay Items'!$K$1:$K$646,0)</f>
        <v>#N/A</v>
      </c>
      <c r="L960" s="217" t="str">
        <f t="shared" ca="1" si="134"/>
        <v>F0</v>
      </c>
      <c r="M960" s="217" t="str">
        <f t="shared" ca="1" si="135"/>
        <v>C2</v>
      </c>
      <c r="N960" s="217" t="str">
        <f t="shared" ca="1" si="136"/>
        <v>C2</v>
      </c>
    </row>
    <row r="961" spans="1:14" ht="36" customHeight="1" thickTop="1" thickBot="1" x14ac:dyDescent="0.3">
      <c r="A961" s="88"/>
      <c r="B961" s="204" t="str">
        <f>B941</f>
        <v>M</v>
      </c>
      <c r="C961" s="232" t="str">
        <f>C941</f>
        <v>MOBILIZATION /DEMOLIBIZATION</v>
      </c>
      <c r="D961" s="235"/>
      <c r="E961" s="235"/>
      <c r="F961" s="236"/>
      <c r="G961" s="205" t="s">
        <v>838</v>
      </c>
      <c r="H961" s="206">
        <f>H943</f>
        <v>0</v>
      </c>
      <c r="I961" s="214" t="str">
        <f t="shared" ca="1" si="133"/>
        <v>LOCKED</v>
      </c>
      <c r="J961" s="215" t="str">
        <f t="shared" si="137"/>
        <v>MOBILIZATION /DEMOLIBIZATION</v>
      </c>
      <c r="K961" s="216" t="e">
        <f>MATCH(J961,'[4]Pay Items'!$K$1:$K$646,0)</f>
        <v>#N/A</v>
      </c>
      <c r="L961" s="217" t="str">
        <f t="shared" ca="1" si="134"/>
        <v>G</v>
      </c>
      <c r="M961" s="217" t="str">
        <f t="shared" ca="1" si="135"/>
        <v>C2</v>
      </c>
      <c r="N961" s="217" t="str">
        <f t="shared" ca="1" si="136"/>
        <v>C2</v>
      </c>
    </row>
    <row r="962" spans="1:14" ht="37.9" customHeight="1" thickTop="1" x14ac:dyDescent="0.2">
      <c r="A962" s="31"/>
      <c r="B962" s="228" t="s">
        <v>839</v>
      </c>
      <c r="C962" s="229"/>
      <c r="D962" s="229"/>
      <c r="E962" s="229"/>
      <c r="F962" s="229"/>
      <c r="G962" s="230">
        <f>H957+H960+H961</f>
        <v>0</v>
      </c>
      <c r="H962" s="231"/>
      <c r="I962" s="214" t="str">
        <f t="shared" ca="1" si="133"/>
        <v>LOCKED</v>
      </c>
      <c r="J962" s="215" t="str">
        <f t="shared" si="137"/>
        <v/>
      </c>
      <c r="K962" s="216" t="e">
        <f>MATCH(J962,'[4]Pay Items'!$K$1:$K$646,0)</f>
        <v>#N/A</v>
      </c>
      <c r="L962" s="217" t="str">
        <f t="shared" ca="1" si="134"/>
        <v>G</v>
      </c>
      <c r="M962" s="217" t="str">
        <f t="shared" ca="1" si="135"/>
        <v>C2</v>
      </c>
      <c r="N962" s="217" t="str">
        <f t="shared" ca="1" si="136"/>
        <v>G</v>
      </c>
    </row>
    <row r="963" spans="1:14" ht="15.95" customHeight="1" x14ac:dyDescent="0.2">
      <c r="A963" s="207"/>
      <c r="B963" s="208"/>
      <c r="C963" s="209"/>
      <c r="D963" s="210"/>
      <c r="E963" s="209"/>
      <c r="F963" s="209"/>
      <c r="G963" s="211"/>
      <c r="H963" s="212"/>
      <c r="I963" s="214" t="str">
        <f t="shared" ca="1" si="133"/>
        <v>LOCKED</v>
      </c>
      <c r="J963" s="215" t="str">
        <f t="shared" si="137"/>
        <v/>
      </c>
      <c r="K963" s="216" t="e">
        <f>MATCH(J963,'[4]Pay Items'!$K$1:$K$646,0)</f>
        <v>#N/A</v>
      </c>
      <c r="L963" s="217" t="str">
        <f t="shared" ca="1" si="134"/>
        <v>G</v>
      </c>
      <c r="M963" s="217" t="str">
        <f t="shared" ca="1" si="135"/>
        <v>C2</v>
      </c>
      <c r="N963" s="217" t="str">
        <f t="shared" ca="1" si="136"/>
        <v>G</v>
      </c>
    </row>
  </sheetData>
  <sheetProtection algorithmName="SHA-512" hashValue="mNqHhEIrysarrx4ertWFlLMigc2QheCiXh/HPj029gTkfVSL8ewdGsXci4g4/DzteZ9/2X2ZsfbCuAEK4FDjxw==" saltValue="jJq6kpuIH48M8l5yZCCsnA==" spinCount="100000" sheet="1" objects="1" scenarios="1" selectLockedCells="1"/>
  <mergeCells count="44">
    <mergeCell ref="C388:F388"/>
    <mergeCell ref="B7:F7"/>
    <mergeCell ref="C8:F8"/>
    <mergeCell ref="C77:F77"/>
    <mergeCell ref="C78:F78"/>
    <mergeCell ref="C162:F162"/>
    <mergeCell ref="C163:F163"/>
    <mergeCell ref="C246:F246"/>
    <mergeCell ref="C247:F247"/>
    <mergeCell ref="C319:F319"/>
    <mergeCell ref="C320:F320"/>
    <mergeCell ref="C387:F387"/>
    <mergeCell ref="B927:G927"/>
    <mergeCell ref="C465:F465"/>
    <mergeCell ref="C466:F466"/>
    <mergeCell ref="C535:F535"/>
    <mergeCell ref="C536:F536"/>
    <mergeCell ref="C623:F623"/>
    <mergeCell ref="C624:F624"/>
    <mergeCell ref="C723:F723"/>
    <mergeCell ref="C724:F724"/>
    <mergeCell ref="C804:F804"/>
    <mergeCell ref="C805:F805"/>
    <mergeCell ref="C926:F926"/>
    <mergeCell ref="C953:F953"/>
    <mergeCell ref="C940:F940"/>
    <mergeCell ref="C941:F941"/>
    <mergeCell ref="C943:F943"/>
    <mergeCell ref="B945:F945"/>
    <mergeCell ref="C946:F946"/>
    <mergeCell ref="C947:F947"/>
    <mergeCell ref="C948:F948"/>
    <mergeCell ref="C949:F949"/>
    <mergeCell ref="C950:F950"/>
    <mergeCell ref="C951:F951"/>
    <mergeCell ref="C952:F952"/>
    <mergeCell ref="B962:F962"/>
    <mergeCell ref="G962:H962"/>
    <mergeCell ref="C954:F954"/>
    <mergeCell ref="C955:F955"/>
    <mergeCell ref="C956:F956"/>
    <mergeCell ref="B958:G958"/>
    <mergeCell ref="C959:F959"/>
    <mergeCell ref="C961:F961"/>
  </mergeCells>
  <conditionalFormatting sqref="D942 D15:D16 D39:D44 D95:D97 D154:D155 D180:D182 D236:D237 D257:D259 D310 D367:D368 D370:D371 D382 D395:D397 D401:D403 D422:D427 D430:D431 D454 D473:D475 D479:D481 D490:D494 D497:D498 D525 D553:D555 D574:D581 D613 D631 D641:D643 D646:D648 D676:D677 D712 D731:D733 D740:D742 D761:D765 D794 D100:D103 D107:D109 D26 D239 D312 D769:D770 D349:D353 D633:D634">
    <cfRule type="cellIs" dxfId="1369" priority="1368" stopIfTrue="1" operator="equal">
      <formula>"CW 2130-R11"</formula>
    </cfRule>
    <cfRule type="cellIs" dxfId="1368" priority="1369" stopIfTrue="1" operator="equal">
      <formula>"CW 3120-R2"</formula>
    </cfRule>
    <cfRule type="cellIs" dxfId="1367" priority="1370" stopIfTrue="1" operator="equal">
      <formula>"CW 3240-R7"</formula>
    </cfRule>
  </conditionalFormatting>
  <conditionalFormatting sqref="G942">
    <cfRule type="expression" dxfId="1366" priority="1367">
      <formula>G942&gt;G962*0.05</formula>
    </cfRule>
  </conditionalFormatting>
  <conditionalFormatting sqref="D10">
    <cfRule type="cellIs" dxfId="1365" priority="1364" stopIfTrue="1" operator="equal">
      <formula>"CW 2130-R11"</formula>
    </cfRule>
    <cfRule type="cellIs" dxfId="1364" priority="1365" stopIfTrue="1" operator="equal">
      <formula>"CW 3120-R2"</formula>
    </cfRule>
    <cfRule type="cellIs" dxfId="1363" priority="1366" stopIfTrue="1" operator="equal">
      <formula>"CW 3240-R7"</formula>
    </cfRule>
  </conditionalFormatting>
  <conditionalFormatting sqref="D11">
    <cfRule type="cellIs" dxfId="1362" priority="1361" stopIfTrue="1" operator="equal">
      <formula>"CW 2130-R11"</formula>
    </cfRule>
    <cfRule type="cellIs" dxfId="1361" priority="1362" stopIfTrue="1" operator="equal">
      <formula>"CW 3120-R2"</formula>
    </cfRule>
    <cfRule type="cellIs" dxfId="1360" priority="1363" stopIfTrue="1" operator="equal">
      <formula>"CW 3240-R7"</formula>
    </cfRule>
  </conditionalFormatting>
  <conditionalFormatting sqref="D13">
    <cfRule type="cellIs" dxfId="1359" priority="1358" stopIfTrue="1" operator="equal">
      <formula>"CW 2130-R11"</formula>
    </cfRule>
    <cfRule type="cellIs" dxfId="1358" priority="1359" stopIfTrue="1" operator="equal">
      <formula>"CW 3120-R2"</formula>
    </cfRule>
    <cfRule type="cellIs" dxfId="1357" priority="1360" stopIfTrue="1" operator="equal">
      <formula>"CW 3240-R7"</formula>
    </cfRule>
  </conditionalFormatting>
  <conditionalFormatting sqref="D12">
    <cfRule type="cellIs" dxfId="1356" priority="1355" stopIfTrue="1" operator="equal">
      <formula>"CW 2130-R11"</formula>
    </cfRule>
    <cfRule type="cellIs" dxfId="1355" priority="1356" stopIfTrue="1" operator="equal">
      <formula>"CW 3120-R2"</formula>
    </cfRule>
    <cfRule type="cellIs" dxfId="1354" priority="1357" stopIfTrue="1" operator="equal">
      <formula>"CW 3240-R7"</formula>
    </cfRule>
  </conditionalFormatting>
  <conditionalFormatting sqref="D17">
    <cfRule type="cellIs" dxfId="1353" priority="1352" stopIfTrue="1" operator="equal">
      <formula>"CW 2130-R11"</formula>
    </cfRule>
    <cfRule type="cellIs" dxfId="1352" priority="1353" stopIfTrue="1" operator="equal">
      <formula>"CW 3120-R2"</formula>
    </cfRule>
    <cfRule type="cellIs" dxfId="1351" priority="1354" stopIfTrue="1" operator="equal">
      <formula>"CW 3240-R7"</formula>
    </cfRule>
  </conditionalFormatting>
  <conditionalFormatting sqref="D18">
    <cfRule type="cellIs" dxfId="1350" priority="1349" stopIfTrue="1" operator="equal">
      <formula>"CW 2130-R11"</formula>
    </cfRule>
    <cfRule type="cellIs" dxfId="1349" priority="1350" stopIfTrue="1" operator="equal">
      <formula>"CW 3120-R2"</formula>
    </cfRule>
    <cfRule type="cellIs" dxfId="1348" priority="1351" stopIfTrue="1" operator="equal">
      <formula>"CW 3240-R7"</formula>
    </cfRule>
  </conditionalFormatting>
  <conditionalFormatting sqref="D20">
    <cfRule type="cellIs" dxfId="1347" priority="1346" stopIfTrue="1" operator="equal">
      <formula>"CW 2130-R11"</formula>
    </cfRule>
    <cfRule type="cellIs" dxfId="1346" priority="1347" stopIfTrue="1" operator="equal">
      <formula>"CW 3120-R2"</formula>
    </cfRule>
    <cfRule type="cellIs" dxfId="1345" priority="1348" stopIfTrue="1" operator="equal">
      <formula>"CW 3240-R7"</formula>
    </cfRule>
  </conditionalFormatting>
  <conditionalFormatting sqref="D21:D25">
    <cfRule type="cellIs" dxfId="1344" priority="1343" stopIfTrue="1" operator="equal">
      <formula>"CW 2130-R11"</formula>
    </cfRule>
    <cfRule type="cellIs" dxfId="1343" priority="1344" stopIfTrue="1" operator="equal">
      <formula>"CW 3120-R2"</formula>
    </cfRule>
    <cfRule type="cellIs" dxfId="1342" priority="1345" stopIfTrue="1" operator="equal">
      <formula>"CW 3240-R7"</formula>
    </cfRule>
  </conditionalFormatting>
  <conditionalFormatting sqref="D27:D30">
    <cfRule type="cellIs" dxfId="1341" priority="1340" stopIfTrue="1" operator="equal">
      <formula>"CW 2130-R11"</formula>
    </cfRule>
    <cfRule type="cellIs" dxfId="1340" priority="1341" stopIfTrue="1" operator="equal">
      <formula>"CW 3120-R2"</formula>
    </cfRule>
    <cfRule type="cellIs" dxfId="1339" priority="1342" stopIfTrue="1" operator="equal">
      <formula>"CW 3240-R7"</formula>
    </cfRule>
  </conditionalFormatting>
  <conditionalFormatting sqref="D31">
    <cfRule type="cellIs" dxfId="1338" priority="1337" stopIfTrue="1" operator="equal">
      <formula>"CW 2130-R11"</formula>
    </cfRule>
    <cfRule type="cellIs" dxfId="1337" priority="1338" stopIfTrue="1" operator="equal">
      <formula>"CW 3120-R2"</formula>
    </cfRule>
    <cfRule type="cellIs" dxfId="1336" priority="1339" stopIfTrue="1" operator="equal">
      <formula>"CW 3240-R7"</formula>
    </cfRule>
  </conditionalFormatting>
  <conditionalFormatting sqref="D32">
    <cfRule type="cellIs" dxfId="1335" priority="1334" stopIfTrue="1" operator="equal">
      <formula>"CW 2130-R11"</formula>
    </cfRule>
    <cfRule type="cellIs" dxfId="1334" priority="1335" stopIfTrue="1" operator="equal">
      <formula>"CW 3120-R2"</formula>
    </cfRule>
    <cfRule type="cellIs" dxfId="1333" priority="1336" stopIfTrue="1" operator="equal">
      <formula>"CW 3240-R7"</formula>
    </cfRule>
  </conditionalFormatting>
  <conditionalFormatting sqref="D33">
    <cfRule type="cellIs" dxfId="1332" priority="1331" stopIfTrue="1" operator="equal">
      <formula>"CW 2130-R11"</formula>
    </cfRule>
    <cfRule type="cellIs" dxfId="1331" priority="1332" stopIfTrue="1" operator="equal">
      <formula>"CW 3120-R2"</formula>
    </cfRule>
    <cfRule type="cellIs" dxfId="1330" priority="1333" stopIfTrue="1" operator="equal">
      <formula>"CW 3240-R7"</formula>
    </cfRule>
  </conditionalFormatting>
  <conditionalFormatting sqref="D34:D35">
    <cfRule type="cellIs" dxfId="1329" priority="1328" stopIfTrue="1" operator="equal">
      <formula>"CW 2130-R11"</formula>
    </cfRule>
    <cfRule type="cellIs" dxfId="1328" priority="1329" stopIfTrue="1" operator="equal">
      <formula>"CW 3120-R2"</formula>
    </cfRule>
    <cfRule type="cellIs" dxfId="1327" priority="1330" stopIfTrue="1" operator="equal">
      <formula>"CW 3240-R7"</formula>
    </cfRule>
  </conditionalFormatting>
  <conditionalFormatting sqref="D36:D37">
    <cfRule type="cellIs" dxfId="1326" priority="1325" stopIfTrue="1" operator="equal">
      <formula>"CW 2130-R11"</formula>
    </cfRule>
    <cfRule type="cellIs" dxfId="1325" priority="1326" stopIfTrue="1" operator="equal">
      <formula>"CW 3120-R2"</formula>
    </cfRule>
    <cfRule type="cellIs" dxfId="1324" priority="1327" stopIfTrue="1" operator="equal">
      <formula>"CW 3240-R7"</formula>
    </cfRule>
  </conditionalFormatting>
  <conditionalFormatting sqref="D38">
    <cfRule type="cellIs" dxfId="1323" priority="1322" stopIfTrue="1" operator="equal">
      <formula>"CW 2130-R11"</formula>
    </cfRule>
    <cfRule type="cellIs" dxfId="1322" priority="1323" stopIfTrue="1" operator="equal">
      <formula>"CW 3120-R2"</formula>
    </cfRule>
    <cfRule type="cellIs" dxfId="1321" priority="1324" stopIfTrue="1" operator="equal">
      <formula>"CW 3240-R7"</formula>
    </cfRule>
  </conditionalFormatting>
  <conditionalFormatting sqref="D45">
    <cfRule type="cellIs" dxfId="1320" priority="1319" stopIfTrue="1" operator="equal">
      <formula>"CW 2130-R11"</formula>
    </cfRule>
    <cfRule type="cellIs" dxfId="1319" priority="1320" stopIfTrue="1" operator="equal">
      <formula>"CW 3120-R2"</formula>
    </cfRule>
    <cfRule type="cellIs" dxfId="1318" priority="1321" stopIfTrue="1" operator="equal">
      <formula>"CW 3240-R7"</formula>
    </cfRule>
  </conditionalFormatting>
  <conditionalFormatting sqref="D46">
    <cfRule type="cellIs" dxfId="1317" priority="1316" stopIfTrue="1" operator="equal">
      <formula>"CW 2130-R11"</formula>
    </cfRule>
    <cfRule type="cellIs" dxfId="1316" priority="1317" stopIfTrue="1" operator="equal">
      <formula>"CW 3120-R2"</formula>
    </cfRule>
    <cfRule type="cellIs" dxfId="1315" priority="1318" stopIfTrue="1" operator="equal">
      <formula>"CW 3240-R7"</formula>
    </cfRule>
  </conditionalFormatting>
  <conditionalFormatting sqref="D47">
    <cfRule type="cellIs" dxfId="1314" priority="1313" stopIfTrue="1" operator="equal">
      <formula>"CW 2130-R11"</formula>
    </cfRule>
    <cfRule type="cellIs" dxfId="1313" priority="1314" stopIfTrue="1" operator="equal">
      <formula>"CW 3120-R2"</formula>
    </cfRule>
    <cfRule type="cellIs" dxfId="1312" priority="1315" stopIfTrue="1" operator="equal">
      <formula>"CW 3240-R7"</formula>
    </cfRule>
  </conditionalFormatting>
  <conditionalFormatting sqref="D48">
    <cfRule type="cellIs" dxfId="1311" priority="1310" stopIfTrue="1" operator="equal">
      <formula>"CW 2130-R11"</formula>
    </cfRule>
    <cfRule type="cellIs" dxfId="1310" priority="1311" stopIfTrue="1" operator="equal">
      <formula>"CW 3120-R2"</formula>
    </cfRule>
    <cfRule type="cellIs" dxfId="1309" priority="1312" stopIfTrue="1" operator="equal">
      <formula>"CW 3240-R7"</formula>
    </cfRule>
  </conditionalFormatting>
  <conditionalFormatting sqref="D50">
    <cfRule type="cellIs" dxfId="1308" priority="1307" stopIfTrue="1" operator="equal">
      <formula>"CW 2130-R11"</formula>
    </cfRule>
    <cfRule type="cellIs" dxfId="1307" priority="1308" stopIfTrue="1" operator="equal">
      <formula>"CW 3120-R2"</formula>
    </cfRule>
    <cfRule type="cellIs" dxfId="1306" priority="1309" stopIfTrue="1" operator="equal">
      <formula>"CW 3240-R7"</formula>
    </cfRule>
  </conditionalFormatting>
  <conditionalFormatting sqref="D52 D360:D362 D365">
    <cfRule type="cellIs" dxfId="1305" priority="1305" stopIfTrue="1" operator="equal">
      <formula>"CW 3120-R2"</formula>
    </cfRule>
    <cfRule type="cellIs" dxfId="1304" priority="1306" stopIfTrue="1" operator="equal">
      <formula>"CW 3240-R7"</formula>
    </cfRule>
  </conditionalFormatting>
  <conditionalFormatting sqref="D53">
    <cfRule type="cellIs" dxfId="1303" priority="1302" stopIfTrue="1" operator="equal">
      <formula>"CW 2130-R11"</formula>
    </cfRule>
    <cfRule type="cellIs" dxfId="1302" priority="1303" stopIfTrue="1" operator="equal">
      <formula>"CW 3120-R2"</formula>
    </cfRule>
    <cfRule type="cellIs" dxfId="1301" priority="1304" stopIfTrue="1" operator="equal">
      <formula>"CW 3240-R7"</formula>
    </cfRule>
  </conditionalFormatting>
  <conditionalFormatting sqref="D54:D56">
    <cfRule type="cellIs" dxfId="1300" priority="1300" stopIfTrue="1" operator="equal">
      <formula>"CW 3120-R2"</formula>
    </cfRule>
    <cfRule type="cellIs" dxfId="1299" priority="1301" stopIfTrue="1" operator="equal">
      <formula>"CW 3240-R7"</formula>
    </cfRule>
  </conditionalFormatting>
  <conditionalFormatting sqref="D58:D59">
    <cfRule type="cellIs" dxfId="1298" priority="1297" stopIfTrue="1" operator="equal">
      <formula>"CW 2130-R11"</formula>
    </cfRule>
    <cfRule type="cellIs" dxfId="1297" priority="1298" stopIfTrue="1" operator="equal">
      <formula>"CW 3120-R2"</formula>
    </cfRule>
    <cfRule type="cellIs" dxfId="1296" priority="1299" stopIfTrue="1" operator="equal">
      <formula>"CW 3240-R7"</formula>
    </cfRule>
  </conditionalFormatting>
  <conditionalFormatting sqref="D57">
    <cfRule type="cellIs" dxfId="1295" priority="1295" stopIfTrue="1" operator="equal">
      <formula>"CW 3120-R2"</formula>
    </cfRule>
    <cfRule type="cellIs" dxfId="1294" priority="1296" stopIfTrue="1" operator="equal">
      <formula>"CW 3240-R7"</formula>
    </cfRule>
  </conditionalFormatting>
  <conditionalFormatting sqref="D63">
    <cfRule type="cellIs" dxfId="1293" priority="1293" stopIfTrue="1" operator="equal">
      <formula>"CW 3120-R2"</formula>
    </cfRule>
    <cfRule type="cellIs" dxfId="1292" priority="1294" stopIfTrue="1" operator="equal">
      <formula>"CW 3240-R7"</formula>
    </cfRule>
  </conditionalFormatting>
  <conditionalFormatting sqref="D65">
    <cfRule type="cellIs" dxfId="1291" priority="1290" stopIfTrue="1" operator="equal">
      <formula>"CW 2130-R11"</formula>
    </cfRule>
    <cfRule type="cellIs" dxfId="1290" priority="1291" stopIfTrue="1" operator="equal">
      <formula>"CW 3120-R2"</formula>
    </cfRule>
    <cfRule type="cellIs" dxfId="1289" priority="1292" stopIfTrue="1" operator="equal">
      <formula>"CW 3240-R7"</formula>
    </cfRule>
  </conditionalFormatting>
  <conditionalFormatting sqref="D66">
    <cfRule type="cellIs" dxfId="1288" priority="1287" stopIfTrue="1" operator="equal">
      <formula>"CW 2130-R11"</formula>
    </cfRule>
    <cfRule type="cellIs" dxfId="1287" priority="1288" stopIfTrue="1" operator="equal">
      <formula>"CW 3120-R2"</formula>
    </cfRule>
    <cfRule type="cellIs" dxfId="1286" priority="1289" stopIfTrue="1" operator="equal">
      <formula>"CW 3240-R7"</formula>
    </cfRule>
  </conditionalFormatting>
  <conditionalFormatting sqref="D67">
    <cfRule type="cellIs" dxfId="1285" priority="1284" stopIfTrue="1" operator="equal">
      <formula>"CW 2130-R11"</formula>
    </cfRule>
    <cfRule type="cellIs" dxfId="1284" priority="1285" stopIfTrue="1" operator="equal">
      <formula>"CW 3120-R2"</formula>
    </cfRule>
    <cfRule type="cellIs" dxfId="1283" priority="1286" stopIfTrue="1" operator="equal">
      <formula>"CW 3240-R7"</formula>
    </cfRule>
  </conditionalFormatting>
  <conditionalFormatting sqref="D68:D70">
    <cfRule type="cellIs" dxfId="1282" priority="1281" stopIfTrue="1" operator="equal">
      <formula>"CW 2130-R11"</formula>
    </cfRule>
    <cfRule type="cellIs" dxfId="1281" priority="1282" stopIfTrue="1" operator="equal">
      <formula>"CW 3120-R2"</formula>
    </cfRule>
    <cfRule type="cellIs" dxfId="1280" priority="1283" stopIfTrue="1" operator="equal">
      <formula>"CW 3240-R7"</formula>
    </cfRule>
  </conditionalFormatting>
  <conditionalFormatting sqref="D71">
    <cfRule type="cellIs" dxfId="1279" priority="1278" stopIfTrue="1" operator="equal">
      <formula>"CW 2130-R11"</formula>
    </cfRule>
    <cfRule type="cellIs" dxfId="1278" priority="1279" stopIfTrue="1" operator="equal">
      <formula>"CW 3120-R2"</formula>
    </cfRule>
    <cfRule type="cellIs" dxfId="1277" priority="1280" stopIfTrue="1" operator="equal">
      <formula>"CW 3240-R7"</formula>
    </cfRule>
  </conditionalFormatting>
  <conditionalFormatting sqref="D73:D75">
    <cfRule type="cellIs" dxfId="1276" priority="1275" stopIfTrue="1" operator="equal">
      <formula>"CW 2130-R11"</formula>
    </cfRule>
    <cfRule type="cellIs" dxfId="1275" priority="1276" stopIfTrue="1" operator="equal">
      <formula>"CW 3120-R2"</formula>
    </cfRule>
    <cfRule type="cellIs" dxfId="1274" priority="1277" stopIfTrue="1" operator="equal">
      <formula>"CW 3240-R7"</formula>
    </cfRule>
  </conditionalFormatting>
  <conditionalFormatting sqref="D80:D81">
    <cfRule type="cellIs" dxfId="1273" priority="1272" stopIfTrue="1" operator="equal">
      <formula>"CW 2130-R11"</formula>
    </cfRule>
    <cfRule type="cellIs" dxfId="1272" priority="1273" stopIfTrue="1" operator="equal">
      <formula>"CW 3120-R2"</formula>
    </cfRule>
    <cfRule type="cellIs" dxfId="1271" priority="1274" stopIfTrue="1" operator="equal">
      <formula>"CW 3240-R7"</formula>
    </cfRule>
  </conditionalFormatting>
  <conditionalFormatting sqref="D82">
    <cfRule type="cellIs" dxfId="1270" priority="1269" stopIfTrue="1" operator="equal">
      <formula>"CW 2130-R11"</formula>
    </cfRule>
    <cfRule type="cellIs" dxfId="1269" priority="1270" stopIfTrue="1" operator="equal">
      <formula>"CW 3120-R2"</formula>
    </cfRule>
    <cfRule type="cellIs" dxfId="1268" priority="1271" stopIfTrue="1" operator="equal">
      <formula>"CW 3240-R7"</formula>
    </cfRule>
  </conditionalFormatting>
  <conditionalFormatting sqref="D83">
    <cfRule type="cellIs" dxfId="1267" priority="1266" stopIfTrue="1" operator="equal">
      <formula>"CW 2130-R11"</formula>
    </cfRule>
    <cfRule type="cellIs" dxfId="1266" priority="1267" stopIfTrue="1" operator="equal">
      <formula>"CW 3120-R2"</formula>
    </cfRule>
    <cfRule type="cellIs" dxfId="1265" priority="1268" stopIfTrue="1" operator="equal">
      <formula>"CW 3240-R7"</formula>
    </cfRule>
  </conditionalFormatting>
  <conditionalFormatting sqref="D84">
    <cfRule type="cellIs" dxfId="1264" priority="1263" stopIfTrue="1" operator="equal">
      <formula>"CW 2130-R11"</formula>
    </cfRule>
    <cfRule type="cellIs" dxfId="1263" priority="1264" stopIfTrue="1" operator="equal">
      <formula>"CW 3120-R2"</formula>
    </cfRule>
    <cfRule type="cellIs" dxfId="1262" priority="1265" stopIfTrue="1" operator="equal">
      <formula>"CW 3240-R7"</formula>
    </cfRule>
  </conditionalFormatting>
  <conditionalFormatting sqref="D85">
    <cfRule type="cellIs" dxfId="1261" priority="1260" stopIfTrue="1" operator="equal">
      <formula>"CW 2130-R11"</formula>
    </cfRule>
    <cfRule type="cellIs" dxfId="1260" priority="1261" stopIfTrue="1" operator="equal">
      <formula>"CW 3120-R2"</formula>
    </cfRule>
    <cfRule type="cellIs" dxfId="1259" priority="1262" stopIfTrue="1" operator="equal">
      <formula>"CW 3240-R7"</formula>
    </cfRule>
  </conditionalFormatting>
  <conditionalFormatting sqref="D86">
    <cfRule type="cellIs" dxfId="1258" priority="1257" stopIfTrue="1" operator="equal">
      <formula>"CW 2130-R11"</formula>
    </cfRule>
    <cfRule type="cellIs" dxfId="1257" priority="1258" stopIfTrue="1" operator="equal">
      <formula>"CW 3120-R2"</formula>
    </cfRule>
    <cfRule type="cellIs" dxfId="1256" priority="1259" stopIfTrue="1" operator="equal">
      <formula>"CW 3240-R7"</formula>
    </cfRule>
  </conditionalFormatting>
  <conditionalFormatting sqref="D87">
    <cfRule type="cellIs" dxfId="1255" priority="1254" stopIfTrue="1" operator="equal">
      <formula>"CW 2130-R11"</formula>
    </cfRule>
    <cfRule type="cellIs" dxfId="1254" priority="1255" stopIfTrue="1" operator="equal">
      <formula>"CW 3120-R2"</formula>
    </cfRule>
    <cfRule type="cellIs" dxfId="1253" priority="1256" stopIfTrue="1" operator="equal">
      <formula>"CW 3240-R7"</formula>
    </cfRule>
  </conditionalFormatting>
  <conditionalFormatting sqref="D88">
    <cfRule type="cellIs" dxfId="1252" priority="1251" stopIfTrue="1" operator="equal">
      <formula>"CW 2130-R11"</formula>
    </cfRule>
    <cfRule type="cellIs" dxfId="1251" priority="1252" stopIfTrue="1" operator="equal">
      <formula>"CW 3120-R2"</formula>
    </cfRule>
    <cfRule type="cellIs" dxfId="1250" priority="1253" stopIfTrue="1" operator="equal">
      <formula>"CW 3240-R7"</formula>
    </cfRule>
  </conditionalFormatting>
  <conditionalFormatting sqref="D89">
    <cfRule type="cellIs" dxfId="1249" priority="1248" stopIfTrue="1" operator="equal">
      <formula>"CW 2130-R11"</formula>
    </cfRule>
    <cfRule type="cellIs" dxfId="1248" priority="1249" stopIfTrue="1" operator="equal">
      <formula>"CW 3120-R2"</formula>
    </cfRule>
    <cfRule type="cellIs" dxfId="1247" priority="1250" stopIfTrue="1" operator="equal">
      <formula>"CW 3240-R7"</formula>
    </cfRule>
  </conditionalFormatting>
  <conditionalFormatting sqref="D90">
    <cfRule type="cellIs" dxfId="1246" priority="1245" stopIfTrue="1" operator="equal">
      <formula>"CW 2130-R11"</formula>
    </cfRule>
    <cfRule type="cellIs" dxfId="1245" priority="1246" stopIfTrue="1" operator="equal">
      <formula>"CW 3120-R2"</formula>
    </cfRule>
    <cfRule type="cellIs" dxfId="1244" priority="1247" stopIfTrue="1" operator="equal">
      <formula>"CW 3240-R7"</formula>
    </cfRule>
  </conditionalFormatting>
  <conditionalFormatting sqref="D92:D94">
    <cfRule type="cellIs" dxfId="1243" priority="1242" stopIfTrue="1" operator="equal">
      <formula>"CW 2130-R11"</formula>
    </cfRule>
    <cfRule type="cellIs" dxfId="1242" priority="1243" stopIfTrue="1" operator="equal">
      <formula>"CW 3120-R2"</formula>
    </cfRule>
    <cfRule type="cellIs" dxfId="1241" priority="1244" stopIfTrue="1" operator="equal">
      <formula>"CW 3240-R7"</formula>
    </cfRule>
  </conditionalFormatting>
  <conditionalFormatting sqref="D98">
    <cfRule type="cellIs" dxfId="1240" priority="1239" stopIfTrue="1" operator="equal">
      <formula>"CW 2130-R11"</formula>
    </cfRule>
    <cfRule type="cellIs" dxfId="1239" priority="1240" stopIfTrue="1" operator="equal">
      <formula>"CW 3120-R2"</formula>
    </cfRule>
    <cfRule type="cellIs" dxfId="1238" priority="1241" stopIfTrue="1" operator="equal">
      <formula>"CW 3240-R7"</formula>
    </cfRule>
  </conditionalFormatting>
  <conditionalFormatting sqref="D99">
    <cfRule type="cellIs" dxfId="1237" priority="1236" stopIfTrue="1" operator="equal">
      <formula>"CW 2130-R11"</formula>
    </cfRule>
    <cfRule type="cellIs" dxfId="1236" priority="1237" stopIfTrue="1" operator="equal">
      <formula>"CW 3120-R2"</formula>
    </cfRule>
    <cfRule type="cellIs" dxfId="1235" priority="1238" stopIfTrue="1" operator="equal">
      <formula>"CW 3240-R7"</formula>
    </cfRule>
  </conditionalFormatting>
  <conditionalFormatting sqref="D110">
    <cfRule type="cellIs" dxfId="1234" priority="1233" stopIfTrue="1" operator="equal">
      <formula>"CW 2130-R11"</formula>
    </cfRule>
    <cfRule type="cellIs" dxfId="1233" priority="1234" stopIfTrue="1" operator="equal">
      <formula>"CW 3120-R2"</formula>
    </cfRule>
    <cfRule type="cellIs" dxfId="1232" priority="1235" stopIfTrue="1" operator="equal">
      <formula>"CW 3240-R7"</formula>
    </cfRule>
  </conditionalFormatting>
  <conditionalFormatting sqref="D111">
    <cfRule type="cellIs" dxfId="1231" priority="1230" stopIfTrue="1" operator="equal">
      <formula>"CW 2130-R11"</formula>
    </cfRule>
    <cfRule type="cellIs" dxfId="1230" priority="1231" stopIfTrue="1" operator="equal">
      <formula>"CW 3120-R2"</formula>
    </cfRule>
    <cfRule type="cellIs" dxfId="1229" priority="1232" stopIfTrue="1" operator="equal">
      <formula>"CW 3240-R7"</formula>
    </cfRule>
  </conditionalFormatting>
  <conditionalFormatting sqref="D113">
    <cfRule type="cellIs" dxfId="1228" priority="1227" stopIfTrue="1" operator="equal">
      <formula>"CW 2130-R11"</formula>
    </cfRule>
    <cfRule type="cellIs" dxfId="1227" priority="1228" stopIfTrue="1" operator="equal">
      <formula>"CW 3120-R2"</formula>
    </cfRule>
    <cfRule type="cellIs" dxfId="1226" priority="1229" stopIfTrue="1" operator="equal">
      <formula>"CW 3240-R7"</formula>
    </cfRule>
  </conditionalFormatting>
  <conditionalFormatting sqref="D114">
    <cfRule type="cellIs" dxfId="1225" priority="1224" stopIfTrue="1" operator="equal">
      <formula>"CW 2130-R11"</formula>
    </cfRule>
    <cfRule type="cellIs" dxfId="1224" priority="1225" stopIfTrue="1" operator="equal">
      <formula>"CW 3120-R2"</formula>
    </cfRule>
    <cfRule type="cellIs" dxfId="1223" priority="1226" stopIfTrue="1" operator="equal">
      <formula>"CW 3240-R7"</formula>
    </cfRule>
  </conditionalFormatting>
  <conditionalFormatting sqref="D115">
    <cfRule type="cellIs" dxfId="1222" priority="1221" stopIfTrue="1" operator="equal">
      <formula>"CW 2130-R11"</formula>
    </cfRule>
    <cfRule type="cellIs" dxfId="1221" priority="1222" stopIfTrue="1" operator="equal">
      <formula>"CW 3120-R2"</formula>
    </cfRule>
    <cfRule type="cellIs" dxfId="1220" priority="1223" stopIfTrue="1" operator="equal">
      <formula>"CW 3240-R7"</formula>
    </cfRule>
  </conditionalFormatting>
  <conditionalFormatting sqref="D116">
    <cfRule type="cellIs" dxfId="1219" priority="1218" stopIfTrue="1" operator="equal">
      <formula>"CW 2130-R11"</formula>
    </cfRule>
    <cfRule type="cellIs" dxfId="1218" priority="1219" stopIfTrue="1" operator="equal">
      <formula>"CW 3120-R2"</formula>
    </cfRule>
    <cfRule type="cellIs" dxfId="1217" priority="1220" stopIfTrue="1" operator="equal">
      <formula>"CW 3240-R7"</formula>
    </cfRule>
  </conditionalFormatting>
  <conditionalFormatting sqref="D117:D118">
    <cfRule type="cellIs" dxfId="1216" priority="1215" stopIfTrue="1" operator="equal">
      <formula>"CW 2130-R11"</formula>
    </cfRule>
    <cfRule type="cellIs" dxfId="1215" priority="1216" stopIfTrue="1" operator="equal">
      <formula>"CW 3120-R2"</formula>
    </cfRule>
    <cfRule type="cellIs" dxfId="1214" priority="1217" stopIfTrue="1" operator="equal">
      <formula>"CW 3240-R7"</formula>
    </cfRule>
  </conditionalFormatting>
  <conditionalFormatting sqref="D119">
    <cfRule type="cellIs" dxfId="1213" priority="1212" stopIfTrue="1" operator="equal">
      <formula>"CW 2130-R11"</formula>
    </cfRule>
    <cfRule type="cellIs" dxfId="1212" priority="1213" stopIfTrue="1" operator="equal">
      <formula>"CW 3120-R2"</formula>
    </cfRule>
    <cfRule type="cellIs" dxfId="1211" priority="1214" stopIfTrue="1" operator="equal">
      <formula>"CW 3240-R7"</formula>
    </cfRule>
  </conditionalFormatting>
  <conditionalFormatting sqref="D120:D121">
    <cfRule type="cellIs" dxfId="1210" priority="1209" stopIfTrue="1" operator="equal">
      <formula>"CW 2130-R11"</formula>
    </cfRule>
    <cfRule type="cellIs" dxfId="1209" priority="1210" stopIfTrue="1" operator="equal">
      <formula>"CW 3120-R2"</formula>
    </cfRule>
    <cfRule type="cellIs" dxfId="1208" priority="1211" stopIfTrue="1" operator="equal">
      <formula>"CW 3240-R7"</formula>
    </cfRule>
  </conditionalFormatting>
  <conditionalFormatting sqref="D122">
    <cfRule type="cellIs" dxfId="1207" priority="1206" stopIfTrue="1" operator="equal">
      <formula>"CW 2130-R11"</formula>
    </cfRule>
    <cfRule type="cellIs" dxfId="1206" priority="1207" stopIfTrue="1" operator="equal">
      <formula>"CW 3120-R2"</formula>
    </cfRule>
    <cfRule type="cellIs" dxfId="1205" priority="1208" stopIfTrue="1" operator="equal">
      <formula>"CW 3240-R7"</formula>
    </cfRule>
  </conditionalFormatting>
  <conditionalFormatting sqref="D125:D126">
    <cfRule type="cellIs" dxfId="1204" priority="1203" stopIfTrue="1" operator="equal">
      <formula>"CW 2130-R11"</formula>
    </cfRule>
    <cfRule type="cellIs" dxfId="1203" priority="1204" stopIfTrue="1" operator="equal">
      <formula>"CW 3120-R2"</formula>
    </cfRule>
    <cfRule type="cellIs" dxfId="1202" priority="1205" stopIfTrue="1" operator="equal">
      <formula>"CW 3240-R7"</formula>
    </cfRule>
  </conditionalFormatting>
  <conditionalFormatting sqref="D129">
    <cfRule type="cellIs" dxfId="1201" priority="1200" stopIfTrue="1" operator="equal">
      <formula>"CW 2130-R11"</formula>
    </cfRule>
    <cfRule type="cellIs" dxfId="1200" priority="1201" stopIfTrue="1" operator="equal">
      <formula>"CW 3120-R2"</formula>
    </cfRule>
    <cfRule type="cellIs" dxfId="1199" priority="1202" stopIfTrue="1" operator="equal">
      <formula>"CW 3240-R7"</formula>
    </cfRule>
  </conditionalFormatting>
  <conditionalFormatting sqref="D131">
    <cfRule type="cellIs" dxfId="1198" priority="1198" stopIfTrue="1" operator="equal">
      <formula>"CW 3120-R2"</formula>
    </cfRule>
    <cfRule type="cellIs" dxfId="1197" priority="1199" stopIfTrue="1" operator="equal">
      <formula>"CW 3240-R7"</formula>
    </cfRule>
  </conditionalFormatting>
  <conditionalFormatting sqref="D132">
    <cfRule type="cellIs" dxfId="1196" priority="1195" stopIfTrue="1" operator="equal">
      <formula>"CW 2130-R11"</formula>
    </cfRule>
    <cfRule type="cellIs" dxfId="1195" priority="1196" stopIfTrue="1" operator="equal">
      <formula>"CW 3120-R2"</formula>
    </cfRule>
    <cfRule type="cellIs" dxfId="1194" priority="1197" stopIfTrue="1" operator="equal">
      <formula>"CW 3240-R7"</formula>
    </cfRule>
  </conditionalFormatting>
  <conditionalFormatting sqref="D133:D135">
    <cfRule type="cellIs" dxfId="1193" priority="1193" stopIfTrue="1" operator="equal">
      <formula>"CW 3120-R2"</formula>
    </cfRule>
    <cfRule type="cellIs" dxfId="1192" priority="1194" stopIfTrue="1" operator="equal">
      <formula>"CW 3240-R7"</formula>
    </cfRule>
  </conditionalFormatting>
  <conditionalFormatting sqref="D137:D138">
    <cfRule type="cellIs" dxfId="1191" priority="1190" stopIfTrue="1" operator="equal">
      <formula>"CW 2130-R11"</formula>
    </cfRule>
    <cfRule type="cellIs" dxfId="1190" priority="1191" stopIfTrue="1" operator="equal">
      <formula>"CW 3120-R2"</formula>
    </cfRule>
    <cfRule type="cellIs" dxfId="1189" priority="1192" stopIfTrue="1" operator="equal">
      <formula>"CW 3240-R7"</formula>
    </cfRule>
  </conditionalFormatting>
  <conditionalFormatting sqref="D136">
    <cfRule type="cellIs" dxfId="1188" priority="1188" stopIfTrue="1" operator="equal">
      <formula>"CW 3120-R2"</formula>
    </cfRule>
    <cfRule type="cellIs" dxfId="1187" priority="1189" stopIfTrue="1" operator="equal">
      <formula>"CW 3240-R7"</formula>
    </cfRule>
  </conditionalFormatting>
  <conditionalFormatting sqref="D142">
    <cfRule type="cellIs" dxfId="1186" priority="1183" stopIfTrue="1" operator="equal">
      <formula>"CW 2130-R11"</formula>
    </cfRule>
    <cfRule type="cellIs" dxfId="1185" priority="1184" stopIfTrue="1" operator="equal">
      <formula>"CW 3120-R2"</formula>
    </cfRule>
    <cfRule type="cellIs" dxfId="1184" priority="1185" stopIfTrue="1" operator="equal">
      <formula>"CW 3240-R7"</formula>
    </cfRule>
  </conditionalFormatting>
  <conditionalFormatting sqref="D141">
    <cfRule type="cellIs" dxfId="1183" priority="1186" stopIfTrue="1" operator="equal">
      <formula>"CW 3120-R2"</formula>
    </cfRule>
    <cfRule type="cellIs" dxfId="1182" priority="1187" stopIfTrue="1" operator="equal">
      <formula>"CW 3240-R7"</formula>
    </cfRule>
  </conditionalFormatting>
  <conditionalFormatting sqref="D143:D144">
    <cfRule type="cellIs" dxfId="1181" priority="1180" stopIfTrue="1" operator="equal">
      <formula>"CW 2130-R11"</formula>
    </cfRule>
    <cfRule type="cellIs" dxfId="1180" priority="1181" stopIfTrue="1" operator="equal">
      <formula>"CW 3120-R2"</formula>
    </cfRule>
    <cfRule type="cellIs" dxfId="1179" priority="1182" stopIfTrue="1" operator="equal">
      <formula>"CW 3240-R7"</formula>
    </cfRule>
  </conditionalFormatting>
  <conditionalFormatting sqref="D145:D146">
    <cfRule type="cellIs" dxfId="1178" priority="1178" stopIfTrue="1" operator="equal">
      <formula>"CW 3120-R2"</formula>
    </cfRule>
    <cfRule type="cellIs" dxfId="1177" priority="1179" stopIfTrue="1" operator="equal">
      <formula>"CW 3240-R7"</formula>
    </cfRule>
  </conditionalFormatting>
  <conditionalFormatting sqref="D147">
    <cfRule type="cellIs" dxfId="1176" priority="1176" stopIfTrue="1" operator="equal">
      <formula>"CW 2130-R11"</formula>
    </cfRule>
    <cfRule type="cellIs" dxfId="1175" priority="1177" stopIfTrue="1" operator="equal">
      <formula>"CW 3240-R7"</formula>
    </cfRule>
  </conditionalFormatting>
  <conditionalFormatting sqref="D153">
    <cfRule type="cellIs" dxfId="1174" priority="1171" stopIfTrue="1" operator="equal">
      <formula>"CW 2130-R11"</formula>
    </cfRule>
    <cfRule type="cellIs" dxfId="1173" priority="1172" stopIfTrue="1" operator="equal">
      <formula>"CW 3120-R2"</formula>
    </cfRule>
    <cfRule type="cellIs" dxfId="1172" priority="1173" stopIfTrue="1" operator="equal">
      <formula>"CW 3240-R7"</formula>
    </cfRule>
  </conditionalFormatting>
  <conditionalFormatting sqref="D152">
    <cfRule type="cellIs" dxfId="1171" priority="1174" stopIfTrue="1" operator="equal">
      <formula>"CW 3120-R2"</formula>
    </cfRule>
    <cfRule type="cellIs" dxfId="1170" priority="1175" stopIfTrue="1" operator="equal">
      <formula>"CW 3240-R7"</formula>
    </cfRule>
  </conditionalFormatting>
  <conditionalFormatting sqref="D151">
    <cfRule type="cellIs" dxfId="1169" priority="1168" stopIfTrue="1" operator="equal">
      <formula>"CW 2130-R11"</formula>
    </cfRule>
    <cfRule type="cellIs" dxfId="1168" priority="1169" stopIfTrue="1" operator="equal">
      <formula>"CW 3120-R2"</formula>
    </cfRule>
    <cfRule type="cellIs" dxfId="1167" priority="1170" stopIfTrue="1" operator="equal">
      <formula>"CW 3240-R7"</formula>
    </cfRule>
  </conditionalFormatting>
  <conditionalFormatting sqref="D156">
    <cfRule type="cellIs" dxfId="1166" priority="1165" stopIfTrue="1" operator="equal">
      <formula>"CW 2130-R11"</formula>
    </cfRule>
    <cfRule type="cellIs" dxfId="1165" priority="1166" stopIfTrue="1" operator="equal">
      <formula>"CW 3120-R2"</formula>
    </cfRule>
    <cfRule type="cellIs" dxfId="1164" priority="1167" stopIfTrue="1" operator="equal">
      <formula>"CW 3240-R7"</formula>
    </cfRule>
  </conditionalFormatting>
  <conditionalFormatting sqref="D158:D160">
    <cfRule type="cellIs" dxfId="1163" priority="1162" stopIfTrue="1" operator="equal">
      <formula>"CW 2130-R11"</formula>
    </cfRule>
    <cfRule type="cellIs" dxfId="1162" priority="1163" stopIfTrue="1" operator="equal">
      <formula>"CW 3120-R2"</formula>
    </cfRule>
    <cfRule type="cellIs" dxfId="1161" priority="1164" stopIfTrue="1" operator="equal">
      <formula>"CW 3240-R7"</formula>
    </cfRule>
  </conditionalFormatting>
  <conditionalFormatting sqref="D165:D166">
    <cfRule type="cellIs" dxfId="1160" priority="1159" stopIfTrue="1" operator="equal">
      <formula>"CW 2130-R11"</formula>
    </cfRule>
    <cfRule type="cellIs" dxfId="1159" priority="1160" stopIfTrue="1" operator="equal">
      <formula>"CW 3120-R2"</formula>
    </cfRule>
    <cfRule type="cellIs" dxfId="1158" priority="1161" stopIfTrue="1" operator="equal">
      <formula>"CW 3240-R7"</formula>
    </cfRule>
  </conditionalFormatting>
  <conditionalFormatting sqref="D167">
    <cfRule type="cellIs" dxfId="1157" priority="1156" stopIfTrue="1" operator="equal">
      <formula>"CW 2130-R11"</formula>
    </cfRule>
    <cfRule type="cellIs" dxfId="1156" priority="1157" stopIfTrue="1" operator="equal">
      <formula>"CW 3120-R2"</formula>
    </cfRule>
    <cfRule type="cellIs" dxfId="1155" priority="1158" stopIfTrue="1" operator="equal">
      <formula>"CW 3240-R7"</formula>
    </cfRule>
  </conditionalFormatting>
  <conditionalFormatting sqref="D168">
    <cfRule type="cellIs" dxfId="1154" priority="1153" stopIfTrue="1" operator="equal">
      <formula>"CW 2130-R11"</formula>
    </cfRule>
    <cfRule type="cellIs" dxfId="1153" priority="1154" stopIfTrue="1" operator="equal">
      <formula>"CW 3120-R2"</formula>
    </cfRule>
    <cfRule type="cellIs" dxfId="1152" priority="1155" stopIfTrue="1" operator="equal">
      <formula>"CW 3240-R7"</formula>
    </cfRule>
  </conditionalFormatting>
  <conditionalFormatting sqref="D169">
    <cfRule type="cellIs" dxfId="1151" priority="1150" stopIfTrue="1" operator="equal">
      <formula>"CW 2130-R11"</formula>
    </cfRule>
    <cfRule type="cellIs" dxfId="1150" priority="1151" stopIfTrue="1" operator="equal">
      <formula>"CW 3120-R2"</formula>
    </cfRule>
    <cfRule type="cellIs" dxfId="1149" priority="1152" stopIfTrue="1" operator="equal">
      <formula>"CW 3240-R7"</formula>
    </cfRule>
  </conditionalFormatting>
  <conditionalFormatting sqref="D170">
    <cfRule type="cellIs" dxfId="1148" priority="1147" stopIfTrue="1" operator="equal">
      <formula>"CW 2130-R11"</formula>
    </cfRule>
    <cfRule type="cellIs" dxfId="1147" priority="1148" stopIfTrue="1" operator="equal">
      <formula>"CW 3120-R2"</formula>
    </cfRule>
    <cfRule type="cellIs" dxfId="1146" priority="1149" stopIfTrue="1" operator="equal">
      <formula>"CW 3240-R7"</formula>
    </cfRule>
  </conditionalFormatting>
  <conditionalFormatting sqref="D171">
    <cfRule type="cellIs" dxfId="1145" priority="1144" stopIfTrue="1" operator="equal">
      <formula>"CW 2130-R11"</formula>
    </cfRule>
    <cfRule type="cellIs" dxfId="1144" priority="1145" stopIfTrue="1" operator="equal">
      <formula>"CW 3120-R2"</formula>
    </cfRule>
    <cfRule type="cellIs" dxfId="1143" priority="1146" stopIfTrue="1" operator="equal">
      <formula>"CW 3240-R7"</formula>
    </cfRule>
  </conditionalFormatting>
  <conditionalFormatting sqref="D172">
    <cfRule type="cellIs" dxfId="1142" priority="1141" stopIfTrue="1" operator="equal">
      <formula>"CW 2130-R11"</formula>
    </cfRule>
    <cfRule type="cellIs" dxfId="1141" priority="1142" stopIfTrue="1" operator="equal">
      <formula>"CW 3120-R2"</formula>
    </cfRule>
    <cfRule type="cellIs" dxfId="1140" priority="1143" stopIfTrue="1" operator="equal">
      <formula>"CW 3240-R7"</formula>
    </cfRule>
  </conditionalFormatting>
  <conditionalFormatting sqref="D173">
    <cfRule type="cellIs" dxfId="1139" priority="1138" stopIfTrue="1" operator="equal">
      <formula>"CW 2130-R11"</formula>
    </cfRule>
    <cfRule type="cellIs" dxfId="1138" priority="1139" stopIfTrue="1" operator="equal">
      <formula>"CW 3120-R2"</formula>
    </cfRule>
    <cfRule type="cellIs" dxfId="1137" priority="1140" stopIfTrue="1" operator="equal">
      <formula>"CW 3240-R7"</formula>
    </cfRule>
  </conditionalFormatting>
  <conditionalFormatting sqref="D174">
    <cfRule type="cellIs" dxfId="1136" priority="1135" stopIfTrue="1" operator="equal">
      <formula>"CW 2130-R11"</formula>
    </cfRule>
    <cfRule type="cellIs" dxfId="1135" priority="1136" stopIfTrue="1" operator="equal">
      <formula>"CW 3120-R2"</formula>
    </cfRule>
    <cfRule type="cellIs" dxfId="1134" priority="1137" stopIfTrue="1" operator="equal">
      <formula>"CW 3240-R7"</formula>
    </cfRule>
  </conditionalFormatting>
  <conditionalFormatting sqref="D175">
    <cfRule type="cellIs" dxfId="1133" priority="1132" stopIfTrue="1" operator="equal">
      <formula>"CW 2130-R11"</formula>
    </cfRule>
    <cfRule type="cellIs" dxfId="1132" priority="1133" stopIfTrue="1" operator="equal">
      <formula>"CW 3120-R2"</formula>
    </cfRule>
    <cfRule type="cellIs" dxfId="1131" priority="1134" stopIfTrue="1" operator="equal">
      <formula>"CW 3240-R7"</formula>
    </cfRule>
  </conditionalFormatting>
  <conditionalFormatting sqref="D177:D179">
    <cfRule type="cellIs" dxfId="1130" priority="1129" stopIfTrue="1" operator="equal">
      <formula>"CW 2130-R11"</formula>
    </cfRule>
    <cfRule type="cellIs" dxfId="1129" priority="1130" stopIfTrue="1" operator="equal">
      <formula>"CW 3120-R2"</formula>
    </cfRule>
    <cfRule type="cellIs" dxfId="1128" priority="1131" stopIfTrue="1" operator="equal">
      <formula>"CW 3240-R7"</formula>
    </cfRule>
  </conditionalFormatting>
  <conditionalFormatting sqref="D183">
    <cfRule type="cellIs" dxfId="1127" priority="1126" stopIfTrue="1" operator="equal">
      <formula>"CW 2130-R11"</formula>
    </cfRule>
    <cfRule type="cellIs" dxfId="1126" priority="1127" stopIfTrue="1" operator="equal">
      <formula>"CW 3120-R2"</formula>
    </cfRule>
    <cfRule type="cellIs" dxfId="1125" priority="1128" stopIfTrue="1" operator="equal">
      <formula>"CW 3240-R7"</formula>
    </cfRule>
  </conditionalFormatting>
  <conditionalFormatting sqref="D184">
    <cfRule type="cellIs" dxfId="1124" priority="1123" stopIfTrue="1" operator="equal">
      <formula>"CW 2130-R11"</formula>
    </cfRule>
    <cfRule type="cellIs" dxfId="1123" priority="1124" stopIfTrue="1" operator="equal">
      <formula>"CW 3120-R2"</formula>
    </cfRule>
    <cfRule type="cellIs" dxfId="1122" priority="1125" stopIfTrue="1" operator="equal">
      <formula>"CW 3240-R7"</formula>
    </cfRule>
  </conditionalFormatting>
  <conditionalFormatting sqref="D185:D186">
    <cfRule type="cellIs" dxfId="1121" priority="1120" stopIfTrue="1" operator="equal">
      <formula>"CW 2130-R11"</formula>
    </cfRule>
    <cfRule type="cellIs" dxfId="1120" priority="1121" stopIfTrue="1" operator="equal">
      <formula>"CW 3120-R2"</formula>
    </cfRule>
    <cfRule type="cellIs" dxfId="1119" priority="1122" stopIfTrue="1" operator="equal">
      <formula>"CW 3240-R7"</formula>
    </cfRule>
  </conditionalFormatting>
  <conditionalFormatting sqref="D187:D188">
    <cfRule type="cellIs" dxfId="1118" priority="1117" stopIfTrue="1" operator="equal">
      <formula>"CW 2130-R11"</formula>
    </cfRule>
    <cfRule type="cellIs" dxfId="1117" priority="1118" stopIfTrue="1" operator="equal">
      <formula>"CW 3120-R2"</formula>
    </cfRule>
    <cfRule type="cellIs" dxfId="1116" priority="1119" stopIfTrue="1" operator="equal">
      <formula>"CW 3240-R7"</formula>
    </cfRule>
  </conditionalFormatting>
  <conditionalFormatting sqref="D192:D194">
    <cfRule type="cellIs" dxfId="1115" priority="1114" stopIfTrue="1" operator="equal">
      <formula>"CW 2130-R11"</formula>
    </cfRule>
    <cfRule type="cellIs" dxfId="1114" priority="1115" stopIfTrue="1" operator="equal">
      <formula>"CW 3120-R2"</formula>
    </cfRule>
    <cfRule type="cellIs" dxfId="1113" priority="1116" stopIfTrue="1" operator="equal">
      <formula>"CW 3240-R7"</formula>
    </cfRule>
  </conditionalFormatting>
  <conditionalFormatting sqref="D195">
    <cfRule type="cellIs" dxfId="1112" priority="1111" stopIfTrue="1" operator="equal">
      <formula>"CW 2130-R11"</formula>
    </cfRule>
    <cfRule type="cellIs" dxfId="1111" priority="1112" stopIfTrue="1" operator="equal">
      <formula>"CW 3120-R2"</formula>
    </cfRule>
    <cfRule type="cellIs" dxfId="1110" priority="1113" stopIfTrue="1" operator="equal">
      <formula>"CW 3240-R7"</formula>
    </cfRule>
  </conditionalFormatting>
  <conditionalFormatting sqref="D199">
    <cfRule type="cellIs" dxfId="1109" priority="1108" stopIfTrue="1" operator="equal">
      <formula>"CW 2130-R11"</formula>
    </cfRule>
    <cfRule type="cellIs" dxfId="1108" priority="1109" stopIfTrue="1" operator="equal">
      <formula>"CW 3120-R2"</formula>
    </cfRule>
    <cfRule type="cellIs" dxfId="1107" priority="1110" stopIfTrue="1" operator="equal">
      <formula>"CW 3240-R7"</formula>
    </cfRule>
  </conditionalFormatting>
  <conditionalFormatting sqref="D200">
    <cfRule type="cellIs" dxfId="1106" priority="1105" stopIfTrue="1" operator="equal">
      <formula>"CW 2130-R11"</formula>
    </cfRule>
    <cfRule type="cellIs" dxfId="1105" priority="1106" stopIfTrue="1" operator="equal">
      <formula>"CW 3120-R2"</formula>
    </cfRule>
    <cfRule type="cellIs" dxfId="1104" priority="1107" stopIfTrue="1" operator="equal">
      <formula>"CW 3240-R7"</formula>
    </cfRule>
  </conditionalFormatting>
  <conditionalFormatting sqref="D201">
    <cfRule type="cellIs" dxfId="1103" priority="1102" stopIfTrue="1" operator="equal">
      <formula>"CW 2130-R11"</formula>
    </cfRule>
    <cfRule type="cellIs" dxfId="1102" priority="1103" stopIfTrue="1" operator="equal">
      <formula>"CW 3120-R2"</formula>
    </cfRule>
    <cfRule type="cellIs" dxfId="1101" priority="1104" stopIfTrue="1" operator="equal">
      <formula>"CW 3240-R7"</formula>
    </cfRule>
  </conditionalFormatting>
  <conditionalFormatting sqref="D202">
    <cfRule type="cellIs" dxfId="1100" priority="1099" stopIfTrue="1" operator="equal">
      <formula>"CW 2130-R11"</formula>
    </cfRule>
    <cfRule type="cellIs" dxfId="1099" priority="1100" stopIfTrue="1" operator="equal">
      <formula>"CW 3120-R2"</formula>
    </cfRule>
    <cfRule type="cellIs" dxfId="1098" priority="1101" stopIfTrue="1" operator="equal">
      <formula>"CW 3240-R7"</formula>
    </cfRule>
  </conditionalFormatting>
  <conditionalFormatting sqref="D203:D204">
    <cfRule type="cellIs" dxfId="1097" priority="1096" stopIfTrue="1" operator="equal">
      <formula>"CW 2130-R11"</formula>
    </cfRule>
    <cfRule type="cellIs" dxfId="1096" priority="1097" stopIfTrue="1" operator="equal">
      <formula>"CW 3120-R2"</formula>
    </cfRule>
    <cfRule type="cellIs" dxfId="1095" priority="1098" stopIfTrue="1" operator="equal">
      <formula>"CW 3240-R7"</formula>
    </cfRule>
  </conditionalFormatting>
  <conditionalFormatting sqref="D205">
    <cfRule type="cellIs" dxfId="1094" priority="1093" stopIfTrue="1" operator="equal">
      <formula>"CW 2130-R11"</formula>
    </cfRule>
    <cfRule type="cellIs" dxfId="1093" priority="1094" stopIfTrue="1" operator="equal">
      <formula>"CW 3120-R2"</formula>
    </cfRule>
    <cfRule type="cellIs" dxfId="1092" priority="1095" stopIfTrue="1" operator="equal">
      <formula>"CW 3240-R7"</formula>
    </cfRule>
  </conditionalFormatting>
  <conditionalFormatting sqref="D206:D207">
    <cfRule type="cellIs" dxfId="1091" priority="1090" stopIfTrue="1" operator="equal">
      <formula>"CW 2130-R11"</formula>
    </cfRule>
    <cfRule type="cellIs" dxfId="1090" priority="1091" stopIfTrue="1" operator="equal">
      <formula>"CW 3120-R2"</formula>
    </cfRule>
    <cfRule type="cellIs" dxfId="1089" priority="1092" stopIfTrue="1" operator="equal">
      <formula>"CW 3240-R7"</formula>
    </cfRule>
  </conditionalFormatting>
  <conditionalFormatting sqref="D208">
    <cfRule type="cellIs" dxfId="1088" priority="1087" stopIfTrue="1" operator="equal">
      <formula>"CW 2130-R11"</formula>
    </cfRule>
    <cfRule type="cellIs" dxfId="1087" priority="1088" stopIfTrue="1" operator="equal">
      <formula>"CW 3120-R2"</formula>
    </cfRule>
    <cfRule type="cellIs" dxfId="1086" priority="1089" stopIfTrue="1" operator="equal">
      <formula>"CW 3240-R7"</formula>
    </cfRule>
  </conditionalFormatting>
  <conditionalFormatting sqref="D211:D212">
    <cfRule type="cellIs" dxfId="1085" priority="1084" stopIfTrue="1" operator="equal">
      <formula>"CW 2130-R11"</formula>
    </cfRule>
    <cfRule type="cellIs" dxfId="1084" priority="1085" stopIfTrue="1" operator="equal">
      <formula>"CW 3120-R2"</formula>
    </cfRule>
    <cfRule type="cellIs" dxfId="1083" priority="1086" stopIfTrue="1" operator="equal">
      <formula>"CW 3240-R7"</formula>
    </cfRule>
  </conditionalFormatting>
  <conditionalFormatting sqref="D215">
    <cfRule type="cellIs" dxfId="1082" priority="1081" stopIfTrue="1" operator="equal">
      <formula>"CW 2130-R11"</formula>
    </cfRule>
    <cfRule type="cellIs" dxfId="1081" priority="1082" stopIfTrue="1" operator="equal">
      <formula>"CW 3120-R2"</formula>
    </cfRule>
    <cfRule type="cellIs" dxfId="1080" priority="1083" stopIfTrue="1" operator="equal">
      <formula>"CW 3240-R7"</formula>
    </cfRule>
  </conditionalFormatting>
  <conditionalFormatting sqref="D217">
    <cfRule type="cellIs" dxfId="1079" priority="1079" stopIfTrue="1" operator="equal">
      <formula>"CW 3120-R2"</formula>
    </cfRule>
    <cfRule type="cellIs" dxfId="1078" priority="1080" stopIfTrue="1" operator="equal">
      <formula>"CW 3240-R7"</formula>
    </cfRule>
  </conditionalFormatting>
  <conditionalFormatting sqref="D218">
    <cfRule type="cellIs" dxfId="1077" priority="1076" stopIfTrue="1" operator="equal">
      <formula>"CW 2130-R11"</formula>
    </cfRule>
    <cfRule type="cellIs" dxfId="1076" priority="1077" stopIfTrue="1" operator="equal">
      <formula>"CW 3120-R2"</formula>
    </cfRule>
    <cfRule type="cellIs" dxfId="1075" priority="1078" stopIfTrue="1" operator="equal">
      <formula>"CW 3240-R7"</formula>
    </cfRule>
  </conditionalFormatting>
  <conditionalFormatting sqref="D219:D221">
    <cfRule type="cellIs" dxfId="1074" priority="1074" stopIfTrue="1" operator="equal">
      <formula>"CW 3120-R2"</formula>
    </cfRule>
    <cfRule type="cellIs" dxfId="1073" priority="1075" stopIfTrue="1" operator="equal">
      <formula>"CW 3240-R7"</formula>
    </cfRule>
  </conditionalFormatting>
  <conditionalFormatting sqref="D223:D224">
    <cfRule type="cellIs" dxfId="1072" priority="1071" stopIfTrue="1" operator="equal">
      <formula>"CW 2130-R11"</formula>
    </cfRule>
    <cfRule type="cellIs" dxfId="1071" priority="1072" stopIfTrue="1" operator="equal">
      <formula>"CW 3120-R2"</formula>
    </cfRule>
    <cfRule type="cellIs" dxfId="1070" priority="1073" stopIfTrue="1" operator="equal">
      <formula>"CW 3240-R7"</formula>
    </cfRule>
  </conditionalFormatting>
  <conditionalFormatting sqref="D222">
    <cfRule type="cellIs" dxfId="1069" priority="1069" stopIfTrue="1" operator="equal">
      <formula>"CW 3120-R2"</formula>
    </cfRule>
    <cfRule type="cellIs" dxfId="1068" priority="1070" stopIfTrue="1" operator="equal">
      <formula>"CW 3240-R7"</formula>
    </cfRule>
  </conditionalFormatting>
  <conditionalFormatting sqref="D225:D226">
    <cfRule type="cellIs" dxfId="1067" priority="1067" stopIfTrue="1" operator="equal">
      <formula>"CW 3120-R2"</formula>
    </cfRule>
    <cfRule type="cellIs" dxfId="1066" priority="1068" stopIfTrue="1" operator="equal">
      <formula>"CW 3240-R7"</formula>
    </cfRule>
  </conditionalFormatting>
  <conditionalFormatting sqref="D227">
    <cfRule type="cellIs" dxfId="1065" priority="1065" stopIfTrue="1" operator="equal">
      <formula>"CW 3120-R2"</formula>
    </cfRule>
    <cfRule type="cellIs" dxfId="1064" priority="1066" stopIfTrue="1" operator="equal">
      <formula>"CW 3240-R7"</formula>
    </cfRule>
  </conditionalFormatting>
  <conditionalFormatting sqref="D228">
    <cfRule type="cellIs" dxfId="1063" priority="1063" stopIfTrue="1" operator="equal">
      <formula>"CW 2130-R11"</formula>
    </cfRule>
    <cfRule type="cellIs" dxfId="1062" priority="1064" stopIfTrue="1" operator="equal">
      <formula>"CW 3240-R7"</formula>
    </cfRule>
  </conditionalFormatting>
  <conditionalFormatting sqref="D234">
    <cfRule type="cellIs" dxfId="1061" priority="1058" stopIfTrue="1" operator="equal">
      <formula>"CW 2130-R11"</formula>
    </cfRule>
    <cfRule type="cellIs" dxfId="1060" priority="1059" stopIfTrue="1" operator="equal">
      <formula>"CW 3120-R2"</formula>
    </cfRule>
    <cfRule type="cellIs" dxfId="1059" priority="1060" stopIfTrue="1" operator="equal">
      <formula>"CW 3240-R7"</formula>
    </cfRule>
  </conditionalFormatting>
  <conditionalFormatting sqref="D233">
    <cfRule type="cellIs" dxfId="1058" priority="1061" stopIfTrue="1" operator="equal">
      <formula>"CW 3120-R2"</formula>
    </cfRule>
    <cfRule type="cellIs" dxfId="1057" priority="1062" stopIfTrue="1" operator="equal">
      <formula>"CW 3240-R7"</formula>
    </cfRule>
  </conditionalFormatting>
  <conditionalFormatting sqref="D232">
    <cfRule type="cellIs" dxfId="1056" priority="1055" stopIfTrue="1" operator="equal">
      <formula>"CW 2130-R11"</formula>
    </cfRule>
    <cfRule type="cellIs" dxfId="1055" priority="1056" stopIfTrue="1" operator="equal">
      <formula>"CW 3120-R2"</formula>
    </cfRule>
    <cfRule type="cellIs" dxfId="1054" priority="1057" stopIfTrue="1" operator="equal">
      <formula>"CW 3240-R7"</formula>
    </cfRule>
  </conditionalFormatting>
  <conditionalFormatting sqref="D235">
    <cfRule type="cellIs" dxfId="1053" priority="1052" stopIfTrue="1" operator="equal">
      <formula>"CW 2130-R11"</formula>
    </cfRule>
    <cfRule type="cellIs" dxfId="1052" priority="1053" stopIfTrue="1" operator="equal">
      <formula>"CW 3120-R2"</formula>
    </cfRule>
    <cfRule type="cellIs" dxfId="1051" priority="1054" stopIfTrue="1" operator="equal">
      <formula>"CW 3240-R7"</formula>
    </cfRule>
  </conditionalFormatting>
  <conditionalFormatting sqref="D240">
    <cfRule type="cellIs" dxfId="1050" priority="1049" stopIfTrue="1" operator="equal">
      <formula>"CW 2130-R11"</formula>
    </cfRule>
    <cfRule type="cellIs" dxfId="1049" priority="1050" stopIfTrue="1" operator="equal">
      <formula>"CW 3120-R2"</formula>
    </cfRule>
    <cfRule type="cellIs" dxfId="1048" priority="1051" stopIfTrue="1" operator="equal">
      <formula>"CW 3240-R7"</formula>
    </cfRule>
  </conditionalFormatting>
  <conditionalFormatting sqref="D242:D244">
    <cfRule type="cellIs" dxfId="1047" priority="1046" stopIfTrue="1" operator="equal">
      <formula>"CW 2130-R11"</formula>
    </cfRule>
    <cfRule type="cellIs" dxfId="1046" priority="1047" stopIfTrue="1" operator="equal">
      <formula>"CW 3120-R2"</formula>
    </cfRule>
    <cfRule type="cellIs" dxfId="1045" priority="1048" stopIfTrue="1" operator="equal">
      <formula>"CW 3240-R7"</formula>
    </cfRule>
  </conditionalFormatting>
  <conditionalFormatting sqref="D249">
    <cfRule type="cellIs" dxfId="1044" priority="1043" stopIfTrue="1" operator="equal">
      <formula>"CW 2130-R11"</formula>
    </cfRule>
    <cfRule type="cellIs" dxfId="1043" priority="1044" stopIfTrue="1" operator="equal">
      <formula>"CW 3120-R2"</formula>
    </cfRule>
    <cfRule type="cellIs" dxfId="1042" priority="1045" stopIfTrue="1" operator="equal">
      <formula>"CW 3240-R7"</formula>
    </cfRule>
  </conditionalFormatting>
  <conditionalFormatting sqref="D250">
    <cfRule type="cellIs" dxfId="1041" priority="1040" stopIfTrue="1" operator="equal">
      <formula>"CW 2130-R11"</formula>
    </cfRule>
    <cfRule type="cellIs" dxfId="1040" priority="1041" stopIfTrue="1" operator="equal">
      <formula>"CW 3120-R2"</formula>
    </cfRule>
    <cfRule type="cellIs" dxfId="1039" priority="1042" stopIfTrue="1" operator="equal">
      <formula>"CW 3240-R7"</formula>
    </cfRule>
  </conditionalFormatting>
  <conditionalFormatting sqref="D251">
    <cfRule type="cellIs" dxfId="1038" priority="1037" stopIfTrue="1" operator="equal">
      <formula>"CW 2130-R11"</formula>
    </cfRule>
    <cfRule type="cellIs" dxfId="1037" priority="1038" stopIfTrue="1" operator="equal">
      <formula>"CW 3120-R2"</formula>
    </cfRule>
    <cfRule type="cellIs" dxfId="1036" priority="1039" stopIfTrue="1" operator="equal">
      <formula>"CW 3240-R7"</formula>
    </cfRule>
  </conditionalFormatting>
  <conditionalFormatting sqref="D252">
    <cfRule type="cellIs" dxfId="1035" priority="1034" stopIfTrue="1" operator="equal">
      <formula>"CW 2130-R11"</formula>
    </cfRule>
    <cfRule type="cellIs" dxfId="1034" priority="1035" stopIfTrue="1" operator="equal">
      <formula>"CW 3120-R2"</formula>
    </cfRule>
    <cfRule type="cellIs" dxfId="1033" priority="1036" stopIfTrue="1" operator="equal">
      <formula>"CW 3240-R7"</formula>
    </cfRule>
  </conditionalFormatting>
  <conditionalFormatting sqref="D254:D256">
    <cfRule type="cellIs" dxfId="1032" priority="1031" stopIfTrue="1" operator="equal">
      <formula>"CW 2130-R11"</formula>
    </cfRule>
    <cfRule type="cellIs" dxfId="1031" priority="1032" stopIfTrue="1" operator="equal">
      <formula>"CW 3120-R2"</formula>
    </cfRule>
    <cfRule type="cellIs" dxfId="1030" priority="1033" stopIfTrue="1" operator="equal">
      <formula>"CW 3240-R7"</formula>
    </cfRule>
  </conditionalFormatting>
  <conditionalFormatting sqref="D260">
    <cfRule type="cellIs" dxfId="1029" priority="1028" stopIfTrue="1" operator="equal">
      <formula>"CW 2130-R11"</formula>
    </cfRule>
    <cfRule type="cellIs" dxfId="1028" priority="1029" stopIfTrue="1" operator="equal">
      <formula>"CW 3120-R2"</formula>
    </cfRule>
    <cfRule type="cellIs" dxfId="1027" priority="1030" stopIfTrue="1" operator="equal">
      <formula>"CW 3240-R7"</formula>
    </cfRule>
  </conditionalFormatting>
  <conditionalFormatting sqref="D261">
    <cfRule type="cellIs" dxfId="1026" priority="1025" stopIfTrue="1" operator="equal">
      <formula>"CW 2130-R11"</formula>
    </cfRule>
    <cfRule type="cellIs" dxfId="1025" priority="1026" stopIfTrue="1" operator="equal">
      <formula>"CW 3120-R2"</formula>
    </cfRule>
    <cfRule type="cellIs" dxfId="1024" priority="1027" stopIfTrue="1" operator="equal">
      <formula>"CW 3240-R7"</formula>
    </cfRule>
  </conditionalFormatting>
  <conditionalFormatting sqref="D262">
    <cfRule type="cellIs" dxfId="1023" priority="1022" stopIfTrue="1" operator="equal">
      <formula>"CW 2130-R11"</formula>
    </cfRule>
    <cfRule type="cellIs" dxfId="1022" priority="1023" stopIfTrue="1" operator="equal">
      <formula>"CW 3120-R2"</formula>
    </cfRule>
    <cfRule type="cellIs" dxfId="1021" priority="1024" stopIfTrue="1" operator="equal">
      <formula>"CW 3240-R7"</formula>
    </cfRule>
  </conditionalFormatting>
  <conditionalFormatting sqref="D264:D265">
    <cfRule type="cellIs" dxfId="1020" priority="1019" stopIfTrue="1" operator="equal">
      <formula>"CW 2130-R11"</formula>
    </cfRule>
    <cfRule type="cellIs" dxfId="1019" priority="1020" stopIfTrue="1" operator="equal">
      <formula>"CW 3120-R2"</formula>
    </cfRule>
    <cfRule type="cellIs" dxfId="1018" priority="1021" stopIfTrue="1" operator="equal">
      <formula>"CW 3240-R7"</formula>
    </cfRule>
  </conditionalFormatting>
  <conditionalFormatting sqref="D267:D269">
    <cfRule type="cellIs" dxfId="1017" priority="1016" stopIfTrue="1" operator="equal">
      <formula>"CW 2130-R11"</formula>
    </cfRule>
    <cfRule type="cellIs" dxfId="1016" priority="1017" stopIfTrue="1" operator="equal">
      <formula>"CW 3120-R2"</formula>
    </cfRule>
    <cfRule type="cellIs" dxfId="1015" priority="1018" stopIfTrue="1" operator="equal">
      <formula>"CW 3240-R7"</formula>
    </cfRule>
  </conditionalFormatting>
  <conditionalFormatting sqref="D270">
    <cfRule type="cellIs" dxfId="1014" priority="1013" stopIfTrue="1" operator="equal">
      <formula>"CW 2130-R11"</formula>
    </cfRule>
    <cfRule type="cellIs" dxfId="1013" priority="1014" stopIfTrue="1" operator="equal">
      <formula>"CW 3120-R2"</formula>
    </cfRule>
    <cfRule type="cellIs" dxfId="1012" priority="1015" stopIfTrue="1" operator="equal">
      <formula>"CW 3240-R7"</formula>
    </cfRule>
  </conditionalFormatting>
  <conditionalFormatting sqref="D274">
    <cfRule type="cellIs" dxfId="1011" priority="1010" stopIfTrue="1" operator="equal">
      <formula>"CW 2130-R11"</formula>
    </cfRule>
    <cfRule type="cellIs" dxfId="1010" priority="1011" stopIfTrue="1" operator="equal">
      <formula>"CW 3120-R2"</formula>
    </cfRule>
    <cfRule type="cellIs" dxfId="1009" priority="1012" stopIfTrue="1" operator="equal">
      <formula>"CW 3240-R7"</formula>
    </cfRule>
  </conditionalFormatting>
  <conditionalFormatting sqref="D276">
    <cfRule type="cellIs" dxfId="1008" priority="1007" stopIfTrue="1" operator="equal">
      <formula>"CW 2130-R11"</formula>
    </cfRule>
    <cfRule type="cellIs" dxfId="1007" priority="1008" stopIfTrue="1" operator="equal">
      <formula>"CW 3120-R2"</formula>
    </cfRule>
    <cfRule type="cellIs" dxfId="1006" priority="1009" stopIfTrue="1" operator="equal">
      <formula>"CW 3240-R7"</formula>
    </cfRule>
  </conditionalFormatting>
  <conditionalFormatting sqref="D277">
    <cfRule type="cellIs" dxfId="1005" priority="1004" stopIfTrue="1" operator="equal">
      <formula>"CW 2130-R11"</formula>
    </cfRule>
    <cfRule type="cellIs" dxfId="1004" priority="1005" stopIfTrue="1" operator="equal">
      <formula>"CW 3120-R2"</formula>
    </cfRule>
    <cfRule type="cellIs" dxfId="1003" priority="1006" stopIfTrue="1" operator="equal">
      <formula>"CW 3240-R7"</formula>
    </cfRule>
  </conditionalFormatting>
  <conditionalFormatting sqref="D278">
    <cfRule type="cellIs" dxfId="1002" priority="1001" stopIfTrue="1" operator="equal">
      <formula>"CW 2130-R11"</formula>
    </cfRule>
    <cfRule type="cellIs" dxfId="1001" priority="1002" stopIfTrue="1" operator="equal">
      <formula>"CW 3120-R2"</formula>
    </cfRule>
    <cfRule type="cellIs" dxfId="1000" priority="1003" stopIfTrue="1" operator="equal">
      <formula>"CW 3240-R7"</formula>
    </cfRule>
  </conditionalFormatting>
  <conditionalFormatting sqref="D279">
    <cfRule type="cellIs" dxfId="999" priority="998" stopIfTrue="1" operator="equal">
      <formula>"CW 2130-R11"</formula>
    </cfRule>
    <cfRule type="cellIs" dxfId="998" priority="999" stopIfTrue="1" operator="equal">
      <formula>"CW 3120-R2"</formula>
    </cfRule>
    <cfRule type="cellIs" dxfId="997" priority="1000" stopIfTrue="1" operator="equal">
      <formula>"CW 3240-R7"</formula>
    </cfRule>
  </conditionalFormatting>
  <conditionalFormatting sqref="D280">
    <cfRule type="cellIs" dxfId="996" priority="995" stopIfTrue="1" operator="equal">
      <formula>"CW 2130-R11"</formula>
    </cfRule>
    <cfRule type="cellIs" dxfId="995" priority="996" stopIfTrue="1" operator="equal">
      <formula>"CW 3120-R2"</formula>
    </cfRule>
    <cfRule type="cellIs" dxfId="994" priority="997" stopIfTrue="1" operator="equal">
      <formula>"CW 3240-R7"</formula>
    </cfRule>
  </conditionalFormatting>
  <conditionalFormatting sqref="D283">
    <cfRule type="cellIs" dxfId="993" priority="992" stopIfTrue="1" operator="equal">
      <formula>"CW 2130-R11"</formula>
    </cfRule>
    <cfRule type="cellIs" dxfId="992" priority="993" stopIfTrue="1" operator="equal">
      <formula>"CW 3120-R2"</formula>
    </cfRule>
    <cfRule type="cellIs" dxfId="991" priority="994" stopIfTrue="1" operator="equal">
      <formula>"CW 3240-R7"</formula>
    </cfRule>
  </conditionalFormatting>
  <conditionalFormatting sqref="D284:D285">
    <cfRule type="cellIs" dxfId="990" priority="989" stopIfTrue="1" operator="equal">
      <formula>"CW 2130-R11"</formula>
    </cfRule>
    <cfRule type="cellIs" dxfId="989" priority="990" stopIfTrue="1" operator="equal">
      <formula>"CW 3120-R2"</formula>
    </cfRule>
    <cfRule type="cellIs" dxfId="988" priority="991" stopIfTrue="1" operator="equal">
      <formula>"CW 3240-R7"</formula>
    </cfRule>
  </conditionalFormatting>
  <conditionalFormatting sqref="D286">
    <cfRule type="cellIs" dxfId="987" priority="986" stopIfTrue="1" operator="equal">
      <formula>"CW 2130-R11"</formula>
    </cfRule>
    <cfRule type="cellIs" dxfId="986" priority="987" stopIfTrue="1" operator="equal">
      <formula>"CW 3120-R2"</formula>
    </cfRule>
    <cfRule type="cellIs" dxfId="985" priority="988" stopIfTrue="1" operator="equal">
      <formula>"CW 3240-R7"</formula>
    </cfRule>
  </conditionalFormatting>
  <conditionalFormatting sqref="D289:D290">
    <cfRule type="cellIs" dxfId="984" priority="983" stopIfTrue="1" operator="equal">
      <formula>"CW 2130-R11"</formula>
    </cfRule>
    <cfRule type="cellIs" dxfId="983" priority="984" stopIfTrue="1" operator="equal">
      <formula>"CW 3120-R2"</formula>
    </cfRule>
    <cfRule type="cellIs" dxfId="982" priority="985" stopIfTrue="1" operator="equal">
      <formula>"CW 3240-R7"</formula>
    </cfRule>
  </conditionalFormatting>
  <conditionalFormatting sqref="D292">
    <cfRule type="cellIs" dxfId="981" priority="980" stopIfTrue="1" operator="equal">
      <formula>"CW 2130-R11"</formula>
    </cfRule>
    <cfRule type="cellIs" dxfId="980" priority="981" stopIfTrue="1" operator="equal">
      <formula>"CW 3120-R2"</formula>
    </cfRule>
    <cfRule type="cellIs" dxfId="979" priority="982" stopIfTrue="1" operator="equal">
      <formula>"CW 3240-R7"</formula>
    </cfRule>
  </conditionalFormatting>
  <conditionalFormatting sqref="D294">
    <cfRule type="cellIs" dxfId="978" priority="978" stopIfTrue="1" operator="equal">
      <formula>"CW 3120-R2"</formula>
    </cfRule>
    <cfRule type="cellIs" dxfId="977" priority="979" stopIfTrue="1" operator="equal">
      <formula>"CW 3240-R7"</formula>
    </cfRule>
  </conditionalFormatting>
  <conditionalFormatting sqref="D295">
    <cfRule type="cellIs" dxfId="976" priority="975" stopIfTrue="1" operator="equal">
      <formula>"CW 2130-R11"</formula>
    </cfRule>
    <cfRule type="cellIs" dxfId="975" priority="976" stopIfTrue="1" operator="equal">
      <formula>"CW 3120-R2"</formula>
    </cfRule>
    <cfRule type="cellIs" dxfId="974" priority="977" stopIfTrue="1" operator="equal">
      <formula>"CW 3240-R7"</formula>
    </cfRule>
  </conditionalFormatting>
  <conditionalFormatting sqref="D296:D298">
    <cfRule type="cellIs" dxfId="973" priority="973" stopIfTrue="1" operator="equal">
      <formula>"CW 3120-R2"</formula>
    </cfRule>
    <cfRule type="cellIs" dxfId="972" priority="974" stopIfTrue="1" operator="equal">
      <formula>"CW 3240-R7"</formula>
    </cfRule>
  </conditionalFormatting>
  <conditionalFormatting sqref="D300:D301">
    <cfRule type="cellIs" dxfId="971" priority="970" stopIfTrue="1" operator="equal">
      <formula>"CW 2130-R11"</formula>
    </cfRule>
    <cfRule type="cellIs" dxfId="970" priority="971" stopIfTrue="1" operator="equal">
      <formula>"CW 3120-R2"</formula>
    </cfRule>
    <cfRule type="cellIs" dxfId="969" priority="972" stopIfTrue="1" operator="equal">
      <formula>"CW 3240-R7"</formula>
    </cfRule>
  </conditionalFormatting>
  <conditionalFormatting sqref="D299">
    <cfRule type="cellIs" dxfId="968" priority="968" stopIfTrue="1" operator="equal">
      <formula>"CW 3120-R2"</formula>
    </cfRule>
    <cfRule type="cellIs" dxfId="967" priority="969" stopIfTrue="1" operator="equal">
      <formula>"CW 3240-R7"</formula>
    </cfRule>
  </conditionalFormatting>
  <conditionalFormatting sqref="D302:D303">
    <cfRule type="cellIs" dxfId="966" priority="966" stopIfTrue="1" operator="equal">
      <formula>"CW 3120-R2"</formula>
    </cfRule>
    <cfRule type="cellIs" dxfId="965" priority="967" stopIfTrue="1" operator="equal">
      <formula>"CW 3240-R7"</formula>
    </cfRule>
  </conditionalFormatting>
  <conditionalFormatting sqref="D304:D305">
    <cfRule type="cellIs" dxfId="964" priority="964" stopIfTrue="1" operator="equal">
      <formula>"CW 3120-R2"</formula>
    </cfRule>
    <cfRule type="cellIs" dxfId="963" priority="965" stopIfTrue="1" operator="equal">
      <formula>"CW 3240-R7"</formula>
    </cfRule>
  </conditionalFormatting>
  <conditionalFormatting sqref="D309">
    <cfRule type="cellIs" dxfId="962" priority="959" stopIfTrue="1" operator="equal">
      <formula>"CW 2130-R11"</formula>
    </cfRule>
    <cfRule type="cellIs" dxfId="961" priority="960" stopIfTrue="1" operator="equal">
      <formula>"CW 3120-R2"</formula>
    </cfRule>
    <cfRule type="cellIs" dxfId="960" priority="961" stopIfTrue="1" operator="equal">
      <formula>"CW 3240-R7"</formula>
    </cfRule>
  </conditionalFormatting>
  <conditionalFormatting sqref="D308">
    <cfRule type="cellIs" dxfId="959" priority="962" stopIfTrue="1" operator="equal">
      <formula>"CW 3120-R2"</formula>
    </cfRule>
    <cfRule type="cellIs" dxfId="958" priority="963" stopIfTrue="1" operator="equal">
      <formula>"CW 3240-R7"</formula>
    </cfRule>
  </conditionalFormatting>
  <conditionalFormatting sqref="D307">
    <cfRule type="cellIs" dxfId="957" priority="956" stopIfTrue="1" operator="equal">
      <formula>"CW 2130-R11"</formula>
    </cfRule>
    <cfRule type="cellIs" dxfId="956" priority="957" stopIfTrue="1" operator="equal">
      <formula>"CW 3120-R2"</formula>
    </cfRule>
    <cfRule type="cellIs" dxfId="955" priority="958" stopIfTrue="1" operator="equal">
      <formula>"CW 3240-R7"</formula>
    </cfRule>
  </conditionalFormatting>
  <conditionalFormatting sqref="D313">
    <cfRule type="cellIs" dxfId="954" priority="953" stopIfTrue="1" operator="equal">
      <formula>"CW 2130-R11"</formula>
    </cfRule>
    <cfRule type="cellIs" dxfId="953" priority="954" stopIfTrue="1" operator="equal">
      <formula>"CW 3120-R2"</formula>
    </cfRule>
    <cfRule type="cellIs" dxfId="952" priority="955" stopIfTrue="1" operator="equal">
      <formula>"CW 3240-R7"</formula>
    </cfRule>
  </conditionalFormatting>
  <conditionalFormatting sqref="D315:D317">
    <cfRule type="cellIs" dxfId="951" priority="950" stopIfTrue="1" operator="equal">
      <formula>"CW 2130-R11"</formula>
    </cfRule>
    <cfRule type="cellIs" dxfId="950" priority="951" stopIfTrue="1" operator="equal">
      <formula>"CW 3120-R2"</formula>
    </cfRule>
    <cfRule type="cellIs" dxfId="949" priority="952" stopIfTrue="1" operator="equal">
      <formula>"CW 3240-R7"</formula>
    </cfRule>
  </conditionalFormatting>
  <conditionalFormatting sqref="D322:D323">
    <cfRule type="cellIs" dxfId="948" priority="947" stopIfTrue="1" operator="equal">
      <formula>"CW 2130-R11"</formula>
    </cfRule>
    <cfRule type="cellIs" dxfId="947" priority="948" stopIfTrue="1" operator="equal">
      <formula>"CW 3120-R2"</formula>
    </cfRule>
    <cfRule type="cellIs" dxfId="946" priority="949" stopIfTrue="1" operator="equal">
      <formula>"CW 3240-R7"</formula>
    </cfRule>
  </conditionalFormatting>
  <conditionalFormatting sqref="D324">
    <cfRule type="cellIs" dxfId="945" priority="944" stopIfTrue="1" operator="equal">
      <formula>"CW 2130-R11"</formula>
    </cfRule>
    <cfRule type="cellIs" dxfId="944" priority="945" stopIfTrue="1" operator="equal">
      <formula>"CW 3120-R2"</formula>
    </cfRule>
    <cfRule type="cellIs" dxfId="943" priority="946" stopIfTrue="1" operator="equal">
      <formula>"CW 3240-R7"</formula>
    </cfRule>
  </conditionalFormatting>
  <conditionalFormatting sqref="D325">
    <cfRule type="cellIs" dxfId="942" priority="941" stopIfTrue="1" operator="equal">
      <formula>"CW 2130-R11"</formula>
    </cfRule>
    <cfRule type="cellIs" dxfId="941" priority="942" stopIfTrue="1" operator="equal">
      <formula>"CW 3120-R2"</formula>
    </cfRule>
    <cfRule type="cellIs" dxfId="940" priority="943" stopIfTrue="1" operator="equal">
      <formula>"CW 3240-R7"</formula>
    </cfRule>
  </conditionalFormatting>
  <conditionalFormatting sqref="D326">
    <cfRule type="cellIs" dxfId="939" priority="938" stopIfTrue="1" operator="equal">
      <formula>"CW 2130-R11"</formula>
    </cfRule>
    <cfRule type="cellIs" dxfId="938" priority="939" stopIfTrue="1" operator="equal">
      <formula>"CW 3120-R2"</formula>
    </cfRule>
    <cfRule type="cellIs" dxfId="937" priority="940" stopIfTrue="1" operator="equal">
      <formula>"CW 3240-R7"</formula>
    </cfRule>
  </conditionalFormatting>
  <conditionalFormatting sqref="D327">
    <cfRule type="cellIs" dxfId="936" priority="935" stopIfTrue="1" operator="equal">
      <formula>"CW 2130-R11"</formula>
    </cfRule>
    <cfRule type="cellIs" dxfId="935" priority="936" stopIfTrue="1" operator="equal">
      <formula>"CW 3120-R2"</formula>
    </cfRule>
    <cfRule type="cellIs" dxfId="934" priority="937" stopIfTrue="1" operator="equal">
      <formula>"CW 3240-R7"</formula>
    </cfRule>
  </conditionalFormatting>
  <conditionalFormatting sqref="D328">
    <cfRule type="cellIs" dxfId="933" priority="932" stopIfTrue="1" operator="equal">
      <formula>"CW 2130-R11"</formula>
    </cfRule>
    <cfRule type="cellIs" dxfId="932" priority="933" stopIfTrue="1" operator="equal">
      <formula>"CW 3120-R2"</formula>
    </cfRule>
    <cfRule type="cellIs" dxfId="931" priority="934" stopIfTrue="1" operator="equal">
      <formula>"CW 3240-R7"</formula>
    </cfRule>
  </conditionalFormatting>
  <conditionalFormatting sqref="D329">
    <cfRule type="cellIs" dxfId="930" priority="929" stopIfTrue="1" operator="equal">
      <formula>"CW 2130-R11"</formula>
    </cfRule>
    <cfRule type="cellIs" dxfId="929" priority="930" stopIfTrue="1" operator="equal">
      <formula>"CW 3120-R2"</formula>
    </cfRule>
    <cfRule type="cellIs" dxfId="928" priority="931" stopIfTrue="1" operator="equal">
      <formula>"CW 3240-R7"</formula>
    </cfRule>
  </conditionalFormatting>
  <conditionalFormatting sqref="D330">
    <cfRule type="cellIs" dxfId="927" priority="926" stopIfTrue="1" operator="equal">
      <formula>"CW 2130-R11"</formula>
    </cfRule>
    <cfRule type="cellIs" dxfId="926" priority="927" stopIfTrue="1" operator="equal">
      <formula>"CW 3120-R2"</formula>
    </cfRule>
    <cfRule type="cellIs" dxfId="925" priority="928" stopIfTrue="1" operator="equal">
      <formula>"CW 3240-R7"</formula>
    </cfRule>
  </conditionalFormatting>
  <conditionalFormatting sqref="D331">
    <cfRule type="cellIs" dxfId="924" priority="923" stopIfTrue="1" operator="equal">
      <formula>"CW 2130-R11"</formula>
    </cfRule>
    <cfRule type="cellIs" dxfId="923" priority="924" stopIfTrue="1" operator="equal">
      <formula>"CW 3120-R2"</formula>
    </cfRule>
    <cfRule type="cellIs" dxfId="922" priority="925" stopIfTrue="1" operator="equal">
      <formula>"CW 3240-R7"</formula>
    </cfRule>
  </conditionalFormatting>
  <conditionalFormatting sqref="D332">
    <cfRule type="cellIs" dxfId="921" priority="920" stopIfTrue="1" operator="equal">
      <formula>"CW 2130-R11"</formula>
    </cfRule>
    <cfRule type="cellIs" dxfId="920" priority="921" stopIfTrue="1" operator="equal">
      <formula>"CW 3120-R2"</formula>
    </cfRule>
    <cfRule type="cellIs" dxfId="919" priority="922" stopIfTrue="1" operator="equal">
      <formula>"CW 3240-R7"</formula>
    </cfRule>
  </conditionalFormatting>
  <conditionalFormatting sqref="D334:D337">
    <cfRule type="cellIs" dxfId="918" priority="917" stopIfTrue="1" operator="equal">
      <formula>"CW 2130-R11"</formula>
    </cfRule>
    <cfRule type="cellIs" dxfId="917" priority="918" stopIfTrue="1" operator="equal">
      <formula>"CW 3120-R2"</formula>
    </cfRule>
    <cfRule type="cellIs" dxfId="916" priority="919" stopIfTrue="1" operator="equal">
      <formula>"CW 3240-R7"</formula>
    </cfRule>
  </conditionalFormatting>
  <conditionalFormatting sqref="D338">
    <cfRule type="cellIs" dxfId="915" priority="914" stopIfTrue="1" operator="equal">
      <formula>"CW 2130-R11"</formula>
    </cfRule>
    <cfRule type="cellIs" dxfId="914" priority="915" stopIfTrue="1" operator="equal">
      <formula>"CW 3120-R2"</formula>
    </cfRule>
    <cfRule type="cellIs" dxfId="913" priority="916" stopIfTrue="1" operator="equal">
      <formula>"CW 3240-R7"</formula>
    </cfRule>
  </conditionalFormatting>
  <conditionalFormatting sqref="D339:D340">
    <cfRule type="cellIs" dxfId="912" priority="911" stopIfTrue="1" operator="equal">
      <formula>"CW 2130-R11"</formula>
    </cfRule>
    <cfRule type="cellIs" dxfId="911" priority="912" stopIfTrue="1" operator="equal">
      <formula>"CW 3120-R2"</formula>
    </cfRule>
    <cfRule type="cellIs" dxfId="910" priority="913" stopIfTrue="1" operator="equal">
      <formula>"CW 3240-R7"</formula>
    </cfRule>
  </conditionalFormatting>
  <conditionalFormatting sqref="D342">
    <cfRule type="cellIs" dxfId="909" priority="908" stopIfTrue="1" operator="equal">
      <formula>"CW 2130-R11"</formula>
    </cfRule>
    <cfRule type="cellIs" dxfId="908" priority="909" stopIfTrue="1" operator="equal">
      <formula>"CW 3120-R2"</formula>
    </cfRule>
    <cfRule type="cellIs" dxfId="907" priority="910" stopIfTrue="1" operator="equal">
      <formula>"CW 3240-R7"</formula>
    </cfRule>
  </conditionalFormatting>
  <conditionalFormatting sqref="D343">
    <cfRule type="cellIs" dxfId="906" priority="905" stopIfTrue="1" operator="equal">
      <formula>"CW 2130-R11"</formula>
    </cfRule>
    <cfRule type="cellIs" dxfId="905" priority="906" stopIfTrue="1" operator="equal">
      <formula>"CW 3120-R2"</formula>
    </cfRule>
    <cfRule type="cellIs" dxfId="904" priority="907" stopIfTrue="1" operator="equal">
      <formula>"CW 3240-R7"</formula>
    </cfRule>
  </conditionalFormatting>
  <conditionalFormatting sqref="D344">
    <cfRule type="cellIs" dxfId="903" priority="902" stopIfTrue="1" operator="equal">
      <formula>"CW 2130-R11"</formula>
    </cfRule>
    <cfRule type="cellIs" dxfId="902" priority="903" stopIfTrue="1" operator="equal">
      <formula>"CW 3120-R2"</formula>
    </cfRule>
    <cfRule type="cellIs" dxfId="901" priority="904" stopIfTrue="1" operator="equal">
      <formula>"CW 3240-R7"</formula>
    </cfRule>
  </conditionalFormatting>
  <conditionalFormatting sqref="D345">
    <cfRule type="cellIs" dxfId="900" priority="899" stopIfTrue="1" operator="equal">
      <formula>"CW 2130-R11"</formula>
    </cfRule>
    <cfRule type="cellIs" dxfId="899" priority="900" stopIfTrue="1" operator="equal">
      <formula>"CW 3120-R2"</formula>
    </cfRule>
    <cfRule type="cellIs" dxfId="898" priority="901" stopIfTrue="1" operator="equal">
      <formula>"CW 3240-R7"</formula>
    </cfRule>
  </conditionalFormatting>
  <conditionalFormatting sqref="D356">
    <cfRule type="cellIs" dxfId="897" priority="896" stopIfTrue="1" operator="equal">
      <formula>"CW 2130-R11"</formula>
    </cfRule>
    <cfRule type="cellIs" dxfId="896" priority="897" stopIfTrue="1" operator="equal">
      <formula>"CW 3120-R2"</formula>
    </cfRule>
    <cfRule type="cellIs" dxfId="895" priority="898" stopIfTrue="1" operator="equal">
      <formula>"CW 3240-R7"</formula>
    </cfRule>
  </conditionalFormatting>
  <conditionalFormatting sqref="D358">
    <cfRule type="cellIs" dxfId="894" priority="894" stopIfTrue="1" operator="equal">
      <formula>"CW 3120-R2"</formula>
    </cfRule>
    <cfRule type="cellIs" dxfId="893" priority="895" stopIfTrue="1" operator="equal">
      <formula>"CW 3240-R7"</formula>
    </cfRule>
  </conditionalFormatting>
  <conditionalFormatting sqref="D359">
    <cfRule type="cellIs" dxfId="892" priority="891" stopIfTrue="1" operator="equal">
      <formula>"CW 2130-R11"</formula>
    </cfRule>
    <cfRule type="cellIs" dxfId="891" priority="892" stopIfTrue="1" operator="equal">
      <formula>"CW 3120-R2"</formula>
    </cfRule>
    <cfRule type="cellIs" dxfId="890" priority="893" stopIfTrue="1" operator="equal">
      <formula>"CW 3240-R7"</formula>
    </cfRule>
  </conditionalFormatting>
  <conditionalFormatting sqref="D366">
    <cfRule type="cellIs" dxfId="889" priority="889" stopIfTrue="1" operator="equal">
      <formula>"CW 3120-R2"</formula>
    </cfRule>
    <cfRule type="cellIs" dxfId="888" priority="890" stopIfTrue="1" operator="equal">
      <formula>"CW 3240-R7"</formula>
    </cfRule>
  </conditionalFormatting>
  <conditionalFormatting sqref="D369">
    <cfRule type="cellIs" dxfId="887" priority="887" stopIfTrue="1" operator="equal">
      <formula>"CW 3120-R2"</formula>
    </cfRule>
    <cfRule type="cellIs" dxfId="886" priority="888" stopIfTrue="1" operator="equal">
      <formula>"CW 3240-R7"</formula>
    </cfRule>
  </conditionalFormatting>
  <conditionalFormatting sqref="D374">
    <cfRule type="cellIs" dxfId="885" priority="885" stopIfTrue="1" operator="equal">
      <formula>"CW 3120-R2"</formula>
    </cfRule>
    <cfRule type="cellIs" dxfId="884" priority="886" stopIfTrue="1" operator="equal">
      <formula>"CW 3240-R7"</formula>
    </cfRule>
  </conditionalFormatting>
  <conditionalFormatting sqref="D372:D373">
    <cfRule type="cellIs" dxfId="883" priority="883" stopIfTrue="1" operator="equal">
      <formula>"CW 3120-R2"</formula>
    </cfRule>
    <cfRule type="cellIs" dxfId="882" priority="884" stopIfTrue="1" operator="equal">
      <formula>"CW 3240-R7"</formula>
    </cfRule>
  </conditionalFormatting>
  <conditionalFormatting sqref="D375:D376">
    <cfRule type="cellIs" dxfId="881" priority="881" stopIfTrue="1" operator="equal">
      <formula>"CW 2130-R11"</formula>
    </cfRule>
    <cfRule type="cellIs" dxfId="880" priority="882" stopIfTrue="1" operator="equal">
      <formula>"CW 3240-R7"</formula>
    </cfRule>
  </conditionalFormatting>
  <conditionalFormatting sqref="D380">
    <cfRule type="cellIs" dxfId="879" priority="876" stopIfTrue="1" operator="equal">
      <formula>"CW 2130-R11"</formula>
    </cfRule>
    <cfRule type="cellIs" dxfId="878" priority="877" stopIfTrue="1" operator="equal">
      <formula>"CW 3120-R2"</formula>
    </cfRule>
    <cfRule type="cellIs" dxfId="877" priority="878" stopIfTrue="1" operator="equal">
      <formula>"CW 3240-R7"</formula>
    </cfRule>
  </conditionalFormatting>
  <conditionalFormatting sqref="D379">
    <cfRule type="cellIs" dxfId="876" priority="879" stopIfTrue="1" operator="equal">
      <formula>"CW 3120-R2"</formula>
    </cfRule>
    <cfRule type="cellIs" dxfId="875" priority="880" stopIfTrue="1" operator="equal">
      <formula>"CW 3240-R7"</formula>
    </cfRule>
  </conditionalFormatting>
  <conditionalFormatting sqref="D378">
    <cfRule type="cellIs" dxfId="874" priority="873" stopIfTrue="1" operator="equal">
      <formula>"CW 2130-R11"</formula>
    </cfRule>
    <cfRule type="cellIs" dxfId="873" priority="874" stopIfTrue="1" operator="equal">
      <formula>"CW 3120-R2"</formula>
    </cfRule>
    <cfRule type="cellIs" dxfId="872" priority="875" stopIfTrue="1" operator="equal">
      <formula>"CW 3240-R7"</formula>
    </cfRule>
  </conditionalFormatting>
  <conditionalFormatting sqref="D381">
    <cfRule type="cellIs" dxfId="871" priority="870" stopIfTrue="1" operator="equal">
      <formula>"CW 2130-R11"</formula>
    </cfRule>
    <cfRule type="cellIs" dxfId="870" priority="871" stopIfTrue="1" operator="equal">
      <formula>"CW 3120-R2"</formula>
    </cfRule>
    <cfRule type="cellIs" dxfId="869" priority="872" stopIfTrue="1" operator="equal">
      <formula>"CW 3240-R7"</formula>
    </cfRule>
  </conditionalFormatting>
  <conditionalFormatting sqref="D384:D385">
    <cfRule type="cellIs" dxfId="868" priority="867" stopIfTrue="1" operator="equal">
      <formula>"CW 2130-R11"</formula>
    </cfRule>
    <cfRule type="cellIs" dxfId="867" priority="868" stopIfTrue="1" operator="equal">
      <formula>"CW 3120-R2"</formula>
    </cfRule>
    <cfRule type="cellIs" dxfId="866" priority="869" stopIfTrue="1" operator="equal">
      <formula>"CW 3240-R7"</formula>
    </cfRule>
  </conditionalFormatting>
  <conditionalFormatting sqref="D390">
    <cfRule type="cellIs" dxfId="865" priority="864" stopIfTrue="1" operator="equal">
      <formula>"CW 2130-R11"</formula>
    </cfRule>
    <cfRule type="cellIs" dxfId="864" priority="865" stopIfTrue="1" operator="equal">
      <formula>"CW 3120-R2"</formula>
    </cfRule>
    <cfRule type="cellIs" dxfId="863" priority="866" stopIfTrue="1" operator="equal">
      <formula>"CW 3240-R7"</formula>
    </cfRule>
  </conditionalFormatting>
  <conditionalFormatting sqref="D391">
    <cfRule type="cellIs" dxfId="862" priority="861" stopIfTrue="1" operator="equal">
      <formula>"CW 2130-R11"</formula>
    </cfRule>
    <cfRule type="cellIs" dxfId="861" priority="862" stopIfTrue="1" operator="equal">
      <formula>"CW 3120-R2"</formula>
    </cfRule>
    <cfRule type="cellIs" dxfId="860" priority="863" stopIfTrue="1" operator="equal">
      <formula>"CW 3240-R7"</formula>
    </cfRule>
  </conditionalFormatting>
  <conditionalFormatting sqref="D392">
    <cfRule type="cellIs" dxfId="859" priority="858" stopIfTrue="1" operator="equal">
      <formula>"CW 2130-R11"</formula>
    </cfRule>
    <cfRule type="cellIs" dxfId="858" priority="859" stopIfTrue="1" operator="equal">
      <formula>"CW 3120-R2"</formula>
    </cfRule>
    <cfRule type="cellIs" dxfId="857" priority="860" stopIfTrue="1" operator="equal">
      <formula>"CW 3240-R7"</formula>
    </cfRule>
  </conditionalFormatting>
  <conditionalFormatting sqref="D393">
    <cfRule type="cellIs" dxfId="856" priority="855" stopIfTrue="1" operator="equal">
      <formula>"CW 2130-R11"</formula>
    </cfRule>
    <cfRule type="cellIs" dxfId="855" priority="856" stopIfTrue="1" operator="equal">
      <formula>"CW 3120-R2"</formula>
    </cfRule>
    <cfRule type="cellIs" dxfId="854" priority="857" stopIfTrue="1" operator="equal">
      <formula>"CW 3240-R7"</formula>
    </cfRule>
  </conditionalFormatting>
  <conditionalFormatting sqref="D398">
    <cfRule type="cellIs" dxfId="853" priority="852" stopIfTrue="1" operator="equal">
      <formula>"CW 2130-R11"</formula>
    </cfRule>
    <cfRule type="cellIs" dxfId="852" priority="853" stopIfTrue="1" operator="equal">
      <formula>"CW 3120-R2"</formula>
    </cfRule>
    <cfRule type="cellIs" dxfId="851" priority="854" stopIfTrue="1" operator="equal">
      <formula>"CW 3240-R7"</formula>
    </cfRule>
  </conditionalFormatting>
  <conditionalFormatting sqref="D399">
    <cfRule type="cellIs" dxfId="850" priority="849" stopIfTrue="1" operator="equal">
      <formula>"CW 2130-R11"</formula>
    </cfRule>
    <cfRule type="cellIs" dxfId="849" priority="850" stopIfTrue="1" operator="equal">
      <formula>"CW 3120-R2"</formula>
    </cfRule>
    <cfRule type="cellIs" dxfId="848" priority="851" stopIfTrue="1" operator="equal">
      <formula>"CW 3240-R7"</formula>
    </cfRule>
  </conditionalFormatting>
  <conditionalFormatting sqref="D400">
    <cfRule type="cellIs" dxfId="847" priority="846" stopIfTrue="1" operator="equal">
      <formula>"CW 2130-R11"</formula>
    </cfRule>
    <cfRule type="cellIs" dxfId="846" priority="847" stopIfTrue="1" operator="equal">
      <formula>"CW 3120-R2"</formula>
    </cfRule>
    <cfRule type="cellIs" dxfId="845" priority="848" stopIfTrue="1" operator="equal">
      <formula>"CW 3240-R7"</formula>
    </cfRule>
  </conditionalFormatting>
  <conditionalFormatting sqref="D404">
    <cfRule type="cellIs" dxfId="844" priority="843" stopIfTrue="1" operator="equal">
      <formula>"CW 2130-R11"</formula>
    </cfRule>
    <cfRule type="cellIs" dxfId="843" priority="844" stopIfTrue="1" operator="equal">
      <formula>"CW 3120-R2"</formula>
    </cfRule>
    <cfRule type="cellIs" dxfId="842" priority="845" stopIfTrue="1" operator="equal">
      <formula>"CW 3240-R7"</formula>
    </cfRule>
  </conditionalFormatting>
  <conditionalFormatting sqref="D405">
    <cfRule type="cellIs" dxfId="841" priority="840" stopIfTrue="1" operator="equal">
      <formula>"CW 2130-R11"</formula>
    </cfRule>
    <cfRule type="cellIs" dxfId="840" priority="841" stopIfTrue="1" operator="equal">
      <formula>"CW 3120-R2"</formula>
    </cfRule>
    <cfRule type="cellIs" dxfId="839" priority="842" stopIfTrue="1" operator="equal">
      <formula>"CW 3240-R7"</formula>
    </cfRule>
  </conditionalFormatting>
  <conditionalFormatting sqref="D406:D409">
    <cfRule type="cellIs" dxfId="838" priority="837" stopIfTrue="1" operator="equal">
      <formula>"CW 2130-R11"</formula>
    </cfRule>
    <cfRule type="cellIs" dxfId="837" priority="838" stopIfTrue="1" operator="equal">
      <formula>"CW 3120-R2"</formula>
    </cfRule>
    <cfRule type="cellIs" dxfId="836" priority="839" stopIfTrue="1" operator="equal">
      <formula>"CW 3240-R7"</formula>
    </cfRule>
  </conditionalFormatting>
  <conditionalFormatting sqref="D410:D413">
    <cfRule type="cellIs" dxfId="835" priority="834" stopIfTrue="1" operator="equal">
      <formula>"CW 2130-R11"</formula>
    </cfRule>
    <cfRule type="cellIs" dxfId="834" priority="835" stopIfTrue="1" operator="equal">
      <formula>"CW 3120-R2"</formula>
    </cfRule>
    <cfRule type="cellIs" dxfId="833" priority="836" stopIfTrue="1" operator="equal">
      <formula>"CW 3240-R7"</formula>
    </cfRule>
  </conditionalFormatting>
  <conditionalFormatting sqref="D414">
    <cfRule type="cellIs" dxfId="832" priority="831" stopIfTrue="1" operator="equal">
      <formula>"CW 2130-R11"</formula>
    </cfRule>
    <cfRule type="cellIs" dxfId="831" priority="832" stopIfTrue="1" operator="equal">
      <formula>"CW 3120-R2"</formula>
    </cfRule>
    <cfRule type="cellIs" dxfId="830" priority="833" stopIfTrue="1" operator="equal">
      <formula>"CW 3240-R7"</formula>
    </cfRule>
  </conditionalFormatting>
  <conditionalFormatting sqref="D415">
    <cfRule type="cellIs" dxfId="829" priority="828" stopIfTrue="1" operator="equal">
      <formula>"CW 2130-R11"</formula>
    </cfRule>
    <cfRule type="cellIs" dxfId="828" priority="829" stopIfTrue="1" operator="equal">
      <formula>"CW 3120-R2"</formula>
    </cfRule>
    <cfRule type="cellIs" dxfId="827" priority="830" stopIfTrue="1" operator="equal">
      <formula>"CW 3240-R7"</formula>
    </cfRule>
  </conditionalFormatting>
  <conditionalFormatting sqref="D416">
    <cfRule type="cellIs" dxfId="826" priority="825" stopIfTrue="1" operator="equal">
      <formula>"CW 2130-R11"</formula>
    </cfRule>
    <cfRule type="cellIs" dxfId="825" priority="826" stopIfTrue="1" operator="equal">
      <formula>"CW 3120-R2"</formula>
    </cfRule>
    <cfRule type="cellIs" dxfId="824" priority="827" stopIfTrue="1" operator="equal">
      <formula>"CW 3240-R7"</formula>
    </cfRule>
  </conditionalFormatting>
  <conditionalFormatting sqref="D417">
    <cfRule type="cellIs" dxfId="823" priority="822" stopIfTrue="1" operator="equal">
      <formula>"CW 2130-R11"</formula>
    </cfRule>
    <cfRule type="cellIs" dxfId="822" priority="823" stopIfTrue="1" operator="equal">
      <formula>"CW 3120-R2"</formula>
    </cfRule>
    <cfRule type="cellIs" dxfId="821" priority="824" stopIfTrue="1" operator="equal">
      <formula>"CW 3240-R7"</formula>
    </cfRule>
  </conditionalFormatting>
  <conditionalFormatting sqref="D418">
    <cfRule type="cellIs" dxfId="820" priority="819" stopIfTrue="1" operator="equal">
      <formula>"CW 2130-R11"</formula>
    </cfRule>
    <cfRule type="cellIs" dxfId="819" priority="820" stopIfTrue="1" operator="equal">
      <formula>"CW 3120-R2"</formula>
    </cfRule>
    <cfRule type="cellIs" dxfId="818" priority="821" stopIfTrue="1" operator="equal">
      <formula>"CW 3240-R7"</formula>
    </cfRule>
  </conditionalFormatting>
  <conditionalFormatting sqref="D419:D420">
    <cfRule type="cellIs" dxfId="817" priority="816" stopIfTrue="1" operator="equal">
      <formula>"CW 2130-R11"</formula>
    </cfRule>
    <cfRule type="cellIs" dxfId="816" priority="817" stopIfTrue="1" operator="equal">
      <formula>"CW 3120-R2"</formula>
    </cfRule>
    <cfRule type="cellIs" dxfId="815" priority="818" stopIfTrue="1" operator="equal">
      <formula>"CW 3240-R7"</formula>
    </cfRule>
  </conditionalFormatting>
  <conditionalFormatting sqref="D421">
    <cfRule type="cellIs" dxfId="814" priority="813" stopIfTrue="1" operator="equal">
      <formula>"CW 2130-R11"</formula>
    </cfRule>
    <cfRule type="cellIs" dxfId="813" priority="814" stopIfTrue="1" operator="equal">
      <formula>"CW 3120-R2"</formula>
    </cfRule>
    <cfRule type="cellIs" dxfId="812" priority="815" stopIfTrue="1" operator="equal">
      <formula>"CW 3240-R7"</formula>
    </cfRule>
  </conditionalFormatting>
  <conditionalFormatting sqref="D428:D429">
    <cfRule type="cellIs" dxfId="811" priority="810" stopIfTrue="1" operator="equal">
      <formula>"CW 2130-R11"</formula>
    </cfRule>
    <cfRule type="cellIs" dxfId="810" priority="811" stopIfTrue="1" operator="equal">
      <formula>"CW 3120-R2"</formula>
    </cfRule>
    <cfRule type="cellIs" dxfId="809" priority="812" stopIfTrue="1" operator="equal">
      <formula>"CW 3240-R7"</formula>
    </cfRule>
  </conditionalFormatting>
  <conditionalFormatting sqref="D433">
    <cfRule type="cellIs" dxfId="808" priority="807" stopIfTrue="1" operator="equal">
      <formula>"CW 2130-R11"</formula>
    </cfRule>
    <cfRule type="cellIs" dxfId="807" priority="808" stopIfTrue="1" operator="equal">
      <formula>"CW 3120-R2"</formula>
    </cfRule>
    <cfRule type="cellIs" dxfId="806" priority="809" stopIfTrue="1" operator="equal">
      <formula>"CW 3240-R7"</formula>
    </cfRule>
  </conditionalFormatting>
  <conditionalFormatting sqref="D441:D442">
    <cfRule type="cellIs" dxfId="805" priority="804" stopIfTrue="1" operator="equal">
      <formula>"CW 2130-R11"</formula>
    </cfRule>
    <cfRule type="cellIs" dxfId="804" priority="805" stopIfTrue="1" operator="equal">
      <formula>"CW 3120-R2"</formula>
    </cfRule>
    <cfRule type="cellIs" dxfId="803" priority="806" stopIfTrue="1" operator="equal">
      <formula>"CW 3240-R7"</formula>
    </cfRule>
  </conditionalFormatting>
  <conditionalFormatting sqref="D440">
    <cfRule type="cellIs" dxfId="802" priority="802" stopIfTrue="1" operator="equal">
      <formula>"CW 3120-R2"</formula>
    </cfRule>
    <cfRule type="cellIs" dxfId="801" priority="803" stopIfTrue="1" operator="equal">
      <formula>"CW 3240-R7"</formula>
    </cfRule>
  </conditionalFormatting>
  <conditionalFormatting sqref="D443:D444">
    <cfRule type="cellIs" dxfId="800" priority="799" stopIfTrue="1" operator="equal">
      <formula>"CW 2130-R11"</formula>
    </cfRule>
    <cfRule type="cellIs" dxfId="799" priority="800" stopIfTrue="1" operator="equal">
      <formula>"CW 3120-R2"</formula>
    </cfRule>
    <cfRule type="cellIs" dxfId="798" priority="801" stopIfTrue="1" operator="equal">
      <formula>"CW 3240-R7"</formula>
    </cfRule>
  </conditionalFormatting>
  <conditionalFormatting sqref="D448">
    <cfRule type="cellIs" dxfId="797" priority="797" stopIfTrue="1" operator="equal">
      <formula>"CW 2130-R11"</formula>
    </cfRule>
    <cfRule type="cellIs" dxfId="796" priority="798" stopIfTrue="1" operator="equal">
      <formula>"CW 3240-R7"</formula>
    </cfRule>
  </conditionalFormatting>
  <conditionalFormatting sqref="D452">
    <cfRule type="cellIs" dxfId="795" priority="792" stopIfTrue="1" operator="equal">
      <formula>"CW 2130-R11"</formula>
    </cfRule>
    <cfRule type="cellIs" dxfId="794" priority="793" stopIfTrue="1" operator="equal">
      <formula>"CW 3120-R2"</formula>
    </cfRule>
    <cfRule type="cellIs" dxfId="793" priority="794" stopIfTrue="1" operator="equal">
      <formula>"CW 3240-R7"</formula>
    </cfRule>
  </conditionalFormatting>
  <conditionalFormatting sqref="D451">
    <cfRule type="cellIs" dxfId="792" priority="795" stopIfTrue="1" operator="equal">
      <formula>"CW 3120-R2"</formula>
    </cfRule>
    <cfRule type="cellIs" dxfId="791" priority="796" stopIfTrue="1" operator="equal">
      <formula>"CW 3240-R7"</formula>
    </cfRule>
  </conditionalFormatting>
  <conditionalFormatting sqref="D450">
    <cfRule type="cellIs" dxfId="790" priority="789" stopIfTrue="1" operator="equal">
      <formula>"CW 2130-R11"</formula>
    </cfRule>
    <cfRule type="cellIs" dxfId="789" priority="790" stopIfTrue="1" operator="equal">
      <formula>"CW 3120-R2"</formula>
    </cfRule>
    <cfRule type="cellIs" dxfId="788" priority="791" stopIfTrue="1" operator="equal">
      <formula>"CW 3240-R7"</formula>
    </cfRule>
  </conditionalFormatting>
  <conditionalFormatting sqref="D453">
    <cfRule type="cellIs" dxfId="787" priority="786" stopIfTrue="1" operator="equal">
      <formula>"CW 2130-R11"</formula>
    </cfRule>
    <cfRule type="cellIs" dxfId="786" priority="787" stopIfTrue="1" operator="equal">
      <formula>"CW 3120-R2"</formula>
    </cfRule>
    <cfRule type="cellIs" dxfId="785" priority="788" stopIfTrue="1" operator="equal">
      <formula>"CW 3240-R7"</formula>
    </cfRule>
  </conditionalFormatting>
  <conditionalFormatting sqref="D455:D457">
    <cfRule type="cellIs" dxfId="784" priority="783" stopIfTrue="1" operator="equal">
      <formula>"CW 2130-R11"</formula>
    </cfRule>
    <cfRule type="cellIs" dxfId="783" priority="784" stopIfTrue="1" operator="equal">
      <formula>"CW 3120-R2"</formula>
    </cfRule>
    <cfRule type="cellIs" dxfId="782" priority="785" stopIfTrue="1" operator="equal">
      <formula>"CW 3240-R7"</formula>
    </cfRule>
  </conditionalFormatting>
  <conditionalFormatting sqref="D458">
    <cfRule type="cellIs" dxfId="781" priority="780" stopIfTrue="1" operator="equal">
      <formula>"CW 2130-R11"</formula>
    </cfRule>
    <cfRule type="cellIs" dxfId="780" priority="781" stopIfTrue="1" operator="equal">
      <formula>"CW 3120-R2"</formula>
    </cfRule>
    <cfRule type="cellIs" dxfId="779" priority="782" stopIfTrue="1" operator="equal">
      <formula>"CW 3240-R7"</formula>
    </cfRule>
  </conditionalFormatting>
  <conditionalFormatting sqref="D459">
    <cfRule type="cellIs" dxfId="778" priority="777" stopIfTrue="1" operator="equal">
      <formula>"CW 2130-R11"</formula>
    </cfRule>
    <cfRule type="cellIs" dxfId="777" priority="778" stopIfTrue="1" operator="equal">
      <formula>"CW 3120-R2"</formula>
    </cfRule>
    <cfRule type="cellIs" dxfId="776" priority="779" stopIfTrue="1" operator="equal">
      <formula>"CW 3240-R7"</formula>
    </cfRule>
  </conditionalFormatting>
  <conditionalFormatting sqref="D461:D463">
    <cfRule type="cellIs" dxfId="775" priority="774" stopIfTrue="1" operator="equal">
      <formula>"CW 2130-R11"</formula>
    </cfRule>
    <cfRule type="cellIs" dxfId="774" priority="775" stopIfTrue="1" operator="equal">
      <formula>"CW 3120-R2"</formula>
    </cfRule>
    <cfRule type="cellIs" dxfId="773" priority="776" stopIfTrue="1" operator="equal">
      <formula>"CW 3240-R7"</formula>
    </cfRule>
  </conditionalFormatting>
  <conditionalFormatting sqref="D468">
    <cfRule type="cellIs" dxfId="772" priority="771" stopIfTrue="1" operator="equal">
      <formula>"CW 2130-R11"</formula>
    </cfRule>
    <cfRule type="cellIs" dxfId="771" priority="772" stopIfTrue="1" operator="equal">
      <formula>"CW 3120-R2"</formula>
    </cfRule>
    <cfRule type="cellIs" dxfId="770" priority="773" stopIfTrue="1" operator="equal">
      <formula>"CW 3240-R7"</formula>
    </cfRule>
  </conditionalFormatting>
  <conditionalFormatting sqref="D469">
    <cfRule type="cellIs" dxfId="769" priority="768" stopIfTrue="1" operator="equal">
      <formula>"CW 2130-R11"</formula>
    </cfRule>
    <cfRule type="cellIs" dxfId="768" priority="769" stopIfTrue="1" operator="equal">
      <formula>"CW 3120-R2"</formula>
    </cfRule>
    <cfRule type="cellIs" dxfId="767" priority="770" stopIfTrue="1" operator="equal">
      <formula>"CW 3240-R7"</formula>
    </cfRule>
  </conditionalFormatting>
  <conditionalFormatting sqref="D470">
    <cfRule type="cellIs" dxfId="766" priority="765" stopIfTrue="1" operator="equal">
      <formula>"CW 2130-R11"</formula>
    </cfRule>
    <cfRule type="cellIs" dxfId="765" priority="766" stopIfTrue="1" operator="equal">
      <formula>"CW 3120-R2"</formula>
    </cfRule>
    <cfRule type="cellIs" dxfId="764" priority="767" stopIfTrue="1" operator="equal">
      <formula>"CW 3240-R7"</formula>
    </cfRule>
  </conditionalFormatting>
  <conditionalFormatting sqref="D471">
    <cfRule type="cellIs" dxfId="763" priority="762" stopIfTrue="1" operator="equal">
      <formula>"CW 2130-R11"</formula>
    </cfRule>
    <cfRule type="cellIs" dxfId="762" priority="763" stopIfTrue="1" operator="equal">
      <formula>"CW 3120-R2"</formula>
    </cfRule>
    <cfRule type="cellIs" dxfId="761" priority="764" stopIfTrue="1" operator="equal">
      <formula>"CW 3240-R7"</formula>
    </cfRule>
  </conditionalFormatting>
  <conditionalFormatting sqref="D476">
    <cfRule type="cellIs" dxfId="760" priority="759" stopIfTrue="1" operator="equal">
      <formula>"CW 2130-R11"</formula>
    </cfRule>
    <cfRule type="cellIs" dxfId="759" priority="760" stopIfTrue="1" operator="equal">
      <formula>"CW 3120-R2"</formula>
    </cfRule>
    <cfRule type="cellIs" dxfId="758" priority="761" stopIfTrue="1" operator="equal">
      <formula>"CW 3240-R7"</formula>
    </cfRule>
  </conditionalFormatting>
  <conditionalFormatting sqref="D477">
    <cfRule type="cellIs" dxfId="757" priority="756" stopIfTrue="1" operator="equal">
      <formula>"CW 2130-R11"</formula>
    </cfRule>
    <cfRule type="cellIs" dxfId="756" priority="757" stopIfTrue="1" operator="equal">
      <formula>"CW 3120-R2"</formula>
    </cfRule>
    <cfRule type="cellIs" dxfId="755" priority="758" stopIfTrue="1" operator="equal">
      <formula>"CW 3240-R7"</formula>
    </cfRule>
  </conditionalFormatting>
  <conditionalFormatting sqref="D478">
    <cfRule type="cellIs" dxfId="754" priority="753" stopIfTrue="1" operator="equal">
      <formula>"CW 2130-R11"</formula>
    </cfRule>
    <cfRule type="cellIs" dxfId="753" priority="754" stopIfTrue="1" operator="equal">
      <formula>"CW 3120-R2"</formula>
    </cfRule>
    <cfRule type="cellIs" dxfId="752" priority="755" stopIfTrue="1" operator="equal">
      <formula>"CW 3240-R7"</formula>
    </cfRule>
  </conditionalFormatting>
  <conditionalFormatting sqref="D482">
    <cfRule type="cellIs" dxfId="751" priority="750" stopIfTrue="1" operator="equal">
      <formula>"CW 2130-R11"</formula>
    </cfRule>
    <cfRule type="cellIs" dxfId="750" priority="751" stopIfTrue="1" operator="equal">
      <formula>"CW 3120-R2"</formula>
    </cfRule>
    <cfRule type="cellIs" dxfId="749" priority="752" stopIfTrue="1" operator="equal">
      <formula>"CW 3240-R7"</formula>
    </cfRule>
  </conditionalFormatting>
  <conditionalFormatting sqref="D483">
    <cfRule type="cellIs" dxfId="748" priority="747" stopIfTrue="1" operator="equal">
      <formula>"CW 2130-R11"</formula>
    </cfRule>
    <cfRule type="cellIs" dxfId="747" priority="748" stopIfTrue="1" operator="equal">
      <formula>"CW 3120-R2"</formula>
    </cfRule>
    <cfRule type="cellIs" dxfId="746" priority="749" stopIfTrue="1" operator="equal">
      <formula>"CW 3240-R7"</formula>
    </cfRule>
  </conditionalFormatting>
  <conditionalFormatting sqref="D484">
    <cfRule type="cellIs" dxfId="745" priority="744" stopIfTrue="1" operator="equal">
      <formula>"CW 2130-R11"</formula>
    </cfRule>
    <cfRule type="cellIs" dxfId="744" priority="745" stopIfTrue="1" operator="equal">
      <formula>"CW 3120-R2"</formula>
    </cfRule>
    <cfRule type="cellIs" dxfId="743" priority="746" stopIfTrue="1" operator="equal">
      <formula>"CW 3240-R7"</formula>
    </cfRule>
  </conditionalFormatting>
  <conditionalFormatting sqref="D486">
    <cfRule type="cellIs" dxfId="742" priority="741" stopIfTrue="1" operator="equal">
      <formula>"CW 2130-R11"</formula>
    </cfRule>
    <cfRule type="cellIs" dxfId="741" priority="742" stopIfTrue="1" operator="equal">
      <formula>"CW 3120-R2"</formula>
    </cfRule>
    <cfRule type="cellIs" dxfId="740" priority="743" stopIfTrue="1" operator="equal">
      <formula>"CW 3240-R7"</formula>
    </cfRule>
  </conditionalFormatting>
  <conditionalFormatting sqref="D487">
    <cfRule type="cellIs" dxfId="739" priority="738" stopIfTrue="1" operator="equal">
      <formula>"CW 2130-R11"</formula>
    </cfRule>
    <cfRule type="cellIs" dxfId="738" priority="739" stopIfTrue="1" operator="equal">
      <formula>"CW 3120-R2"</formula>
    </cfRule>
    <cfRule type="cellIs" dxfId="737" priority="740" stopIfTrue="1" operator="equal">
      <formula>"CW 3240-R7"</formula>
    </cfRule>
  </conditionalFormatting>
  <conditionalFormatting sqref="D488">
    <cfRule type="cellIs" dxfId="736" priority="735" stopIfTrue="1" operator="equal">
      <formula>"CW 2130-R11"</formula>
    </cfRule>
    <cfRule type="cellIs" dxfId="735" priority="736" stopIfTrue="1" operator="equal">
      <formula>"CW 3120-R2"</formula>
    </cfRule>
    <cfRule type="cellIs" dxfId="734" priority="737" stopIfTrue="1" operator="equal">
      <formula>"CW 3240-R7"</formula>
    </cfRule>
  </conditionalFormatting>
  <conditionalFormatting sqref="D489">
    <cfRule type="cellIs" dxfId="733" priority="732" stopIfTrue="1" operator="equal">
      <formula>"CW 2130-R11"</formula>
    </cfRule>
    <cfRule type="cellIs" dxfId="732" priority="733" stopIfTrue="1" operator="equal">
      <formula>"CW 3120-R2"</formula>
    </cfRule>
    <cfRule type="cellIs" dxfId="731" priority="734" stopIfTrue="1" operator="equal">
      <formula>"CW 3240-R7"</formula>
    </cfRule>
  </conditionalFormatting>
  <conditionalFormatting sqref="D495:D496">
    <cfRule type="cellIs" dxfId="730" priority="729" stopIfTrue="1" operator="equal">
      <formula>"CW 2130-R11"</formula>
    </cfRule>
    <cfRule type="cellIs" dxfId="729" priority="730" stopIfTrue="1" operator="equal">
      <formula>"CW 3120-R2"</formula>
    </cfRule>
    <cfRule type="cellIs" dxfId="728" priority="731" stopIfTrue="1" operator="equal">
      <formula>"CW 3240-R7"</formula>
    </cfRule>
  </conditionalFormatting>
  <conditionalFormatting sqref="D500">
    <cfRule type="cellIs" dxfId="727" priority="726" stopIfTrue="1" operator="equal">
      <formula>"CW 2130-R11"</formula>
    </cfRule>
    <cfRule type="cellIs" dxfId="726" priority="727" stopIfTrue="1" operator="equal">
      <formula>"CW 3120-R2"</formula>
    </cfRule>
    <cfRule type="cellIs" dxfId="725" priority="728" stopIfTrue="1" operator="equal">
      <formula>"CW 3240-R7"</formula>
    </cfRule>
  </conditionalFormatting>
  <conditionalFormatting sqref="D509:D511">
    <cfRule type="cellIs" dxfId="724" priority="723" stopIfTrue="1" operator="equal">
      <formula>"CW 2130-R11"</formula>
    </cfRule>
    <cfRule type="cellIs" dxfId="723" priority="724" stopIfTrue="1" operator="equal">
      <formula>"CW 3120-R2"</formula>
    </cfRule>
    <cfRule type="cellIs" dxfId="722" priority="725" stopIfTrue="1" operator="equal">
      <formula>"CW 3240-R7"</formula>
    </cfRule>
  </conditionalFormatting>
  <conditionalFormatting sqref="D508">
    <cfRule type="cellIs" dxfId="721" priority="721" stopIfTrue="1" operator="equal">
      <formula>"CW 3120-R2"</formula>
    </cfRule>
    <cfRule type="cellIs" dxfId="720" priority="722" stopIfTrue="1" operator="equal">
      <formula>"CW 3240-R7"</formula>
    </cfRule>
  </conditionalFormatting>
  <conditionalFormatting sqref="D519">
    <cfRule type="cellIs" dxfId="719" priority="719" stopIfTrue="1" operator="equal">
      <formula>"CW 2130-R11"</formula>
    </cfRule>
    <cfRule type="cellIs" dxfId="718" priority="720" stopIfTrue="1" operator="equal">
      <formula>"CW 3240-R7"</formula>
    </cfRule>
  </conditionalFormatting>
  <conditionalFormatting sqref="D523">
    <cfRule type="cellIs" dxfId="717" priority="714" stopIfTrue="1" operator="equal">
      <formula>"CW 2130-R11"</formula>
    </cfRule>
    <cfRule type="cellIs" dxfId="716" priority="715" stopIfTrue="1" operator="equal">
      <formula>"CW 3120-R2"</formula>
    </cfRule>
    <cfRule type="cellIs" dxfId="715" priority="716" stopIfTrue="1" operator="equal">
      <formula>"CW 3240-R7"</formula>
    </cfRule>
  </conditionalFormatting>
  <conditionalFormatting sqref="D522">
    <cfRule type="cellIs" dxfId="714" priority="717" stopIfTrue="1" operator="equal">
      <formula>"CW 3120-R2"</formula>
    </cfRule>
    <cfRule type="cellIs" dxfId="713" priority="718" stopIfTrue="1" operator="equal">
      <formula>"CW 3240-R7"</formula>
    </cfRule>
  </conditionalFormatting>
  <conditionalFormatting sqref="D521">
    <cfRule type="cellIs" dxfId="712" priority="711" stopIfTrue="1" operator="equal">
      <formula>"CW 2130-R11"</formula>
    </cfRule>
    <cfRule type="cellIs" dxfId="711" priority="712" stopIfTrue="1" operator="equal">
      <formula>"CW 3120-R2"</formula>
    </cfRule>
    <cfRule type="cellIs" dxfId="710" priority="713" stopIfTrue="1" operator="equal">
      <formula>"CW 3240-R7"</formula>
    </cfRule>
  </conditionalFormatting>
  <conditionalFormatting sqref="D524">
    <cfRule type="cellIs" dxfId="709" priority="708" stopIfTrue="1" operator="equal">
      <formula>"CW 2130-R11"</formula>
    </cfRule>
    <cfRule type="cellIs" dxfId="708" priority="709" stopIfTrue="1" operator="equal">
      <formula>"CW 3120-R2"</formula>
    </cfRule>
    <cfRule type="cellIs" dxfId="707" priority="710" stopIfTrue="1" operator="equal">
      <formula>"CW 3240-R7"</formula>
    </cfRule>
  </conditionalFormatting>
  <conditionalFormatting sqref="D526:D528">
    <cfRule type="cellIs" dxfId="706" priority="705" stopIfTrue="1" operator="equal">
      <formula>"CW 2130-R11"</formula>
    </cfRule>
    <cfRule type="cellIs" dxfId="705" priority="706" stopIfTrue="1" operator="equal">
      <formula>"CW 3120-R2"</formula>
    </cfRule>
    <cfRule type="cellIs" dxfId="704" priority="707" stopIfTrue="1" operator="equal">
      <formula>"CW 3240-R7"</formula>
    </cfRule>
  </conditionalFormatting>
  <conditionalFormatting sqref="D529">
    <cfRule type="cellIs" dxfId="703" priority="702" stopIfTrue="1" operator="equal">
      <formula>"CW 2130-R11"</formula>
    </cfRule>
    <cfRule type="cellIs" dxfId="702" priority="703" stopIfTrue="1" operator="equal">
      <formula>"CW 3120-R2"</formula>
    </cfRule>
    <cfRule type="cellIs" dxfId="701" priority="704" stopIfTrue="1" operator="equal">
      <formula>"CW 3240-R7"</formula>
    </cfRule>
  </conditionalFormatting>
  <conditionalFormatting sqref="D531:D533">
    <cfRule type="cellIs" dxfId="700" priority="699" stopIfTrue="1" operator="equal">
      <formula>"CW 2130-R11"</formula>
    </cfRule>
    <cfRule type="cellIs" dxfId="699" priority="700" stopIfTrue="1" operator="equal">
      <formula>"CW 3120-R2"</formula>
    </cfRule>
    <cfRule type="cellIs" dxfId="698" priority="701" stopIfTrue="1" operator="equal">
      <formula>"CW 3240-R7"</formula>
    </cfRule>
  </conditionalFormatting>
  <conditionalFormatting sqref="D538">
    <cfRule type="cellIs" dxfId="697" priority="696" stopIfTrue="1" operator="equal">
      <formula>"CW 2130-R11"</formula>
    </cfRule>
    <cfRule type="cellIs" dxfId="696" priority="697" stopIfTrue="1" operator="equal">
      <formula>"CW 3120-R2"</formula>
    </cfRule>
    <cfRule type="cellIs" dxfId="695" priority="698" stopIfTrue="1" operator="equal">
      <formula>"CW 3240-R7"</formula>
    </cfRule>
  </conditionalFormatting>
  <conditionalFormatting sqref="D539">
    <cfRule type="cellIs" dxfId="694" priority="693" stopIfTrue="1" operator="equal">
      <formula>"CW 2130-R11"</formula>
    </cfRule>
    <cfRule type="cellIs" dxfId="693" priority="694" stopIfTrue="1" operator="equal">
      <formula>"CW 3120-R2"</formula>
    </cfRule>
    <cfRule type="cellIs" dxfId="692" priority="695" stopIfTrue="1" operator="equal">
      <formula>"CW 3240-R7"</formula>
    </cfRule>
  </conditionalFormatting>
  <conditionalFormatting sqref="D540">
    <cfRule type="cellIs" dxfId="691" priority="690" stopIfTrue="1" operator="equal">
      <formula>"CW 2130-R11"</formula>
    </cfRule>
    <cfRule type="cellIs" dxfId="690" priority="691" stopIfTrue="1" operator="equal">
      <formula>"CW 3120-R2"</formula>
    </cfRule>
    <cfRule type="cellIs" dxfId="689" priority="692" stopIfTrue="1" operator="equal">
      <formula>"CW 3240-R7"</formula>
    </cfRule>
  </conditionalFormatting>
  <conditionalFormatting sqref="D541">
    <cfRule type="cellIs" dxfId="688" priority="687" stopIfTrue="1" operator="equal">
      <formula>"CW 2130-R11"</formula>
    </cfRule>
    <cfRule type="cellIs" dxfId="687" priority="688" stopIfTrue="1" operator="equal">
      <formula>"CW 3120-R2"</formula>
    </cfRule>
    <cfRule type="cellIs" dxfId="686" priority="689" stopIfTrue="1" operator="equal">
      <formula>"CW 3240-R7"</formula>
    </cfRule>
  </conditionalFormatting>
  <conditionalFormatting sqref="D543:D546">
    <cfRule type="cellIs" dxfId="685" priority="684" stopIfTrue="1" operator="equal">
      <formula>"CW 2130-R11"</formula>
    </cfRule>
    <cfRule type="cellIs" dxfId="684" priority="685" stopIfTrue="1" operator="equal">
      <formula>"CW 3120-R2"</formula>
    </cfRule>
    <cfRule type="cellIs" dxfId="683" priority="686" stopIfTrue="1" operator="equal">
      <formula>"CW 3240-R7"</formula>
    </cfRule>
  </conditionalFormatting>
  <conditionalFormatting sqref="D547">
    <cfRule type="cellIs" dxfId="682" priority="681" stopIfTrue="1" operator="equal">
      <formula>"CW 2130-R11"</formula>
    </cfRule>
    <cfRule type="cellIs" dxfId="681" priority="682" stopIfTrue="1" operator="equal">
      <formula>"CW 3120-R2"</formula>
    </cfRule>
    <cfRule type="cellIs" dxfId="680" priority="683" stopIfTrue="1" operator="equal">
      <formula>"CW 3240-R7"</formula>
    </cfRule>
  </conditionalFormatting>
  <conditionalFormatting sqref="D548">
    <cfRule type="cellIs" dxfId="679" priority="678" stopIfTrue="1" operator="equal">
      <formula>"CW 2130-R11"</formula>
    </cfRule>
    <cfRule type="cellIs" dxfId="678" priority="679" stopIfTrue="1" operator="equal">
      <formula>"CW 3120-R2"</formula>
    </cfRule>
    <cfRule type="cellIs" dxfId="677" priority="680" stopIfTrue="1" operator="equal">
      <formula>"CW 3240-R7"</formula>
    </cfRule>
  </conditionalFormatting>
  <conditionalFormatting sqref="D549:D550">
    <cfRule type="cellIs" dxfId="676" priority="675" stopIfTrue="1" operator="equal">
      <formula>"CW 2130-R11"</formula>
    </cfRule>
    <cfRule type="cellIs" dxfId="675" priority="676" stopIfTrue="1" operator="equal">
      <formula>"CW 3120-R2"</formula>
    </cfRule>
    <cfRule type="cellIs" dxfId="674" priority="677" stopIfTrue="1" operator="equal">
      <formula>"CW 3240-R7"</formula>
    </cfRule>
  </conditionalFormatting>
  <conditionalFormatting sqref="D551">
    <cfRule type="cellIs" dxfId="673" priority="672" stopIfTrue="1" operator="equal">
      <formula>"CW 2130-R11"</formula>
    </cfRule>
    <cfRule type="cellIs" dxfId="672" priority="673" stopIfTrue="1" operator="equal">
      <formula>"CW 3120-R2"</formula>
    </cfRule>
    <cfRule type="cellIs" dxfId="671" priority="674" stopIfTrue="1" operator="equal">
      <formula>"CW 3240-R7"</formula>
    </cfRule>
  </conditionalFormatting>
  <conditionalFormatting sqref="D552">
    <cfRule type="cellIs" dxfId="670" priority="669" stopIfTrue="1" operator="equal">
      <formula>"CW 2130-R11"</formula>
    </cfRule>
    <cfRule type="cellIs" dxfId="669" priority="670" stopIfTrue="1" operator="equal">
      <formula>"CW 3120-R2"</formula>
    </cfRule>
    <cfRule type="cellIs" dxfId="668" priority="671" stopIfTrue="1" operator="equal">
      <formula>"CW 3240-R7"</formula>
    </cfRule>
  </conditionalFormatting>
  <conditionalFormatting sqref="D556">
    <cfRule type="cellIs" dxfId="667" priority="666" stopIfTrue="1" operator="equal">
      <formula>"CW 2130-R11"</formula>
    </cfRule>
    <cfRule type="cellIs" dxfId="666" priority="667" stopIfTrue="1" operator="equal">
      <formula>"CW 3120-R2"</formula>
    </cfRule>
    <cfRule type="cellIs" dxfId="665" priority="668" stopIfTrue="1" operator="equal">
      <formula>"CW 3240-R7"</formula>
    </cfRule>
  </conditionalFormatting>
  <conditionalFormatting sqref="D557">
    <cfRule type="cellIs" dxfId="664" priority="663" stopIfTrue="1" operator="equal">
      <formula>"CW 2130-R11"</formula>
    </cfRule>
    <cfRule type="cellIs" dxfId="663" priority="664" stopIfTrue="1" operator="equal">
      <formula>"CW 3120-R2"</formula>
    </cfRule>
    <cfRule type="cellIs" dxfId="662" priority="665" stopIfTrue="1" operator="equal">
      <formula>"CW 3240-R7"</formula>
    </cfRule>
  </conditionalFormatting>
  <conditionalFormatting sqref="D558:D561">
    <cfRule type="cellIs" dxfId="661" priority="660" stopIfTrue="1" operator="equal">
      <formula>"CW 2130-R11"</formula>
    </cfRule>
    <cfRule type="cellIs" dxfId="660" priority="661" stopIfTrue="1" operator="equal">
      <formula>"CW 3120-R2"</formula>
    </cfRule>
    <cfRule type="cellIs" dxfId="659" priority="662" stopIfTrue="1" operator="equal">
      <formula>"CW 3240-R7"</formula>
    </cfRule>
  </conditionalFormatting>
  <conditionalFormatting sqref="D562:D565">
    <cfRule type="cellIs" dxfId="658" priority="657" stopIfTrue="1" operator="equal">
      <formula>"CW 2130-R11"</formula>
    </cfRule>
    <cfRule type="cellIs" dxfId="657" priority="658" stopIfTrue="1" operator="equal">
      <formula>"CW 3120-R2"</formula>
    </cfRule>
    <cfRule type="cellIs" dxfId="656" priority="659" stopIfTrue="1" operator="equal">
      <formula>"CW 3240-R7"</formula>
    </cfRule>
  </conditionalFormatting>
  <conditionalFormatting sqref="D566">
    <cfRule type="cellIs" dxfId="655" priority="654" stopIfTrue="1" operator="equal">
      <formula>"CW 2130-R11"</formula>
    </cfRule>
    <cfRule type="cellIs" dxfId="654" priority="655" stopIfTrue="1" operator="equal">
      <formula>"CW 3120-R2"</formula>
    </cfRule>
    <cfRule type="cellIs" dxfId="653" priority="656" stopIfTrue="1" operator="equal">
      <formula>"CW 3240-R7"</formula>
    </cfRule>
  </conditionalFormatting>
  <conditionalFormatting sqref="D567">
    <cfRule type="cellIs" dxfId="652" priority="651" stopIfTrue="1" operator="equal">
      <formula>"CW 2130-R11"</formula>
    </cfRule>
    <cfRule type="cellIs" dxfId="651" priority="652" stopIfTrue="1" operator="equal">
      <formula>"CW 3120-R2"</formula>
    </cfRule>
    <cfRule type="cellIs" dxfId="650" priority="653" stopIfTrue="1" operator="equal">
      <formula>"CW 3240-R7"</formula>
    </cfRule>
  </conditionalFormatting>
  <conditionalFormatting sqref="D568">
    <cfRule type="cellIs" dxfId="649" priority="648" stopIfTrue="1" operator="equal">
      <formula>"CW 2130-R11"</formula>
    </cfRule>
    <cfRule type="cellIs" dxfId="648" priority="649" stopIfTrue="1" operator="equal">
      <formula>"CW 3120-R2"</formula>
    </cfRule>
    <cfRule type="cellIs" dxfId="647" priority="650" stopIfTrue="1" operator="equal">
      <formula>"CW 3240-R7"</formula>
    </cfRule>
  </conditionalFormatting>
  <conditionalFormatting sqref="D569:D570">
    <cfRule type="cellIs" dxfId="646" priority="645" stopIfTrue="1" operator="equal">
      <formula>"CW 2130-R11"</formula>
    </cfRule>
    <cfRule type="cellIs" dxfId="645" priority="646" stopIfTrue="1" operator="equal">
      <formula>"CW 3120-R2"</formula>
    </cfRule>
    <cfRule type="cellIs" dxfId="644" priority="647" stopIfTrue="1" operator="equal">
      <formula>"CW 3240-R7"</formula>
    </cfRule>
  </conditionalFormatting>
  <conditionalFormatting sqref="D571:D572">
    <cfRule type="cellIs" dxfId="643" priority="642" stopIfTrue="1" operator="equal">
      <formula>"CW 2130-R11"</formula>
    </cfRule>
    <cfRule type="cellIs" dxfId="642" priority="643" stopIfTrue="1" operator="equal">
      <formula>"CW 3120-R2"</formula>
    </cfRule>
    <cfRule type="cellIs" dxfId="641" priority="644" stopIfTrue="1" operator="equal">
      <formula>"CW 3240-R7"</formula>
    </cfRule>
  </conditionalFormatting>
  <conditionalFormatting sqref="D573">
    <cfRule type="cellIs" dxfId="640" priority="639" stopIfTrue="1" operator="equal">
      <formula>"CW 2130-R11"</formula>
    </cfRule>
    <cfRule type="cellIs" dxfId="639" priority="640" stopIfTrue="1" operator="equal">
      <formula>"CW 3120-R2"</formula>
    </cfRule>
    <cfRule type="cellIs" dxfId="638" priority="641" stopIfTrue="1" operator="equal">
      <formula>"CW 3240-R7"</formula>
    </cfRule>
  </conditionalFormatting>
  <conditionalFormatting sqref="D584">
    <cfRule type="cellIs" dxfId="637" priority="636" stopIfTrue="1" operator="equal">
      <formula>"CW 2130-R11"</formula>
    </cfRule>
    <cfRule type="cellIs" dxfId="636" priority="637" stopIfTrue="1" operator="equal">
      <formula>"CW 3120-R2"</formula>
    </cfRule>
    <cfRule type="cellIs" dxfId="635" priority="638" stopIfTrue="1" operator="equal">
      <formula>"CW 3240-R7"</formula>
    </cfRule>
  </conditionalFormatting>
  <conditionalFormatting sqref="D585">
    <cfRule type="cellIs" dxfId="634" priority="633" stopIfTrue="1" operator="equal">
      <formula>"CW 2130-R11"</formula>
    </cfRule>
    <cfRule type="cellIs" dxfId="633" priority="634" stopIfTrue="1" operator="equal">
      <formula>"CW 3120-R2"</formula>
    </cfRule>
    <cfRule type="cellIs" dxfId="632" priority="635" stopIfTrue="1" operator="equal">
      <formula>"CW 3240-R7"</formula>
    </cfRule>
  </conditionalFormatting>
  <conditionalFormatting sqref="D586">
    <cfRule type="cellIs" dxfId="631" priority="630" stopIfTrue="1" operator="equal">
      <formula>"CW 2130-R11"</formula>
    </cfRule>
    <cfRule type="cellIs" dxfId="630" priority="631" stopIfTrue="1" operator="equal">
      <formula>"CW 3120-R2"</formula>
    </cfRule>
    <cfRule type="cellIs" dxfId="629" priority="632" stopIfTrue="1" operator="equal">
      <formula>"CW 3240-R7"</formula>
    </cfRule>
  </conditionalFormatting>
  <conditionalFormatting sqref="D587">
    <cfRule type="cellIs" dxfId="628" priority="627" stopIfTrue="1" operator="equal">
      <formula>"CW 2130-R11"</formula>
    </cfRule>
    <cfRule type="cellIs" dxfId="627" priority="628" stopIfTrue="1" operator="equal">
      <formula>"CW 3120-R2"</formula>
    </cfRule>
    <cfRule type="cellIs" dxfId="626" priority="629" stopIfTrue="1" operator="equal">
      <formula>"CW 3240-R7"</formula>
    </cfRule>
  </conditionalFormatting>
  <conditionalFormatting sqref="D588">
    <cfRule type="cellIs" dxfId="625" priority="624" stopIfTrue="1" operator="equal">
      <formula>"CW 2130-R11"</formula>
    </cfRule>
    <cfRule type="cellIs" dxfId="624" priority="625" stopIfTrue="1" operator="equal">
      <formula>"CW 3120-R2"</formula>
    </cfRule>
    <cfRule type="cellIs" dxfId="623" priority="626" stopIfTrue="1" operator="equal">
      <formula>"CW 3240-R7"</formula>
    </cfRule>
  </conditionalFormatting>
  <conditionalFormatting sqref="D589">
    <cfRule type="cellIs" dxfId="622" priority="621" stopIfTrue="1" operator="equal">
      <formula>"CW 2130-R11"</formula>
    </cfRule>
    <cfRule type="cellIs" dxfId="621" priority="622" stopIfTrue="1" operator="equal">
      <formula>"CW 3120-R2"</formula>
    </cfRule>
    <cfRule type="cellIs" dxfId="620" priority="623" stopIfTrue="1" operator="equal">
      <formula>"CW 3240-R7"</formula>
    </cfRule>
  </conditionalFormatting>
  <conditionalFormatting sqref="D591">
    <cfRule type="cellIs" dxfId="619" priority="618" stopIfTrue="1" operator="equal">
      <formula>"CW 2130-R11"</formula>
    </cfRule>
    <cfRule type="cellIs" dxfId="618" priority="619" stopIfTrue="1" operator="equal">
      <formula>"CW 3120-R2"</formula>
    </cfRule>
    <cfRule type="cellIs" dxfId="617" priority="620" stopIfTrue="1" operator="equal">
      <formula>"CW 3240-R7"</formula>
    </cfRule>
  </conditionalFormatting>
  <conditionalFormatting sqref="D593">
    <cfRule type="cellIs" dxfId="616" priority="616" stopIfTrue="1" operator="equal">
      <formula>"CW 3120-R2"</formula>
    </cfRule>
    <cfRule type="cellIs" dxfId="615" priority="617" stopIfTrue="1" operator="equal">
      <formula>"CW 3240-R7"</formula>
    </cfRule>
  </conditionalFormatting>
  <conditionalFormatting sqref="D594">
    <cfRule type="cellIs" dxfId="614" priority="613" stopIfTrue="1" operator="equal">
      <formula>"CW 2130-R11"</formula>
    </cfRule>
    <cfRule type="cellIs" dxfId="613" priority="614" stopIfTrue="1" operator="equal">
      <formula>"CW 3120-R2"</formula>
    </cfRule>
    <cfRule type="cellIs" dxfId="612" priority="615" stopIfTrue="1" operator="equal">
      <formula>"CW 3240-R7"</formula>
    </cfRule>
  </conditionalFormatting>
  <conditionalFormatting sqref="D595:D597">
    <cfRule type="cellIs" dxfId="611" priority="611" stopIfTrue="1" operator="equal">
      <formula>"CW 3120-R2"</formula>
    </cfRule>
    <cfRule type="cellIs" dxfId="610" priority="612" stopIfTrue="1" operator="equal">
      <formula>"CW 3240-R7"</formula>
    </cfRule>
  </conditionalFormatting>
  <conditionalFormatting sqref="D599:D600">
    <cfRule type="cellIs" dxfId="609" priority="608" stopIfTrue="1" operator="equal">
      <formula>"CW 2130-R11"</formula>
    </cfRule>
    <cfRule type="cellIs" dxfId="608" priority="609" stopIfTrue="1" operator="equal">
      <formula>"CW 3120-R2"</formula>
    </cfRule>
    <cfRule type="cellIs" dxfId="607" priority="610" stopIfTrue="1" operator="equal">
      <formula>"CW 3240-R7"</formula>
    </cfRule>
  </conditionalFormatting>
  <conditionalFormatting sqref="D598">
    <cfRule type="cellIs" dxfId="606" priority="606" stopIfTrue="1" operator="equal">
      <formula>"CW 3120-R2"</formula>
    </cfRule>
    <cfRule type="cellIs" dxfId="605" priority="607" stopIfTrue="1" operator="equal">
      <formula>"CW 3240-R7"</formula>
    </cfRule>
  </conditionalFormatting>
  <conditionalFormatting sqref="D602">
    <cfRule type="cellIs" dxfId="604" priority="601" stopIfTrue="1" operator="equal">
      <formula>"CW 2130-R11"</formula>
    </cfRule>
    <cfRule type="cellIs" dxfId="603" priority="602" stopIfTrue="1" operator="equal">
      <formula>"CW 3120-R2"</formula>
    </cfRule>
    <cfRule type="cellIs" dxfId="602" priority="603" stopIfTrue="1" operator="equal">
      <formula>"CW 3240-R7"</formula>
    </cfRule>
  </conditionalFormatting>
  <conditionalFormatting sqref="D601">
    <cfRule type="cellIs" dxfId="601" priority="604" stopIfTrue="1" operator="equal">
      <formula>"CW 3120-R2"</formula>
    </cfRule>
    <cfRule type="cellIs" dxfId="600" priority="605" stopIfTrue="1" operator="equal">
      <formula>"CW 3240-R7"</formula>
    </cfRule>
  </conditionalFormatting>
  <conditionalFormatting sqref="D606:D607">
    <cfRule type="cellIs" dxfId="599" priority="599" stopIfTrue="1" operator="equal">
      <formula>"CW 3120-R2"</formula>
    </cfRule>
    <cfRule type="cellIs" dxfId="598" priority="600" stopIfTrue="1" operator="equal">
      <formula>"CW 3240-R7"</formula>
    </cfRule>
  </conditionalFormatting>
  <conditionalFormatting sqref="D608">
    <cfRule type="cellIs" dxfId="597" priority="597" stopIfTrue="1" operator="equal">
      <formula>"CW 3120-R2"</formula>
    </cfRule>
    <cfRule type="cellIs" dxfId="596" priority="598" stopIfTrue="1" operator="equal">
      <formula>"CW 3240-R7"</formula>
    </cfRule>
  </conditionalFormatting>
  <conditionalFormatting sqref="D609">
    <cfRule type="cellIs" dxfId="595" priority="595" stopIfTrue="1" operator="equal">
      <formula>"CW 2130-R11"</formula>
    </cfRule>
    <cfRule type="cellIs" dxfId="594" priority="596" stopIfTrue="1" operator="equal">
      <formula>"CW 3240-R7"</formula>
    </cfRule>
  </conditionalFormatting>
  <conditionalFormatting sqref="D611">
    <cfRule type="cellIs" dxfId="593" priority="592" stopIfTrue="1" operator="equal">
      <formula>"CW 2130-R11"</formula>
    </cfRule>
    <cfRule type="cellIs" dxfId="592" priority="593" stopIfTrue="1" operator="equal">
      <formula>"CW 3120-R2"</formula>
    </cfRule>
    <cfRule type="cellIs" dxfId="591" priority="594" stopIfTrue="1" operator="equal">
      <formula>"CW 3240-R7"</formula>
    </cfRule>
  </conditionalFormatting>
  <conditionalFormatting sqref="D612">
    <cfRule type="cellIs" dxfId="590" priority="589" stopIfTrue="1" operator="equal">
      <formula>"CW 2130-R11"</formula>
    </cfRule>
    <cfRule type="cellIs" dxfId="589" priority="590" stopIfTrue="1" operator="equal">
      <formula>"CW 3120-R2"</formula>
    </cfRule>
    <cfRule type="cellIs" dxfId="588" priority="591" stopIfTrue="1" operator="equal">
      <formula>"CW 3240-R7"</formula>
    </cfRule>
  </conditionalFormatting>
  <conditionalFormatting sqref="D614:D616">
    <cfRule type="cellIs" dxfId="587" priority="586" stopIfTrue="1" operator="equal">
      <formula>"CW 2130-R11"</formula>
    </cfRule>
    <cfRule type="cellIs" dxfId="586" priority="587" stopIfTrue="1" operator="equal">
      <formula>"CW 3120-R2"</formula>
    </cfRule>
    <cfRule type="cellIs" dxfId="585" priority="588" stopIfTrue="1" operator="equal">
      <formula>"CW 3240-R7"</formula>
    </cfRule>
  </conditionalFormatting>
  <conditionalFormatting sqref="D617">
    <cfRule type="cellIs" dxfId="584" priority="583" stopIfTrue="1" operator="equal">
      <formula>"CW 2130-R11"</formula>
    </cfRule>
    <cfRule type="cellIs" dxfId="583" priority="584" stopIfTrue="1" operator="equal">
      <formula>"CW 3120-R2"</formula>
    </cfRule>
    <cfRule type="cellIs" dxfId="582" priority="585" stopIfTrue="1" operator="equal">
      <formula>"CW 3240-R7"</formula>
    </cfRule>
  </conditionalFormatting>
  <conditionalFormatting sqref="D619:D621">
    <cfRule type="cellIs" dxfId="581" priority="580" stopIfTrue="1" operator="equal">
      <formula>"CW 2130-R11"</formula>
    </cfRule>
    <cfRule type="cellIs" dxfId="580" priority="581" stopIfTrue="1" operator="equal">
      <formula>"CW 3120-R2"</formula>
    </cfRule>
    <cfRule type="cellIs" dxfId="579" priority="582" stopIfTrue="1" operator="equal">
      <formula>"CW 3240-R7"</formula>
    </cfRule>
  </conditionalFormatting>
  <conditionalFormatting sqref="D626">
    <cfRule type="cellIs" dxfId="578" priority="577" stopIfTrue="1" operator="equal">
      <formula>"CW 2130-R11"</formula>
    </cfRule>
    <cfRule type="cellIs" dxfId="577" priority="578" stopIfTrue="1" operator="equal">
      <formula>"CW 3120-R2"</formula>
    </cfRule>
    <cfRule type="cellIs" dxfId="576" priority="579" stopIfTrue="1" operator="equal">
      <formula>"CW 3240-R7"</formula>
    </cfRule>
  </conditionalFormatting>
  <conditionalFormatting sqref="D627">
    <cfRule type="cellIs" dxfId="575" priority="574" stopIfTrue="1" operator="equal">
      <formula>"CW 2130-R11"</formula>
    </cfRule>
    <cfRule type="cellIs" dxfId="574" priority="575" stopIfTrue="1" operator="equal">
      <formula>"CW 3120-R2"</formula>
    </cfRule>
    <cfRule type="cellIs" dxfId="573" priority="576" stopIfTrue="1" operator="equal">
      <formula>"CW 3240-R7"</formula>
    </cfRule>
  </conditionalFormatting>
  <conditionalFormatting sqref="D628">
    <cfRule type="cellIs" dxfId="572" priority="571" stopIfTrue="1" operator="equal">
      <formula>"CW 2130-R11"</formula>
    </cfRule>
    <cfRule type="cellIs" dxfId="571" priority="572" stopIfTrue="1" operator="equal">
      <formula>"CW 3120-R2"</formula>
    </cfRule>
    <cfRule type="cellIs" dxfId="570" priority="573" stopIfTrue="1" operator="equal">
      <formula>"CW 3240-R7"</formula>
    </cfRule>
  </conditionalFormatting>
  <conditionalFormatting sqref="D629">
    <cfRule type="cellIs" dxfId="569" priority="568" stopIfTrue="1" operator="equal">
      <formula>"CW 2130-R11"</formula>
    </cfRule>
    <cfRule type="cellIs" dxfId="568" priority="569" stopIfTrue="1" operator="equal">
      <formula>"CW 3120-R2"</formula>
    </cfRule>
    <cfRule type="cellIs" dxfId="567" priority="570" stopIfTrue="1" operator="equal">
      <formula>"CW 3240-R7"</formula>
    </cfRule>
  </conditionalFormatting>
  <conditionalFormatting sqref="D635">
    <cfRule type="cellIs" dxfId="566" priority="565" stopIfTrue="1" operator="equal">
      <formula>"CW 2130-R11"</formula>
    </cfRule>
    <cfRule type="cellIs" dxfId="565" priority="566" stopIfTrue="1" operator="equal">
      <formula>"CW 3120-R2"</formula>
    </cfRule>
    <cfRule type="cellIs" dxfId="564" priority="567" stopIfTrue="1" operator="equal">
      <formula>"CW 3240-R7"</formula>
    </cfRule>
  </conditionalFormatting>
  <conditionalFormatting sqref="D636">
    <cfRule type="cellIs" dxfId="563" priority="562" stopIfTrue="1" operator="equal">
      <formula>"CW 2130-R11"</formula>
    </cfRule>
    <cfRule type="cellIs" dxfId="562" priority="563" stopIfTrue="1" operator="equal">
      <formula>"CW 3120-R2"</formula>
    </cfRule>
    <cfRule type="cellIs" dxfId="561" priority="564" stopIfTrue="1" operator="equal">
      <formula>"CW 3240-R7"</formula>
    </cfRule>
  </conditionalFormatting>
  <conditionalFormatting sqref="D637:D638">
    <cfRule type="cellIs" dxfId="560" priority="559" stopIfTrue="1" operator="equal">
      <formula>"CW 2130-R11"</formula>
    </cfRule>
    <cfRule type="cellIs" dxfId="559" priority="560" stopIfTrue="1" operator="equal">
      <formula>"CW 3120-R2"</formula>
    </cfRule>
    <cfRule type="cellIs" dxfId="558" priority="561" stopIfTrue="1" operator="equal">
      <formula>"CW 3240-R7"</formula>
    </cfRule>
  </conditionalFormatting>
  <conditionalFormatting sqref="D639">
    <cfRule type="cellIs" dxfId="557" priority="556" stopIfTrue="1" operator="equal">
      <formula>"CW 2130-R11"</formula>
    </cfRule>
    <cfRule type="cellIs" dxfId="556" priority="557" stopIfTrue="1" operator="equal">
      <formula>"CW 3120-R2"</formula>
    </cfRule>
    <cfRule type="cellIs" dxfId="555" priority="558" stopIfTrue="1" operator="equal">
      <formula>"CW 3240-R7"</formula>
    </cfRule>
  </conditionalFormatting>
  <conditionalFormatting sqref="D640">
    <cfRule type="cellIs" dxfId="554" priority="553" stopIfTrue="1" operator="equal">
      <formula>"CW 2130-R11"</formula>
    </cfRule>
    <cfRule type="cellIs" dxfId="553" priority="554" stopIfTrue="1" operator="equal">
      <formula>"CW 3120-R2"</formula>
    </cfRule>
    <cfRule type="cellIs" dxfId="552" priority="555" stopIfTrue="1" operator="equal">
      <formula>"CW 3240-R7"</formula>
    </cfRule>
  </conditionalFormatting>
  <conditionalFormatting sqref="D644">
    <cfRule type="cellIs" dxfId="551" priority="550" stopIfTrue="1" operator="equal">
      <formula>"CW 2130-R11"</formula>
    </cfRule>
    <cfRule type="cellIs" dxfId="550" priority="551" stopIfTrue="1" operator="equal">
      <formula>"CW 3120-R2"</formula>
    </cfRule>
    <cfRule type="cellIs" dxfId="549" priority="552" stopIfTrue="1" operator="equal">
      <formula>"CW 3240-R7"</formula>
    </cfRule>
  </conditionalFormatting>
  <conditionalFormatting sqref="D645">
    <cfRule type="cellIs" dxfId="548" priority="547" stopIfTrue="1" operator="equal">
      <formula>"CW 2130-R11"</formula>
    </cfRule>
    <cfRule type="cellIs" dxfId="547" priority="548" stopIfTrue="1" operator="equal">
      <formula>"CW 3120-R2"</formula>
    </cfRule>
    <cfRule type="cellIs" dxfId="546" priority="549" stopIfTrue="1" operator="equal">
      <formula>"CW 3240-R7"</formula>
    </cfRule>
  </conditionalFormatting>
  <conditionalFormatting sqref="D649:D652">
    <cfRule type="cellIs" dxfId="545" priority="544" stopIfTrue="1" operator="equal">
      <formula>"CW 2130-R11"</formula>
    </cfRule>
    <cfRule type="cellIs" dxfId="544" priority="545" stopIfTrue="1" operator="equal">
      <formula>"CW 3120-R2"</formula>
    </cfRule>
    <cfRule type="cellIs" dxfId="543" priority="546" stopIfTrue="1" operator="equal">
      <formula>"CW 3240-R7"</formula>
    </cfRule>
  </conditionalFormatting>
  <conditionalFormatting sqref="D653">
    <cfRule type="cellIs" dxfId="542" priority="541" stopIfTrue="1" operator="equal">
      <formula>"CW 2130-R11"</formula>
    </cfRule>
    <cfRule type="cellIs" dxfId="541" priority="542" stopIfTrue="1" operator="equal">
      <formula>"CW 3120-R2"</formula>
    </cfRule>
    <cfRule type="cellIs" dxfId="540" priority="543" stopIfTrue="1" operator="equal">
      <formula>"CW 3240-R7"</formula>
    </cfRule>
  </conditionalFormatting>
  <conditionalFormatting sqref="D654">
    <cfRule type="cellIs" dxfId="539" priority="538" stopIfTrue="1" operator="equal">
      <formula>"CW 2130-R11"</formula>
    </cfRule>
    <cfRule type="cellIs" dxfId="538" priority="539" stopIfTrue="1" operator="equal">
      <formula>"CW 3120-R2"</formula>
    </cfRule>
    <cfRule type="cellIs" dxfId="537" priority="540" stopIfTrue="1" operator="equal">
      <formula>"CW 3240-R7"</formula>
    </cfRule>
  </conditionalFormatting>
  <conditionalFormatting sqref="D655">
    <cfRule type="cellIs" dxfId="536" priority="535" stopIfTrue="1" operator="equal">
      <formula>"CW 2130-R11"</formula>
    </cfRule>
    <cfRule type="cellIs" dxfId="535" priority="536" stopIfTrue="1" operator="equal">
      <formula>"CW 3120-R2"</formula>
    </cfRule>
    <cfRule type="cellIs" dxfId="534" priority="537" stopIfTrue="1" operator="equal">
      <formula>"CW 3240-R7"</formula>
    </cfRule>
  </conditionalFormatting>
  <conditionalFormatting sqref="D656">
    <cfRule type="cellIs" dxfId="533" priority="532" stopIfTrue="1" operator="equal">
      <formula>"CW 2130-R11"</formula>
    </cfRule>
    <cfRule type="cellIs" dxfId="532" priority="533" stopIfTrue="1" operator="equal">
      <formula>"CW 3120-R2"</formula>
    </cfRule>
    <cfRule type="cellIs" dxfId="531" priority="534" stopIfTrue="1" operator="equal">
      <formula>"CW 3240-R7"</formula>
    </cfRule>
  </conditionalFormatting>
  <conditionalFormatting sqref="D657">
    <cfRule type="cellIs" dxfId="530" priority="529" stopIfTrue="1" operator="equal">
      <formula>"CW 2130-R11"</formula>
    </cfRule>
    <cfRule type="cellIs" dxfId="529" priority="530" stopIfTrue="1" operator="equal">
      <formula>"CW 3120-R2"</formula>
    </cfRule>
    <cfRule type="cellIs" dxfId="528" priority="531" stopIfTrue="1" operator="equal">
      <formula>"CW 3240-R7"</formula>
    </cfRule>
  </conditionalFormatting>
  <conditionalFormatting sqref="D658:D659">
    <cfRule type="cellIs" dxfId="527" priority="526" stopIfTrue="1" operator="equal">
      <formula>"CW 2130-R11"</formula>
    </cfRule>
    <cfRule type="cellIs" dxfId="526" priority="527" stopIfTrue="1" operator="equal">
      <formula>"CW 3120-R2"</formula>
    </cfRule>
    <cfRule type="cellIs" dxfId="525" priority="528" stopIfTrue="1" operator="equal">
      <formula>"CW 3240-R7"</formula>
    </cfRule>
  </conditionalFormatting>
  <conditionalFormatting sqref="D660:D661">
    <cfRule type="cellIs" dxfId="524" priority="523" stopIfTrue="1" operator="equal">
      <formula>"CW 2130-R11"</formula>
    </cfRule>
    <cfRule type="cellIs" dxfId="523" priority="524" stopIfTrue="1" operator="equal">
      <formula>"CW 3120-R2"</formula>
    </cfRule>
    <cfRule type="cellIs" dxfId="522" priority="525" stopIfTrue="1" operator="equal">
      <formula>"CW 3240-R7"</formula>
    </cfRule>
  </conditionalFormatting>
  <conditionalFormatting sqref="D662">
    <cfRule type="cellIs" dxfId="521" priority="520" stopIfTrue="1" operator="equal">
      <formula>"CW 2130-R11"</formula>
    </cfRule>
    <cfRule type="cellIs" dxfId="520" priority="521" stopIfTrue="1" operator="equal">
      <formula>"CW 3120-R2"</formula>
    </cfRule>
    <cfRule type="cellIs" dxfId="519" priority="522" stopIfTrue="1" operator="equal">
      <formula>"CW 3240-R7"</formula>
    </cfRule>
  </conditionalFormatting>
  <conditionalFormatting sqref="D663">
    <cfRule type="cellIs" dxfId="518" priority="517" stopIfTrue="1" operator="equal">
      <formula>"CW 2130-R11"</formula>
    </cfRule>
    <cfRule type="cellIs" dxfId="517" priority="518" stopIfTrue="1" operator="equal">
      <formula>"CW 3120-R2"</formula>
    </cfRule>
    <cfRule type="cellIs" dxfId="516" priority="519" stopIfTrue="1" operator="equal">
      <formula>"CW 3240-R7"</formula>
    </cfRule>
  </conditionalFormatting>
  <conditionalFormatting sqref="D664">
    <cfRule type="cellIs" dxfId="515" priority="514" stopIfTrue="1" operator="equal">
      <formula>"CW 2130-R11"</formula>
    </cfRule>
    <cfRule type="cellIs" dxfId="514" priority="515" stopIfTrue="1" operator="equal">
      <formula>"CW 3120-R2"</formula>
    </cfRule>
    <cfRule type="cellIs" dxfId="513" priority="516" stopIfTrue="1" operator="equal">
      <formula>"CW 3240-R7"</formula>
    </cfRule>
  </conditionalFormatting>
  <conditionalFormatting sqref="D665">
    <cfRule type="cellIs" dxfId="512" priority="511" stopIfTrue="1" operator="equal">
      <formula>"CW 2130-R11"</formula>
    </cfRule>
    <cfRule type="cellIs" dxfId="511" priority="512" stopIfTrue="1" operator="equal">
      <formula>"CW 3120-R2"</formula>
    </cfRule>
    <cfRule type="cellIs" dxfId="510" priority="513" stopIfTrue="1" operator="equal">
      <formula>"CW 3240-R7"</formula>
    </cfRule>
  </conditionalFormatting>
  <conditionalFormatting sqref="D666">
    <cfRule type="cellIs" dxfId="509" priority="508" stopIfTrue="1" operator="equal">
      <formula>"CW 2130-R11"</formula>
    </cfRule>
    <cfRule type="cellIs" dxfId="508" priority="509" stopIfTrue="1" operator="equal">
      <formula>"CW 3120-R2"</formula>
    </cfRule>
    <cfRule type="cellIs" dxfId="507" priority="510" stopIfTrue="1" operator="equal">
      <formula>"CW 3240-R7"</formula>
    </cfRule>
  </conditionalFormatting>
  <conditionalFormatting sqref="D667:D670">
    <cfRule type="cellIs" dxfId="506" priority="505" stopIfTrue="1" operator="equal">
      <formula>"CW 2130-R11"</formula>
    </cfRule>
    <cfRule type="cellIs" dxfId="505" priority="506" stopIfTrue="1" operator="equal">
      <formula>"CW 3120-R2"</formula>
    </cfRule>
    <cfRule type="cellIs" dxfId="504" priority="507" stopIfTrue="1" operator="equal">
      <formula>"CW 3240-R7"</formula>
    </cfRule>
  </conditionalFormatting>
  <conditionalFormatting sqref="D671:D672">
    <cfRule type="cellIs" dxfId="503" priority="502" stopIfTrue="1" operator="equal">
      <formula>"CW 2130-R11"</formula>
    </cfRule>
    <cfRule type="cellIs" dxfId="502" priority="503" stopIfTrue="1" operator="equal">
      <formula>"CW 3120-R2"</formula>
    </cfRule>
    <cfRule type="cellIs" dxfId="501" priority="504" stopIfTrue="1" operator="equal">
      <formula>"CW 3240-R7"</formula>
    </cfRule>
  </conditionalFormatting>
  <conditionalFormatting sqref="D673:D675">
    <cfRule type="cellIs" dxfId="500" priority="499" stopIfTrue="1" operator="equal">
      <formula>"CW 2130-R11"</formula>
    </cfRule>
    <cfRule type="cellIs" dxfId="499" priority="500" stopIfTrue="1" operator="equal">
      <formula>"CW 3120-R2"</formula>
    </cfRule>
    <cfRule type="cellIs" dxfId="498" priority="501" stopIfTrue="1" operator="equal">
      <formula>"CW 3240-R7"</formula>
    </cfRule>
  </conditionalFormatting>
  <conditionalFormatting sqref="D688">
    <cfRule type="cellIs" dxfId="497" priority="496" stopIfTrue="1" operator="equal">
      <formula>"CW 2130-R11"</formula>
    </cfRule>
    <cfRule type="cellIs" dxfId="496" priority="497" stopIfTrue="1" operator="equal">
      <formula>"CW 3120-R2"</formula>
    </cfRule>
    <cfRule type="cellIs" dxfId="495" priority="498" stopIfTrue="1" operator="equal">
      <formula>"CW 3240-R7"</formula>
    </cfRule>
  </conditionalFormatting>
  <conditionalFormatting sqref="D690">
    <cfRule type="cellIs" dxfId="494" priority="494" stopIfTrue="1" operator="equal">
      <formula>"CW 3120-R2"</formula>
    </cfRule>
    <cfRule type="cellIs" dxfId="493" priority="495" stopIfTrue="1" operator="equal">
      <formula>"CW 3240-R7"</formula>
    </cfRule>
  </conditionalFormatting>
  <conditionalFormatting sqref="D691">
    <cfRule type="cellIs" dxfId="492" priority="491" stopIfTrue="1" operator="equal">
      <formula>"CW 2130-R11"</formula>
    </cfRule>
    <cfRule type="cellIs" dxfId="491" priority="492" stopIfTrue="1" operator="equal">
      <formula>"CW 3120-R2"</formula>
    </cfRule>
    <cfRule type="cellIs" dxfId="490" priority="493" stopIfTrue="1" operator="equal">
      <formula>"CW 3240-R7"</formula>
    </cfRule>
  </conditionalFormatting>
  <conditionalFormatting sqref="D692:D694">
    <cfRule type="cellIs" dxfId="489" priority="489" stopIfTrue="1" operator="equal">
      <formula>"CW 3120-R2"</formula>
    </cfRule>
    <cfRule type="cellIs" dxfId="488" priority="490" stopIfTrue="1" operator="equal">
      <formula>"CW 3240-R7"</formula>
    </cfRule>
  </conditionalFormatting>
  <conditionalFormatting sqref="D696:D698">
    <cfRule type="cellIs" dxfId="487" priority="486" stopIfTrue="1" operator="equal">
      <formula>"CW 2130-R11"</formula>
    </cfRule>
    <cfRule type="cellIs" dxfId="486" priority="487" stopIfTrue="1" operator="equal">
      <formula>"CW 3120-R2"</formula>
    </cfRule>
    <cfRule type="cellIs" dxfId="485" priority="488" stopIfTrue="1" operator="equal">
      <formula>"CW 3240-R7"</formula>
    </cfRule>
  </conditionalFormatting>
  <conditionalFormatting sqref="D695">
    <cfRule type="cellIs" dxfId="484" priority="484" stopIfTrue="1" operator="equal">
      <formula>"CW 3120-R2"</formula>
    </cfRule>
    <cfRule type="cellIs" dxfId="483" priority="485" stopIfTrue="1" operator="equal">
      <formula>"CW 3240-R7"</formula>
    </cfRule>
  </conditionalFormatting>
  <conditionalFormatting sqref="D703:D704">
    <cfRule type="cellIs" dxfId="482" priority="482" stopIfTrue="1" operator="equal">
      <formula>"CW 3120-R2"</formula>
    </cfRule>
    <cfRule type="cellIs" dxfId="481" priority="483" stopIfTrue="1" operator="equal">
      <formula>"CW 3240-R7"</formula>
    </cfRule>
  </conditionalFormatting>
  <conditionalFormatting sqref="D705">
    <cfRule type="cellIs" dxfId="480" priority="480" stopIfTrue="1" operator="equal">
      <formula>"CW 3120-R2"</formula>
    </cfRule>
    <cfRule type="cellIs" dxfId="479" priority="481" stopIfTrue="1" operator="equal">
      <formula>"CW 3240-R7"</formula>
    </cfRule>
  </conditionalFormatting>
  <conditionalFormatting sqref="D706">
    <cfRule type="cellIs" dxfId="478" priority="478" stopIfTrue="1" operator="equal">
      <formula>"CW 2130-R11"</formula>
    </cfRule>
    <cfRule type="cellIs" dxfId="477" priority="479" stopIfTrue="1" operator="equal">
      <formula>"CW 3240-R7"</formula>
    </cfRule>
  </conditionalFormatting>
  <conditionalFormatting sqref="D710">
    <cfRule type="cellIs" dxfId="476" priority="473" stopIfTrue="1" operator="equal">
      <formula>"CW 2130-R11"</formula>
    </cfRule>
    <cfRule type="cellIs" dxfId="475" priority="474" stopIfTrue="1" operator="equal">
      <formula>"CW 3120-R2"</formula>
    </cfRule>
    <cfRule type="cellIs" dxfId="474" priority="475" stopIfTrue="1" operator="equal">
      <formula>"CW 3240-R7"</formula>
    </cfRule>
  </conditionalFormatting>
  <conditionalFormatting sqref="D709">
    <cfRule type="cellIs" dxfId="473" priority="476" stopIfTrue="1" operator="equal">
      <formula>"CW 3120-R2"</formula>
    </cfRule>
    <cfRule type="cellIs" dxfId="472" priority="477" stopIfTrue="1" operator="equal">
      <formula>"CW 3240-R7"</formula>
    </cfRule>
  </conditionalFormatting>
  <conditionalFormatting sqref="D708">
    <cfRule type="cellIs" dxfId="471" priority="470" stopIfTrue="1" operator="equal">
      <formula>"CW 2130-R11"</formula>
    </cfRule>
    <cfRule type="cellIs" dxfId="470" priority="471" stopIfTrue="1" operator="equal">
      <formula>"CW 3120-R2"</formula>
    </cfRule>
    <cfRule type="cellIs" dxfId="469" priority="472" stopIfTrue="1" operator="equal">
      <formula>"CW 3240-R7"</formula>
    </cfRule>
  </conditionalFormatting>
  <conditionalFormatting sqref="D711">
    <cfRule type="cellIs" dxfId="468" priority="467" stopIfTrue="1" operator="equal">
      <formula>"CW 2130-R11"</formula>
    </cfRule>
    <cfRule type="cellIs" dxfId="467" priority="468" stopIfTrue="1" operator="equal">
      <formula>"CW 3120-R2"</formula>
    </cfRule>
    <cfRule type="cellIs" dxfId="466" priority="469" stopIfTrue="1" operator="equal">
      <formula>"CW 3240-R7"</formula>
    </cfRule>
  </conditionalFormatting>
  <conditionalFormatting sqref="D713:D715">
    <cfRule type="cellIs" dxfId="465" priority="464" stopIfTrue="1" operator="equal">
      <formula>"CW 2130-R11"</formula>
    </cfRule>
    <cfRule type="cellIs" dxfId="464" priority="465" stopIfTrue="1" operator="equal">
      <formula>"CW 3120-R2"</formula>
    </cfRule>
    <cfRule type="cellIs" dxfId="463" priority="466" stopIfTrue="1" operator="equal">
      <formula>"CW 3240-R7"</formula>
    </cfRule>
  </conditionalFormatting>
  <conditionalFormatting sqref="D716">
    <cfRule type="cellIs" dxfId="462" priority="461" stopIfTrue="1" operator="equal">
      <formula>"CW 2130-R11"</formula>
    </cfRule>
    <cfRule type="cellIs" dxfId="461" priority="462" stopIfTrue="1" operator="equal">
      <formula>"CW 3120-R2"</formula>
    </cfRule>
    <cfRule type="cellIs" dxfId="460" priority="463" stopIfTrue="1" operator="equal">
      <formula>"CW 3240-R7"</formula>
    </cfRule>
  </conditionalFormatting>
  <conditionalFormatting sqref="D717">
    <cfRule type="cellIs" dxfId="459" priority="458" stopIfTrue="1" operator="equal">
      <formula>"CW 2130-R11"</formula>
    </cfRule>
    <cfRule type="cellIs" dxfId="458" priority="459" stopIfTrue="1" operator="equal">
      <formula>"CW 3120-R2"</formula>
    </cfRule>
    <cfRule type="cellIs" dxfId="457" priority="460" stopIfTrue="1" operator="equal">
      <formula>"CW 3240-R7"</formula>
    </cfRule>
  </conditionalFormatting>
  <conditionalFormatting sqref="D719:D721">
    <cfRule type="cellIs" dxfId="456" priority="455" stopIfTrue="1" operator="equal">
      <formula>"CW 2130-R11"</formula>
    </cfRule>
    <cfRule type="cellIs" dxfId="455" priority="456" stopIfTrue="1" operator="equal">
      <formula>"CW 3120-R2"</formula>
    </cfRule>
    <cfRule type="cellIs" dxfId="454" priority="457" stopIfTrue="1" operator="equal">
      <formula>"CW 3240-R7"</formula>
    </cfRule>
  </conditionalFormatting>
  <conditionalFormatting sqref="D726">
    <cfRule type="cellIs" dxfId="453" priority="452" stopIfTrue="1" operator="equal">
      <formula>"CW 2130-R11"</formula>
    </cfRule>
    <cfRule type="cellIs" dxfId="452" priority="453" stopIfTrue="1" operator="equal">
      <formula>"CW 3120-R2"</formula>
    </cfRule>
    <cfRule type="cellIs" dxfId="451" priority="454" stopIfTrue="1" operator="equal">
      <formula>"CW 3240-R7"</formula>
    </cfRule>
  </conditionalFormatting>
  <conditionalFormatting sqref="D727">
    <cfRule type="cellIs" dxfId="450" priority="449" stopIfTrue="1" operator="equal">
      <formula>"CW 2130-R11"</formula>
    </cfRule>
    <cfRule type="cellIs" dxfId="449" priority="450" stopIfTrue="1" operator="equal">
      <formula>"CW 3120-R2"</formula>
    </cfRule>
    <cfRule type="cellIs" dxfId="448" priority="451" stopIfTrue="1" operator="equal">
      <formula>"CW 3240-R7"</formula>
    </cfRule>
  </conditionalFormatting>
  <conditionalFormatting sqref="D728">
    <cfRule type="cellIs" dxfId="447" priority="446" stopIfTrue="1" operator="equal">
      <formula>"CW 2130-R11"</formula>
    </cfRule>
    <cfRule type="cellIs" dxfId="446" priority="447" stopIfTrue="1" operator="equal">
      <formula>"CW 3120-R2"</formula>
    </cfRule>
    <cfRule type="cellIs" dxfId="445" priority="448" stopIfTrue="1" operator="equal">
      <formula>"CW 3240-R7"</formula>
    </cfRule>
  </conditionalFormatting>
  <conditionalFormatting sqref="D729">
    <cfRule type="cellIs" dxfId="444" priority="443" stopIfTrue="1" operator="equal">
      <formula>"CW 2130-R11"</formula>
    </cfRule>
    <cfRule type="cellIs" dxfId="443" priority="444" stopIfTrue="1" operator="equal">
      <formula>"CW 3120-R2"</formula>
    </cfRule>
    <cfRule type="cellIs" dxfId="442" priority="445" stopIfTrue="1" operator="equal">
      <formula>"CW 3240-R7"</formula>
    </cfRule>
  </conditionalFormatting>
  <conditionalFormatting sqref="D734">
    <cfRule type="cellIs" dxfId="441" priority="440" stopIfTrue="1" operator="equal">
      <formula>"CW 2130-R11"</formula>
    </cfRule>
    <cfRule type="cellIs" dxfId="440" priority="441" stopIfTrue="1" operator="equal">
      <formula>"CW 3120-R2"</formula>
    </cfRule>
    <cfRule type="cellIs" dxfId="439" priority="442" stopIfTrue="1" operator="equal">
      <formula>"CW 3240-R7"</formula>
    </cfRule>
  </conditionalFormatting>
  <conditionalFormatting sqref="D735">
    <cfRule type="cellIs" dxfId="438" priority="437" stopIfTrue="1" operator="equal">
      <formula>"CW 2130-R11"</formula>
    </cfRule>
    <cfRule type="cellIs" dxfId="437" priority="438" stopIfTrue="1" operator="equal">
      <formula>"CW 3120-R2"</formula>
    </cfRule>
    <cfRule type="cellIs" dxfId="436" priority="439" stopIfTrue="1" operator="equal">
      <formula>"CW 3240-R7"</formula>
    </cfRule>
  </conditionalFormatting>
  <conditionalFormatting sqref="D736:D737">
    <cfRule type="cellIs" dxfId="435" priority="434" stopIfTrue="1" operator="equal">
      <formula>"CW 2130-R11"</formula>
    </cfRule>
    <cfRule type="cellIs" dxfId="434" priority="435" stopIfTrue="1" operator="equal">
      <formula>"CW 3120-R2"</formula>
    </cfRule>
    <cfRule type="cellIs" dxfId="433" priority="436" stopIfTrue="1" operator="equal">
      <formula>"CW 3240-R7"</formula>
    </cfRule>
  </conditionalFormatting>
  <conditionalFormatting sqref="D738">
    <cfRule type="cellIs" dxfId="432" priority="431" stopIfTrue="1" operator="equal">
      <formula>"CW 2130-R11"</formula>
    </cfRule>
    <cfRule type="cellIs" dxfId="431" priority="432" stopIfTrue="1" operator="equal">
      <formula>"CW 3120-R2"</formula>
    </cfRule>
    <cfRule type="cellIs" dxfId="430" priority="433" stopIfTrue="1" operator="equal">
      <formula>"CW 3240-R7"</formula>
    </cfRule>
  </conditionalFormatting>
  <conditionalFormatting sqref="D739">
    <cfRule type="cellIs" dxfId="429" priority="428" stopIfTrue="1" operator="equal">
      <formula>"CW 2130-R11"</formula>
    </cfRule>
    <cfRule type="cellIs" dxfId="428" priority="429" stopIfTrue="1" operator="equal">
      <formula>"CW 3120-R2"</formula>
    </cfRule>
    <cfRule type="cellIs" dxfId="427" priority="430" stopIfTrue="1" operator="equal">
      <formula>"CW 3240-R7"</formula>
    </cfRule>
  </conditionalFormatting>
  <conditionalFormatting sqref="D743">
    <cfRule type="cellIs" dxfId="426" priority="425" stopIfTrue="1" operator="equal">
      <formula>"CW 2130-R11"</formula>
    </cfRule>
    <cfRule type="cellIs" dxfId="425" priority="426" stopIfTrue="1" operator="equal">
      <formula>"CW 3120-R2"</formula>
    </cfRule>
    <cfRule type="cellIs" dxfId="424" priority="427" stopIfTrue="1" operator="equal">
      <formula>"CW 3240-R7"</formula>
    </cfRule>
  </conditionalFormatting>
  <conditionalFormatting sqref="D744">
    <cfRule type="cellIs" dxfId="423" priority="422" stopIfTrue="1" operator="equal">
      <formula>"CW 2130-R11"</formula>
    </cfRule>
    <cfRule type="cellIs" dxfId="422" priority="423" stopIfTrue="1" operator="equal">
      <formula>"CW 3120-R2"</formula>
    </cfRule>
    <cfRule type="cellIs" dxfId="421" priority="424" stopIfTrue="1" operator="equal">
      <formula>"CW 3240-R7"</formula>
    </cfRule>
  </conditionalFormatting>
  <conditionalFormatting sqref="D745:D748">
    <cfRule type="cellIs" dxfId="420" priority="419" stopIfTrue="1" operator="equal">
      <formula>"CW 2130-R11"</formula>
    </cfRule>
    <cfRule type="cellIs" dxfId="419" priority="420" stopIfTrue="1" operator="equal">
      <formula>"CW 3120-R2"</formula>
    </cfRule>
    <cfRule type="cellIs" dxfId="418" priority="421" stopIfTrue="1" operator="equal">
      <formula>"CW 3240-R7"</formula>
    </cfRule>
  </conditionalFormatting>
  <conditionalFormatting sqref="D749">
    <cfRule type="cellIs" dxfId="417" priority="416" stopIfTrue="1" operator="equal">
      <formula>"CW 2130-R11"</formula>
    </cfRule>
    <cfRule type="cellIs" dxfId="416" priority="417" stopIfTrue="1" operator="equal">
      <formula>"CW 3120-R2"</formula>
    </cfRule>
    <cfRule type="cellIs" dxfId="415" priority="418" stopIfTrue="1" operator="equal">
      <formula>"CW 3240-R7"</formula>
    </cfRule>
  </conditionalFormatting>
  <conditionalFormatting sqref="D750">
    <cfRule type="cellIs" dxfId="414" priority="413" stopIfTrue="1" operator="equal">
      <formula>"CW 2130-R11"</formula>
    </cfRule>
    <cfRule type="cellIs" dxfId="413" priority="414" stopIfTrue="1" operator="equal">
      <formula>"CW 3120-R2"</formula>
    </cfRule>
    <cfRule type="cellIs" dxfId="412" priority="415" stopIfTrue="1" operator="equal">
      <formula>"CW 3240-R7"</formula>
    </cfRule>
  </conditionalFormatting>
  <conditionalFormatting sqref="D751">
    <cfRule type="cellIs" dxfId="411" priority="410" stopIfTrue="1" operator="equal">
      <formula>"CW 2130-R11"</formula>
    </cfRule>
    <cfRule type="cellIs" dxfId="410" priority="411" stopIfTrue="1" operator="equal">
      <formula>"CW 3120-R2"</formula>
    </cfRule>
    <cfRule type="cellIs" dxfId="409" priority="412" stopIfTrue="1" operator="equal">
      <formula>"CW 3240-R7"</formula>
    </cfRule>
  </conditionalFormatting>
  <conditionalFormatting sqref="D752">
    <cfRule type="cellIs" dxfId="408" priority="407" stopIfTrue="1" operator="equal">
      <formula>"CW 2130-R11"</formula>
    </cfRule>
    <cfRule type="cellIs" dxfId="407" priority="408" stopIfTrue="1" operator="equal">
      <formula>"CW 3120-R2"</formula>
    </cfRule>
    <cfRule type="cellIs" dxfId="406" priority="409" stopIfTrue="1" operator="equal">
      <formula>"CW 3240-R7"</formula>
    </cfRule>
  </conditionalFormatting>
  <conditionalFormatting sqref="D753">
    <cfRule type="cellIs" dxfId="405" priority="404" stopIfTrue="1" operator="equal">
      <formula>"CW 2130-R11"</formula>
    </cfRule>
    <cfRule type="cellIs" dxfId="404" priority="405" stopIfTrue="1" operator="equal">
      <formula>"CW 3120-R2"</formula>
    </cfRule>
    <cfRule type="cellIs" dxfId="403" priority="406" stopIfTrue="1" operator="equal">
      <formula>"CW 3240-R7"</formula>
    </cfRule>
  </conditionalFormatting>
  <conditionalFormatting sqref="D754">
    <cfRule type="cellIs" dxfId="402" priority="401" stopIfTrue="1" operator="equal">
      <formula>"CW 2130-R11"</formula>
    </cfRule>
    <cfRule type="cellIs" dxfId="401" priority="402" stopIfTrue="1" operator="equal">
      <formula>"CW 3120-R2"</formula>
    </cfRule>
    <cfRule type="cellIs" dxfId="400" priority="403" stopIfTrue="1" operator="equal">
      <formula>"CW 3240-R7"</formula>
    </cfRule>
  </conditionalFormatting>
  <conditionalFormatting sqref="D755:D756">
    <cfRule type="cellIs" dxfId="399" priority="398" stopIfTrue="1" operator="equal">
      <formula>"CW 2130-R11"</formula>
    </cfRule>
    <cfRule type="cellIs" dxfId="398" priority="399" stopIfTrue="1" operator="equal">
      <formula>"CW 3120-R2"</formula>
    </cfRule>
    <cfRule type="cellIs" dxfId="397" priority="400" stopIfTrue="1" operator="equal">
      <formula>"CW 3240-R7"</formula>
    </cfRule>
  </conditionalFormatting>
  <conditionalFormatting sqref="D757:D759">
    <cfRule type="cellIs" dxfId="396" priority="395" stopIfTrue="1" operator="equal">
      <formula>"CW 2130-R11"</formula>
    </cfRule>
    <cfRule type="cellIs" dxfId="395" priority="396" stopIfTrue="1" operator="equal">
      <formula>"CW 3120-R2"</formula>
    </cfRule>
    <cfRule type="cellIs" dxfId="394" priority="397" stopIfTrue="1" operator="equal">
      <formula>"CW 3240-R7"</formula>
    </cfRule>
  </conditionalFormatting>
  <conditionalFormatting sqref="D760">
    <cfRule type="cellIs" dxfId="393" priority="392" stopIfTrue="1" operator="equal">
      <formula>"CW 2130-R11"</formula>
    </cfRule>
    <cfRule type="cellIs" dxfId="392" priority="393" stopIfTrue="1" operator="equal">
      <formula>"CW 3120-R2"</formula>
    </cfRule>
    <cfRule type="cellIs" dxfId="391" priority="394" stopIfTrue="1" operator="equal">
      <formula>"CW 3240-R7"</formula>
    </cfRule>
  </conditionalFormatting>
  <conditionalFormatting sqref="D766:D768">
    <cfRule type="cellIs" dxfId="390" priority="389" stopIfTrue="1" operator="equal">
      <formula>"CW 2130-R11"</formula>
    </cfRule>
    <cfRule type="cellIs" dxfId="389" priority="390" stopIfTrue="1" operator="equal">
      <formula>"CW 3120-R2"</formula>
    </cfRule>
    <cfRule type="cellIs" dxfId="388" priority="391" stopIfTrue="1" operator="equal">
      <formula>"CW 3240-R7"</formula>
    </cfRule>
  </conditionalFormatting>
  <conditionalFormatting sqref="D773">
    <cfRule type="cellIs" dxfId="387" priority="386" stopIfTrue="1" operator="equal">
      <formula>"CW 2130-R11"</formula>
    </cfRule>
    <cfRule type="cellIs" dxfId="386" priority="387" stopIfTrue="1" operator="equal">
      <formula>"CW 3120-R2"</formula>
    </cfRule>
    <cfRule type="cellIs" dxfId="385" priority="388" stopIfTrue="1" operator="equal">
      <formula>"CW 3240-R7"</formula>
    </cfRule>
  </conditionalFormatting>
  <conditionalFormatting sqref="D775">
    <cfRule type="cellIs" dxfId="384" priority="384" stopIfTrue="1" operator="equal">
      <formula>"CW 3120-R2"</formula>
    </cfRule>
    <cfRule type="cellIs" dxfId="383" priority="385" stopIfTrue="1" operator="equal">
      <formula>"CW 3240-R7"</formula>
    </cfRule>
  </conditionalFormatting>
  <conditionalFormatting sqref="D776">
    <cfRule type="cellIs" dxfId="382" priority="381" stopIfTrue="1" operator="equal">
      <formula>"CW 2130-R11"</formula>
    </cfRule>
    <cfRule type="cellIs" dxfId="381" priority="382" stopIfTrue="1" operator="equal">
      <formula>"CW 3120-R2"</formula>
    </cfRule>
    <cfRule type="cellIs" dxfId="380" priority="383" stopIfTrue="1" operator="equal">
      <formula>"CW 3240-R7"</formula>
    </cfRule>
  </conditionalFormatting>
  <conditionalFormatting sqref="D777:D779">
    <cfRule type="cellIs" dxfId="379" priority="379" stopIfTrue="1" operator="equal">
      <formula>"CW 3120-R2"</formula>
    </cfRule>
    <cfRule type="cellIs" dxfId="378" priority="380" stopIfTrue="1" operator="equal">
      <formula>"CW 3240-R7"</formula>
    </cfRule>
  </conditionalFormatting>
  <conditionalFormatting sqref="D781:D782">
    <cfRule type="cellIs" dxfId="377" priority="376" stopIfTrue="1" operator="equal">
      <formula>"CW 2130-R11"</formula>
    </cfRule>
    <cfRule type="cellIs" dxfId="376" priority="377" stopIfTrue="1" operator="equal">
      <formula>"CW 3120-R2"</formula>
    </cfRule>
    <cfRule type="cellIs" dxfId="375" priority="378" stopIfTrue="1" operator="equal">
      <formula>"CW 3240-R7"</formula>
    </cfRule>
  </conditionalFormatting>
  <conditionalFormatting sqref="D780">
    <cfRule type="cellIs" dxfId="374" priority="374" stopIfTrue="1" operator="equal">
      <formula>"CW 3120-R2"</formula>
    </cfRule>
    <cfRule type="cellIs" dxfId="373" priority="375" stopIfTrue="1" operator="equal">
      <formula>"CW 3240-R7"</formula>
    </cfRule>
  </conditionalFormatting>
  <conditionalFormatting sqref="D786:D787">
    <cfRule type="cellIs" dxfId="372" priority="372" stopIfTrue="1" operator="equal">
      <formula>"CW 3120-R2"</formula>
    </cfRule>
    <cfRule type="cellIs" dxfId="371" priority="373" stopIfTrue="1" operator="equal">
      <formula>"CW 3240-R7"</formula>
    </cfRule>
  </conditionalFormatting>
  <conditionalFormatting sqref="D788">
    <cfRule type="cellIs" dxfId="370" priority="370" stopIfTrue="1" operator="equal">
      <formula>"CW 3120-R2"</formula>
    </cfRule>
    <cfRule type="cellIs" dxfId="369" priority="371" stopIfTrue="1" operator="equal">
      <formula>"CW 3240-R7"</formula>
    </cfRule>
  </conditionalFormatting>
  <conditionalFormatting sqref="D792">
    <cfRule type="cellIs" dxfId="368" priority="365" stopIfTrue="1" operator="equal">
      <formula>"CW 2130-R11"</formula>
    </cfRule>
    <cfRule type="cellIs" dxfId="367" priority="366" stopIfTrue="1" operator="equal">
      <formula>"CW 3120-R2"</formula>
    </cfRule>
    <cfRule type="cellIs" dxfId="366" priority="367" stopIfTrue="1" operator="equal">
      <formula>"CW 3240-R7"</formula>
    </cfRule>
  </conditionalFormatting>
  <conditionalFormatting sqref="D791">
    <cfRule type="cellIs" dxfId="365" priority="368" stopIfTrue="1" operator="equal">
      <formula>"CW 3120-R2"</formula>
    </cfRule>
    <cfRule type="cellIs" dxfId="364" priority="369" stopIfTrue="1" operator="equal">
      <formula>"CW 3240-R7"</formula>
    </cfRule>
  </conditionalFormatting>
  <conditionalFormatting sqref="D790">
    <cfRule type="cellIs" dxfId="363" priority="362" stopIfTrue="1" operator="equal">
      <formula>"CW 2130-R11"</formula>
    </cfRule>
    <cfRule type="cellIs" dxfId="362" priority="363" stopIfTrue="1" operator="equal">
      <formula>"CW 3120-R2"</formula>
    </cfRule>
    <cfRule type="cellIs" dxfId="361" priority="364" stopIfTrue="1" operator="equal">
      <formula>"CW 3240-R7"</formula>
    </cfRule>
  </conditionalFormatting>
  <conditionalFormatting sqref="D793">
    <cfRule type="cellIs" dxfId="360" priority="359" stopIfTrue="1" operator="equal">
      <formula>"CW 2130-R11"</formula>
    </cfRule>
    <cfRule type="cellIs" dxfId="359" priority="360" stopIfTrue="1" operator="equal">
      <formula>"CW 3120-R2"</formula>
    </cfRule>
    <cfRule type="cellIs" dxfId="358" priority="361" stopIfTrue="1" operator="equal">
      <formula>"CW 3240-R7"</formula>
    </cfRule>
  </conditionalFormatting>
  <conditionalFormatting sqref="D795:D797">
    <cfRule type="cellIs" dxfId="357" priority="356" stopIfTrue="1" operator="equal">
      <formula>"CW 2130-R11"</formula>
    </cfRule>
    <cfRule type="cellIs" dxfId="356" priority="357" stopIfTrue="1" operator="equal">
      <formula>"CW 3120-R2"</formula>
    </cfRule>
    <cfRule type="cellIs" dxfId="355" priority="358" stopIfTrue="1" operator="equal">
      <formula>"CW 3240-R7"</formula>
    </cfRule>
  </conditionalFormatting>
  <conditionalFormatting sqref="D798">
    <cfRule type="cellIs" dxfId="354" priority="353" stopIfTrue="1" operator="equal">
      <formula>"CW 2130-R11"</formula>
    </cfRule>
    <cfRule type="cellIs" dxfId="353" priority="354" stopIfTrue="1" operator="equal">
      <formula>"CW 3120-R2"</formula>
    </cfRule>
    <cfRule type="cellIs" dxfId="352" priority="355" stopIfTrue="1" operator="equal">
      <formula>"CW 3240-R7"</formula>
    </cfRule>
  </conditionalFormatting>
  <conditionalFormatting sqref="D800:D802">
    <cfRule type="cellIs" dxfId="351" priority="350" stopIfTrue="1" operator="equal">
      <formula>"CW 2130-R11"</formula>
    </cfRule>
    <cfRule type="cellIs" dxfId="350" priority="351" stopIfTrue="1" operator="equal">
      <formula>"CW 3120-R2"</formula>
    </cfRule>
    <cfRule type="cellIs" dxfId="349" priority="352" stopIfTrue="1" operator="equal">
      <formula>"CW 3240-R7"</formula>
    </cfRule>
  </conditionalFormatting>
  <conditionalFormatting sqref="D123:D124">
    <cfRule type="cellIs" dxfId="348" priority="347" stopIfTrue="1" operator="equal">
      <formula>"CW 2130-R11"</formula>
    </cfRule>
    <cfRule type="cellIs" dxfId="347" priority="348" stopIfTrue="1" operator="equal">
      <formula>"CW 3120-R2"</formula>
    </cfRule>
    <cfRule type="cellIs" dxfId="346" priority="349" stopIfTrue="1" operator="equal">
      <formula>"CW 3240-R7"</formula>
    </cfRule>
  </conditionalFormatting>
  <conditionalFormatting sqref="D106">
    <cfRule type="cellIs" dxfId="345" priority="344" stopIfTrue="1" operator="equal">
      <formula>"CW 2130-R11"</formula>
    </cfRule>
    <cfRule type="cellIs" dxfId="344" priority="345" stopIfTrue="1" operator="equal">
      <formula>"CW 3120-R2"</formula>
    </cfRule>
    <cfRule type="cellIs" dxfId="343" priority="346" stopIfTrue="1" operator="equal">
      <formula>"CW 3240-R7"</formula>
    </cfRule>
  </conditionalFormatting>
  <conditionalFormatting sqref="D105">
    <cfRule type="cellIs" dxfId="342" priority="341" stopIfTrue="1" operator="equal">
      <formula>"CW 2130-R11"</formula>
    </cfRule>
    <cfRule type="cellIs" dxfId="341" priority="342" stopIfTrue="1" operator="equal">
      <formula>"CW 3120-R2"</formula>
    </cfRule>
    <cfRule type="cellIs" dxfId="340" priority="343" stopIfTrue="1" operator="equal">
      <formula>"CW 3240-R7"</formula>
    </cfRule>
  </conditionalFormatting>
  <conditionalFormatting sqref="D104">
    <cfRule type="cellIs" dxfId="339" priority="338" stopIfTrue="1" operator="equal">
      <formula>"CW 2130-R11"</formula>
    </cfRule>
    <cfRule type="cellIs" dxfId="338" priority="339" stopIfTrue="1" operator="equal">
      <formula>"CW 3120-R2"</formula>
    </cfRule>
    <cfRule type="cellIs" dxfId="337" priority="340" stopIfTrue="1" operator="equal">
      <formula>"CW 3240-R7"</formula>
    </cfRule>
  </conditionalFormatting>
  <conditionalFormatting sqref="D190">
    <cfRule type="cellIs" dxfId="336" priority="335" stopIfTrue="1" operator="equal">
      <formula>"CW 2130-R11"</formula>
    </cfRule>
    <cfRule type="cellIs" dxfId="335" priority="336" stopIfTrue="1" operator="equal">
      <formula>"CW 3120-R2"</formula>
    </cfRule>
    <cfRule type="cellIs" dxfId="334" priority="337" stopIfTrue="1" operator="equal">
      <formula>"CW 3240-R7"</formula>
    </cfRule>
  </conditionalFormatting>
  <conditionalFormatting sqref="D189">
    <cfRule type="cellIs" dxfId="333" priority="332" stopIfTrue="1" operator="equal">
      <formula>"CW 2130-R11"</formula>
    </cfRule>
    <cfRule type="cellIs" dxfId="332" priority="333" stopIfTrue="1" operator="equal">
      <formula>"CW 3120-R2"</formula>
    </cfRule>
    <cfRule type="cellIs" dxfId="331" priority="334" stopIfTrue="1" operator="equal">
      <formula>"CW 3240-R7"</formula>
    </cfRule>
  </conditionalFormatting>
  <conditionalFormatting sqref="D191">
    <cfRule type="cellIs" dxfId="330" priority="329" stopIfTrue="1" operator="equal">
      <formula>"CW 2130-R11"</formula>
    </cfRule>
    <cfRule type="cellIs" dxfId="329" priority="330" stopIfTrue="1" operator="equal">
      <formula>"CW 3120-R2"</formula>
    </cfRule>
    <cfRule type="cellIs" dxfId="328" priority="331" stopIfTrue="1" operator="equal">
      <formula>"CW 3240-R7"</formula>
    </cfRule>
  </conditionalFormatting>
  <conditionalFormatting sqref="D209:D210">
    <cfRule type="cellIs" dxfId="327" priority="326" stopIfTrue="1" operator="equal">
      <formula>"CW 2130-R11"</formula>
    </cfRule>
    <cfRule type="cellIs" dxfId="326" priority="327" stopIfTrue="1" operator="equal">
      <formula>"CW 3120-R2"</formula>
    </cfRule>
    <cfRule type="cellIs" dxfId="325" priority="328" stopIfTrue="1" operator="equal">
      <formula>"CW 3240-R7"</formula>
    </cfRule>
  </conditionalFormatting>
  <conditionalFormatting sqref="D238">
    <cfRule type="cellIs" dxfId="324" priority="323" stopIfTrue="1" operator="equal">
      <formula>"CW 2130-R11"</formula>
    </cfRule>
    <cfRule type="cellIs" dxfId="323" priority="324" stopIfTrue="1" operator="equal">
      <formula>"CW 3120-R2"</formula>
    </cfRule>
    <cfRule type="cellIs" dxfId="322" priority="325" stopIfTrue="1" operator="equal">
      <formula>"CW 3240-R7"</formula>
    </cfRule>
  </conditionalFormatting>
  <conditionalFormatting sqref="D263">
    <cfRule type="cellIs" dxfId="321" priority="320" stopIfTrue="1" operator="equal">
      <formula>"CW 2130-R11"</formula>
    </cfRule>
    <cfRule type="cellIs" dxfId="320" priority="321" stopIfTrue="1" operator="equal">
      <formula>"CW 3120-R2"</formula>
    </cfRule>
    <cfRule type="cellIs" dxfId="319" priority="322" stopIfTrue="1" operator="equal">
      <formula>"CW 3240-R7"</formula>
    </cfRule>
  </conditionalFormatting>
  <conditionalFormatting sqref="D266">
    <cfRule type="cellIs" dxfId="318" priority="317" stopIfTrue="1" operator="equal">
      <formula>"CW 2130-R11"</formula>
    </cfRule>
    <cfRule type="cellIs" dxfId="317" priority="318" stopIfTrue="1" operator="equal">
      <formula>"CW 3120-R2"</formula>
    </cfRule>
    <cfRule type="cellIs" dxfId="316" priority="319" stopIfTrue="1" operator="equal">
      <formula>"CW 3240-R7"</formula>
    </cfRule>
  </conditionalFormatting>
  <conditionalFormatting sqref="D282">
    <cfRule type="cellIs" dxfId="315" priority="314" stopIfTrue="1" operator="equal">
      <formula>"CW 2130-R11"</formula>
    </cfRule>
    <cfRule type="cellIs" dxfId="314" priority="315" stopIfTrue="1" operator="equal">
      <formula>"CW 3120-R2"</formula>
    </cfRule>
    <cfRule type="cellIs" dxfId="313" priority="316" stopIfTrue="1" operator="equal">
      <formula>"CW 3240-R7"</formula>
    </cfRule>
  </conditionalFormatting>
  <conditionalFormatting sqref="D287:D288">
    <cfRule type="cellIs" dxfId="312" priority="311" stopIfTrue="1" operator="equal">
      <formula>"CW 2130-R11"</formula>
    </cfRule>
    <cfRule type="cellIs" dxfId="311" priority="312" stopIfTrue="1" operator="equal">
      <formula>"CW 3120-R2"</formula>
    </cfRule>
    <cfRule type="cellIs" dxfId="310" priority="313" stopIfTrue="1" operator="equal">
      <formula>"CW 3240-R7"</formula>
    </cfRule>
  </conditionalFormatting>
  <conditionalFormatting sqref="D271">
    <cfRule type="cellIs" dxfId="309" priority="308" stopIfTrue="1" operator="equal">
      <formula>"CW 2130-R11"</formula>
    </cfRule>
    <cfRule type="cellIs" dxfId="308" priority="309" stopIfTrue="1" operator="equal">
      <formula>"CW 3120-R2"</formula>
    </cfRule>
    <cfRule type="cellIs" dxfId="307" priority="310" stopIfTrue="1" operator="equal">
      <formula>"CW 3240-R7"</formula>
    </cfRule>
  </conditionalFormatting>
  <conditionalFormatting sqref="D272">
    <cfRule type="cellIs" dxfId="306" priority="305" stopIfTrue="1" operator="equal">
      <formula>"CW 2130-R11"</formula>
    </cfRule>
    <cfRule type="cellIs" dxfId="305" priority="306" stopIfTrue="1" operator="equal">
      <formula>"CW 3120-R2"</formula>
    </cfRule>
    <cfRule type="cellIs" dxfId="304" priority="307" stopIfTrue="1" operator="equal">
      <formula>"CW 3240-R7"</formula>
    </cfRule>
  </conditionalFormatting>
  <conditionalFormatting sqref="D273">
    <cfRule type="cellIs" dxfId="303" priority="302" stopIfTrue="1" operator="equal">
      <formula>"CW 2130-R11"</formula>
    </cfRule>
    <cfRule type="cellIs" dxfId="302" priority="303" stopIfTrue="1" operator="equal">
      <formula>"CW 3120-R2"</formula>
    </cfRule>
    <cfRule type="cellIs" dxfId="301" priority="304" stopIfTrue="1" operator="equal">
      <formula>"CW 3240-R7"</formula>
    </cfRule>
  </conditionalFormatting>
  <conditionalFormatting sqref="D281">
    <cfRule type="cellIs" dxfId="300" priority="299" stopIfTrue="1" operator="equal">
      <formula>"CW 2130-R11"</formula>
    </cfRule>
    <cfRule type="cellIs" dxfId="299" priority="300" stopIfTrue="1" operator="equal">
      <formula>"CW 3120-R2"</formula>
    </cfRule>
    <cfRule type="cellIs" dxfId="298" priority="301" stopIfTrue="1" operator="equal">
      <formula>"CW 3240-R7"</formula>
    </cfRule>
  </conditionalFormatting>
  <conditionalFormatting sqref="D311">
    <cfRule type="cellIs" dxfId="297" priority="296" stopIfTrue="1" operator="equal">
      <formula>"CW 2130-R11"</formula>
    </cfRule>
    <cfRule type="cellIs" dxfId="296" priority="297" stopIfTrue="1" operator="equal">
      <formula>"CW 3120-R2"</formula>
    </cfRule>
    <cfRule type="cellIs" dxfId="295" priority="298" stopIfTrue="1" operator="equal">
      <formula>"CW 3240-R7"</formula>
    </cfRule>
  </conditionalFormatting>
  <conditionalFormatting sqref="D196">
    <cfRule type="cellIs" dxfId="294" priority="293" stopIfTrue="1" operator="equal">
      <formula>"CW 2130-R11"</formula>
    </cfRule>
    <cfRule type="cellIs" dxfId="293" priority="294" stopIfTrue="1" operator="equal">
      <formula>"CW 3120-R2"</formula>
    </cfRule>
    <cfRule type="cellIs" dxfId="292" priority="295" stopIfTrue="1" operator="equal">
      <formula>"CW 3240-R7"</formula>
    </cfRule>
  </conditionalFormatting>
  <conditionalFormatting sqref="D127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213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354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197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582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771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807">
    <cfRule type="cellIs" dxfId="273" priority="273" stopIfTrue="1" operator="equal">
      <formula>"CW 3120-R2"</formula>
    </cfRule>
    <cfRule type="cellIs" dxfId="272" priority="274" stopIfTrue="1" operator="equal">
      <formula>"CW 3240-R7"</formula>
    </cfRule>
  </conditionalFormatting>
  <conditionalFormatting sqref="D808">
    <cfRule type="cellIs" dxfId="271" priority="270" stopIfTrue="1" operator="equal">
      <formula>"CW 2130-R11"</formula>
    </cfRule>
    <cfRule type="cellIs" dxfId="270" priority="271" stopIfTrue="1" operator="equal">
      <formula>"CW 3120-R2"</formula>
    </cfRule>
    <cfRule type="cellIs" dxfId="269" priority="272" stopIfTrue="1" operator="equal">
      <formula>"CW 3240-R7"</formula>
    </cfRule>
  </conditionalFormatting>
  <conditionalFormatting sqref="D810">
    <cfRule type="cellIs" dxfId="268" priority="268" stopIfTrue="1" operator="equal">
      <formula>"CW 3120-R2"</formula>
    </cfRule>
    <cfRule type="cellIs" dxfId="267" priority="269" stopIfTrue="1" operator="equal">
      <formula>"CW 3240-R7"</formula>
    </cfRule>
  </conditionalFormatting>
  <conditionalFormatting sqref="D812">
    <cfRule type="cellIs" dxfId="266" priority="266" stopIfTrue="1" operator="equal">
      <formula>"CW 3120-R2"</formula>
    </cfRule>
    <cfRule type="cellIs" dxfId="265" priority="267" stopIfTrue="1" operator="equal">
      <formula>"CW 3240-R7"</formula>
    </cfRule>
  </conditionalFormatting>
  <conditionalFormatting sqref="D813">
    <cfRule type="cellIs" dxfId="264" priority="263" stopIfTrue="1" operator="equal">
      <formula>"CW 2130-R11"</formula>
    </cfRule>
    <cfRule type="cellIs" dxfId="263" priority="264" stopIfTrue="1" operator="equal">
      <formula>"CW 3120-R2"</formula>
    </cfRule>
    <cfRule type="cellIs" dxfId="262" priority="265" stopIfTrue="1" operator="equal">
      <formula>"CW 3240-R7"</formula>
    </cfRule>
  </conditionalFormatting>
  <conditionalFormatting sqref="D815">
    <cfRule type="cellIs" dxfId="261" priority="261" stopIfTrue="1" operator="equal">
      <formula>"CW 3120-R2"</formula>
    </cfRule>
    <cfRule type="cellIs" dxfId="260" priority="262" stopIfTrue="1" operator="equal">
      <formula>"CW 3240-R7"</formula>
    </cfRule>
  </conditionalFormatting>
  <conditionalFormatting sqref="D848">
    <cfRule type="cellIs" dxfId="259" priority="252" stopIfTrue="1" operator="equal">
      <formula>"CW 3120-R2"</formula>
    </cfRule>
    <cfRule type="cellIs" dxfId="258" priority="253" stopIfTrue="1" operator="equal">
      <formula>"CW 3240-R7"</formula>
    </cfRule>
  </conditionalFormatting>
  <conditionalFormatting sqref="D845:D846">
    <cfRule type="cellIs" dxfId="257" priority="250" stopIfTrue="1" operator="equal">
      <formula>"CW 3120-R2"</formula>
    </cfRule>
    <cfRule type="cellIs" dxfId="256" priority="251" stopIfTrue="1" operator="equal">
      <formula>"CW 3240-R7"</formula>
    </cfRule>
  </conditionalFormatting>
  <conditionalFormatting sqref="D839">
    <cfRule type="cellIs" dxfId="255" priority="259" stopIfTrue="1" operator="equal">
      <formula>"CW 3120-R2"</formula>
    </cfRule>
    <cfRule type="cellIs" dxfId="254" priority="260" stopIfTrue="1" operator="equal">
      <formula>"CW 3240-R7"</formula>
    </cfRule>
  </conditionalFormatting>
  <conditionalFormatting sqref="D840">
    <cfRule type="cellIs" dxfId="253" priority="256" stopIfTrue="1" operator="equal">
      <formula>"CW 2130-R11"</formula>
    </cfRule>
    <cfRule type="cellIs" dxfId="252" priority="257" stopIfTrue="1" operator="equal">
      <formula>"CW 3120-R2"</formula>
    </cfRule>
    <cfRule type="cellIs" dxfId="251" priority="258" stopIfTrue="1" operator="equal">
      <formula>"CW 3240-R7"</formula>
    </cfRule>
  </conditionalFormatting>
  <conditionalFormatting sqref="D841">
    <cfRule type="cellIs" dxfId="250" priority="254" stopIfTrue="1" operator="equal">
      <formula>"CW 3120-R2"</formula>
    </cfRule>
    <cfRule type="cellIs" dxfId="249" priority="255" stopIfTrue="1" operator="equal">
      <formula>"CW 3240-R7"</formula>
    </cfRule>
  </conditionalFormatting>
  <conditionalFormatting sqref="D829">
    <cfRule type="cellIs" dxfId="248" priority="248" stopIfTrue="1" operator="equal">
      <formula>"CW 3120-R2"</formula>
    </cfRule>
    <cfRule type="cellIs" dxfId="247" priority="249" stopIfTrue="1" operator="equal">
      <formula>"CW 3240-R7"</formula>
    </cfRule>
  </conditionalFormatting>
  <conditionalFormatting sqref="D830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832">
    <cfRule type="cellIs" dxfId="243" priority="243" stopIfTrue="1" operator="equal">
      <formula>"CW 3120-R2"</formula>
    </cfRule>
    <cfRule type="cellIs" dxfId="242" priority="244" stopIfTrue="1" operator="equal">
      <formula>"CW 3240-R7"</formula>
    </cfRule>
  </conditionalFormatting>
  <conditionalFormatting sqref="D817">
    <cfRule type="cellIs" dxfId="241" priority="241" stopIfTrue="1" operator="equal">
      <formula>"CW 3120-R2"</formula>
    </cfRule>
    <cfRule type="cellIs" dxfId="240" priority="242" stopIfTrue="1" operator="equal">
      <formula>"CW 3240-R7"</formula>
    </cfRule>
  </conditionalFormatting>
  <conditionalFormatting sqref="D818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820">
    <cfRule type="cellIs" dxfId="236" priority="236" stopIfTrue="1" operator="equal">
      <formula>"CW 3120-R2"</formula>
    </cfRule>
    <cfRule type="cellIs" dxfId="235" priority="237" stopIfTrue="1" operator="equal">
      <formula>"CW 3240-R7"</formula>
    </cfRule>
  </conditionalFormatting>
  <conditionalFormatting sqref="D822">
    <cfRule type="cellIs" dxfId="234" priority="234" stopIfTrue="1" operator="equal">
      <formula>"CW 3120-R2"</formula>
    </cfRule>
    <cfRule type="cellIs" dxfId="233" priority="235" stopIfTrue="1" operator="equal">
      <formula>"CW 3240-R7"</formula>
    </cfRule>
  </conditionalFormatting>
  <conditionalFormatting sqref="D823">
    <cfRule type="cellIs" dxfId="232" priority="231" stopIfTrue="1" operator="equal">
      <formula>"CW 2130-R11"</formula>
    </cfRule>
    <cfRule type="cellIs" dxfId="231" priority="232" stopIfTrue="1" operator="equal">
      <formula>"CW 3120-R2"</formula>
    </cfRule>
    <cfRule type="cellIs" dxfId="230" priority="233" stopIfTrue="1" operator="equal">
      <formula>"CW 3240-R7"</formula>
    </cfRule>
  </conditionalFormatting>
  <conditionalFormatting sqref="D825">
    <cfRule type="cellIs" dxfId="229" priority="229" stopIfTrue="1" operator="equal">
      <formula>"CW 3120-R2"</formula>
    </cfRule>
    <cfRule type="cellIs" dxfId="228" priority="230" stopIfTrue="1" operator="equal">
      <formula>"CW 3240-R7"</formula>
    </cfRule>
  </conditionalFormatting>
  <conditionalFormatting sqref="D827">
    <cfRule type="cellIs" dxfId="227" priority="227" stopIfTrue="1" operator="equal">
      <formula>"CW 3120-R2"</formula>
    </cfRule>
    <cfRule type="cellIs" dxfId="226" priority="228" stopIfTrue="1" operator="equal">
      <formula>"CW 3240-R7"</formula>
    </cfRule>
  </conditionalFormatting>
  <conditionalFormatting sqref="D828">
    <cfRule type="cellIs" dxfId="225" priority="224" stopIfTrue="1" operator="equal">
      <formula>"CW 2130-R11"</formula>
    </cfRule>
    <cfRule type="cellIs" dxfId="224" priority="225" stopIfTrue="1" operator="equal">
      <formula>"CW 3120-R2"</formula>
    </cfRule>
    <cfRule type="cellIs" dxfId="223" priority="226" stopIfTrue="1" operator="equal">
      <formula>"CW 3240-R7"</formula>
    </cfRule>
  </conditionalFormatting>
  <conditionalFormatting sqref="D834">
    <cfRule type="cellIs" dxfId="222" priority="222" stopIfTrue="1" operator="equal">
      <formula>"CW 3120-R2"</formula>
    </cfRule>
    <cfRule type="cellIs" dxfId="221" priority="223" stopIfTrue="1" operator="equal">
      <formula>"CW 3240-R7"</formula>
    </cfRule>
  </conditionalFormatting>
  <conditionalFormatting sqref="D835">
    <cfRule type="cellIs" dxfId="220" priority="219" stopIfTrue="1" operator="equal">
      <formula>"CW 2130-R11"</formula>
    </cfRule>
    <cfRule type="cellIs" dxfId="219" priority="220" stopIfTrue="1" operator="equal">
      <formula>"CW 3120-R2"</formula>
    </cfRule>
    <cfRule type="cellIs" dxfId="218" priority="221" stopIfTrue="1" operator="equal">
      <formula>"CW 3240-R7"</formula>
    </cfRule>
  </conditionalFormatting>
  <conditionalFormatting sqref="D837">
    <cfRule type="cellIs" dxfId="217" priority="217" stopIfTrue="1" operator="equal">
      <formula>"CW 3120-R2"</formula>
    </cfRule>
    <cfRule type="cellIs" dxfId="216" priority="218" stopIfTrue="1" operator="equal">
      <formula>"CW 3240-R7"</formula>
    </cfRule>
  </conditionalFormatting>
  <conditionalFormatting sqref="D854">
    <cfRule type="cellIs" dxfId="215" priority="208" stopIfTrue="1" operator="equal">
      <formula>"CW 3120-R2"</formula>
    </cfRule>
    <cfRule type="cellIs" dxfId="214" priority="209" stopIfTrue="1" operator="equal">
      <formula>"CW 3240-R7"</formula>
    </cfRule>
  </conditionalFormatting>
  <conditionalFormatting sqref="D850">
    <cfRule type="cellIs" dxfId="213" priority="215" stopIfTrue="1" operator="equal">
      <formula>"CW 3120-R2"</formula>
    </cfRule>
    <cfRule type="cellIs" dxfId="212" priority="216" stopIfTrue="1" operator="equal">
      <formula>"CW 3240-R7"</formula>
    </cfRule>
  </conditionalFormatting>
  <conditionalFormatting sqref="D851">
    <cfRule type="cellIs" dxfId="211" priority="212" stopIfTrue="1" operator="equal">
      <formula>"CW 2130-R11"</formula>
    </cfRule>
    <cfRule type="cellIs" dxfId="210" priority="213" stopIfTrue="1" operator="equal">
      <formula>"CW 3120-R2"</formula>
    </cfRule>
    <cfRule type="cellIs" dxfId="209" priority="214" stopIfTrue="1" operator="equal">
      <formula>"CW 3240-R7"</formula>
    </cfRule>
  </conditionalFormatting>
  <conditionalFormatting sqref="D852">
    <cfRule type="cellIs" dxfId="208" priority="210" stopIfTrue="1" operator="equal">
      <formula>"CW 3120-R2"</formula>
    </cfRule>
    <cfRule type="cellIs" dxfId="207" priority="211" stopIfTrue="1" operator="equal">
      <formula>"CW 3240-R7"</formula>
    </cfRule>
  </conditionalFormatting>
  <conditionalFormatting sqref="D860">
    <cfRule type="cellIs" dxfId="206" priority="199" stopIfTrue="1" operator="equal">
      <formula>"CW 3120-R2"</formula>
    </cfRule>
    <cfRule type="cellIs" dxfId="205" priority="200" stopIfTrue="1" operator="equal">
      <formula>"CW 3240-R7"</formula>
    </cfRule>
  </conditionalFormatting>
  <conditionalFormatting sqref="D856">
    <cfRule type="cellIs" dxfId="204" priority="206" stopIfTrue="1" operator="equal">
      <formula>"CW 3120-R2"</formula>
    </cfRule>
    <cfRule type="cellIs" dxfId="203" priority="207" stopIfTrue="1" operator="equal">
      <formula>"CW 3240-R7"</formula>
    </cfRule>
  </conditionalFormatting>
  <conditionalFormatting sqref="D857">
    <cfRule type="cellIs" dxfId="202" priority="203" stopIfTrue="1" operator="equal">
      <formula>"CW 2130-R11"</formula>
    </cfRule>
    <cfRule type="cellIs" dxfId="201" priority="204" stopIfTrue="1" operator="equal">
      <formula>"CW 3120-R2"</formula>
    </cfRule>
    <cfRule type="cellIs" dxfId="200" priority="205" stopIfTrue="1" operator="equal">
      <formula>"CW 3240-R7"</formula>
    </cfRule>
  </conditionalFormatting>
  <conditionalFormatting sqref="D858">
    <cfRule type="cellIs" dxfId="199" priority="201" stopIfTrue="1" operator="equal">
      <formula>"CW 3120-R2"</formula>
    </cfRule>
    <cfRule type="cellIs" dxfId="198" priority="202" stopIfTrue="1" operator="equal">
      <formula>"CW 3240-R7"</formula>
    </cfRule>
  </conditionalFormatting>
  <conditionalFormatting sqref="D842">
    <cfRule type="cellIs" dxfId="197" priority="194" stopIfTrue="1" operator="equal">
      <formula>"CW 3120-R2"</formula>
    </cfRule>
    <cfRule type="cellIs" dxfId="196" priority="195" stopIfTrue="1" operator="equal">
      <formula>"CW 3240-R7"</formula>
    </cfRule>
  </conditionalFormatting>
  <conditionalFormatting sqref="D843:D844">
    <cfRule type="cellIs" dxfId="195" priority="196" stopIfTrue="1" operator="equal">
      <formula>"CW 2130-R11"</formula>
    </cfRule>
    <cfRule type="cellIs" dxfId="194" priority="197" stopIfTrue="1" operator="equal">
      <formula>"CW 3120-R2"</formula>
    </cfRule>
    <cfRule type="cellIs" dxfId="193" priority="198" stopIfTrue="1" operator="equal">
      <formula>"CW 3240-R7"</formula>
    </cfRule>
  </conditionalFormatting>
  <conditionalFormatting sqref="D862">
    <cfRule type="cellIs" dxfId="192" priority="192" stopIfTrue="1" operator="equal">
      <formula>"CW 3120-R2"</formula>
    </cfRule>
    <cfRule type="cellIs" dxfId="191" priority="193" stopIfTrue="1" operator="equal">
      <formula>"CW 3240-R7"</formula>
    </cfRule>
  </conditionalFormatting>
  <conditionalFormatting sqref="D865">
    <cfRule type="cellIs" dxfId="190" priority="190" stopIfTrue="1" operator="equal">
      <formula>"CW 3120-R2"</formula>
    </cfRule>
    <cfRule type="cellIs" dxfId="189" priority="191" stopIfTrue="1" operator="equal">
      <formula>"CW 3240-R7"</formula>
    </cfRule>
  </conditionalFormatting>
  <conditionalFormatting sqref="D863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867">
    <cfRule type="cellIs" dxfId="185" priority="185" stopIfTrue="1" operator="equal">
      <formula>"CW 3120-R2"</formula>
    </cfRule>
    <cfRule type="cellIs" dxfId="184" priority="186" stopIfTrue="1" operator="equal">
      <formula>"CW 3240-R7"</formula>
    </cfRule>
  </conditionalFormatting>
  <conditionalFormatting sqref="D868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870">
    <cfRule type="cellIs" dxfId="180" priority="180" stopIfTrue="1" operator="equal">
      <formula>"CW 3120-R2"</formula>
    </cfRule>
    <cfRule type="cellIs" dxfId="179" priority="181" stopIfTrue="1" operator="equal">
      <formula>"CW 3240-R7"</formula>
    </cfRule>
  </conditionalFormatting>
  <conditionalFormatting sqref="D872">
    <cfRule type="cellIs" dxfId="178" priority="178" stopIfTrue="1" operator="equal">
      <formula>"CW 3120-R2"</formula>
    </cfRule>
    <cfRule type="cellIs" dxfId="177" priority="179" stopIfTrue="1" operator="equal">
      <formula>"CW 3240-R7"</formula>
    </cfRule>
  </conditionalFormatting>
  <conditionalFormatting sqref="D873">
    <cfRule type="cellIs" dxfId="176" priority="175" stopIfTrue="1" operator="equal">
      <formula>"CW 2130-R11"</formula>
    </cfRule>
    <cfRule type="cellIs" dxfId="175" priority="176" stopIfTrue="1" operator="equal">
      <formula>"CW 3120-R2"</formula>
    </cfRule>
    <cfRule type="cellIs" dxfId="174" priority="177" stopIfTrue="1" operator="equal">
      <formula>"CW 3240-R7"</formula>
    </cfRule>
  </conditionalFormatting>
  <conditionalFormatting sqref="D875">
    <cfRule type="cellIs" dxfId="173" priority="173" stopIfTrue="1" operator="equal">
      <formula>"CW 3120-R2"</formula>
    </cfRule>
    <cfRule type="cellIs" dxfId="172" priority="174" stopIfTrue="1" operator="equal">
      <formula>"CW 3240-R7"</formula>
    </cfRule>
  </conditionalFormatting>
  <conditionalFormatting sqref="D877">
    <cfRule type="cellIs" dxfId="171" priority="171" stopIfTrue="1" operator="equal">
      <formula>"CW 3120-R2"</formula>
    </cfRule>
    <cfRule type="cellIs" dxfId="170" priority="172" stopIfTrue="1" operator="equal">
      <formula>"CW 3240-R7"</formula>
    </cfRule>
  </conditionalFormatting>
  <conditionalFormatting sqref="D878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880">
    <cfRule type="cellIs" dxfId="166" priority="166" stopIfTrue="1" operator="equal">
      <formula>"CW 3120-R2"</formula>
    </cfRule>
    <cfRule type="cellIs" dxfId="165" priority="167" stopIfTrue="1" operator="equal">
      <formula>"CW 3240-R7"</formula>
    </cfRule>
  </conditionalFormatting>
  <conditionalFormatting sqref="D886">
    <cfRule type="cellIs" dxfId="164" priority="157" stopIfTrue="1" operator="equal">
      <formula>"CW 3120-R2"</formula>
    </cfRule>
    <cfRule type="cellIs" dxfId="163" priority="158" stopIfTrue="1" operator="equal">
      <formula>"CW 3240-R7"</formula>
    </cfRule>
  </conditionalFormatting>
  <conditionalFormatting sqref="D882">
    <cfRule type="cellIs" dxfId="162" priority="164" stopIfTrue="1" operator="equal">
      <formula>"CW 3120-R2"</formula>
    </cfRule>
    <cfRule type="cellIs" dxfId="161" priority="165" stopIfTrue="1" operator="equal">
      <formula>"CW 3240-R7"</formula>
    </cfRule>
  </conditionalFormatting>
  <conditionalFormatting sqref="D883">
    <cfRule type="cellIs" dxfId="160" priority="161" stopIfTrue="1" operator="equal">
      <formula>"CW 2130-R11"</formula>
    </cfRule>
    <cfRule type="cellIs" dxfId="159" priority="162" stopIfTrue="1" operator="equal">
      <formula>"CW 3120-R2"</formula>
    </cfRule>
    <cfRule type="cellIs" dxfId="158" priority="163" stopIfTrue="1" operator="equal">
      <formula>"CW 3240-R7"</formula>
    </cfRule>
  </conditionalFormatting>
  <conditionalFormatting sqref="D884">
    <cfRule type="cellIs" dxfId="157" priority="159" stopIfTrue="1" operator="equal">
      <formula>"CW 3120-R2"</formula>
    </cfRule>
    <cfRule type="cellIs" dxfId="156" priority="160" stopIfTrue="1" operator="equal">
      <formula>"CW 3240-R7"</formula>
    </cfRule>
  </conditionalFormatting>
  <conditionalFormatting sqref="D892">
    <cfRule type="cellIs" dxfId="155" priority="148" stopIfTrue="1" operator="equal">
      <formula>"CW 3120-R2"</formula>
    </cfRule>
    <cfRule type="cellIs" dxfId="154" priority="149" stopIfTrue="1" operator="equal">
      <formula>"CW 3240-R7"</formula>
    </cfRule>
  </conditionalFormatting>
  <conditionalFormatting sqref="D888">
    <cfRule type="cellIs" dxfId="153" priority="155" stopIfTrue="1" operator="equal">
      <formula>"CW 3120-R2"</formula>
    </cfRule>
    <cfRule type="cellIs" dxfId="152" priority="156" stopIfTrue="1" operator="equal">
      <formula>"CW 3240-R7"</formula>
    </cfRule>
  </conditionalFormatting>
  <conditionalFormatting sqref="D889">
    <cfRule type="cellIs" dxfId="151" priority="152" stopIfTrue="1" operator="equal">
      <formula>"CW 2130-R11"</formula>
    </cfRule>
    <cfRule type="cellIs" dxfId="150" priority="153" stopIfTrue="1" operator="equal">
      <formula>"CW 3120-R2"</formula>
    </cfRule>
    <cfRule type="cellIs" dxfId="149" priority="154" stopIfTrue="1" operator="equal">
      <formula>"CW 3240-R7"</formula>
    </cfRule>
  </conditionalFormatting>
  <conditionalFormatting sqref="D890">
    <cfRule type="cellIs" dxfId="148" priority="150" stopIfTrue="1" operator="equal">
      <formula>"CW 3120-R2"</formula>
    </cfRule>
    <cfRule type="cellIs" dxfId="147" priority="151" stopIfTrue="1" operator="equal">
      <formula>"CW 3240-R7"</formula>
    </cfRule>
  </conditionalFormatting>
  <conditionalFormatting sqref="D894">
    <cfRule type="cellIs" dxfId="146" priority="146" stopIfTrue="1" operator="equal">
      <formula>"CW 3120-R2"</formula>
    </cfRule>
    <cfRule type="cellIs" dxfId="145" priority="147" stopIfTrue="1" operator="equal">
      <formula>"CW 3240-R7"</formula>
    </cfRule>
  </conditionalFormatting>
  <conditionalFormatting sqref="D897">
    <cfRule type="cellIs" dxfId="144" priority="144" stopIfTrue="1" operator="equal">
      <formula>"CW 3120-R2"</formula>
    </cfRule>
    <cfRule type="cellIs" dxfId="143" priority="145" stopIfTrue="1" operator="equal">
      <formula>"CW 3240-R7"</formula>
    </cfRule>
  </conditionalFormatting>
  <conditionalFormatting sqref="D895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899">
    <cfRule type="cellIs" dxfId="139" priority="139" stopIfTrue="1" operator="equal">
      <formula>"CW 3120-R2"</formula>
    </cfRule>
    <cfRule type="cellIs" dxfId="138" priority="140" stopIfTrue="1" operator="equal">
      <formula>"CW 3240-R7"</formula>
    </cfRule>
  </conditionalFormatting>
  <conditionalFormatting sqref="D900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902">
    <cfRule type="cellIs" dxfId="134" priority="134" stopIfTrue="1" operator="equal">
      <formula>"CW 3120-R2"</formula>
    </cfRule>
    <cfRule type="cellIs" dxfId="133" priority="135" stopIfTrue="1" operator="equal">
      <formula>"CW 3240-R7"</formula>
    </cfRule>
  </conditionalFormatting>
  <conditionalFormatting sqref="D904">
    <cfRule type="cellIs" dxfId="132" priority="132" stopIfTrue="1" operator="equal">
      <formula>"CW 3120-R2"</formula>
    </cfRule>
    <cfRule type="cellIs" dxfId="131" priority="133" stopIfTrue="1" operator="equal">
      <formula>"CW 3240-R7"</formula>
    </cfRule>
  </conditionalFormatting>
  <conditionalFormatting sqref="D925">
    <cfRule type="cellIs" dxfId="130" priority="130" stopIfTrue="1" operator="equal">
      <formula>"CW 3120-R2"</formula>
    </cfRule>
    <cfRule type="cellIs" dxfId="129" priority="131" stopIfTrue="1" operator="equal">
      <formula>"CW 3240-R7"</formula>
    </cfRule>
  </conditionalFormatting>
  <conditionalFormatting sqref="D905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60">
    <cfRule type="cellIs" dxfId="125" priority="125" stopIfTrue="1" operator="equal">
      <formula>"CW 3120-R2"</formula>
    </cfRule>
    <cfRule type="cellIs" dxfId="124" priority="126" stopIfTrue="1" operator="equal">
      <formula>"CW 3240-R7"</formula>
    </cfRule>
  </conditionalFormatting>
  <conditionalFormatting sqref="D61">
    <cfRule type="cellIs" dxfId="123" priority="122" stopIfTrue="1" operator="equal">
      <formula>"CW 2130-R11"</formula>
    </cfRule>
    <cfRule type="cellIs" dxfId="122" priority="123" stopIfTrue="1" operator="equal">
      <formula>"CW 3120-R2"</formula>
    </cfRule>
    <cfRule type="cellIs" dxfId="121" priority="124" stopIfTrue="1" operator="equal">
      <formula>"CW 3240-R7"</formula>
    </cfRule>
  </conditionalFormatting>
  <conditionalFormatting sqref="D62">
    <cfRule type="cellIs" dxfId="120" priority="119" stopIfTrue="1" operator="equal">
      <formula>"CW 2130-R11"</formula>
    </cfRule>
    <cfRule type="cellIs" dxfId="119" priority="120" stopIfTrue="1" operator="equal">
      <formula>"CW 3120-R2"</formula>
    </cfRule>
    <cfRule type="cellIs" dxfId="118" priority="121" stopIfTrue="1" operator="equal">
      <formula>"CW 3240-R7"</formula>
    </cfRule>
  </conditionalFormatting>
  <conditionalFormatting sqref="D19">
    <cfRule type="cellIs" dxfId="117" priority="116" stopIfTrue="1" operator="equal">
      <formula>"CW 2130-R11"</formula>
    </cfRule>
    <cfRule type="cellIs" dxfId="116" priority="117" stopIfTrue="1" operator="equal">
      <formula>"CW 3120-R2"</formula>
    </cfRule>
    <cfRule type="cellIs" dxfId="115" priority="118" stopIfTrue="1" operator="equal">
      <formula>"CW 3240-R7"</formula>
    </cfRule>
  </conditionalFormatting>
  <conditionalFormatting sqref="D363">
    <cfRule type="cellIs" dxfId="114" priority="114" stopIfTrue="1" operator="equal">
      <formula>"CW 3120-R2"</formula>
    </cfRule>
    <cfRule type="cellIs" dxfId="113" priority="115" stopIfTrue="1" operator="equal">
      <formula>"CW 3240-R7"</formula>
    </cfRule>
  </conditionalFormatting>
  <conditionalFormatting sqref="D364">
    <cfRule type="cellIs" dxfId="112" priority="112" stopIfTrue="1" operator="equal">
      <formula>"CW 3120-R2"</formula>
    </cfRule>
    <cfRule type="cellIs" dxfId="111" priority="113" stopIfTrue="1" operator="equal">
      <formula>"CW 3240-R7"</formula>
    </cfRule>
  </conditionalFormatting>
  <conditionalFormatting sqref="D346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347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348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435">
    <cfRule type="cellIs" dxfId="101" priority="101" stopIfTrue="1" operator="equal">
      <formula>"CW 3120-R2"</formula>
    </cfRule>
    <cfRule type="cellIs" dxfId="100" priority="102" stopIfTrue="1" operator="equal">
      <formula>"CW 3240-R7"</formula>
    </cfRule>
  </conditionalFormatting>
  <conditionalFormatting sqref="D436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437:D438">
    <cfRule type="cellIs" dxfId="96" priority="96" stopIfTrue="1" operator="equal">
      <formula>"CW 3120-R2"</formula>
    </cfRule>
    <cfRule type="cellIs" dxfId="95" priority="97" stopIfTrue="1" operator="equal">
      <formula>"CW 3240-R7"</formula>
    </cfRule>
  </conditionalFormatting>
  <conditionalFormatting sqref="D439">
    <cfRule type="cellIs" dxfId="94" priority="94" stopIfTrue="1" operator="equal">
      <formula>"CW 3120-R2"</formula>
    </cfRule>
    <cfRule type="cellIs" dxfId="93" priority="95" stopIfTrue="1" operator="equal">
      <formula>"CW 3240-R7"</formula>
    </cfRule>
  </conditionalFormatting>
  <conditionalFormatting sqref="D445">
    <cfRule type="cellIs" dxfId="92" priority="92" stopIfTrue="1" operator="equal">
      <formula>"CW 3120-R2"</formula>
    </cfRule>
    <cfRule type="cellIs" dxfId="91" priority="93" stopIfTrue="1" operator="equal">
      <formula>"CW 3240-R7"</formula>
    </cfRule>
  </conditionalFormatting>
  <conditionalFormatting sqref="D446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502:D503">
    <cfRule type="cellIs" dxfId="87" priority="87" stopIfTrue="1" operator="equal">
      <formula>"CW 3120-R2"</formula>
    </cfRule>
    <cfRule type="cellIs" dxfId="86" priority="88" stopIfTrue="1" operator="equal">
      <formula>"CW 3240-R7"</formula>
    </cfRule>
  </conditionalFormatting>
  <conditionalFormatting sqref="D447">
    <cfRule type="cellIs" dxfId="85" priority="85" stopIfTrue="1" operator="equal">
      <formula>"CW 3120-R2"</formula>
    </cfRule>
    <cfRule type="cellIs" dxfId="84" priority="86" stopIfTrue="1" operator="equal">
      <formula>"CW 3240-R7"</formula>
    </cfRule>
  </conditionalFormatting>
  <conditionalFormatting sqref="D507">
    <cfRule type="cellIs" dxfId="83" priority="83" stopIfTrue="1" operator="equal">
      <formula>"CW 3120-R2"</formula>
    </cfRule>
    <cfRule type="cellIs" dxfId="82" priority="84" stopIfTrue="1" operator="equal">
      <formula>"CW 3240-R7"</formula>
    </cfRule>
  </conditionalFormatting>
  <conditionalFormatting sqref="D504:D505">
    <cfRule type="cellIs" dxfId="81" priority="81" stopIfTrue="1" operator="equal">
      <formula>"CW 3120-R2"</formula>
    </cfRule>
    <cfRule type="cellIs" dxfId="80" priority="82" stopIfTrue="1" operator="equal">
      <formula>"CW 3240-R7"</formula>
    </cfRule>
  </conditionalFormatting>
  <conditionalFormatting sqref="D506">
    <cfRule type="cellIs" dxfId="79" priority="79" stopIfTrue="1" operator="equal">
      <formula>"CW 3120-R2"</formula>
    </cfRule>
    <cfRule type="cellIs" dxfId="78" priority="80" stopIfTrue="1" operator="equal">
      <formula>"CW 3240-R7"</formula>
    </cfRule>
  </conditionalFormatting>
  <conditionalFormatting sqref="D512:D513">
    <cfRule type="cellIs" dxfId="77" priority="77" stopIfTrue="1" operator="equal">
      <formula>"CW 3120-R2"</formula>
    </cfRule>
    <cfRule type="cellIs" dxfId="76" priority="78" stopIfTrue="1" operator="equal">
      <formula>"CW 3240-R7"</formula>
    </cfRule>
  </conditionalFormatting>
  <conditionalFormatting sqref="D514:D515">
    <cfRule type="cellIs" dxfId="75" priority="75" stopIfTrue="1" operator="equal">
      <formula>"CW 3120-R2"</formula>
    </cfRule>
    <cfRule type="cellIs" dxfId="74" priority="76" stopIfTrue="1" operator="equal">
      <formula>"CW 3240-R7"</formula>
    </cfRule>
  </conditionalFormatting>
  <conditionalFormatting sqref="D516">
    <cfRule type="cellIs" dxfId="73" priority="73" stopIfTrue="1" operator="equal">
      <formula>"CW 3120-R2"</formula>
    </cfRule>
    <cfRule type="cellIs" dxfId="72" priority="74" stopIfTrue="1" operator="equal">
      <formula>"CW 3240-R7"</formula>
    </cfRule>
  </conditionalFormatting>
  <conditionalFormatting sqref="D517:D518">
    <cfRule type="cellIs" dxfId="71" priority="71" stopIfTrue="1" operator="equal">
      <formula>"CW 3120-R2"</formula>
    </cfRule>
    <cfRule type="cellIs" dxfId="70" priority="72" stopIfTrue="1" operator="equal">
      <formula>"CW 3240-R7"</formula>
    </cfRule>
  </conditionalFormatting>
  <conditionalFormatting sqref="D605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604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603">
    <cfRule type="cellIs" dxfId="63" priority="62" stopIfTrue="1" operator="equal">
      <formula>"CW 2130-R11"</formula>
    </cfRule>
    <cfRule type="cellIs" dxfId="62" priority="63" stopIfTrue="1" operator="equal">
      <formula>"CW 3120-R2"</formula>
    </cfRule>
    <cfRule type="cellIs" dxfId="61" priority="64" stopIfTrue="1" operator="equal">
      <formula>"CW 3240-R7"</formula>
    </cfRule>
  </conditionalFormatting>
  <conditionalFormatting sqref="D632">
    <cfRule type="cellIs" dxfId="60" priority="59" stopIfTrue="1" operator="equal">
      <formula>"CW 2130-R11"</formula>
    </cfRule>
    <cfRule type="cellIs" dxfId="59" priority="60" stopIfTrue="1" operator="equal">
      <formula>"CW 3120-R2"</formula>
    </cfRule>
    <cfRule type="cellIs" dxfId="58" priority="61" stopIfTrue="1" operator="equal">
      <formula>"CW 3240-R7"</formula>
    </cfRule>
  </conditionalFormatting>
  <conditionalFormatting sqref="D678:D679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680">
    <cfRule type="cellIs" dxfId="54" priority="53" stopIfTrue="1" operator="equal">
      <formula>"CW 2130-R11"</formula>
    </cfRule>
    <cfRule type="cellIs" dxfId="53" priority="54" stopIfTrue="1" operator="equal">
      <formula>"CW 3120-R2"</formula>
    </cfRule>
    <cfRule type="cellIs" dxfId="52" priority="55" stopIfTrue="1" operator="equal">
      <formula>"CW 3240-R7"</formula>
    </cfRule>
  </conditionalFormatting>
  <conditionalFormatting sqref="D681">
    <cfRule type="cellIs" dxfId="51" priority="50" stopIfTrue="1" operator="equal">
      <formula>"CW 2130-R11"</formula>
    </cfRule>
    <cfRule type="cellIs" dxfId="50" priority="51" stopIfTrue="1" operator="equal">
      <formula>"CW 3120-R2"</formula>
    </cfRule>
    <cfRule type="cellIs" dxfId="49" priority="52" stopIfTrue="1" operator="equal">
      <formula>"CW 3240-R7"</formula>
    </cfRule>
  </conditionalFormatting>
  <conditionalFormatting sqref="D682">
    <cfRule type="cellIs" dxfId="48" priority="47" stopIfTrue="1" operator="equal">
      <formula>"CW 2130-R11"</formula>
    </cfRule>
    <cfRule type="cellIs" dxfId="47" priority="48" stopIfTrue="1" operator="equal">
      <formula>"CW 3120-R2"</formula>
    </cfRule>
    <cfRule type="cellIs" dxfId="46" priority="49" stopIfTrue="1" operator="equal">
      <formula>"CW 3240-R7"</formula>
    </cfRule>
  </conditionalFormatting>
  <conditionalFormatting sqref="D683">
    <cfRule type="cellIs" dxfId="45" priority="44" stopIfTrue="1" operator="equal">
      <formula>"CW 2130-R11"</formula>
    </cfRule>
    <cfRule type="cellIs" dxfId="44" priority="45" stopIfTrue="1" operator="equal">
      <formula>"CW 3120-R2"</formula>
    </cfRule>
    <cfRule type="cellIs" dxfId="43" priority="46" stopIfTrue="1" operator="equal">
      <formula>"CW 3240-R7"</formula>
    </cfRule>
  </conditionalFormatting>
  <conditionalFormatting sqref="D684">
    <cfRule type="cellIs" dxfId="42" priority="41" stopIfTrue="1" operator="equal">
      <formula>"CW 2130-R11"</formula>
    </cfRule>
    <cfRule type="cellIs" dxfId="41" priority="42" stopIfTrue="1" operator="equal">
      <formula>"CW 3120-R2"</formula>
    </cfRule>
    <cfRule type="cellIs" dxfId="40" priority="43" stopIfTrue="1" operator="equal">
      <formula>"CW 3240-R7"</formula>
    </cfRule>
  </conditionalFormatting>
  <conditionalFormatting sqref="D685">
    <cfRule type="cellIs" dxfId="39" priority="38" stopIfTrue="1" operator="equal">
      <formula>"CW 2130-R11"</formula>
    </cfRule>
    <cfRule type="cellIs" dxfId="38" priority="39" stopIfTrue="1" operator="equal">
      <formula>"CW 3120-R2"</formula>
    </cfRule>
    <cfRule type="cellIs" dxfId="37" priority="40" stopIfTrue="1" operator="equal">
      <formula>"CW 3240-R7"</formula>
    </cfRule>
  </conditionalFormatting>
  <conditionalFormatting sqref="D686">
    <cfRule type="cellIs" dxfId="36" priority="35" stopIfTrue="1" operator="equal">
      <formula>"CW 2130-R11"</formula>
    </cfRule>
    <cfRule type="cellIs" dxfId="35" priority="36" stopIfTrue="1" operator="equal">
      <formula>"CW 3120-R2"</formula>
    </cfRule>
    <cfRule type="cellIs" dxfId="34" priority="37" stopIfTrue="1" operator="equal">
      <formula>"CW 3240-R7"</formula>
    </cfRule>
  </conditionalFormatting>
  <conditionalFormatting sqref="D699">
    <cfRule type="cellIs" dxfId="33" priority="33" stopIfTrue="1" operator="equal">
      <formula>"CW 3120-R2"</formula>
    </cfRule>
    <cfRule type="cellIs" dxfId="32" priority="34" stopIfTrue="1" operator="equal">
      <formula>"CW 3240-R7"</formula>
    </cfRule>
  </conditionalFormatting>
  <conditionalFormatting sqref="D701">
    <cfRule type="cellIs" dxfId="31" priority="30" stopIfTrue="1" operator="equal">
      <formula>"CW 2130-R11"</formula>
    </cfRule>
    <cfRule type="cellIs" dxfId="30" priority="31" stopIfTrue="1" operator="equal">
      <formula>"CW 3120-R2"</formula>
    </cfRule>
    <cfRule type="cellIs" dxfId="29" priority="32" stopIfTrue="1" operator="equal">
      <formula>"CW 3240-R7"</formula>
    </cfRule>
  </conditionalFormatting>
  <conditionalFormatting sqref="D702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700">
    <cfRule type="cellIs" dxfId="25" priority="24" stopIfTrue="1" operator="equal">
      <formula>"CW 2130-R11"</formula>
    </cfRule>
    <cfRule type="cellIs" dxfId="24" priority="25" stopIfTrue="1" operator="equal">
      <formula>"CW 3120-R2"</formula>
    </cfRule>
    <cfRule type="cellIs" dxfId="23" priority="26" stopIfTrue="1" operator="equal">
      <formula>"CW 3240-R7"</formula>
    </cfRule>
  </conditionalFormatting>
  <conditionalFormatting sqref="D784">
    <cfRule type="cellIs" dxfId="22" priority="19" stopIfTrue="1" operator="equal">
      <formula>"CW 2130-R11"</formula>
    </cfRule>
    <cfRule type="cellIs" dxfId="21" priority="20" stopIfTrue="1" operator="equal">
      <formula>"CW 3120-R2"</formula>
    </cfRule>
    <cfRule type="cellIs" dxfId="20" priority="21" stopIfTrue="1" operator="equal">
      <formula>"CW 3240-R7"</formula>
    </cfRule>
  </conditionalFormatting>
  <conditionalFormatting sqref="D783">
    <cfRule type="cellIs" dxfId="19" priority="22" stopIfTrue="1" operator="equal">
      <formula>"CW 3120-R2"</formula>
    </cfRule>
    <cfRule type="cellIs" dxfId="18" priority="23" stopIfTrue="1" operator="equal">
      <formula>"CW 3240-R7"</formula>
    </cfRule>
  </conditionalFormatting>
  <conditionalFormatting sqref="D785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48:D149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29:D230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907">
    <cfRule type="cellIs" dxfId="8" priority="8" stopIfTrue="1" operator="equal">
      <formula>"CW 3120-R2"</formula>
    </cfRule>
    <cfRule type="cellIs" dxfId="7" priority="9" stopIfTrue="1" operator="equal">
      <formula>"CW 3240-R7"</formula>
    </cfRule>
  </conditionalFormatting>
  <conditionalFormatting sqref="D485">
    <cfRule type="cellIs" dxfId="6" priority="5" stopIfTrue="1" operator="equal">
      <formula>"CW 2130-R11"</formula>
    </cfRule>
    <cfRule type="cellIs" dxfId="5" priority="6" stopIfTrue="1" operator="equal">
      <formula>"CW 3120-R2"</formula>
    </cfRule>
    <cfRule type="cellIs" dxfId="4" priority="7" stopIfTrue="1" operator="equal">
      <formula>"CW 3240-R7"</formula>
    </cfRule>
  </conditionalFormatting>
  <conditionalFormatting sqref="D139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140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64:G365 G12:G13 G16 G18:G19 G22:G24 G801:G802 G31 G33 G36:G39 G42 G44 G230 G50 G53 G56 G930:G939 G65 G67:G71 G74:G75 G80:G81 G83 G85:G86 G90 G88 G93:G94 G96 G98 G58:G59 G110:G111 G114 G704:G706 G677 G126:G127 G129 G132 G135 G924 G151 G153:G156 G159:G160 G165:G166 G168 G170:G171 G175 G173 G178:G179 G181 G183 G118:G121 G195:G197 G200 G202 G105:G108 G212:G213 G215 G218 G221 G223:G224 G232 G234 G236:G240 G243:G244 G249 G251:G252 G255:G256 G258 G260 G263:G268 G190:G193 G277 G279 G273:G274 G290 G292 G295 G298 G300:G301 G303:G305 G307 G309:G313 G316:G317 G322:G323 G325 G332 G330 G335:G336 G338 G340 G343 G905 G204:G207 G351 G356 G359 G367:G368 G371 G373:G376 G378 G380 G382 G385 G390 G392:G393 G396 G398 G400 G402 G404 G407:G412 G414 G416 G419:G422 G425 G427 G288 G433 G439 G450 G452 G454:G459 G462:G463 G468 G470:G471 G474 G476 G478 G480 G482 G485 G487 G489 G492 G494 G431 G500 G506:G507 G521 G523 G525:G529 G532:G533 G538 G540:G541 G544:G545 G547 G549:G550 G552 G554 G556 G559:G564 G566 G568 G571:G574 G577 G498 G585 G587 G589 G591 G594 G597 G599:G600 G611 G613:G617 G620:G621 G626 G628:G629 G632:G633 G635 G637:G638 G640 G642 G644 G647:G651 G653 G655:G657 G660:G661 G663 G665:G667 G670 G672 G603:G605 G688 G691 G694 G684:G686 G708 G710 G712:G717 G720:G721 G726 G728:G729 G732 G734 G736:G737 G739 G741 G743 G746:G748 G750 G752:G754 G757:G760 G763 G765 G773 G776 G779 G701:G702 G787:G788 G790 G792 G794:G798 G124 G785 G26:G29 G210 G149 G327:G328 G607:G609 G353:G354 G808 G810 G890 G837 G841 G897 G828 G813 G815 G830 G818 G820 G823 G825 G832 G835 G848 G846 G854 G852 G860 G770:G771 G858 G865 G868 G870 G873 G875 G878 G880 G863 G886 G884 G892 G900 G902 G895 G907 G62:G63 G48 G345 G347:G348 G436 G441:G444 G446:G448 G503 G509:G511 G513 G515:G516 G518:G519 G581:G582 G680 G682 G696:G698 G781:G782 G226:G228 G46 G101:G103 G116 G186:G188 G270 G281:G285 G429 G496 G579 G674:G675 G767:G768 G844 G362 G10 G910 G912 G914 G916 G918 G920 G922 G137:G138 G140 G143:G147" xr:uid="{C8804C62-CDE5-4832-9D8F-E652B89D462F}">
      <formula1>IF(G10&gt;=0.01,ROUND(G10,2),0.01)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42" xr:uid="{DA652C4C-6ED6-4CFD-86CB-B00E7D5DBAA5}">
      <formula1>IF(AND(G942&gt;=0.01,G942&lt;=G962*0.05),ROUND(G942,2),0.01)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221-2023 
&amp;RBid Submission
&amp;P of &amp;N</oddHeader>
    <oddFooter xml:space="preserve">&amp;R                   </oddFooter>
  </headerFooter>
  <rowBreaks count="13" manualBreakCount="13">
    <brk id="77" min="1" max="7" man="1"/>
    <brk id="162" min="1" max="7" man="1"/>
    <brk id="246" min="1" max="7" man="1"/>
    <brk id="319" min="1" max="7" man="1"/>
    <brk id="387" min="1" max="7" man="1"/>
    <brk id="465" min="1" max="7" man="1"/>
    <brk id="535" min="1" max="7" man="1"/>
    <brk id="623" min="1" max="7" man="1"/>
    <brk id="723" min="1" max="7" man="1"/>
    <brk id="804" min="1" max="7" man="1"/>
    <brk id="926" min="1" max="7" man="1"/>
    <brk id="940" min="1" max="7" man="1"/>
    <brk id="943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221-2023</vt:lpstr>
      <vt:lpstr>'221-2023'!Print_Area</vt:lpstr>
      <vt:lpstr>'221-2023'!Print_Titles</vt:lpstr>
      <vt:lpstr>'221-2023'!XEVERYTHING</vt:lpstr>
      <vt:lpstr>'221-2023'!XITEMS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Revised December 2014_x000d_
_x000d_
_x000d_
file size 471 070</dc:description>
  <cp:lastModifiedBy>Windows User</cp:lastModifiedBy>
  <cp:lastPrinted>2023-04-04T18:21:23Z</cp:lastPrinted>
  <dcterms:created xsi:type="dcterms:W3CDTF">2000-01-26T18:56:05Z</dcterms:created>
  <dcterms:modified xsi:type="dcterms:W3CDTF">2023-04-04T18:23:27Z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