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149-2023 AECOM - Regional\Submission 2\"/>
    </mc:Choice>
  </mc:AlternateContent>
  <xr:revisionPtr revIDLastSave="0" documentId="13_ncr:1_{5C674890-3F78-466C-A7E1-8F2709DC4186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149-2023" sheetId="36" r:id="rId1"/>
  </sheets>
  <externalReferences>
    <externalReference r:id="rId2"/>
    <externalReference r:id="rId3"/>
    <externalReference r:id="rId4"/>
    <externalReference r:id="rId5"/>
  </externalReferences>
  <definedNames>
    <definedName name="_10PAGE_1_OF_13" localSheetId="0">'[1]FORM B; PRICES'!#REF!</definedName>
    <definedName name="_10PAGE_1_OF_13">'[1]FORM B; PRICES'!#REF!</definedName>
    <definedName name="_12TENDER_SUBMISSI" localSheetId="0">'[2]FORM B - PRICES'!#REF!</definedName>
    <definedName name="_12TENDER_SUBMISSI">'[3]FORM B; PRICES'!#REF!</definedName>
    <definedName name="_1PAGE_1_OF_13" localSheetId="0">'149-2023'!#REF!</definedName>
    <definedName name="_20TENDER_NO._181">'[1]FORM B; PRICES'!#REF!</definedName>
    <definedName name="_30TENDER_SUBMISSI">'[1]FORM B; PRICES'!#REF!</definedName>
    <definedName name="_4PAGE_1_OF_13" localSheetId="0">'[2]FORM B - PRICES'!#REF!</definedName>
    <definedName name="_4PAGE_1_OF_13">'[3]FORM B; PRICES'!#REF!</definedName>
    <definedName name="_5TENDER_NO._181" localSheetId="0">'149-2023'!#REF!</definedName>
    <definedName name="_8TENDER_NO._181" localSheetId="0">'[2]FORM B - PRICES'!#REF!</definedName>
    <definedName name="_8TENDER_NO._181">'[3]FORM B; PRICES'!#REF!</definedName>
    <definedName name="_9TENDER_SUBMISSI" localSheetId="0">'149-2023'!#REF!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'149-2023'!#REF!</definedName>
    <definedName name="HEADER">'[1]FORM B; PRICES'!#REF!</definedName>
    <definedName name="numbers">[4]Numbering!$A$1:$E$27</definedName>
    <definedName name="_xlnm.Print_Area" localSheetId="0">'149-2023'!$B$7:$H$362</definedName>
    <definedName name="_xlnm.Print_Titles" localSheetId="0">'149-2023'!$1:$5</definedName>
    <definedName name="_xlnm.Print_Titles">#REF!</definedName>
    <definedName name="TEMP" localSheetId="0">'149-2023'!#REF!</definedName>
    <definedName name="TEMP">'[1]FORM B; PRICES'!#REF!</definedName>
    <definedName name="TESTHEAD" localSheetId="0">'149-2023'!#REF!</definedName>
    <definedName name="TESTHEAD">'[1]FORM B; PRICES'!#REF!</definedName>
    <definedName name="XEVERYTHING" localSheetId="0">'149-2023'!$B$1:$IV$351</definedName>
    <definedName name="XEverything">#REF!</definedName>
    <definedName name="XITEMS" localSheetId="0">'149-2023'!$B$7:$IV$351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J362" i="36" l="1"/>
  <c r="K362" i="36" s="1"/>
  <c r="I362" i="36"/>
  <c r="J361" i="36"/>
  <c r="K361" i="36" s="1"/>
  <c r="I361" i="36"/>
  <c r="I360" i="36"/>
  <c r="C360" i="36"/>
  <c r="J360" i="36" s="1"/>
  <c r="K360" i="36" s="1"/>
  <c r="B360" i="36"/>
  <c r="J359" i="36"/>
  <c r="K359" i="36" s="1"/>
  <c r="I359" i="36"/>
  <c r="C359" i="36"/>
  <c r="B359" i="36"/>
  <c r="K358" i="36"/>
  <c r="J358" i="36"/>
  <c r="I358" i="36"/>
  <c r="C358" i="36"/>
  <c r="B358" i="36"/>
  <c r="I357" i="36"/>
  <c r="C357" i="36"/>
  <c r="J357" i="36" s="1"/>
  <c r="K357" i="36" s="1"/>
  <c r="B357" i="36"/>
  <c r="J356" i="36"/>
  <c r="K356" i="36" s="1"/>
  <c r="I356" i="36"/>
  <c r="C356" i="36"/>
  <c r="B356" i="36"/>
  <c r="K355" i="36"/>
  <c r="J355" i="36"/>
  <c r="I355" i="36"/>
  <c r="I354" i="36"/>
  <c r="C354" i="36"/>
  <c r="J354" i="36" s="1"/>
  <c r="K354" i="36" s="1"/>
  <c r="B354" i="36"/>
  <c r="J353" i="36"/>
  <c r="K353" i="36" s="1"/>
  <c r="I353" i="36"/>
  <c r="H353" i="36"/>
  <c r="H354" i="36" s="1"/>
  <c r="H360" i="36" s="1"/>
  <c r="K352" i="36"/>
  <c r="J352" i="36"/>
  <c r="I352" i="36"/>
  <c r="J351" i="36"/>
  <c r="K351" i="36" s="1"/>
  <c r="I351" i="36"/>
  <c r="C351" i="36"/>
  <c r="B351" i="36"/>
  <c r="K350" i="36"/>
  <c r="J350" i="36"/>
  <c r="I350" i="36"/>
  <c r="J349" i="36"/>
  <c r="K349" i="36" s="1"/>
  <c r="I349" i="36"/>
  <c r="H349" i="36"/>
  <c r="K348" i="36"/>
  <c r="J348" i="36"/>
  <c r="I348" i="36"/>
  <c r="H348" i="36"/>
  <c r="J347" i="36"/>
  <c r="K347" i="36" s="1"/>
  <c r="I347" i="36"/>
  <c r="H347" i="36"/>
  <c r="K346" i="36"/>
  <c r="J346" i="36"/>
  <c r="I346" i="36"/>
  <c r="H346" i="36"/>
  <c r="J345" i="36"/>
  <c r="K345" i="36" s="1"/>
  <c r="I345" i="36"/>
  <c r="H345" i="36"/>
  <c r="K344" i="36"/>
  <c r="J344" i="36"/>
  <c r="I344" i="36"/>
  <c r="H344" i="36"/>
  <c r="J343" i="36"/>
  <c r="K343" i="36" s="1"/>
  <c r="I343" i="36"/>
  <c r="H343" i="36"/>
  <c r="J342" i="36"/>
  <c r="K342" i="36" s="1"/>
  <c r="I342" i="36"/>
  <c r="H342" i="36"/>
  <c r="J341" i="36"/>
  <c r="K341" i="36" s="1"/>
  <c r="I341" i="36"/>
  <c r="H341" i="36"/>
  <c r="K340" i="36"/>
  <c r="J340" i="36"/>
  <c r="I340" i="36"/>
  <c r="H340" i="36"/>
  <c r="J339" i="36"/>
  <c r="K339" i="36" s="1"/>
  <c r="I339" i="36"/>
  <c r="H339" i="36"/>
  <c r="K338" i="36"/>
  <c r="J338" i="36"/>
  <c r="I338" i="36"/>
  <c r="H338" i="36"/>
  <c r="J337" i="36"/>
  <c r="K337" i="36" s="1"/>
  <c r="I337" i="36"/>
  <c r="H337" i="36"/>
  <c r="K336" i="36"/>
  <c r="J336" i="36"/>
  <c r="I336" i="36"/>
  <c r="H336" i="36"/>
  <c r="J335" i="36"/>
  <c r="K335" i="36" s="1"/>
  <c r="I335" i="36"/>
  <c r="H335" i="36"/>
  <c r="J334" i="36"/>
  <c r="K334" i="36" s="1"/>
  <c r="I334" i="36"/>
  <c r="H334" i="36"/>
  <c r="J333" i="36"/>
  <c r="K333" i="36" s="1"/>
  <c r="I333" i="36"/>
  <c r="H333" i="36"/>
  <c r="K332" i="36"/>
  <c r="J332" i="36"/>
  <c r="I332" i="36"/>
  <c r="H332" i="36"/>
  <c r="J331" i="36"/>
  <c r="K331" i="36" s="1"/>
  <c r="I331" i="36"/>
  <c r="H331" i="36"/>
  <c r="K330" i="36"/>
  <c r="J330" i="36"/>
  <c r="I330" i="36"/>
  <c r="H330" i="36"/>
  <c r="J329" i="36"/>
  <c r="K329" i="36" s="1"/>
  <c r="I329" i="36"/>
  <c r="H329" i="36"/>
  <c r="K328" i="36"/>
  <c r="J328" i="36"/>
  <c r="I328" i="36"/>
  <c r="H328" i="36"/>
  <c r="J327" i="36"/>
  <c r="K327" i="36" s="1"/>
  <c r="I327" i="36"/>
  <c r="H327" i="36"/>
  <c r="J326" i="36"/>
  <c r="K326" i="36" s="1"/>
  <c r="I326" i="36"/>
  <c r="H326" i="36"/>
  <c r="J325" i="36"/>
  <c r="K325" i="36" s="1"/>
  <c r="I325" i="36"/>
  <c r="H325" i="36"/>
  <c r="K324" i="36"/>
  <c r="J324" i="36"/>
  <c r="I324" i="36"/>
  <c r="H324" i="36"/>
  <c r="J323" i="36"/>
  <c r="K323" i="36" s="1"/>
  <c r="I323" i="36"/>
  <c r="H323" i="36"/>
  <c r="K322" i="36"/>
  <c r="J322" i="36"/>
  <c r="I322" i="36"/>
  <c r="H322" i="36"/>
  <c r="J321" i="36"/>
  <c r="K321" i="36" s="1"/>
  <c r="I321" i="36"/>
  <c r="H321" i="36"/>
  <c r="K320" i="36"/>
  <c r="J320" i="36"/>
  <c r="I320" i="36"/>
  <c r="H320" i="36"/>
  <c r="J319" i="36"/>
  <c r="K319" i="36" s="1"/>
  <c r="I319" i="36"/>
  <c r="H319" i="36"/>
  <c r="J318" i="36"/>
  <c r="K318" i="36" s="1"/>
  <c r="H318" i="36"/>
  <c r="K317" i="36"/>
  <c r="J317" i="36"/>
  <c r="I317" i="36"/>
  <c r="H317" i="36"/>
  <c r="J316" i="36"/>
  <c r="K316" i="36" s="1"/>
  <c r="I316" i="36"/>
  <c r="H316" i="36"/>
  <c r="K315" i="36"/>
  <c r="J315" i="36"/>
  <c r="I315" i="36"/>
  <c r="H315" i="36"/>
  <c r="J314" i="36"/>
  <c r="K314" i="36" s="1"/>
  <c r="H314" i="36"/>
  <c r="J313" i="36"/>
  <c r="K313" i="36" s="1"/>
  <c r="I313" i="36"/>
  <c r="H313" i="36"/>
  <c r="J312" i="36"/>
  <c r="K312" i="36" s="1"/>
  <c r="I312" i="36"/>
  <c r="H312" i="36"/>
  <c r="J311" i="36"/>
  <c r="K311" i="36" s="1"/>
  <c r="I311" i="36"/>
  <c r="H311" i="36"/>
  <c r="K310" i="36"/>
  <c r="J310" i="36"/>
  <c r="I310" i="36"/>
  <c r="H310" i="36"/>
  <c r="J309" i="36"/>
  <c r="K309" i="36" s="1"/>
  <c r="I309" i="36"/>
  <c r="H309" i="36"/>
  <c r="K308" i="36"/>
  <c r="J308" i="36"/>
  <c r="I308" i="36"/>
  <c r="H308" i="36"/>
  <c r="J307" i="36"/>
  <c r="K307" i="36" s="1"/>
  <c r="I307" i="36"/>
  <c r="H307" i="36"/>
  <c r="K306" i="36"/>
  <c r="J306" i="36"/>
  <c r="I306" i="36"/>
  <c r="H306" i="36"/>
  <c r="J305" i="36"/>
  <c r="K305" i="36" s="1"/>
  <c r="I305" i="36"/>
  <c r="H305" i="36"/>
  <c r="J304" i="36"/>
  <c r="K304" i="36" s="1"/>
  <c r="I304" i="36"/>
  <c r="H304" i="36"/>
  <c r="J303" i="36"/>
  <c r="K303" i="36" s="1"/>
  <c r="I303" i="36"/>
  <c r="H303" i="36"/>
  <c r="K302" i="36"/>
  <c r="J302" i="36"/>
  <c r="I302" i="36"/>
  <c r="H302" i="36"/>
  <c r="J301" i="36"/>
  <c r="K301" i="36" s="1"/>
  <c r="I301" i="36"/>
  <c r="H301" i="36"/>
  <c r="K300" i="36"/>
  <c r="J300" i="36"/>
  <c r="I300" i="36"/>
  <c r="H300" i="36"/>
  <c r="J299" i="36"/>
  <c r="K299" i="36" s="1"/>
  <c r="I299" i="36"/>
  <c r="H299" i="36"/>
  <c r="K298" i="36"/>
  <c r="J298" i="36"/>
  <c r="I298" i="36"/>
  <c r="H298" i="36"/>
  <c r="J297" i="36"/>
  <c r="K297" i="36" s="1"/>
  <c r="I297" i="36"/>
  <c r="H297" i="36"/>
  <c r="J296" i="36"/>
  <c r="K296" i="36" s="1"/>
  <c r="I296" i="36"/>
  <c r="H296" i="36"/>
  <c r="J295" i="36"/>
  <c r="K295" i="36" s="1"/>
  <c r="I295" i="36"/>
  <c r="H295" i="36"/>
  <c r="K294" i="36"/>
  <c r="J294" i="36"/>
  <c r="I294" i="36"/>
  <c r="H294" i="36"/>
  <c r="J293" i="36"/>
  <c r="K293" i="36" s="1"/>
  <c r="I293" i="36"/>
  <c r="H293" i="36"/>
  <c r="K292" i="36"/>
  <c r="J292" i="36"/>
  <c r="I292" i="36"/>
  <c r="H292" i="36"/>
  <c r="J291" i="36"/>
  <c r="K291" i="36" s="1"/>
  <c r="I291" i="36"/>
  <c r="H291" i="36"/>
  <c r="K290" i="36"/>
  <c r="J290" i="36"/>
  <c r="I290" i="36"/>
  <c r="H290" i="36"/>
  <c r="J289" i="36"/>
  <c r="K289" i="36" s="1"/>
  <c r="I289" i="36"/>
  <c r="H289" i="36"/>
  <c r="J288" i="36"/>
  <c r="K288" i="36" s="1"/>
  <c r="I288" i="36"/>
  <c r="H288" i="36"/>
  <c r="J287" i="36"/>
  <c r="K287" i="36" s="1"/>
  <c r="I287" i="36"/>
  <c r="H287" i="36"/>
  <c r="K286" i="36"/>
  <c r="J286" i="36"/>
  <c r="I286" i="36"/>
  <c r="H286" i="36"/>
  <c r="J285" i="36"/>
  <c r="K285" i="36" s="1"/>
  <c r="I285" i="36"/>
  <c r="H285" i="36"/>
  <c r="K284" i="36"/>
  <c r="J284" i="36"/>
  <c r="I284" i="36"/>
  <c r="H284" i="36"/>
  <c r="J283" i="36"/>
  <c r="K283" i="36" s="1"/>
  <c r="I283" i="36"/>
  <c r="H283" i="36"/>
  <c r="K282" i="36"/>
  <c r="J282" i="36"/>
  <c r="I282" i="36"/>
  <c r="H282" i="36"/>
  <c r="J281" i="36"/>
  <c r="K281" i="36" s="1"/>
  <c r="I281" i="36"/>
  <c r="H281" i="36"/>
  <c r="J280" i="36"/>
  <c r="K280" i="36" s="1"/>
  <c r="I280" i="36"/>
  <c r="H280" i="36"/>
  <c r="J279" i="36"/>
  <c r="K279" i="36" s="1"/>
  <c r="I279" i="36"/>
  <c r="H279" i="36"/>
  <c r="K278" i="36"/>
  <c r="J278" i="36"/>
  <c r="I278" i="36"/>
  <c r="H278" i="36"/>
  <c r="J277" i="36"/>
  <c r="K277" i="36" s="1"/>
  <c r="I277" i="36"/>
  <c r="H277" i="36"/>
  <c r="K276" i="36"/>
  <c r="J276" i="36"/>
  <c r="I276" i="36"/>
  <c r="H276" i="36"/>
  <c r="J275" i="36"/>
  <c r="K275" i="36" s="1"/>
  <c r="I275" i="36"/>
  <c r="H275" i="36"/>
  <c r="K274" i="36"/>
  <c r="J274" i="36"/>
  <c r="I274" i="36"/>
  <c r="H274" i="36"/>
  <c r="J273" i="36"/>
  <c r="K273" i="36" s="1"/>
  <c r="I273" i="36"/>
  <c r="H273" i="36"/>
  <c r="J272" i="36"/>
  <c r="K272" i="36" s="1"/>
  <c r="I272" i="36"/>
  <c r="H272" i="36"/>
  <c r="J271" i="36"/>
  <c r="K271" i="36" s="1"/>
  <c r="I271" i="36"/>
  <c r="H271" i="36"/>
  <c r="K270" i="36"/>
  <c r="J270" i="36"/>
  <c r="H270" i="36"/>
  <c r="K269" i="36"/>
  <c r="J269" i="36"/>
  <c r="I269" i="36"/>
  <c r="H269" i="36"/>
  <c r="J268" i="36"/>
  <c r="K268" i="36" s="1"/>
  <c r="I268" i="36"/>
  <c r="H268" i="36"/>
  <c r="K267" i="36"/>
  <c r="J267" i="36"/>
  <c r="I267" i="36"/>
  <c r="H267" i="36"/>
  <c r="J266" i="36"/>
  <c r="K266" i="36" s="1"/>
  <c r="I266" i="36"/>
  <c r="H266" i="36"/>
  <c r="J265" i="36"/>
  <c r="K265" i="36" s="1"/>
  <c r="I265" i="36"/>
  <c r="H265" i="36"/>
  <c r="J264" i="36"/>
  <c r="K264" i="36" s="1"/>
  <c r="I264" i="36"/>
  <c r="H264" i="36"/>
  <c r="K263" i="36"/>
  <c r="J263" i="36"/>
  <c r="I263" i="36"/>
  <c r="H263" i="36"/>
  <c r="J262" i="36"/>
  <c r="K262" i="36" s="1"/>
  <c r="I262" i="36"/>
  <c r="H262" i="36"/>
  <c r="K261" i="36"/>
  <c r="J261" i="36"/>
  <c r="I261" i="36"/>
  <c r="H261" i="36"/>
  <c r="J260" i="36"/>
  <c r="K260" i="36" s="1"/>
  <c r="I260" i="36"/>
  <c r="H260" i="36"/>
  <c r="K259" i="36"/>
  <c r="J259" i="36"/>
  <c r="I259" i="36"/>
  <c r="H259" i="36"/>
  <c r="J258" i="36"/>
  <c r="K258" i="36" s="1"/>
  <c r="I258" i="36"/>
  <c r="H258" i="36"/>
  <c r="J257" i="36"/>
  <c r="K257" i="36" s="1"/>
  <c r="I257" i="36"/>
  <c r="H257" i="36"/>
  <c r="J256" i="36"/>
  <c r="K256" i="36" s="1"/>
  <c r="I256" i="36"/>
  <c r="H256" i="36"/>
  <c r="K255" i="36"/>
  <c r="J255" i="36"/>
  <c r="I255" i="36"/>
  <c r="H255" i="36"/>
  <c r="J254" i="36"/>
  <c r="K254" i="36" s="1"/>
  <c r="I254" i="36"/>
  <c r="H254" i="36"/>
  <c r="K253" i="36"/>
  <c r="J253" i="36"/>
  <c r="I253" i="36"/>
  <c r="H253" i="36"/>
  <c r="J252" i="36"/>
  <c r="K252" i="36" s="1"/>
  <c r="I252" i="36"/>
  <c r="H252" i="36"/>
  <c r="K251" i="36"/>
  <c r="J251" i="36"/>
  <c r="I251" i="36"/>
  <c r="H251" i="36"/>
  <c r="J250" i="36"/>
  <c r="K250" i="36" s="1"/>
  <c r="I250" i="36"/>
  <c r="H250" i="36"/>
  <c r="J249" i="36"/>
  <c r="K249" i="36" s="1"/>
  <c r="I249" i="36"/>
  <c r="H249" i="36"/>
  <c r="J248" i="36"/>
  <c r="K248" i="36" s="1"/>
  <c r="I248" i="36"/>
  <c r="H248" i="36"/>
  <c r="K247" i="36"/>
  <c r="J247" i="36"/>
  <c r="I247" i="36"/>
  <c r="H247" i="36"/>
  <c r="J246" i="36"/>
  <c r="K246" i="36" s="1"/>
  <c r="I246" i="36"/>
  <c r="H246" i="36"/>
  <c r="K245" i="36"/>
  <c r="J245" i="36"/>
  <c r="I245" i="36"/>
  <c r="H245" i="36"/>
  <c r="J244" i="36"/>
  <c r="K244" i="36" s="1"/>
  <c r="I244" i="36"/>
  <c r="H244" i="36"/>
  <c r="K243" i="36"/>
  <c r="J243" i="36"/>
  <c r="I243" i="36"/>
  <c r="H243" i="36"/>
  <c r="J242" i="36"/>
  <c r="K242" i="36" s="1"/>
  <c r="I242" i="36"/>
  <c r="H242" i="36"/>
  <c r="J241" i="36"/>
  <c r="K241" i="36" s="1"/>
  <c r="I241" i="36"/>
  <c r="H241" i="36"/>
  <c r="J240" i="36"/>
  <c r="K240" i="36" s="1"/>
  <c r="I240" i="36"/>
  <c r="H240" i="36"/>
  <c r="K239" i="36"/>
  <c r="J239" i="36"/>
  <c r="I239" i="36"/>
  <c r="H239" i="36"/>
  <c r="J238" i="36"/>
  <c r="K238" i="36" s="1"/>
  <c r="I238" i="36"/>
  <c r="H238" i="36"/>
  <c r="K237" i="36"/>
  <c r="J237" i="36"/>
  <c r="I237" i="36"/>
  <c r="H237" i="36"/>
  <c r="J236" i="36"/>
  <c r="K236" i="36" s="1"/>
  <c r="I236" i="36"/>
  <c r="H236" i="36"/>
  <c r="K235" i="36"/>
  <c r="J235" i="36"/>
  <c r="I235" i="36"/>
  <c r="H235" i="36"/>
  <c r="J234" i="36"/>
  <c r="K234" i="36" s="1"/>
  <c r="I234" i="36"/>
  <c r="H234" i="36"/>
  <c r="J233" i="36"/>
  <c r="K233" i="36" s="1"/>
  <c r="I233" i="36"/>
  <c r="H233" i="36"/>
  <c r="J232" i="36"/>
  <c r="K232" i="36" s="1"/>
  <c r="I232" i="36"/>
  <c r="H232" i="36"/>
  <c r="K231" i="36"/>
  <c r="J231" i="36"/>
  <c r="I231" i="36"/>
  <c r="H231" i="36"/>
  <c r="J230" i="36"/>
  <c r="K230" i="36" s="1"/>
  <c r="I230" i="36"/>
  <c r="H230" i="36"/>
  <c r="K229" i="36"/>
  <c r="J229" i="36"/>
  <c r="I229" i="36"/>
  <c r="H229" i="36"/>
  <c r="J228" i="36"/>
  <c r="K228" i="36" s="1"/>
  <c r="I228" i="36"/>
  <c r="H228" i="36"/>
  <c r="K227" i="36"/>
  <c r="J227" i="36"/>
  <c r="I227" i="36"/>
  <c r="H227" i="36"/>
  <c r="J226" i="36"/>
  <c r="K226" i="36" s="1"/>
  <c r="I226" i="36"/>
  <c r="H226" i="36"/>
  <c r="J225" i="36"/>
  <c r="K225" i="36" s="1"/>
  <c r="I225" i="36"/>
  <c r="I224" i="36"/>
  <c r="C224" i="36"/>
  <c r="J224" i="36" s="1"/>
  <c r="K224" i="36" s="1"/>
  <c r="B224" i="36"/>
  <c r="J223" i="36"/>
  <c r="K223" i="36" s="1"/>
  <c r="I223" i="36"/>
  <c r="J222" i="36"/>
  <c r="K222" i="36" s="1"/>
  <c r="I222" i="36"/>
  <c r="H222" i="36"/>
  <c r="K221" i="36"/>
  <c r="J221" i="36"/>
  <c r="I221" i="36"/>
  <c r="H221" i="36"/>
  <c r="J220" i="36"/>
  <c r="K220" i="36" s="1"/>
  <c r="I220" i="36"/>
  <c r="H220" i="36"/>
  <c r="K219" i="36"/>
  <c r="J219" i="36"/>
  <c r="I219" i="36"/>
  <c r="H219" i="36"/>
  <c r="J218" i="36"/>
  <c r="K218" i="36" s="1"/>
  <c r="I218" i="36"/>
  <c r="H218" i="36"/>
  <c r="J217" i="36"/>
  <c r="K217" i="36" s="1"/>
  <c r="I217" i="36"/>
  <c r="H217" i="36"/>
  <c r="J216" i="36"/>
  <c r="K216" i="36" s="1"/>
  <c r="I216" i="36"/>
  <c r="H216" i="36"/>
  <c r="K215" i="36"/>
  <c r="J215" i="36"/>
  <c r="I215" i="36"/>
  <c r="H215" i="36"/>
  <c r="J214" i="36"/>
  <c r="K214" i="36" s="1"/>
  <c r="I214" i="36"/>
  <c r="H214" i="36"/>
  <c r="K213" i="36"/>
  <c r="J213" i="36"/>
  <c r="I213" i="36"/>
  <c r="H213" i="36"/>
  <c r="J212" i="36"/>
  <c r="K212" i="36" s="1"/>
  <c r="I212" i="36"/>
  <c r="H212" i="36"/>
  <c r="K211" i="36"/>
  <c r="J211" i="36"/>
  <c r="I211" i="36"/>
  <c r="H211" i="36"/>
  <c r="J210" i="36"/>
  <c r="K210" i="36" s="1"/>
  <c r="I210" i="36"/>
  <c r="H210" i="36"/>
  <c r="J209" i="36"/>
  <c r="K209" i="36" s="1"/>
  <c r="I209" i="36"/>
  <c r="H209" i="36"/>
  <c r="J208" i="36"/>
  <c r="K208" i="36" s="1"/>
  <c r="I208" i="36"/>
  <c r="H208" i="36"/>
  <c r="K207" i="36"/>
  <c r="J207" i="36"/>
  <c r="I207" i="36"/>
  <c r="H207" i="36"/>
  <c r="J206" i="36"/>
  <c r="K206" i="36" s="1"/>
  <c r="I206" i="36"/>
  <c r="H206" i="36"/>
  <c r="K205" i="36"/>
  <c r="J205" i="36"/>
  <c r="I205" i="36"/>
  <c r="H205" i="36"/>
  <c r="J204" i="36"/>
  <c r="K204" i="36" s="1"/>
  <c r="I204" i="36"/>
  <c r="H204" i="36"/>
  <c r="K203" i="36"/>
  <c r="J203" i="36"/>
  <c r="I203" i="36"/>
  <c r="H203" i="36"/>
  <c r="J202" i="36"/>
  <c r="K202" i="36" s="1"/>
  <c r="I202" i="36"/>
  <c r="H202" i="36"/>
  <c r="J201" i="36"/>
  <c r="K201" i="36" s="1"/>
  <c r="I201" i="36"/>
  <c r="H201" i="36"/>
  <c r="J200" i="36"/>
  <c r="K200" i="36" s="1"/>
  <c r="I200" i="36"/>
  <c r="H200" i="36"/>
  <c r="K199" i="36"/>
  <c r="J199" i="36"/>
  <c r="I199" i="36"/>
  <c r="H199" i="36"/>
  <c r="J198" i="36"/>
  <c r="K198" i="36" s="1"/>
  <c r="I198" i="36"/>
  <c r="H198" i="36"/>
  <c r="K197" i="36"/>
  <c r="J197" i="36"/>
  <c r="I197" i="36"/>
  <c r="H197" i="36"/>
  <c r="J196" i="36"/>
  <c r="K196" i="36" s="1"/>
  <c r="I196" i="36"/>
  <c r="H196" i="36"/>
  <c r="K195" i="36"/>
  <c r="J195" i="36"/>
  <c r="I195" i="36"/>
  <c r="H195" i="36"/>
  <c r="J194" i="36"/>
  <c r="K194" i="36" s="1"/>
  <c r="I194" i="36"/>
  <c r="H194" i="36"/>
  <c r="J193" i="36"/>
  <c r="K193" i="36" s="1"/>
  <c r="I193" i="36"/>
  <c r="H193" i="36"/>
  <c r="J192" i="36"/>
  <c r="K192" i="36" s="1"/>
  <c r="I192" i="36"/>
  <c r="H192" i="36"/>
  <c r="K191" i="36"/>
  <c r="J191" i="36"/>
  <c r="I191" i="36"/>
  <c r="H191" i="36"/>
  <c r="J190" i="36"/>
  <c r="K190" i="36" s="1"/>
  <c r="I190" i="36"/>
  <c r="H190" i="36"/>
  <c r="K189" i="36"/>
  <c r="J189" i="36"/>
  <c r="I189" i="36"/>
  <c r="H189" i="36"/>
  <c r="J188" i="36"/>
  <c r="K188" i="36" s="1"/>
  <c r="I188" i="36"/>
  <c r="H188" i="36"/>
  <c r="K187" i="36"/>
  <c r="J187" i="36"/>
  <c r="I187" i="36"/>
  <c r="H187" i="36"/>
  <c r="J186" i="36"/>
  <c r="K186" i="36" s="1"/>
  <c r="I186" i="36"/>
  <c r="H186" i="36"/>
  <c r="J185" i="36"/>
  <c r="K185" i="36" s="1"/>
  <c r="I185" i="36"/>
  <c r="H185" i="36"/>
  <c r="J184" i="36"/>
  <c r="K184" i="36" s="1"/>
  <c r="I184" i="36"/>
  <c r="H184" i="36"/>
  <c r="K183" i="36"/>
  <c r="J183" i="36"/>
  <c r="I183" i="36"/>
  <c r="H183" i="36"/>
  <c r="J182" i="36"/>
  <c r="K182" i="36" s="1"/>
  <c r="I182" i="36"/>
  <c r="H182" i="36"/>
  <c r="K181" i="36"/>
  <c r="J181" i="36"/>
  <c r="I181" i="36"/>
  <c r="H181" i="36"/>
  <c r="J180" i="36"/>
  <c r="K180" i="36" s="1"/>
  <c r="I180" i="36"/>
  <c r="H180" i="36"/>
  <c r="K179" i="36"/>
  <c r="J179" i="36"/>
  <c r="I179" i="36"/>
  <c r="H179" i="36"/>
  <c r="J178" i="36"/>
  <c r="K178" i="36" s="1"/>
  <c r="I178" i="36"/>
  <c r="H178" i="36"/>
  <c r="J177" i="36"/>
  <c r="K177" i="36" s="1"/>
  <c r="I177" i="36"/>
  <c r="H177" i="36"/>
  <c r="J176" i="36"/>
  <c r="K176" i="36" s="1"/>
  <c r="I176" i="36"/>
  <c r="H176" i="36"/>
  <c r="K175" i="36"/>
  <c r="J175" i="36"/>
  <c r="I175" i="36"/>
  <c r="H175" i="36"/>
  <c r="J174" i="36"/>
  <c r="K174" i="36" s="1"/>
  <c r="I174" i="36"/>
  <c r="H174" i="36"/>
  <c r="K173" i="36"/>
  <c r="J173" i="36"/>
  <c r="I173" i="36"/>
  <c r="H173" i="36"/>
  <c r="H224" i="36" s="1"/>
  <c r="H358" i="36" s="1"/>
  <c r="J172" i="36"/>
  <c r="K172" i="36" s="1"/>
  <c r="I172" i="36"/>
  <c r="J171" i="36"/>
  <c r="K171" i="36" s="1"/>
  <c r="I171" i="36"/>
  <c r="C171" i="36"/>
  <c r="J170" i="36"/>
  <c r="K170" i="36" s="1"/>
  <c r="I170" i="36"/>
  <c r="J169" i="36"/>
  <c r="K169" i="36" s="1"/>
  <c r="I169" i="36"/>
  <c r="H169" i="36"/>
  <c r="K168" i="36"/>
  <c r="J168" i="36"/>
  <c r="I168" i="36"/>
  <c r="H168" i="36"/>
  <c r="J167" i="36"/>
  <c r="K167" i="36" s="1"/>
  <c r="I167" i="36"/>
  <c r="H167" i="36"/>
  <c r="K166" i="36"/>
  <c r="J166" i="36"/>
  <c r="I166" i="36"/>
  <c r="H166" i="36"/>
  <c r="J165" i="36"/>
  <c r="K165" i="36" s="1"/>
  <c r="I165" i="36"/>
  <c r="H165" i="36"/>
  <c r="K164" i="36"/>
  <c r="J164" i="36"/>
  <c r="I164" i="36"/>
  <c r="H164" i="36"/>
  <c r="J163" i="36"/>
  <c r="K163" i="36" s="1"/>
  <c r="I163" i="36"/>
  <c r="H163" i="36"/>
  <c r="J162" i="36"/>
  <c r="K162" i="36" s="1"/>
  <c r="I162" i="36"/>
  <c r="H162" i="36"/>
  <c r="J161" i="36"/>
  <c r="K161" i="36" s="1"/>
  <c r="I161" i="36"/>
  <c r="H161" i="36"/>
  <c r="K160" i="36"/>
  <c r="J160" i="36"/>
  <c r="I160" i="36"/>
  <c r="H160" i="36"/>
  <c r="J159" i="36"/>
  <c r="K159" i="36" s="1"/>
  <c r="I159" i="36"/>
  <c r="H159" i="36"/>
  <c r="K158" i="36"/>
  <c r="J158" i="36"/>
  <c r="I158" i="36"/>
  <c r="H158" i="36"/>
  <c r="J157" i="36"/>
  <c r="K157" i="36" s="1"/>
  <c r="I157" i="36"/>
  <c r="H157" i="36"/>
  <c r="K156" i="36"/>
  <c r="J156" i="36"/>
  <c r="I156" i="36"/>
  <c r="H156" i="36"/>
  <c r="J155" i="36"/>
  <c r="K155" i="36" s="1"/>
  <c r="I155" i="36"/>
  <c r="H155" i="36"/>
  <c r="J154" i="36"/>
  <c r="K154" i="36" s="1"/>
  <c r="I154" i="36"/>
  <c r="H154" i="36"/>
  <c r="J153" i="36"/>
  <c r="K153" i="36" s="1"/>
  <c r="I153" i="36"/>
  <c r="H153" i="36"/>
  <c r="H171" i="36" s="1"/>
  <c r="H357" i="36" s="1"/>
  <c r="K152" i="36"/>
  <c r="J152" i="36"/>
  <c r="I152" i="36"/>
  <c r="J151" i="36"/>
  <c r="K151" i="36" s="1"/>
  <c r="I151" i="36"/>
  <c r="C151" i="36"/>
  <c r="J150" i="36"/>
  <c r="K150" i="36" s="1"/>
  <c r="I150" i="36"/>
  <c r="K149" i="36"/>
  <c r="J149" i="36"/>
  <c r="I149" i="36"/>
  <c r="H149" i="36"/>
  <c r="K148" i="36"/>
  <c r="J148" i="36"/>
  <c r="I148" i="36"/>
  <c r="H148" i="36"/>
  <c r="J147" i="36"/>
  <c r="K147" i="36" s="1"/>
  <c r="I147" i="36"/>
  <c r="H147" i="36"/>
  <c r="J146" i="36"/>
  <c r="K146" i="36" s="1"/>
  <c r="I146" i="36"/>
  <c r="H146" i="36"/>
  <c r="K145" i="36"/>
  <c r="J145" i="36"/>
  <c r="I145" i="36"/>
  <c r="H145" i="36"/>
  <c r="K144" i="36"/>
  <c r="J144" i="36"/>
  <c r="I144" i="36"/>
  <c r="H144" i="36"/>
  <c r="J143" i="36"/>
  <c r="K143" i="36" s="1"/>
  <c r="I143" i="36"/>
  <c r="H143" i="36"/>
  <c r="J142" i="36"/>
  <c r="K142" i="36" s="1"/>
  <c r="I142" i="36"/>
  <c r="H142" i="36"/>
  <c r="K141" i="36"/>
  <c r="J141" i="36"/>
  <c r="I141" i="36"/>
  <c r="H141" i="36"/>
  <c r="J140" i="36"/>
  <c r="K140" i="36" s="1"/>
  <c r="I140" i="36"/>
  <c r="H140" i="36"/>
  <c r="J139" i="36"/>
  <c r="K139" i="36" s="1"/>
  <c r="I139" i="36"/>
  <c r="H139" i="36"/>
  <c r="J138" i="36"/>
  <c r="K138" i="36" s="1"/>
  <c r="I138" i="36"/>
  <c r="H138" i="36"/>
  <c r="K137" i="36"/>
  <c r="J137" i="36"/>
  <c r="I137" i="36"/>
  <c r="H137" i="36"/>
  <c r="K136" i="36"/>
  <c r="J136" i="36"/>
  <c r="I136" i="36"/>
  <c r="H136" i="36"/>
  <c r="J135" i="36"/>
  <c r="K135" i="36" s="1"/>
  <c r="I135" i="36"/>
  <c r="H135" i="36"/>
  <c r="J134" i="36"/>
  <c r="K134" i="36" s="1"/>
  <c r="I134" i="36"/>
  <c r="H134" i="36"/>
  <c r="K133" i="36"/>
  <c r="J133" i="36"/>
  <c r="I133" i="36"/>
  <c r="H133" i="36"/>
  <c r="J132" i="36"/>
  <c r="K132" i="36" s="1"/>
  <c r="I132" i="36"/>
  <c r="H132" i="36"/>
  <c r="K131" i="36"/>
  <c r="J131" i="36"/>
  <c r="I131" i="36"/>
  <c r="H131" i="36"/>
  <c r="J130" i="36"/>
  <c r="K130" i="36" s="1"/>
  <c r="I130" i="36"/>
  <c r="H130" i="36"/>
  <c r="J129" i="36"/>
  <c r="K129" i="36" s="1"/>
  <c r="I129" i="36"/>
  <c r="H129" i="36"/>
  <c r="K128" i="36"/>
  <c r="J128" i="36"/>
  <c r="I128" i="36"/>
  <c r="H128" i="36"/>
  <c r="J127" i="36"/>
  <c r="K127" i="36" s="1"/>
  <c r="I127" i="36"/>
  <c r="H127" i="36"/>
  <c r="J126" i="36"/>
  <c r="K126" i="36" s="1"/>
  <c r="I126" i="36"/>
  <c r="H126" i="36"/>
  <c r="K125" i="36"/>
  <c r="J125" i="36"/>
  <c r="I125" i="36"/>
  <c r="H125" i="36"/>
  <c r="J124" i="36"/>
  <c r="K124" i="36" s="1"/>
  <c r="I124" i="36"/>
  <c r="H124" i="36"/>
  <c r="K123" i="36"/>
  <c r="J123" i="36"/>
  <c r="I123" i="36"/>
  <c r="H123" i="36"/>
  <c r="J122" i="36"/>
  <c r="K122" i="36" s="1"/>
  <c r="I122" i="36"/>
  <c r="H122" i="36"/>
  <c r="J121" i="36"/>
  <c r="K121" i="36" s="1"/>
  <c r="I121" i="36"/>
  <c r="H121" i="36"/>
  <c r="K120" i="36"/>
  <c r="J120" i="36"/>
  <c r="I120" i="36"/>
  <c r="H120" i="36"/>
  <c r="J119" i="36"/>
  <c r="K119" i="36" s="1"/>
  <c r="I119" i="36"/>
  <c r="H119" i="36"/>
  <c r="J118" i="36"/>
  <c r="K118" i="36" s="1"/>
  <c r="I118" i="36"/>
  <c r="H118" i="36"/>
  <c r="K117" i="36"/>
  <c r="J117" i="36"/>
  <c r="I117" i="36"/>
  <c r="H117" i="36"/>
  <c r="J116" i="36"/>
  <c r="K116" i="36" s="1"/>
  <c r="I116" i="36"/>
  <c r="H116" i="36"/>
  <c r="K115" i="36"/>
  <c r="J115" i="36"/>
  <c r="I115" i="36"/>
  <c r="H115" i="36"/>
  <c r="J114" i="36"/>
  <c r="K114" i="36" s="1"/>
  <c r="I114" i="36"/>
  <c r="H114" i="36"/>
  <c r="J113" i="36"/>
  <c r="K113" i="36" s="1"/>
  <c r="I113" i="36"/>
  <c r="H113" i="36"/>
  <c r="K112" i="36"/>
  <c r="J112" i="36"/>
  <c r="I112" i="36"/>
  <c r="H112" i="36"/>
  <c r="J111" i="36"/>
  <c r="K111" i="36" s="1"/>
  <c r="I111" i="36"/>
  <c r="H111" i="36"/>
  <c r="K110" i="36"/>
  <c r="J110" i="36"/>
  <c r="I110" i="36"/>
  <c r="H110" i="36"/>
  <c r="K109" i="36"/>
  <c r="J109" i="36"/>
  <c r="I109" i="36"/>
  <c r="H109" i="36"/>
  <c r="J108" i="36"/>
  <c r="K108" i="36" s="1"/>
  <c r="I108" i="36"/>
  <c r="H108" i="36"/>
  <c r="K107" i="36"/>
  <c r="J107" i="36"/>
  <c r="I107" i="36"/>
  <c r="H107" i="36"/>
  <c r="J106" i="36"/>
  <c r="K106" i="36" s="1"/>
  <c r="I106" i="36"/>
  <c r="H106" i="36"/>
  <c r="J105" i="36"/>
  <c r="K105" i="36" s="1"/>
  <c r="I105" i="36"/>
  <c r="H105" i="36"/>
  <c r="K104" i="36"/>
  <c r="J104" i="36"/>
  <c r="I104" i="36"/>
  <c r="H104" i="36"/>
  <c r="J103" i="36"/>
  <c r="K103" i="36" s="1"/>
  <c r="I103" i="36"/>
  <c r="H103" i="36"/>
  <c r="K102" i="36"/>
  <c r="J102" i="36"/>
  <c r="I102" i="36"/>
  <c r="H102" i="36"/>
  <c r="K101" i="36"/>
  <c r="J101" i="36"/>
  <c r="I101" i="36"/>
  <c r="H101" i="36"/>
  <c r="J100" i="36"/>
  <c r="K100" i="36" s="1"/>
  <c r="I100" i="36"/>
  <c r="H100" i="36"/>
  <c r="K99" i="36"/>
  <c r="J99" i="36"/>
  <c r="I99" i="36"/>
  <c r="H99" i="36"/>
  <c r="J98" i="36"/>
  <c r="K98" i="36" s="1"/>
  <c r="I98" i="36"/>
  <c r="H98" i="36"/>
  <c r="J97" i="36"/>
  <c r="K97" i="36" s="1"/>
  <c r="I97" i="36"/>
  <c r="H97" i="36"/>
  <c r="K96" i="36"/>
  <c r="J96" i="36"/>
  <c r="I96" i="36"/>
  <c r="H96" i="36"/>
  <c r="J95" i="36"/>
  <c r="K95" i="36" s="1"/>
  <c r="I95" i="36"/>
  <c r="H95" i="36"/>
  <c r="K94" i="36"/>
  <c r="J94" i="36"/>
  <c r="I94" i="36"/>
  <c r="H94" i="36"/>
  <c r="K93" i="36"/>
  <c r="J93" i="36"/>
  <c r="I93" i="36"/>
  <c r="H93" i="36"/>
  <c r="J92" i="36"/>
  <c r="K92" i="36" s="1"/>
  <c r="I92" i="36"/>
  <c r="H92" i="36"/>
  <c r="K91" i="36"/>
  <c r="J91" i="36"/>
  <c r="I91" i="36"/>
  <c r="H91" i="36"/>
  <c r="J90" i="36"/>
  <c r="K90" i="36" s="1"/>
  <c r="I90" i="36"/>
  <c r="H90" i="36"/>
  <c r="J89" i="36"/>
  <c r="K89" i="36" s="1"/>
  <c r="I89" i="36"/>
  <c r="H89" i="36"/>
  <c r="K88" i="36"/>
  <c r="J88" i="36"/>
  <c r="I88" i="36"/>
  <c r="H88" i="36"/>
  <c r="J87" i="36"/>
  <c r="K87" i="36" s="1"/>
  <c r="I87" i="36"/>
  <c r="H87" i="36"/>
  <c r="K86" i="36"/>
  <c r="J86" i="36"/>
  <c r="I86" i="36"/>
  <c r="H86" i="36"/>
  <c r="K85" i="36"/>
  <c r="J85" i="36"/>
  <c r="I85" i="36"/>
  <c r="H85" i="36"/>
  <c r="J84" i="36"/>
  <c r="K84" i="36" s="1"/>
  <c r="I84" i="36"/>
  <c r="H84" i="36"/>
  <c r="K83" i="36"/>
  <c r="J83" i="36"/>
  <c r="I83" i="36"/>
  <c r="H83" i="36"/>
  <c r="J82" i="36"/>
  <c r="K82" i="36" s="1"/>
  <c r="I82" i="36"/>
  <c r="H82" i="36"/>
  <c r="J81" i="36"/>
  <c r="K81" i="36" s="1"/>
  <c r="I81" i="36"/>
  <c r="H81" i="36"/>
  <c r="K80" i="36"/>
  <c r="J80" i="36"/>
  <c r="I80" i="36"/>
  <c r="H80" i="36"/>
  <c r="J79" i="36"/>
  <c r="K79" i="36" s="1"/>
  <c r="I79" i="36"/>
  <c r="H79" i="36"/>
  <c r="K78" i="36"/>
  <c r="J78" i="36"/>
  <c r="I78" i="36"/>
  <c r="H78" i="36"/>
  <c r="K77" i="36"/>
  <c r="J77" i="36"/>
  <c r="I77" i="36"/>
  <c r="H77" i="36"/>
  <c r="J76" i="36"/>
  <c r="K76" i="36" s="1"/>
  <c r="I76" i="36"/>
  <c r="H76" i="36"/>
  <c r="K75" i="36"/>
  <c r="J75" i="36"/>
  <c r="I75" i="36"/>
  <c r="H75" i="36"/>
  <c r="K74" i="36"/>
  <c r="J74" i="36"/>
  <c r="I74" i="36"/>
  <c r="H74" i="36"/>
  <c r="J73" i="36"/>
  <c r="K73" i="36" s="1"/>
  <c r="I73" i="36"/>
  <c r="H73" i="36"/>
  <c r="K72" i="36"/>
  <c r="J72" i="36"/>
  <c r="I72" i="36"/>
  <c r="H72" i="36"/>
  <c r="J71" i="36"/>
  <c r="K71" i="36" s="1"/>
  <c r="I71" i="36"/>
  <c r="H71" i="36"/>
  <c r="K70" i="36"/>
  <c r="J70" i="36"/>
  <c r="I70" i="36"/>
  <c r="H70" i="36"/>
  <c r="K69" i="36"/>
  <c r="J69" i="36"/>
  <c r="I69" i="36"/>
  <c r="H69" i="36"/>
  <c r="J68" i="36"/>
  <c r="K68" i="36" s="1"/>
  <c r="I68" i="36"/>
  <c r="H68" i="36"/>
  <c r="K67" i="36"/>
  <c r="J67" i="36"/>
  <c r="I67" i="36"/>
  <c r="H67" i="36"/>
  <c r="K66" i="36"/>
  <c r="J66" i="36"/>
  <c r="I66" i="36"/>
  <c r="H66" i="36"/>
  <c r="J65" i="36"/>
  <c r="K65" i="36" s="1"/>
  <c r="I65" i="36"/>
  <c r="H65" i="36"/>
  <c r="K64" i="36"/>
  <c r="J64" i="36"/>
  <c r="I64" i="36"/>
  <c r="H64" i="36"/>
  <c r="J63" i="36"/>
  <c r="K63" i="36" s="1"/>
  <c r="I63" i="36"/>
  <c r="H63" i="36"/>
  <c r="K62" i="36"/>
  <c r="J62" i="36"/>
  <c r="I62" i="36"/>
  <c r="H62" i="36"/>
  <c r="K61" i="36"/>
  <c r="J61" i="36"/>
  <c r="I61" i="36"/>
  <c r="H61" i="36"/>
  <c r="J60" i="36"/>
  <c r="K60" i="36" s="1"/>
  <c r="I60" i="36"/>
  <c r="H60" i="36"/>
  <c r="K59" i="36"/>
  <c r="J59" i="36"/>
  <c r="I59" i="36"/>
  <c r="H59" i="36"/>
  <c r="K58" i="36"/>
  <c r="J58" i="36"/>
  <c r="I58" i="36"/>
  <c r="H58" i="36"/>
  <c r="J57" i="36"/>
  <c r="K57" i="36" s="1"/>
  <c r="I57" i="36"/>
  <c r="H57" i="36"/>
  <c r="K56" i="36"/>
  <c r="J56" i="36"/>
  <c r="I56" i="36"/>
  <c r="H56" i="36"/>
  <c r="J55" i="36"/>
  <c r="K55" i="36" s="1"/>
  <c r="I55" i="36"/>
  <c r="H55" i="36"/>
  <c r="K54" i="36"/>
  <c r="J54" i="36"/>
  <c r="I54" i="36"/>
  <c r="H54" i="36"/>
  <c r="K53" i="36"/>
  <c r="J53" i="36"/>
  <c r="I53" i="36"/>
  <c r="H53" i="36"/>
  <c r="J52" i="36"/>
  <c r="K52" i="36" s="1"/>
  <c r="I52" i="36"/>
  <c r="H52" i="36"/>
  <c r="K51" i="36"/>
  <c r="J51" i="36"/>
  <c r="I51" i="36"/>
  <c r="H51" i="36"/>
  <c r="K50" i="36"/>
  <c r="J50" i="36"/>
  <c r="I50" i="36"/>
  <c r="H50" i="36"/>
  <c r="J49" i="36"/>
  <c r="K49" i="36" s="1"/>
  <c r="I49" i="36"/>
  <c r="H49" i="36"/>
  <c r="K48" i="36"/>
  <c r="J48" i="36"/>
  <c r="I48" i="36"/>
  <c r="H48" i="36"/>
  <c r="J47" i="36"/>
  <c r="K47" i="36" s="1"/>
  <c r="I47" i="36"/>
  <c r="H47" i="36"/>
  <c r="K46" i="36"/>
  <c r="J46" i="36"/>
  <c r="I46" i="36"/>
  <c r="H46" i="36"/>
  <c r="K45" i="36"/>
  <c r="J45" i="36"/>
  <c r="I45" i="36"/>
  <c r="H45" i="36"/>
  <c r="J44" i="36"/>
  <c r="K44" i="36" s="1"/>
  <c r="I44" i="36"/>
  <c r="H44" i="36"/>
  <c r="K43" i="36"/>
  <c r="J43" i="36"/>
  <c r="I43" i="36"/>
  <c r="H43" i="36"/>
  <c r="K42" i="36"/>
  <c r="J42" i="36"/>
  <c r="I42" i="36"/>
  <c r="H42" i="36"/>
  <c r="J41" i="36"/>
  <c r="K41" i="36" s="1"/>
  <c r="I41" i="36"/>
  <c r="H41" i="36"/>
  <c r="K40" i="36"/>
  <c r="J40" i="36"/>
  <c r="I40" i="36"/>
  <c r="H40" i="36"/>
  <c r="J39" i="36"/>
  <c r="K39" i="36" s="1"/>
  <c r="I39" i="36"/>
  <c r="H39" i="36"/>
  <c r="K38" i="36"/>
  <c r="J38" i="36"/>
  <c r="I38" i="36"/>
  <c r="H38" i="36"/>
  <c r="K37" i="36"/>
  <c r="J37" i="36"/>
  <c r="I37" i="36"/>
  <c r="H37" i="36"/>
  <c r="J36" i="36"/>
  <c r="K36" i="36" s="1"/>
  <c r="I36" i="36"/>
  <c r="H36" i="36"/>
  <c r="K35" i="36"/>
  <c r="J35" i="36"/>
  <c r="I35" i="36"/>
  <c r="H35" i="36"/>
  <c r="K34" i="36"/>
  <c r="J34" i="36"/>
  <c r="I34" i="36"/>
  <c r="H34" i="36"/>
  <c r="J33" i="36"/>
  <c r="K33" i="36" s="1"/>
  <c r="I33" i="36"/>
  <c r="H33" i="36"/>
  <c r="K32" i="36"/>
  <c r="J32" i="36"/>
  <c r="I32" i="36"/>
  <c r="H32" i="36"/>
  <c r="J31" i="36"/>
  <c r="K31" i="36" s="1"/>
  <c r="I31" i="36"/>
  <c r="H31" i="36"/>
  <c r="K30" i="36"/>
  <c r="J30" i="36"/>
  <c r="I30" i="36"/>
  <c r="H30" i="36"/>
  <c r="K29" i="36"/>
  <c r="J29" i="36"/>
  <c r="I29" i="36"/>
  <c r="H29" i="36"/>
  <c r="J28" i="36"/>
  <c r="K28" i="36" s="1"/>
  <c r="I28" i="36"/>
  <c r="H28" i="36"/>
  <c r="K27" i="36"/>
  <c r="J27" i="36"/>
  <c r="I27" i="36"/>
  <c r="H27" i="36"/>
  <c r="K26" i="36"/>
  <c r="J26" i="36"/>
  <c r="I26" i="36"/>
  <c r="H26" i="36"/>
  <c r="J25" i="36"/>
  <c r="K25" i="36" s="1"/>
  <c r="I25" i="36"/>
  <c r="H25" i="36"/>
  <c r="K24" i="36"/>
  <c r="J24" i="36"/>
  <c r="I24" i="36"/>
  <c r="H24" i="36"/>
  <c r="J23" i="36"/>
  <c r="K23" i="36" s="1"/>
  <c r="I23" i="36"/>
  <c r="H23" i="36"/>
  <c r="K22" i="36"/>
  <c r="J22" i="36"/>
  <c r="I22" i="36"/>
  <c r="H22" i="36"/>
  <c r="K21" i="36"/>
  <c r="J21" i="36"/>
  <c r="I21" i="36"/>
  <c r="H21" i="36"/>
  <c r="J20" i="36"/>
  <c r="K20" i="36" s="1"/>
  <c r="I20" i="36"/>
  <c r="H20" i="36"/>
  <c r="K19" i="36"/>
  <c r="J19" i="36"/>
  <c r="I19" i="36"/>
  <c r="H19" i="36"/>
  <c r="K18" i="36"/>
  <c r="J18" i="36"/>
  <c r="I18" i="36"/>
  <c r="H18" i="36"/>
  <c r="J17" i="36"/>
  <c r="K17" i="36" s="1"/>
  <c r="I17" i="36"/>
  <c r="H17" i="36"/>
  <c r="K16" i="36"/>
  <c r="J16" i="36"/>
  <c r="I16" i="36"/>
  <c r="H16" i="36"/>
  <c r="J15" i="36"/>
  <c r="K15" i="36" s="1"/>
  <c r="I15" i="36"/>
  <c r="H15" i="36"/>
  <c r="K14" i="36"/>
  <c r="J14" i="36"/>
  <c r="I14" i="36"/>
  <c r="H14" i="36"/>
  <c r="K13" i="36"/>
  <c r="J13" i="36"/>
  <c r="I13" i="36"/>
  <c r="H13" i="36"/>
  <c r="J12" i="36"/>
  <c r="K12" i="36" s="1"/>
  <c r="I12" i="36"/>
  <c r="H12" i="36"/>
  <c r="K11" i="36"/>
  <c r="J11" i="36"/>
  <c r="I11" i="36"/>
  <c r="H11" i="36"/>
  <c r="K10" i="36"/>
  <c r="J10" i="36"/>
  <c r="I10" i="36"/>
  <c r="H10" i="36"/>
  <c r="J9" i="36"/>
  <c r="K9" i="36" s="1"/>
  <c r="I9" i="36"/>
  <c r="H9" i="36"/>
  <c r="K8" i="36"/>
  <c r="J8" i="36"/>
  <c r="I8" i="36"/>
  <c r="K7" i="36"/>
  <c r="J7" i="36"/>
  <c r="I7" i="36"/>
  <c r="J6" i="36"/>
  <c r="K6" i="36" s="1"/>
  <c r="I6" i="36"/>
  <c r="M358" i="36"/>
  <c r="L351" i="36"/>
  <c r="L342" i="36"/>
  <c r="N328" i="36"/>
  <c r="M319" i="36"/>
  <c r="N306" i="36"/>
  <c r="M297" i="36"/>
  <c r="L288" i="36"/>
  <c r="N274" i="36"/>
  <c r="M266" i="36"/>
  <c r="L257" i="36"/>
  <c r="N243" i="36"/>
  <c r="M234" i="36"/>
  <c r="L225" i="36"/>
  <c r="N211" i="36"/>
  <c r="M202" i="36"/>
  <c r="L193" i="36"/>
  <c r="N179" i="36"/>
  <c r="M170" i="36"/>
  <c r="N156" i="36"/>
  <c r="M148" i="36"/>
  <c r="M357" i="36"/>
  <c r="M352" i="36"/>
  <c r="L343" i="36"/>
  <c r="N329" i="36"/>
  <c r="M320" i="36"/>
  <c r="N307" i="36"/>
  <c r="M298" i="36"/>
  <c r="L289" i="36"/>
  <c r="N275" i="36"/>
  <c r="M267" i="36"/>
  <c r="L258" i="36"/>
  <c r="N244" i="36"/>
  <c r="M235" i="36"/>
  <c r="L226" i="36"/>
  <c r="N212" i="36"/>
  <c r="M203" i="36"/>
  <c r="L194" i="36"/>
  <c r="N180" i="36"/>
  <c r="L171" i="36"/>
  <c r="L163" i="36"/>
  <c r="L362" i="36"/>
  <c r="L354" i="36"/>
  <c r="M345" i="36"/>
  <c r="L336" i="36"/>
  <c r="N322" i="36"/>
  <c r="M314" i="36"/>
  <c r="N300" i="36"/>
  <c r="M291" i="36"/>
  <c r="L282" i="36"/>
  <c r="N269" i="36"/>
  <c r="M260" i="36"/>
  <c r="L251" i="36"/>
  <c r="N237" i="36"/>
  <c r="M228" i="36"/>
  <c r="L219" i="36"/>
  <c r="N205" i="36"/>
  <c r="M196" i="36"/>
  <c r="L187" i="36"/>
  <c r="N173" i="36"/>
  <c r="L164" i="36"/>
  <c r="L356" i="36"/>
  <c r="M346" i="36"/>
  <c r="L337" i="36"/>
  <c r="N323" i="36"/>
  <c r="M315" i="36"/>
  <c r="L307" i="36"/>
  <c r="N293" i="36"/>
  <c r="M284" i="36"/>
  <c r="L275" i="36"/>
  <c r="M261" i="36"/>
  <c r="L252" i="36"/>
  <c r="N238" i="36"/>
  <c r="M229" i="36"/>
  <c r="L220" i="36"/>
  <c r="N206" i="36"/>
  <c r="M197" i="36"/>
  <c r="L188" i="36"/>
  <c r="L355" i="36"/>
  <c r="N340" i="36"/>
  <c r="M331" i="36"/>
  <c r="L322" i="36"/>
  <c r="N310" i="36"/>
  <c r="M301" i="36"/>
  <c r="L292" i="36"/>
  <c r="N278" i="36"/>
  <c r="L269" i="36"/>
  <c r="N255" i="36"/>
  <c r="M246" i="36"/>
  <c r="L237" i="36"/>
  <c r="N224" i="36"/>
  <c r="M214" i="36"/>
  <c r="L205" i="36"/>
  <c r="N191" i="36"/>
  <c r="M182" i="36"/>
  <c r="L173" i="36"/>
  <c r="N160" i="36"/>
  <c r="L151" i="36"/>
  <c r="M348" i="36"/>
  <c r="L339" i="36"/>
  <c r="N325" i="36"/>
  <c r="L316" i="36"/>
  <c r="N303" i="36"/>
  <c r="M294" i="36"/>
  <c r="L285" i="36"/>
  <c r="N271" i="36"/>
  <c r="L262" i="36"/>
  <c r="N248" i="36"/>
  <c r="M239" i="36"/>
  <c r="L230" i="36"/>
  <c r="N216" i="36"/>
  <c r="M207" i="36"/>
  <c r="L198" i="36"/>
  <c r="N184" i="36"/>
  <c r="M175" i="36"/>
  <c r="L167" i="36"/>
  <c r="N361" i="36"/>
  <c r="N362" i="36"/>
  <c r="N357" i="36"/>
  <c r="M350" i="36"/>
  <c r="N336" i="36"/>
  <c r="M327" i="36"/>
  <c r="L318" i="36"/>
  <c r="M305" i="36"/>
  <c r="L296" i="36"/>
  <c r="N282" i="36"/>
  <c r="M273" i="36"/>
  <c r="L265" i="36"/>
  <c r="N251" i="36"/>
  <c r="M242" i="36"/>
  <c r="L233" i="36"/>
  <c r="N219" i="36"/>
  <c r="M210" i="36"/>
  <c r="L201" i="36"/>
  <c r="N187" i="36"/>
  <c r="M178" i="36"/>
  <c r="N164" i="36"/>
  <c r="M155" i="36"/>
  <c r="L147" i="36"/>
  <c r="N356" i="36"/>
  <c r="L350" i="36"/>
  <c r="N337" i="36"/>
  <c r="M328" i="36"/>
  <c r="L319" i="36"/>
  <c r="M306" i="36"/>
  <c r="L297" i="36"/>
  <c r="N283" i="36"/>
  <c r="M274" i="36"/>
  <c r="L266" i="36"/>
  <c r="N252" i="36"/>
  <c r="M243" i="36"/>
  <c r="L234" i="36"/>
  <c r="N220" i="36"/>
  <c r="M211" i="36"/>
  <c r="L202" i="36"/>
  <c r="N188" i="36"/>
  <c r="M179" i="36"/>
  <c r="L170" i="36"/>
  <c r="N157" i="36"/>
  <c r="L357" i="36"/>
  <c r="M353" i="36"/>
  <c r="L344" i="36"/>
  <c r="N330" i="36"/>
  <c r="M321" i="36"/>
  <c r="N308" i="36"/>
  <c r="M299" i="36"/>
  <c r="L290" i="36"/>
  <c r="N276" i="36"/>
  <c r="M268" i="36"/>
  <c r="L259" i="36"/>
  <c r="N245" i="36"/>
  <c r="M236" i="36"/>
  <c r="L227" i="36"/>
  <c r="N213" i="36"/>
  <c r="M204" i="36"/>
  <c r="L195" i="36"/>
  <c r="N181" i="36"/>
  <c r="M172" i="36"/>
  <c r="N158" i="36"/>
  <c r="M355" i="36"/>
  <c r="L345" i="36"/>
  <c r="N331" i="36"/>
  <c r="M322" i="36"/>
  <c r="L314" i="36"/>
  <c r="N301" i="36"/>
  <c r="M292" i="36"/>
  <c r="L283" i="36"/>
  <c r="M269" i="36"/>
  <c r="L260" i="36"/>
  <c r="N246" i="36"/>
  <c r="M237" i="36"/>
  <c r="L228" i="36"/>
  <c r="N214" i="36"/>
  <c r="M205" i="36"/>
  <c r="L196" i="36"/>
  <c r="N182" i="36"/>
  <c r="N348" i="36"/>
  <c r="M339" i="36"/>
  <c r="L330" i="36"/>
  <c r="N317" i="36"/>
  <c r="M309" i="36"/>
  <c r="L300" i="36"/>
  <c r="N286" i="36"/>
  <c r="M277" i="36"/>
  <c r="N263" i="36"/>
  <c r="M254" i="36"/>
  <c r="L245" i="36"/>
  <c r="N231" i="36"/>
  <c r="M222" i="36"/>
  <c r="L213" i="36"/>
  <c r="N199" i="36"/>
  <c r="M190" i="36"/>
  <c r="L181" i="36"/>
  <c r="N168" i="36"/>
  <c r="M159" i="36"/>
  <c r="L150" i="36"/>
  <c r="L347" i="36"/>
  <c r="N333" i="36"/>
  <c r="M324" i="36"/>
  <c r="N311" i="36"/>
  <c r="M302" i="36"/>
  <c r="L293" i="36"/>
  <c r="N279" i="36"/>
  <c r="M270" i="36"/>
  <c r="N256" i="36"/>
  <c r="M247" i="36"/>
  <c r="L238" i="36"/>
  <c r="M224" i="36"/>
  <c r="M215" i="36"/>
  <c r="L206" i="36"/>
  <c r="N192" i="36"/>
  <c r="M183" i="36"/>
  <c r="L174" i="36"/>
  <c r="N161" i="36"/>
  <c r="M360" i="36"/>
  <c r="L348" i="36"/>
  <c r="N334" i="36"/>
  <c r="M325" i="36"/>
  <c r="N312" i="36"/>
  <c r="M303" i="36"/>
  <c r="L294" i="36"/>
  <c r="N280" i="36"/>
  <c r="M271" i="36"/>
  <c r="L263" i="36"/>
  <c r="L361" i="36"/>
  <c r="N354" i="36"/>
  <c r="N344" i="36"/>
  <c r="M335" i="36"/>
  <c r="L326" i="36"/>
  <c r="M313" i="36"/>
  <c r="L304" i="36"/>
  <c r="N290" i="36"/>
  <c r="M281" i="36"/>
  <c r="L272" i="36"/>
  <c r="N259" i="36"/>
  <c r="M250" i="36"/>
  <c r="L241" i="36"/>
  <c r="N227" i="36"/>
  <c r="M218" i="36"/>
  <c r="L209" i="36"/>
  <c r="N195" i="36"/>
  <c r="M186" i="36"/>
  <c r="L177" i="36"/>
  <c r="M163" i="36"/>
  <c r="L154" i="36"/>
  <c r="M362" i="36"/>
  <c r="M354" i="36"/>
  <c r="N345" i="36"/>
  <c r="M336" i="36"/>
  <c r="L327" i="36"/>
  <c r="N314" i="36"/>
  <c r="L305" i="36"/>
  <c r="N291" i="36"/>
  <c r="M282" i="36"/>
  <c r="L273" i="36"/>
  <c r="N260" i="36"/>
  <c r="M251" i="36"/>
  <c r="L242" i="36"/>
  <c r="N228" i="36"/>
  <c r="M219" i="36"/>
  <c r="L210" i="36"/>
  <c r="N196" i="36"/>
  <c r="M187" i="36"/>
  <c r="L178" i="36"/>
  <c r="N165" i="36"/>
  <c r="M156" i="36"/>
  <c r="M356" i="36"/>
  <c r="L352" i="36"/>
  <c r="N338" i="36"/>
  <c r="M329" i="36"/>
  <c r="L320" i="36"/>
  <c r="M307" i="36"/>
  <c r="L298" i="36"/>
  <c r="N284" i="36"/>
  <c r="M275" i="36"/>
  <c r="L267" i="36"/>
  <c r="N253" i="36"/>
  <c r="M244" i="36"/>
  <c r="L235" i="36"/>
  <c r="N221" i="36"/>
  <c r="M212" i="36"/>
  <c r="L203" i="36"/>
  <c r="N189" i="36"/>
  <c r="M180" i="36"/>
  <c r="N166" i="36"/>
  <c r="M157" i="36"/>
  <c r="L353" i="36"/>
  <c r="N339" i="36"/>
  <c r="M330" i="36"/>
  <c r="L321" i="36"/>
  <c r="N309" i="36"/>
  <c r="M300" i="36"/>
  <c r="L291" i="36"/>
  <c r="N277" i="36"/>
  <c r="L268" i="36"/>
  <c r="N254" i="36"/>
  <c r="M245" i="36"/>
  <c r="L236" i="36"/>
  <c r="N222" i="36"/>
  <c r="M213" i="36"/>
  <c r="L204" i="36"/>
  <c r="N190" i="36"/>
  <c r="M181" i="36"/>
  <c r="M347" i="36"/>
  <c r="L338" i="36"/>
  <c r="N324" i="36"/>
  <c r="M316" i="36"/>
  <c r="L308" i="36"/>
  <c r="N294" i="36"/>
  <c r="M285" i="36"/>
  <c r="L276" i="36"/>
  <c r="M262" i="36"/>
  <c r="L253" i="36"/>
  <c r="N239" i="36"/>
  <c r="M230" i="36"/>
  <c r="L221" i="36"/>
  <c r="N207" i="36"/>
  <c r="M198" i="36"/>
  <c r="L189" i="36"/>
  <c r="N175" i="36"/>
  <c r="M167" i="36"/>
  <c r="L158" i="36"/>
  <c r="N360" i="36"/>
  <c r="N341" i="36"/>
  <c r="M332" i="36"/>
  <c r="L323" i="36"/>
  <c r="M310" i="36"/>
  <c r="L301" i="36"/>
  <c r="N287" i="36"/>
  <c r="M278" i="36"/>
  <c r="N264" i="36"/>
  <c r="M255" i="36"/>
  <c r="M343" i="36"/>
  <c r="N298" i="36"/>
  <c r="M258" i="36"/>
  <c r="L217" i="36"/>
  <c r="M171" i="36"/>
  <c r="N353" i="36"/>
  <c r="L313" i="36"/>
  <c r="N268" i="36"/>
  <c r="M227" i="36"/>
  <c r="L186" i="36"/>
  <c r="N355" i="36"/>
  <c r="N315" i="36"/>
  <c r="L274" i="36"/>
  <c r="N229" i="36"/>
  <c r="M188" i="36"/>
  <c r="N347" i="36"/>
  <c r="M308" i="36"/>
  <c r="N262" i="36"/>
  <c r="M221" i="36"/>
  <c r="L180" i="36"/>
  <c r="L315" i="36"/>
  <c r="N270" i="36"/>
  <c r="L229" i="36"/>
  <c r="N183" i="36"/>
  <c r="N349" i="36"/>
  <c r="L309" i="36"/>
  <c r="M263" i="36"/>
  <c r="N232" i="36"/>
  <c r="L214" i="36"/>
  <c r="M191" i="36"/>
  <c r="N169" i="36"/>
  <c r="N359" i="36"/>
  <c r="M341" i="36"/>
  <c r="N326" i="36"/>
  <c r="M311" i="36"/>
  <c r="N296" i="36"/>
  <c r="L286" i="36"/>
  <c r="L270" i="36"/>
  <c r="M256" i="36"/>
  <c r="L247" i="36"/>
  <c r="N233" i="36"/>
  <c r="L224" i="36"/>
  <c r="L215" i="36"/>
  <c r="N201" i="36"/>
  <c r="M192" i="36"/>
  <c r="L183" i="36"/>
  <c r="M169" i="36"/>
  <c r="L160" i="36"/>
  <c r="L169" i="36"/>
  <c r="N145" i="36"/>
  <c r="M136" i="36"/>
  <c r="L127" i="36"/>
  <c r="N113" i="36"/>
  <c r="M104" i="36"/>
  <c r="L95" i="36"/>
  <c r="N81" i="36"/>
  <c r="M72" i="36"/>
  <c r="L63" i="36"/>
  <c r="N49" i="36"/>
  <c r="M40" i="36"/>
  <c r="L31" i="36"/>
  <c r="N17" i="36"/>
  <c r="M8" i="36"/>
  <c r="N319" i="36"/>
  <c r="M280" i="36"/>
  <c r="M233" i="36"/>
  <c r="M177" i="36"/>
  <c r="N163" i="36"/>
  <c r="M145" i="36"/>
  <c r="L136" i="36"/>
  <c r="N122" i="36"/>
  <c r="M113" i="36"/>
  <c r="L104" i="36"/>
  <c r="N90" i="36"/>
  <c r="M81" i="36"/>
  <c r="L72" i="36"/>
  <c r="N58" i="36"/>
  <c r="M49" i="36"/>
  <c r="L40" i="36"/>
  <c r="N26" i="36"/>
  <c r="M17" i="36"/>
  <c r="L8" i="36"/>
  <c r="N153" i="36"/>
  <c r="N139" i="36"/>
  <c r="M130" i="36"/>
  <c r="L121" i="36"/>
  <c r="N107" i="36"/>
  <c r="M98" i="36"/>
  <c r="L89" i="36"/>
  <c r="N75" i="36"/>
  <c r="M66" i="36"/>
  <c r="L57" i="36"/>
  <c r="N43" i="36"/>
  <c r="M34" i="36"/>
  <c r="L25" i="36"/>
  <c r="N11" i="36"/>
  <c r="N327" i="36"/>
  <c r="M288" i="36"/>
  <c r="L256" i="36"/>
  <c r="N202" i="36"/>
  <c r="M150" i="36"/>
  <c r="M139" i="36"/>
  <c r="L130" i="36"/>
  <c r="N116" i="36"/>
  <c r="M107" i="36"/>
  <c r="L98" i="36"/>
  <c r="N84" i="36"/>
  <c r="M75" i="36"/>
  <c r="L66" i="36"/>
  <c r="N52" i="36"/>
  <c r="M43" i="36"/>
  <c r="L34" i="36"/>
  <c r="N20" i="36"/>
  <c r="M11" i="36"/>
  <c r="N120" i="36"/>
  <c r="N80" i="36"/>
  <c r="L334" i="36"/>
  <c r="M289" i="36"/>
  <c r="L249" i="36"/>
  <c r="N203" i="36"/>
  <c r="L162" i="36"/>
  <c r="M344" i="36"/>
  <c r="N299" i="36"/>
  <c r="M259" i="36"/>
  <c r="L218" i="36"/>
  <c r="N172" i="36"/>
  <c r="N346" i="36"/>
  <c r="L306" i="36"/>
  <c r="N261" i="36"/>
  <c r="M220" i="36"/>
  <c r="L179" i="36"/>
  <c r="M338" i="36"/>
  <c r="L299" i="36"/>
  <c r="M253" i="36"/>
  <c r="L212" i="36"/>
  <c r="L346" i="36"/>
  <c r="N302" i="36"/>
  <c r="L261" i="36"/>
  <c r="N215" i="36"/>
  <c r="M174" i="36"/>
  <c r="M340" i="36"/>
  <c r="N295" i="36"/>
  <c r="L254" i="36"/>
  <c r="M231" i="36"/>
  <c r="N208" i="36"/>
  <c r="L190" i="36"/>
  <c r="M168" i="36"/>
  <c r="N351" i="36"/>
  <c r="L340" i="36"/>
  <c r="L324" i="36"/>
  <c r="L310" i="36"/>
  <c r="M295" i="36"/>
  <c r="M279" i="36"/>
  <c r="N265" i="36"/>
  <c r="L255" i="36"/>
  <c r="N241" i="36"/>
  <c r="M232" i="36"/>
  <c r="M223" i="36"/>
  <c r="N209" i="36"/>
  <c r="M200" i="36"/>
  <c r="L191" i="36"/>
  <c r="N177" i="36"/>
  <c r="L168" i="36"/>
  <c r="N154" i="36"/>
  <c r="N167" i="36"/>
  <c r="M144" i="36"/>
  <c r="L135" i="36"/>
  <c r="N121" i="36"/>
  <c r="M112" i="36"/>
  <c r="L103" i="36"/>
  <c r="N89" i="36"/>
  <c r="M80" i="36"/>
  <c r="L71" i="36"/>
  <c r="N57" i="36"/>
  <c r="M48" i="36"/>
  <c r="L39" i="36"/>
  <c r="N25" i="36"/>
  <c r="M16" i="36"/>
  <c r="M359" i="36"/>
  <c r="M312" i="36"/>
  <c r="M265" i="36"/>
  <c r="M209" i="36"/>
  <c r="M173" i="36"/>
  <c r="L161" i="36"/>
  <c r="L144" i="36"/>
  <c r="N130" i="36"/>
  <c r="M121" i="36"/>
  <c r="L112" i="36"/>
  <c r="N98" i="36"/>
  <c r="M89" i="36"/>
  <c r="L80" i="36"/>
  <c r="N66" i="36"/>
  <c r="M57" i="36"/>
  <c r="L48" i="36"/>
  <c r="N34" i="36"/>
  <c r="M25" i="36"/>
  <c r="L16" i="36"/>
  <c r="M361" i="36"/>
  <c r="N150" i="36"/>
  <c r="M138" i="36"/>
  <c r="L129" i="36"/>
  <c r="N115" i="36"/>
  <c r="M106" i="36"/>
  <c r="L97" i="36"/>
  <c r="N83" i="36"/>
  <c r="M74" i="36"/>
  <c r="L65" i="36"/>
  <c r="N51" i="36"/>
  <c r="M42" i="36"/>
  <c r="L33" i="36"/>
  <c r="N19" i="36"/>
  <c r="M10" i="36"/>
  <c r="L325" i="36"/>
  <c r="N273" i="36"/>
  <c r="M241" i="36"/>
  <c r="L200" i="36"/>
  <c r="N147" i="36"/>
  <c r="L138" i="36"/>
  <c r="N124" i="36"/>
  <c r="M115" i="36"/>
  <c r="L106" i="36"/>
  <c r="N92" i="36"/>
  <c r="M83" i="36"/>
  <c r="L74" i="36"/>
  <c r="N60" i="36"/>
  <c r="M51" i="36"/>
  <c r="L42" i="36"/>
  <c r="N28" i="36"/>
  <c r="M19" i="36"/>
  <c r="L10" i="36"/>
  <c r="L110" i="36"/>
  <c r="L78" i="36"/>
  <c r="L7" i="36"/>
  <c r="N141" i="36"/>
  <c r="M132" i="36"/>
  <c r="L123" i="36"/>
  <c r="N109" i="36"/>
  <c r="M100" i="36"/>
  <c r="L91" i="36"/>
  <c r="N77" i="36"/>
  <c r="M68" i="36"/>
  <c r="L59" i="36"/>
  <c r="N45" i="36"/>
  <c r="M36" i="36"/>
  <c r="L27" i="36"/>
  <c r="N13" i="36"/>
  <c r="L360" i="36"/>
  <c r="M318" i="36"/>
  <c r="N281" i="36"/>
  <c r="M249" i="36"/>
  <c r="L208" i="36"/>
  <c r="N174" i="36"/>
  <c r="M151" i="36"/>
  <c r="L140" i="36"/>
  <c r="N126" i="36"/>
  <c r="M117" i="36"/>
  <c r="L108" i="36"/>
  <c r="N94" i="36"/>
  <c r="M85" i="36"/>
  <c r="L76" i="36"/>
  <c r="N62" i="36"/>
  <c r="M53" i="36"/>
  <c r="L44" i="36"/>
  <c r="N30" i="36"/>
  <c r="M21" i="36"/>
  <c r="L12" i="36"/>
  <c r="M201" i="36"/>
  <c r="M135" i="36"/>
  <c r="M79" i="36"/>
  <c r="N56" i="36"/>
  <c r="N40" i="36"/>
  <c r="M154" i="36"/>
  <c r="L141" i="36"/>
  <c r="N127" i="36"/>
  <c r="M118" i="36"/>
  <c r="L109" i="36"/>
  <c r="N95" i="36"/>
  <c r="M86" i="36"/>
  <c r="L77" i="36"/>
  <c r="N63" i="36"/>
  <c r="M54" i="36"/>
  <c r="L45" i="36"/>
  <c r="N31" i="36"/>
  <c r="M22" i="36"/>
  <c r="L13" i="36"/>
  <c r="M326" i="36"/>
  <c r="M272" i="36"/>
  <c r="N218" i="36"/>
  <c r="M127" i="36"/>
  <c r="M95" i="36"/>
  <c r="M55" i="36"/>
  <c r="M23" i="36"/>
  <c r="L240" i="36"/>
  <c r="M119" i="36"/>
  <c r="L359" i="36"/>
  <c r="N320" i="36"/>
  <c r="L280" i="36"/>
  <c r="N235" i="36"/>
  <c r="M194" i="36"/>
  <c r="N149" i="36"/>
  <c r="L335" i="36"/>
  <c r="M290" i="36"/>
  <c r="L250" i="36"/>
  <c r="N204" i="36"/>
  <c r="M164" i="36"/>
  <c r="M337" i="36"/>
  <c r="N292" i="36"/>
  <c r="M252" i="36"/>
  <c r="L211" i="36"/>
  <c r="M165" i="36"/>
  <c r="L329" i="36"/>
  <c r="N285" i="36"/>
  <c r="L244" i="36"/>
  <c r="N198" i="36"/>
  <c r="N332" i="36"/>
  <c r="M293" i="36"/>
  <c r="N247" i="36"/>
  <c r="M206" i="36"/>
  <c r="L166" i="36"/>
  <c r="L331" i="36"/>
  <c r="M286" i="36"/>
  <c r="L246" i="36"/>
  <c r="N223" i="36"/>
  <c r="N200" i="36"/>
  <c r="L182" i="36"/>
  <c r="M160" i="36"/>
  <c r="M349" i="36"/>
  <c r="M333" i="36"/>
  <c r="N318" i="36"/>
  <c r="N304" i="36"/>
  <c r="N288" i="36"/>
  <c r="L278" i="36"/>
  <c r="M264" i="36"/>
  <c r="N249" i="36"/>
  <c r="M240" i="36"/>
  <c r="L231" i="36"/>
  <c r="N217" i="36"/>
  <c r="M208" i="36"/>
  <c r="L199" i="36"/>
  <c r="N185" i="36"/>
  <c r="M176" i="36"/>
  <c r="N162" i="36"/>
  <c r="M153" i="36"/>
  <c r="L152" i="36"/>
  <c r="L143" i="36"/>
  <c r="N129" i="36"/>
  <c r="M120" i="36"/>
  <c r="L111" i="36"/>
  <c r="N97" i="36"/>
  <c r="M88" i="36"/>
  <c r="L79" i="36"/>
  <c r="N65" i="36"/>
  <c r="M56" i="36"/>
  <c r="L47" i="36"/>
  <c r="N33" i="36"/>
  <c r="M24" i="36"/>
  <c r="L15" i="36"/>
  <c r="L349" i="36"/>
  <c r="N297" i="36"/>
  <c r="N250" i="36"/>
  <c r="N194" i="36"/>
  <c r="N171" i="36"/>
  <c r="N159" i="36"/>
  <c r="N138" i="36"/>
  <c r="M129" i="36"/>
  <c r="L120" i="36"/>
  <c r="N106" i="36"/>
  <c r="M97" i="36"/>
  <c r="L88" i="36"/>
  <c r="N74" i="36"/>
  <c r="M65" i="36"/>
  <c r="L56" i="36"/>
  <c r="N42" i="36"/>
  <c r="M33" i="36"/>
  <c r="L24" i="36"/>
  <c r="N10" i="36"/>
  <c r="L157" i="36"/>
  <c r="M146" i="36"/>
  <c r="L137" i="36"/>
  <c r="N123" i="36"/>
  <c r="M114" i="36"/>
  <c r="L105" i="36"/>
  <c r="N91" i="36"/>
  <c r="M82" i="36"/>
  <c r="L73" i="36"/>
  <c r="N59" i="36"/>
  <c r="M50" i="36"/>
  <c r="L41" i="36"/>
  <c r="N27" i="36"/>
  <c r="M18" i="36"/>
  <c r="L9" i="36"/>
  <c r="N305" i="36"/>
  <c r="L271" i="36"/>
  <c r="N226" i="36"/>
  <c r="M185" i="36"/>
  <c r="L146" i="36"/>
  <c r="N132" i="36"/>
  <c r="M123" i="36"/>
  <c r="L114" i="36"/>
  <c r="N100" i="36"/>
  <c r="M91" i="36"/>
  <c r="L82" i="36"/>
  <c r="N68" i="36"/>
  <c r="M59" i="36"/>
  <c r="L50" i="36"/>
  <c r="N36" i="36"/>
  <c r="M27" i="36"/>
  <c r="L18" i="36"/>
  <c r="N6" i="36"/>
  <c r="N104" i="36"/>
  <c r="M71" i="36"/>
  <c r="M166" i="36"/>
  <c r="M140" i="36"/>
  <c r="L131" i="36"/>
  <c r="N117" i="36"/>
  <c r="M108" i="36"/>
  <c r="L99" i="36"/>
  <c r="N85" i="36"/>
  <c r="M76" i="36"/>
  <c r="L67" i="36"/>
  <c r="N53" i="36"/>
  <c r="L312" i="36"/>
  <c r="L358" i="36"/>
  <c r="M195" i="36"/>
  <c r="L243" i="36"/>
  <c r="M276" i="36"/>
  <c r="L284" i="36"/>
  <c r="M317" i="36"/>
  <c r="M199" i="36"/>
  <c r="L332" i="36"/>
  <c r="N272" i="36"/>
  <c r="N225" i="36"/>
  <c r="M184" i="36"/>
  <c r="L149" i="36"/>
  <c r="N105" i="36"/>
  <c r="M64" i="36"/>
  <c r="L23" i="36"/>
  <c r="L248" i="36"/>
  <c r="M137" i="36"/>
  <c r="L96" i="36"/>
  <c r="N50" i="36"/>
  <c r="M9" i="36"/>
  <c r="M122" i="36"/>
  <c r="L81" i="36"/>
  <c r="N35" i="36"/>
  <c r="L303" i="36"/>
  <c r="N140" i="36"/>
  <c r="M99" i="36"/>
  <c r="L58" i="36"/>
  <c r="N12" i="36"/>
  <c r="N24" i="36"/>
  <c r="N133" i="36"/>
  <c r="L115" i="36"/>
  <c r="M92" i="36"/>
  <c r="N69" i="36"/>
  <c r="L51" i="36"/>
  <c r="L35" i="36"/>
  <c r="M20" i="36"/>
  <c r="M6" i="36"/>
  <c r="N313" i="36"/>
  <c r="N266" i="36"/>
  <c r="N210" i="36"/>
  <c r="N170" i="36"/>
  <c r="N142" i="36"/>
  <c r="L132" i="36"/>
  <c r="L116" i="36"/>
  <c r="M101" i="36"/>
  <c r="N86" i="36"/>
  <c r="N70" i="36"/>
  <c r="L60" i="36"/>
  <c r="M45" i="36"/>
  <c r="M29" i="36"/>
  <c r="N14" i="36"/>
  <c r="L216" i="36"/>
  <c r="N128" i="36"/>
  <c r="N64" i="36"/>
  <c r="L46" i="36"/>
  <c r="L148" i="36"/>
  <c r="M134" i="36"/>
  <c r="N119" i="36"/>
  <c r="N103" i="36"/>
  <c r="L93" i="36"/>
  <c r="M78" i="36"/>
  <c r="M62" i="36"/>
  <c r="N47" i="36"/>
  <c r="L37" i="36"/>
  <c r="L21" i="36"/>
  <c r="N343" i="36"/>
  <c r="L287" i="36"/>
  <c r="N186" i="36"/>
  <c r="M111" i="36"/>
  <c r="M63" i="36"/>
  <c r="N16" i="36"/>
  <c r="M143" i="36"/>
  <c r="M87" i="36"/>
  <c r="M15" i="36"/>
  <c r="N236" i="36"/>
  <c r="M323" i="36"/>
  <c r="N342" i="36"/>
  <c r="N193" i="36"/>
  <c r="L119" i="36"/>
  <c r="L295" i="36"/>
  <c r="L64" i="36"/>
  <c r="M90" i="36"/>
  <c r="L153" i="36"/>
  <c r="L26" i="36"/>
  <c r="L139" i="36"/>
  <c r="L75" i="36"/>
  <c r="N21" i="36"/>
  <c r="L279" i="36"/>
  <c r="N148" i="36"/>
  <c r="N102" i="36"/>
  <c r="M61" i="36"/>
  <c r="L6" i="36"/>
  <c r="N48" i="36"/>
  <c r="M110" i="36"/>
  <c r="L69" i="36"/>
  <c r="N23" i="36"/>
  <c r="M225" i="36"/>
  <c r="M149" i="36"/>
  <c r="N267" i="36"/>
  <c r="N321" i="36"/>
  <c r="L155" i="36"/>
  <c r="N197" i="36"/>
  <c r="N230" i="36"/>
  <c r="M238" i="36"/>
  <c r="L277" i="36"/>
  <c r="N176" i="36"/>
  <c r="L317" i="36"/>
  <c r="N257" i="36"/>
  <c r="M216" i="36"/>
  <c r="L175" i="36"/>
  <c r="N137" i="36"/>
  <c r="M96" i="36"/>
  <c r="L55" i="36"/>
  <c r="N9" i="36"/>
  <c r="L192" i="36"/>
  <c r="L128" i="36"/>
  <c r="N82" i="36"/>
  <c r="M41" i="36"/>
  <c r="N155" i="36"/>
  <c r="L113" i="36"/>
  <c r="N67" i="36"/>
  <c r="M26" i="36"/>
  <c r="N258" i="36"/>
  <c r="M131" i="36"/>
  <c r="L90" i="36"/>
  <c r="N44" i="36"/>
  <c r="L126" i="36"/>
  <c r="N151" i="36"/>
  <c r="N125" i="36"/>
  <c r="L107" i="36"/>
  <c r="M84" i="36"/>
  <c r="N61" i="36"/>
  <c r="M44" i="36"/>
  <c r="N29" i="36"/>
  <c r="L19" i="36"/>
  <c r="N350" i="36"/>
  <c r="L311" i="36"/>
  <c r="L264" i="36"/>
  <c r="M193" i="36"/>
  <c r="M162" i="36"/>
  <c r="M141" i="36"/>
  <c r="M125" i="36"/>
  <c r="N110" i="36"/>
  <c r="L100" i="36"/>
  <c r="L84" i="36"/>
  <c r="M69" i="36"/>
  <c r="N54" i="36"/>
  <c r="N38" i="36"/>
  <c r="L28" i="36"/>
  <c r="M13" i="36"/>
  <c r="L184" i="36"/>
  <c r="L94" i="36"/>
  <c r="L62" i="36"/>
  <c r="N358" i="36"/>
  <c r="N143" i="36"/>
  <c r="L133" i="36"/>
  <c r="L117" i="36"/>
  <c r="M102" i="36"/>
  <c r="N87" i="36"/>
  <c r="N71" i="36"/>
  <c r="L61" i="36"/>
  <c r="M46" i="36"/>
  <c r="M30" i="36"/>
  <c r="N15" i="36"/>
  <c r="L341" i="36"/>
  <c r="M257" i="36"/>
  <c r="N144" i="36"/>
  <c r="L102" i="36"/>
  <c r="M47" i="36"/>
  <c r="L14" i="36"/>
  <c r="N136" i="36"/>
  <c r="M39" i="36"/>
  <c r="N352" i="36"/>
  <c r="N316" i="36"/>
  <c r="L222" i="36"/>
  <c r="L239" i="36"/>
  <c r="N73" i="36"/>
  <c r="M105" i="36"/>
  <c r="N131" i="36"/>
  <c r="M342" i="36"/>
  <c r="M67" i="36"/>
  <c r="M116" i="36"/>
  <c r="M52" i="36"/>
  <c r="L11" i="36"/>
  <c r="L232" i="36"/>
  <c r="M133" i="36"/>
  <c r="L92" i="36"/>
  <c r="N46" i="36"/>
  <c r="L20" i="36"/>
  <c r="N72" i="36"/>
  <c r="N135" i="36"/>
  <c r="M94" i="36"/>
  <c r="L53" i="36"/>
  <c r="M7" i="36"/>
  <c r="L118" i="36"/>
  <c r="N32" i="36"/>
  <c r="N96" i="36"/>
  <c r="M226" i="36"/>
  <c r="L281" i="36"/>
  <c r="L328" i="36"/>
  <c r="L156" i="36"/>
  <c r="M189" i="36"/>
  <c r="L197" i="36"/>
  <c r="N240" i="36"/>
  <c r="L159" i="36"/>
  <c r="L302" i="36"/>
  <c r="M248" i="36"/>
  <c r="L207" i="36"/>
  <c r="M161" i="36"/>
  <c r="M128" i="36"/>
  <c r="L87" i="36"/>
  <c r="N41" i="36"/>
  <c r="M334" i="36"/>
  <c r="L165" i="36"/>
  <c r="N114" i="36"/>
  <c r="M73" i="36"/>
  <c r="L32" i="36"/>
  <c r="L145" i="36"/>
  <c r="N99" i="36"/>
  <c r="M58" i="36"/>
  <c r="L17" i="36"/>
  <c r="M217" i="36"/>
  <c r="L122" i="36"/>
  <c r="N76" i="36"/>
  <c r="M35" i="36"/>
  <c r="M103" i="36"/>
  <c r="M147" i="36"/>
  <c r="M124" i="36"/>
  <c r="N101" i="36"/>
  <c r="L83" i="36"/>
  <c r="M60" i="36"/>
  <c r="L43" i="36"/>
  <c r="M28" i="36"/>
  <c r="M12" i="36"/>
  <c r="N335" i="36"/>
  <c r="M296" i="36"/>
  <c r="N234" i="36"/>
  <c r="N178" i="36"/>
  <c r="M158" i="36"/>
  <c r="N134" i="36"/>
  <c r="L124" i="36"/>
  <c r="M109" i="36"/>
  <c r="M93" i="36"/>
  <c r="N78" i="36"/>
  <c r="L68" i="36"/>
  <c r="L52" i="36"/>
  <c r="M37" i="36"/>
  <c r="N22" i="36"/>
  <c r="N7" i="36"/>
  <c r="M152" i="36"/>
  <c r="N88" i="36"/>
  <c r="L54" i="36"/>
  <c r="L223" i="36"/>
  <c r="M142" i="36"/>
  <c r="M126" i="36"/>
  <c r="N111" i="36"/>
  <c r="L101" i="36"/>
  <c r="L85" i="36"/>
  <c r="M70" i="36"/>
  <c r="N55" i="36"/>
  <c r="N39" i="36"/>
  <c r="L29" i="36"/>
  <c r="M14" i="36"/>
  <c r="M304" i="36"/>
  <c r="N242" i="36"/>
  <c r="L134" i="36"/>
  <c r="L86" i="36"/>
  <c r="L38" i="36"/>
  <c r="N8" i="36"/>
  <c r="N112" i="36"/>
  <c r="M31" i="36"/>
  <c r="L185" i="36"/>
  <c r="M283" i="36"/>
  <c r="N152" i="36"/>
  <c r="M287" i="36"/>
  <c r="M351" i="36"/>
  <c r="M32" i="36"/>
  <c r="N146" i="36"/>
  <c r="N18" i="36"/>
  <c r="L49" i="36"/>
  <c r="N108" i="36"/>
  <c r="L30" i="36"/>
  <c r="N93" i="36"/>
  <c r="N37" i="36"/>
  <c r="L333" i="36"/>
  <c r="L176" i="36"/>
  <c r="N118" i="36"/>
  <c r="M77" i="36"/>
  <c r="L36" i="36"/>
  <c r="L142" i="36"/>
  <c r="L172" i="36"/>
  <c r="L125" i="36"/>
  <c r="N79" i="36"/>
  <c r="M38" i="36"/>
  <c r="N289" i="36"/>
  <c r="L70" i="36"/>
  <c r="L22" i="36"/>
  <c r="H351" i="36" l="1"/>
  <c r="H359" i="36" s="1"/>
  <c r="H151" i="36"/>
  <c r="H356" i="36" s="1"/>
  <c r="G361" i="36" l="1"/>
</calcChain>
</file>

<file path=xl/sharedStrings.xml><?xml version="1.0" encoding="utf-8"?>
<sst xmlns="http://schemas.openxmlformats.org/spreadsheetml/2006/main" count="1264" uniqueCount="590">
  <si>
    <t>E050A</t>
  </si>
  <si>
    <t>Catch Basin Cleaning</t>
  </si>
  <si>
    <t>E17</t>
  </si>
  <si>
    <t xml:space="preserve">CW 3235-R9  </t>
  </si>
  <si>
    <t>100 mm Sidewalk</t>
  </si>
  <si>
    <t>CW 2130-R12</t>
  </si>
  <si>
    <t>CW 2110-R11</t>
  </si>
  <si>
    <t>Abandoning Existing Drainage Inlets</t>
  </si>
  <si>
    <t>C055</t>
  </si>
  <si>
    <t>D</t>
  </si>
  <si>
    <t>E009</t>
  </si>
  <si>
    <t>E010</t>
  </si>
  <si>
    <t>E011</t>
  </si>
  <si>
    <t>E012</t>
  </si>
  <si>
    <t>E023</t>
  </si>
  <si>
    <t>E024</t>
  </si>
  <si>
    <t>E025</t>
  </si>
  <si>
    <t>E032</t>
  </si>
  <si>
    <t>E033</t>
  </si>
  <si>
    <t>E034</t>
  </si>
  <si>
    <t>E035</t>
  </si>
  <si>
    <t>E036</t>
  </si>
  <si>
    <t>E037</t>
  </si>
  <si>
    <t>E040</t>
  </si>
  <si>
    <t>E041</t>
  </si>
  <si>
    <t>E042</t>
  </si>
  <si>
    <t>E043</t>
  </si>
  <si>
    <t>Sub-Grade Compaction</t>
  </si>
  <si>
    <t>50 - 100 mm Depth (Asphalt)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</si>
  <si>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</si>
  <si>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</si>
  <si>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</si>
  <si>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</si>
  <si>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</si>
  <si>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</si>
  <si>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</si>
  <si>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</si>
  <si>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</si>
  <si>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</si>
  <si>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</si>
  <si>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</si>
  <si>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</si>
  <si>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</si>
  <si>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</si>
  <si>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</si>
  <si>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</si>
  <si>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</si>
  <si>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</si>
  <si>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</si>
  <si>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</si>
  <si>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</si>
  <si>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</si>
  <si>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</si>
  <si>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</si>
  <si>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E.1</t>
  </si>
  <si>
    <t>Sodding</t>
  </si>
  <si>
    <t>B.1</t>
  </si>
  <si>
    <t>B.2</t>
  </si>
  <si>
    <t>B.3</t>
  </si>
  <si>
    <t>B.4</t>
  </si>
  <si>
    <t>B.5</t>
  </si>
  <si>
    <t>Concrete Curb Renewal</t>
  </si>
  <si>
    <t>B.6</t>
  </si>
  <si>
    <t>B.8</t>
  </si>
  <si>
    <t>Drilled Dowels</t>
  </si>
  <si>
    <t>Drilled Tie Bars</t>
  </si>
  <si>
    <t>Regrading Existing Interlocking Paving Stones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</si>
  <si>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</si>
  <si>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</si>
  <si>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</si>
  <si>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</si>
  <si>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</si>
  <si>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</si>
  <si>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</si>
  <si>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</si>
  <si>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</si>
  <si>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</si>
  <si>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</si>
  <si>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</si>
  <si>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</si>
  <si>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</si>
  <si>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20 M Deformed Tie Bar</t>
  </si>
  <si>
    <t>19.1 mm Diameter</t>
  </si>
  <si>
    <t>Construction of Asphaltic Concrete Base Course (Type III)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</si>
  <si>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</si>
  <si>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</si>
  <si>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</si>
  <si>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</si>
  <si>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</si>
  <si>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</si>
  <si>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</si>
  <si>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C001</t>
  </si>
  <si>
    <t>E003</t>
  </si>
  <si>
    <t>E006</t>
  </si>
  <si>
    <t>E007</t>
  </si>
  <si>
    <t>E008</t>
  </si>
  <si>
    <t>F001</t>
  </si>
  <si>
    <t>F002</t>
  </si>
  <si>
    <t>F003</t>
  </si>
  <si>
    <t>F004</t>
  </si>
  <si>
    <t>F005</t>
  </si>
  <si>
    <t>F006</t>
  </si>
  <si>
    <t>F007</t>
  </si>
  <si>
    <t>F009</t>
  </si>
  <si>
    <t>F011</t>
  </si>
  <si>
    <t>F018</t>
  </si>
  <si>
    <t>G001</t>
  </si>
  <si>
    <t>G002</t>
  </si>
  <si>
    <t>G003</t>
  </si>
  <si>
    <t>G004</t>
  </si>
  <si>
    <t>A004</t>
  </si>
  <si>
    <t>A007</t>
  </si>
  <si>
    <t>A010</t>
  </si>
  <si>
    <t>A012</t>
  </si>
  <si>
    <t>A022</t>
  </si>
  <si>
    <t>B003</t>
  </si>
  <si>
    <t>B004</t>
  </si>
  <si>
    <t>B011</t>
  </si>
  <si>
    <t>B017</t>
  </si>
  <si>
    <t>B026</t>
  </si>
  <si>
    <t>B027</t>
  </si>
  <si>
    <t>B029</t>
  </si>
  <si>
    <t>B094</t>
  </si>
  <si>
    <t>B095</t>
  </si>
  <si>
    <t>B097</t>
  </si>
  <si>
    <t>B098</t>
  </si>
  <si>
    <t>A.18</t>
  </si>
  <si>
    <t>A.19</t>
  </si>
  <si>
    <t>Pavement Removal</t>
  </si>
  <si>
    <t>Concrete Pavement</t>
  </si>
  <si>
    <t>Asphalt Pavement</t>
  </si>
  <si>
    <t>Supplying and Placing Base Course Material</t>
  </si>
  <si>
    <t>Miscellaneous Concrete Slab Removal</t>
  </si>
  <si>
    <t>Bullnose</t>
  </si>
  <si>
    <t xml:space="preserve">Miscellaneous Concrete Slab Installation </t>
  </si>
  <si>
    <t xml:space="preserve">Miscellaneous Concrete Slab Renewal </t>
  </si>
  <si>
    <t>SD-226A</t>
  </si>
  <si>
    <t>Concrete Curb Removal</t>
  </si>
  <si>
    <t>Concrete Curb Installation</t>
  </si>
  <si>
    <t>SD-206B</t>
  </si>
  <si>
    <t>i)</t>
  </si>
  <si>
    <t>ii)</t>
  </si>
  <si>
    <t>iii)</t>
  </si>
  <si>
    <t>iv)</t>
  </si>
  <si>
    <t xml:space="preserve">Construction of Asphaltic Concrete Overlay </t>
  </si>
  <si>
    <t>Main Line Paving</t>
  </si>
  <si>
    <t>Tie-ins and Approaches</t>
  </si>
  <si>
    <t>Construction of Asphalt Patches</t>
  </si>
  <si>
    <t>SD-229A,B,C</t>
  </si>
  <si>
    <t>C</t>
  </si>
  <si>
    <t>B.7</t>
  </si>
  <si>
    <t>B001</t>
  </si>
  <si>
    <t>C.6</t>
  </si>
  <si>
    <t>C.7</t>
  </si>
  <si>
    <t>C.8</t>
  </si>
  <si>
    <t>C.9</t>
  </si>
  <si>
    <t>C.10</t>
  </si>
  <si>
    <t>C.11</t>
  </si>
  <si>
    <t>C019</t>
  </si>
  <si>
    <t>Monolithic Median Slab</t>
  </si>
  <si>
    <t>SD-228A</t>
  </si>
  <si>
    <t>SD-205</t>
  </si>
  <si>
    <t>SD-203B</t>
  </si>
  <si>
    <t xml:space="preserve">Construction of Asphaltic Concrete Pavements </t>
  </si>
  <si>
    <t>C056</t>
  </si>
  <si>
    <t>C058</t>
  </si>
  <si>
    <t xml:space="preserve">Catch Basin  </t>
  </si>
  <si>
    <t xml:space="preserve">Catch Pit </t>
  </si>
  <si>
    <t>SD-023</t>
  </si>
  <si>
    <t>Sewer Service</t>
  </si>
  <si>
    <t>Connecting to Existing Manhole</t>
  </si>
  <si>
    <t>Connecting to Existing Catch Basin</t>
  </si>
  <si>
    <t xml:space="preserve">Connecting to Existing Sewer </t>
  </si>
  <si>
    <t>Removal of Existing Catch Pit</t>
  </si>
  <si>
    <t>E046</t>
  </si>
  <si>
    <t>E047</t>
  </si>
  <si>
    <t>E050</t>
  </si>
  <si>
    <t>A003</t>
  </si>
  <si>
    <t>B002</t>
  </si>
  <si>
    <t>D.1</t>
  </si>
  <si>
    <t>C008</t>
  </si>
  <si>
    <t>F010</t>
  </si>
  <si>
    <t>Slab Replacement</t>
  </si>
  <si>
    <t>Partial Slab Patches</t>
  </si>
  <si>
    <t>Slab Replacement - Early Opening (24 hour)</t>
  </si>
  <si>
    <t>Partial Slab Patches - Early Opening (24 hour)</t>
  </si>
  <si>
    <t>Partial Slab Patches 
- Early Opening (72 hour)</t>
  </si>
  <si>
    <t>Concrete Pavements, Median Slabs, Bull-noses, and Safety Medians</t>
  </si>
  <si>
    <t>B188</t>
  </si>
  <si>
    <t>B189</t>
  </si>
  <si>
    <t>B190</t>
  </si>
  <si>
    <t>B191</t>
  </si>
  <si>
    <t>B193</t>
  </si>
  <si>
    <t>B194</t>
  </si>
  <si>
    <t>B195</t>
  </si>
  <si>
    <t>B198</t>
  </si>
  <si>
    <t>B200</t>
  </si>
  <si>
    <t>B201</t>
  </si>
  <si>
    <t>B202</t>
  </si>
  <si>
    <t>A.22</t>
  </si>
  <si>
    <t>A.23</t>
  </si>
  <si>
    <t>A.24</t>
  </si>
  <si>
    <t>A.25</t>
  </si>
  <si>
    <t>H007</t>
  </si>
  <si>
    <t>H008</t>
  </si>
  <si>
    <t>D006</t>
  </si>
  <si>
    <t>B206</t>
  </si>
  <si>
    <t>Slab Replacement - Early Opening (72 hour)</t>
  </si>
  <si>
    <t>E14</t>
  </si>
  <si>
    <t>Chain Link Fence</t>
  </si>
  <si>
    <t>Adjustment of Valve Boxes</t>
  </si>
  <si>
    <t>Adjustment of Curb Stop Boxes</t>
  </si>
  <si>
    <t>Valve Box Extensions</t>
  </si>
  <si>
    <t>Curb Stop Extensions</t>
  </si>
  <si>
    <t>SD-227C</t>
  </si>
  <si>
    <t xml:space="preserve"> </t>
  </si>
  <si>
    <t>Drainage Connection Pipe</t>
  </si>
  <si>
    <t>A</t>
  </si>
  <si>
    <t>B</t>
  </si>
  <si>
    <t>E</t>
  </si>
  <si>
    <t>Replacing Existing Risers</t>
  </si>
  <si>
    <t>F002A</t>
  </si>
  <si>
    <t>Removal of Existing Catch Basins</t>
  </si>
  <si>
    <t>Pre-cast Concrete Risers</t>
  </si>
  <si>
    <t>a)</t>
  </si>
  <si>
    <t>Less than 5 sq.m.</t>
  </si>
  <si>
    <t>b)</t>
  </si>
  <si>
    <t>5 sq.m. to 20 sq.m.</t>
  </si>
  <si>
    <t>c)</t>
  </si>
  <si>
    <t>Greater than 20 sq.m.</t>
  </si>
  <si>
    <t>SD-205,
SD-206A</t>
  </si>
  <si>
    <t>Less than 3 m</t>
  </si>
  <si>
    <t>3 m to 30 m</t>
  </si>
  <si>
    <t xml:space="preserve">c) </t>
  </si>
  <si>
    <t>Greater than 30 m</t>
  </si>
  <si>
    <t>SD-229C,D</t>
  </si>
  <si>
    <t>Type IA</t>
  </si>
  <si>
    <t>Connecting New Sewer Service to Existing Sewer Service</t>
  </si>
  <si>
    <t>Supply and Install Geogrid</t>
  </si>
  <si>
    <t>A.26</t>
  </si>
  <si>
    <t>A.27</t>
  </si>
  <si>
    <t>CW 3330-R5</t>
  </si>
  <si>
    <t>C.12</t>
  </si>
  <si>
    <t>CW 3250-R7</t>
  </si>
  <si>
    <t>A.20</t>
  </si>
  <si>
    <t>B034-24</t>
  </si>
  <si>
    <t>B041-24</t>
  </si>
  <si>
    <t>B047-24</t>
  </si>
  <si>
    <t>B056-24</t>
  </si>
  <si>
    <t>B057-24</t>
  </si>
  <si>
    <t>B059-24</t>
  </si>
  <si>
    <t>B064-72</t>
  </si>
  <si>
    <t>B071-72</t>
  </si>
  <si>
    <t>B077-72</t>
  </si>
  <si>
    <t>B086-72</t>
  </si>
  <si>
    <t>B087-72</t>
  </si>
  <si>
    <t>B089-72</t>
  </si>
  <si>
    <t>B100r</t>
  </si>
  <si>
    <t>B102r</t>
  </si>
  <si>
    <t>B104r</t>
  </si>
  <si>
    <t>B105r</t>
  </si>
  <si>
    <t>B107i</t>
  </si>
  <si>
    <t>B109i</t>
  </si>
  <si>
    <t>B112i</t>
  </si>
  <si>
    <t>B114rl</t>
  </si>
  <si>
    <t>B118rl</t>
  </si>
  <si>
    <t>B119rl</t>
  </si>
  <si>
    <t>B120rl</t>
  </si>
  <si>
    <t>B121rl</t>
  </si>
  <si>
    <t>B126r</t>
  </si>
  <si>
    <t>B135i</t>
  </si>
  <si>
    <t>B151i</t>
  </si>
  <si>
    <t>B154rl</t>
  </si>
  <si>
    <t>G005</t>
  </si>
  <si>
    <t>B219</t>
  </si>
  <si>
    <t>38 mm</t>
  </si>
  <si>
    <t>51 mm</t>
  </si>
  <si>
    <t>64 mm</t>
  </si>
  <si>
    <t>76 mm</t>
  </si>
  <si>
    <t xml:space="preserve"> width &lt; 600 mm</t>
  </si>
  <si>
    <t xml:space="preserve"> width &gt; or = 600 mm</t>
  </si>
  <si>
    <t>Detectable Warning Surface Tiles</t>
  </si>
  <si>
    <t>B111i</t>
  </si>
  <si>
    <t xml:space="preserve">CW 3240-R10 </t>
  </si>
  <si>
    <t xml:space="preserve">CW 3230-R8
</t>
  </si>
  <si>
    <t>CW 3550-R3</t>
  </si>
  <si>
    <t>B150iA</t>
  </si>
  <si>
    <t>B184rlA</t>
  </si>
  <si>
    <t xml:space="preserve">CW 3450-R6 </t>
  </si>
  <si>
    <t>CW 3326-R3</t>
  </si>
  <si>
    <t>A.29</t>
  </si>
  <si>
    <t>Barrier Separate</t>
  </si>
  <si>
    <t>SD-024, 1800 mm deep</t>
  </si>
  <si>
    <t>SD-025, 1800 mm deep</t>
  </si>
  <si>
    <t>250 mm Catch Basin Lead</t>
  </si>
  <si>
    <t>250 mm Drainage Connection Pipe</t>
  </si>
  <si>
    <t>E072</t>
  </si>
  <si>
    <t>E073</t>
  </si>
  <si>
    <t>1 - 50 mm Depth (Asphalt)</t>
  </si>
  <si>
    <t xml:space="preserve">250 mm </t>
  </si>
  <si>
    <t>E004A</t>
  </si>
  <si>
    <t>E005A</t>
  </si>
  <si>
    <t>Frames &amp; Covers</t>
  </si>
  <si>
    <t>CW 3210-R8</t>
  </si>
  <si>
    <t>Adjustment of Manholes/Catch Basins Frames</t>
  </si>
  <si>
    <t>CW 2145-R4</t>
  </si>
  <si>
    <t>CW 2140-R4</t>
  </si>
  <si>
    <t xml:space="preserve">CW 3410-R12 </t>
  </si>
  <si>
    <t>Supplying and Placing Sub-base Material</t>
  </si>
  <si>
    <t>A007A1</t>
  </si>
  <si>
    <t>50 mm Granular A Limestone</t>
  </si>
  <si>
    <t>A007B3</t>
  </si>
  <si>
    <t>A010A1</t>
  </si>
  <si>
    <t>Base Course Material - Granular A Limestone</t>
  </si>
  <si>
    <t>A010C3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</si>
  <si>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</si>
  <si>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</si>
  <si>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</si>
  <si>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</si>
  <si>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</si>
  <si>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</si>
  <si>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</si>
  <si>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</si>
  <si>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B127rB</t>
  </si>
  <si>
    <t>B136iA</t>
  </si>
  <si>
    <t>B139iA</t>
  </si>
  <si>
    <t>B155rlA</t>
  </si>
  <si>
    <t>CW 3410-R12</t>
  </si>
  <si>
    <t>C026-24</t>
  </si>
  <si>
    <t>C026-72</t>
  </si>
  <si>
    <t>AP-006 - Standard Frame for Manhole and Catch Basin</t>
  </si>
  <si>
    <t>AP-007 - Standard Solid Cover for Standard Frame</t>
  </si>
  <si>
    <t>Lifter Rings (AP-010)</t>
  </si>
  <si>
    <t>B114C</t>
  </si>
  <si>
    <t>B114E</t>
  </si>
  <si>
    <t>Paving Stone Indicator Surfaces</t>
  </si>
  <si>
    <t>I001</t>
  </si>
  <si>
    <t>Locked?</t>
  </si>
  <si>
    <t>Joined, Trimmed, &amp; Cleaned for Checking</t>
  </si>
  <si>
    <t>MATCH</t>
  </si>
  <si>
    <t>Format F</t>
  </si>
  <si>
    <t>Format G</t>
  </si>
  <si>
    <t>Format H</t>
  </si>
  <si>
    <t>Construction of 200 mm Type 3 Concrete Pavement for Early Opening 24 Hour (Reinforced)</t>
  </si>
  <si>
    <t>Construction of 200 mm Type 4 Concrete Pavement for Early Opening 72 Hour (Reinforced)</t>
  </si>
  <si>
    <t>B206A</t>
  </si>
  <si>
    <t>Type A</t>
  </si>
  <si>
    <t>Supply and Install Pavement Repair Fabric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</si>
  <si>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</si>
  <si>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</si>
  <si>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CW 3230-R8</t>
  </si>
  <si>
    <t>CW 3235-R9</t>
  </si>
  <si>
    <t>E19</t>
  </si>
  <si>
    <t>CW 3240-R10</t>
  </si>
  <si>
    <t>CW 3310-R18</t>
  </si>
  <si>
    <t>CW 3140-R1</t>
  </si>
  <si>
    <t>E20</t>
  </si>
  <si>
    <t>CW 3510-R9</t>
  </si>
  <si>
    <t>FORM B: PRICES</t>
  </si>
  <si>
    <t>(SEE B9)</t>
  </si>
  <si>
    <t>UNIT PRICES</t>
  </si>
  <si>
    <t>SPEC.</t>
  </si>
  <si>
    <t>APPROX.</t>
  </si>
  <si>
    <t>REF.</t>
  </si>
  <si>
    <t>QUANTITY</t>
  </si>
  <si>
    <t>ARCHIBALD STREET PAVEMENT REHABILITATION:  DOUCET STREET TO PLINGUET STREET</t>
  </si>
  <si>
    <t>Base Course Material - Granular C</t>
  </si>
  <si>
    <t>50 mm Granular B</t>
  </si>
  <si>
    <t>ROADWORKS - REMOVALS/RENEWALS</t>
  </si>
  <si>
    <t>A.6</t>
  </si>
  <si>
    <t>200 mm Type 1 Concrete Pavement (Reinforced)</t>
  </si>
  <si>
    <t>A.8</t>
  </si>
  <si>
    <t>200 mm Type 1 Concrete Pavement (Type A)</t>
  </si>
  <si>
    <t>200 mm Type 1 Concrete Pavement (Type B)</t>
  </si>
  <si>
    <t>200 mm Type 1 Concrete Pavement (Type D)</t>
  </si>
  <si>
    <t>A.10</t>
  </si>
  <si>
    <t>Type 1 Concrete Monolithic Median Slab</t>
  </si>
  <si>
    <t>Type 5 Concrete 100 mm Sidewalk</t>
  </si>
  <si>
    <t>Type 1 Concrete Bullnose</t>
  </si>
  <si>
    <t>Type 1 Concrete Monolithic Curb and 100 mm Sidewalk with Block Outs</t>
  </si>
  <si>
    <t>E13</t>
  </si>
  <si>
    <t>100 mm Type 5 Concrete Sidewalk</t>
  </si>
  <si>
    <t>A.21</t>
  </si>
  <si>
    <t>Type 1 Concrete Barrier (150 mm reveal ht, Dowelled)</t>
  </si>
  <si>
    <t>Type 1 Concrete Modified Barrier (150 mm reveal ht, Dowelled)</t>
  </si>
  <si>
    <t>Type 1 Concrete Curb Ramp (8-12 mm reveal ht, Monolithic)</t>
  </si>
  <si>
    <t>Type 1 Concrete Safety Curb (330 mm reveal ht)</t>
  </si>
  <si>
    <t>Type 2 Concrete Barrier (150 mm reveal ht, Dowelled)</t>
  </si>
  <si>
    <t>B155rlA1</t>
  </si>
  <si>
    <t>B155rlA2</t>
  </si>
  <si>
    <t>B155rlA3</t>
  </si>
  <si>
    <t xml:space="preserve">Supply and Installation of Dowel Assemblies </t>
  </si>
  <si>
    <t>A.28</t>
  </si>
  <si>
    <t>A.30</t>
  </si>
  <si>
    <t>Directional Bar Tiles</t>
  </si>
  <si>
    <t>305 mm x 610 mm tiles</t>
  </si>
  <si>
    <t>ROADWORKS - NEW CONSTRUCTION</t>
  </si>
  <si>
    <t>A.31</t>
  </si>
  <si>
    <t>Construction of 200 mm Type 1 Concrete Pavement - (Reinforced)</t>
  </si>
  <si>
    <t>A.32</t>
  </si>
  <si>
    <t>A.33</t>
  </si>
  <si>
    <t>A.34</t>
  </si>
  <si>
    <t>A.35</t>
  </si>
  <si>
    <t>A.36</t>
  </si>
  <si>
    <t>250 mm, PVC</t>
  </si>
  <si>
    <t>In a Trench, Class B Sand Bedding, Class 3 Backfill</t>
  </si>
  <si>
    <t>Trenchless Installation, Class B Sand Bedding, Class 3 Backfill</t>
  </si>
  <si>
    <t>A.37</t>
  </si>
  <si>
    <t>A.38</t>
  </si>
  <si>
    <t>A.39</t>
  </si>
  <si>
    <t>A.40</t>
  </si>
  <si>
    <t>A.41</t>
  </si>
  <si>
    <t>250 mm (PVC) Connecting Pipe</t>
  </si>
  <si>
    <t>Connecting to 450 mm Concrete Combined Sewer</t>
  </si>
  <si>
    <t>Connecting to 800 x 1200 mm Concrete Combined Sewer</t>
  </si>
  <si>
    <t>A.42</t>
  </si>
  <si>
    <t>A.43</t>
  </si>
  <si>
    <t>A.44</t>
  </si>
  <si>
    <t>A.45</t>
  </si>
  <si>
    <t>Abandoning Existing Sewer Services Under Pavement</t>
  </si>
  <si>
    <t>250 mm Pipe or Smaller</t>
  </si>
  <si>
    <t>A.46</t>
  </si>
  <si>
    <t>A.47</t>
  </si>
  <si>
    <t>A.48</t>
  </si>
  <si>
    <t>A.49</t>
  </si>
  <si>
    <t>A.50</t>
  </si>
  <si>
    <t>A.51</t>
  </si>
  <si>
    <t>A.52</t>
  </si>
  <si>
    <t>A.53</t>
  </si>
  <si>
    <t>A.54</t>
  </si>
  <si>
    <t>A.55</t>
  </si>
  <si>
    <t>A.56</t>
  </si>
  <si>
    <t>Removal of Existing Trees</t>
  </si>
  <si>
    <t>150 mm Diameter</t>
  </si>
  <si>
    <t>450 mm Diameter</t>
  </si>
  <si>
    <t>A.57</t>
  </si>
  <si>
    <t>1.22m Height</t>
  </si>
  <si>
    <t>A.58</t>
  </si>
  <si>
    <t>Removal and Disposal of Existing Rail Line</t>
  </si>
  <si>
    <t>E15</t>
  </si>
  <si>
    <t>Subtotal:</t>
  </si>
  <si>
    <t xml:space="preserve">ARCHIBALD STREET BIKE PATH AND MULTI-USE PATHWAY:  DOUCET STREET TO PLINGUET STREET </t>
  </si>
  <si>
    <t>Main Line Paving (Bike Path and Multi-Use Pathway)</t>
  </si>
  <si>
    <t>ARCHIBALD STREET WATER AND WASTE WORK:  DOUCET STREET TO PLINGUET STREET</t>
  </si>
  <si>
    <t>MANHOLE REPAIR (MH50002137)</t>
  </si>
  <si>
    <t>Manhole Inspection (following repair)</t>
  </si>
  <si>
    <t>Manhole Inspection</t>
  </si>
  <si>
    <t>MANHOLE REPAIR (MH50002196)</t>
  </si>
  <si>
    <t>MANHOLE REPAIR (MH50002197)</t>
  </si>
  <si>
    <t>MANHOLE REPAIR (MH50002198)</t>
  </si>
  <si>
    <t>MANHOLE REPAIR (MH50002199)</t>
  </si>
  <si>
    <t>MANHOLE REPAIR (MH50008628)</t>
  </si>
  <si>
    <t>MANHOLE REPAIR (MH50007230)</t>
  </si>
  <si>
    <t>C.13</t>
  </si>
  <si>
    <t>Stabilization Repair</t>
  </si>
  <si>
    <t>Stabilize and grout manhole base walls and around pipe connections from 3.9m to bottom of manhole</t>
  </si>
  <si>
    <t>C.14</t>
  </si>
  <si>
    <t>MANHOLE REPLACEMENT (MH50008629)</t>
  </si>
  <si>
    <t>C.15</t>
  </si>
  <si>
    <t>Replace Existing Manhole</t>
  </si>
  <si>
    <t>Pre-cast Concrete Base and Risers</t>
  </si>
  <si>
    <t>C.16</t>
  </si>
  <si>
    <t>Manhole Inspection (following replacement)</t>
  </si>
  <si>
    <t>SEWER ABANDONMENT (MA70060268)</t>
  </si>
  <si>
    <t>C.17</t>
  </si>
  <si>
    <t>Abandon Existing Sewer</t>
  </si>
  <si>
    <t>200 mm</t>
  </si>
  <si>
    <t>SEWER ABANDONMENT (MA70060269)</t>
  </si>
  <si>
    <t>C.18</t>
  </si>
  <si>
    <t>Sewer Inspection (pre repair) to confirm no longer in use</t>
  </si>
  <si>
    <t>CW2145-R4</t>
  </si>
  <si>
    <t>C.19</t>
  </si>
  <si>
    <t>C.20</t>
  </si>
  <si>
    <t>Water Main and Water Service Insulation</t>
  </si>
  <si>
    <t>Pipe Under Roadway Excavation (SD-018)</t>
  </si>
  <si>
    <t>WATER MAIN RENEWALS</t>
  </si>
  <si>
    <t>ARCHIBALD STREET</t>
  </si>
  <si>
    <t>200mm</t>
  </si>
  <si>
    <t>300mm</t>
  </si>
  <si>
    <t xml:space="preserve">
Hydrant Assembly</t>
  </si>
  <si>
    <t>SD-006</t>
  </si>
  <si>
    <t>SD-007</t>
  </si>
  <si>
    <t xml:space="preserve">
Fittings</t>
  </si>
  <si>
    <t>Tees</t>
  </si>
  <si>
    <t>300mm x 300mm x 150 mm</t>
  </si>
  <si>
    <t>300mm x 300mm x 200 mm</t>
  </si>
  <si>
    <t>Bends (SD-004)</t>
  </si>
  <si>
    <r>
      <t>300mm - 11 1/4</t>
    </r>
    <r>
      <rPr>
        <sz val="12"/>
        <color indexed="8"/>
        <rFont val="Calibri"/>
        <family val="2"/>
      </rPr>
      <t>°</t>
    </r>
  </si>
  <si>
    <t>Bends (SD-005)</t>
  </si>
  <si>
    <r>
      <t>200mm - 45</t>
    </r>
    <r>
      <rPr>
        <sz val="12"/>
        <color indexed="8"/>
        <rFont val="Calibri"/>
        <family val="2"/>
      </rPr>
      <t>°</t>
    </r>
  </si>
  <si>
    <t>D.5</t>
  </si>
  <si>
    <t xml:space="preserve">
Water Services</t>
  </si>
  <si>
    <t>19mm</t>
  </si>
  <si>
    <t>25mm</t>
  </si>
  <si>
    <t>38mm</t>
  </si>
  <si>
    <t>D.6</t>
  </si>
  <si>
    <t xml:space="preserve">
Corporation Stops</t>
  </si>
  <si>
    <t>D.7</t>
  </si>
  <si>
    <t>In-line Connection - No Plug Existing</t>
  </si>
  <si>
    <t>D.8</t>
  </si>
  <si>
    <t>D.9</t>
  </si>
  <si>
    <t>10.9 Kilogram Sacrificial Zinc Anodes</t>
  </si>
  <si>
    <t xml:space="preserve">
each</t>
  </si>
  <si>
    <t>On Water Services</t>
  </si>
  <si>
    <t>D.10</t>
  </si>
  <si>
    <t xml:space="preserve">
Continuity Bonding</t>
  </si>
  <si>
    <t>D.11</t>
  </si>
  <si>
    <t xml:space="preserve">
Maintaining Curb Stop Excavations</t>
  </si>
  <si>
    <t>each /
day</t>
  </si>
  <si>
    <t>D.12</t>
  </si>
  <si>
    <t>D.13</t>
  </si>
  <si>
    <t>Miscellaneous Concrete Slab Renewal</t>
  </si>
  <si>
    <t>D.14</t>
  </si>
  <si>
    <t xml:space="preserve">
Concrete Curb Renewal</t>
  </si>
  <si>
    <t>Type 2 Concrete Curb Ramp (8-12 mm reveal ht, Monolithic)</t>
  </si>
  <si>
    <t>D.15</t>
  </si>
  <si>
    <t>D.16</t>
  </si>
  <si>
    <t>150mm</t>
  </si>
  <si>
    <t>Trenchless Installation, Class B Sand Bedding, Class 5 Backfill</t>
  </si>
  <si>
    <t>D.17</t>
  </si>
  <si>
    <t>D.18</t>
  </si>
  <si>
    <t>D.19</t>
  </si>
  <si>
    <t>150mm X 150mm X 150mm</t>
  </si>
  <si>
    <r>
      <t>150mm - 11 1/4</t>
    </r>
    <r>
      <rPr>
        <sz val="12"/>
        <color indexed="8"/>
        <rFont val="Calibri"/>
        <family val="2"/>
      </rPr>
      <t>°</t>
    </r>
  </si>
  <si>
    <r>
      <t>150mm - 22 1/2</t>
    </r>
    <r>
      <rPr>
        <sz val="12"/>
        <color indexed="8"/>
        <rFont val="Calibri"/>
        <family val="2"/>
      </rPr>
      <t>°</t>
    </r>
  </si>
  <si>
    <r>
      <t>150mm - 45</t>
    </r>
    <r>
      <rPr>
        <sz val="12"/>
        <color indexed="8"/>
        <rFont val="Calibri"/>
        <family val="2"/>
      </rPr>
      <t>°</t>
    </r>
  </si>
  <si>
    <t>D.20</t>
  </si>
  <si>
    <t>D.21</t>
  </si>
  <si>
    <t>D.22</t>
  </si>
  <si>
    <t xml:space="preserve">
Curb Stops</t>
  </si>
  <si>
    <t>D.23</t>
  </si>
  <si>
    <t xml:space="preserve">
Curb Stop Boxes</t>
  </si>
  <si>
    <t>D.24</t>
  </si>
  <si>
    <t>D.25</t>
  </si>
  <si>
    <t>D.26</t>
  </si>
  <si>
    <t>D.27</t>
  </si>
  <si>
    <t>D.28</t>
  </si>
  <si>
    <t>D.29</t>
  </si>
  <si>
    <r>
      <t>300mm - 22 1/2</t>
    </r>
    <r>
      <rPr>
        <sz val="12"/>
        <color indexed="8"/>
        <rFont val="Calibri"/>
        <family val="2"/>
      </rPr>
      <t>°</t>
    </r>
  </si>
  <si>
    <r>
      <t>300mm - 45</t>
    </r>
    <r>
      <rPr>
        <sz val="12"/>
        <color indexed="8"/>
        <rFont val="Calibri"/>
        <family val="2"/>
      </rPr>
      <t>°</t>
    </r>
  </si>
  <si>
    <t>D.30</t>
  </si>
  <si>
    <t>50mm</t>
  </si>
  <si>
    <t>D.31</t>
  </si>
  <si>
    <t>D.32</t>
  </si>
  <si>
    <t>D.33</t>
  </si>
  <si>
    <t>D.34</t>
  </si>
  <si>
    <t>In a Trench (SD-018)</t>
  </si>
  <si>
    <t>100mm thick</t>
  </si>
  <si>
    <t>D.35</t>
  </si>
  <si>
    <t>D.36</t>
  </si>
  <si>
    <t>Regrading of Existing Sewer Service - Up to 1.5 metres Long</t>
  </si>
  <si>
    <t>D.37</t>
  </si>
  <si>
    <t xml:space="preserve">
Granular Backfill Material</t>
  </si>
  <si>
    <r>
      <t>m</t>
    </r>
    <r>
      <rPr>
        <vertAlign val="superscript"/>
        <sz val="12"/>
        <rFont val="Arial"/>
        <family val="2"/>
      </rPr>
      <t>3</t>
    </r>
  </si>
  <si>
    <t>D.38</t>
  </si>
  <si>
    <t xml:space="preserve">
Cement Stabilized Fill</t>
  </si>
  <si>
    <t>D.39</t>
  </si>
  <si>
    <t>Adjustment of Precast Sidewalk Blocks</t>
  </si>
  <si>
    <t>D.40</t>
  </si>
  <si>
    <t xml:space="preserve">
Sodding </t>
  </si>
  <si>
    <t>MOBILIZATION /DEMOBILIZATION</t>
  </si>
  <si>
    <t>Mobilization/Demobilization</t>
  </si>
  <si>
    <t>E2</t>
  </si>
  <si>
    <t>L. sum</t>
  </si>
  <si>
    <t>SUMMARY</t>
  </si>
  <si>
    <t xml:space="preserve">TOTAL BID PRICE (GST extra)                                                                              (in figures)                                             </t>
  </si>
  <si>
    <t>Water Main Renewal</t>
  </si>
  <si>
    <t>CW 2110-R11
E17</t>
  </si>
  <si>
    <t>Water Main Valve</t>
  </si>
  <si>
    <t>Connecting to Existing Water Mains and Large Diameter Water Services</t>
  </si>
  <si>
    <t>Connecting Existing Copper Water Services to New Water Mains</t>
  </si>
  <si>
    <t>E26</t>
  </si>
  <si>
    <t>On Metallic Water Mains</t>
  </si>
  <si>
    <t>Water Main Under-Crossings - Surcharge</t>
  </si>
  <si>
    <t>Temporary Surface Restorations:  Roadway</t>
  </si>
  <si>
    <t>E24</t>
  </si>
  <si>
    <t>KAVANAGH STREET, GIROUX STREET &amp; BACK LANE</t>
  </si>
  <si>
    <t>150mm reinforced concrete pavement</t>
  </si>
  <si>
    <t>Sidewalk (SD-228A)</t>
  </si>
  <si>
    <t>PROVISIONAL ITEMS</t>
  </si>
  <si>
    <t>E21</t>
  </si>
  <si>
    <t>Water Main Over-Crossings - Surcharge</t>
  </si>
  <si>
    <t>Water Service Under-Crossings - Surcharge</t>
  </si>
  <si>
    <t>Water Service Over-Crossings - Surcharge</t>
  </si>
  <si>
    <t>D.41</t>
  </si>
  <si>
    <t>CW 2030-R7</t>
  </si>
  <si>
    <t>D.42</t>
  </si>
  <si>
    <t>D.43</t>
  </si>
  <si>
    <t>D.44</t>
  </si>
  <si>
    <t>CW 3510-R10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</si>
</sst>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</numFmts>
  <fonts count="51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b/>
      <i/>
      <sz val="12"/>
      <name val="Cambria"/>
      <family val="1"/>
    </font>
    <font>
      <sz val="10"/>
      <name val="Cambria"/>
      <family val="1"/>
    </font>
    <font>
      <sz val="12"/>
      <name val="Arial"/>
      <family val="2"/>
    </font>
    <font>
      <sz val="10"/>
      <name val="MS Sans Serif"/>
    </font>
    <font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Calibri"/>
      <family val="2"/>
    </font>
    <font>
      <vertAlign val="superscript"/>
      <sz val="12"/>
      <name val="Arial"/>
      <family val="2"/>
    </font>
    <font>
      <b/>
      <u/>
      <sz val="12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81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3" fillId="0" borderId="0" applyFill="0">
      <alignment horizontal="right" vertical="top"/>
    </xf>
    <xf numFmtId="0" fontId="4" fillId="0" borderId="1" applyFill="0">
      <alignment horizontal="right" vertical="top"/>
    </xf>
    <xf numFmtId="164" fontId="4" fillId="0" borderId="2" applyFill="0">
      <alignment horizontal="right" vertical="top"/>
    </xf>
    <xf numFmtId="0" fontId="4" fillId="0" borderId="1" applyFill="0">
      <alignment horizontal="center" vertical="top" wrapText="1"/>
    </xf>
    <xf numFmtId="0" fontId="6" fillId="0" borderId="3" applyFill="0">
      <alignment horizontal="center" vertical="center" wrapText="1"/>
    </xf>
    <xf numFmtId="0" fontId="4" fillId="0" borderId="1" applyFill="0">
      <alignment horizontal="left" vertical="top" wrapText="1"/>
    </xf>
    <xf numFmtId="0" fontId="7" fillId="0" borderId="1" applyFill="0">
      <alignment horizontal="left" vertical="top" wrapText="1"/>
    </xf>
    <xf numFmtId="165" fontId="8" fillId="0" borderId="4" applyFill="0">
      <alignment horizontal="centerContinuous" wrapText="1"/>
    </xf>
    <xf numFmtId="165" fontId="4" fillId="0" borderId="1" applyFill="0">
      <alignment horizontal="center" vertical="top" wrapText="1"/>
    </xf>
    <xf numFmtId="0" fontId="4" fillId="0" borderId="1" applyFill="0">
      <alignment horizontal="center" wrapText="1"/>
    </xf>
    <xf numFmtId="171" fontId="4" fillId="0" borderId="1" applyFill="0"/>
    <xf numFmtId="166" fontId="4" fillId="0" borderId="1" applyFill="0">
      <alignment horizontal="right"/>
      <protection locked="0"/>
    </xf>
    <xf numFmtId="167" fontId="4" fillId="0" borderId="1" applyFill="0">
      <alignment horizontal="right"/>
      <protection locked="0"/>
    </xf>
    <xf numFmtId="167" fontId="4" fillId="0" borderId="1" applyFill="0"/>
    <xf numFmtId="167" fontId="4" fillId="0" borderId="3" applyFill="0">
      <alignment horizontal="right"/>
    </xf>
    <xf numFmtId="0" fontId="21" fillId="20" borderId="5" applyNumberFormat="0" applyAlignment="0" applyProtection="0"/>
    <xf numFmtId="0" fontId="22" fillId="21" borderId="6" applyNumberFormat="0" applyAlignment="0" applyProtection="0"/>
    <xf numFmtId="0" fontId="5" fillId="0" borderId="1" applyFill="0">
      <alignment horizontal="left" vertical="top"/>
    </xf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5" applyNumberFormat="0" applyAlignment="0" applyProtection="0"/>
    <xf numFmtId="0" fontId="29" fillId="0" borderId="10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0" borderId="0"/>
    <xf numFmtId="0" fontId="14" fillId="24" borderId="11" applyNumberFormat="0" applyFont="0" applyAlignment="0" applyProtection="0"/>
    <xf numFmtId="173" fontId="6" fillId="0" borderId="3" applyNumberFormat="0" applyFont="0" applyFill="0" applyBorder="0" applyAlignment="0" applyProtection="0">
      <alignment horizontal="center" vertical="top" wrapText="1"/>
    </xf>
    <xf numFmtId="0" fontId="31" fillId="20" borderId="12" applyNumberFormat="0" applyAlignment="0" applyProtection="0"/>
    <xf numFmtId="0" fontId="9" fillId="0" borderId="0">
      <alignment horizontal="right"/>
    </xf>
    <xf numFmtId="0" fontId="32" fillId="0" borderId="0" applyNumberFormat="0" applyFill="0" applyBorder="0" applyAlignment="0" applyProtection="0"/>
    <xf numFmtId="0" fontId="4" fillId="0" borderId="0" applyFill="0">
      <alignment horizontal="left"/>
    </xf>
    <xf numFmtId="0" fontId="10" fillId="0" borderId="0" applyFill="0">
      <alignment horizontal="centerContinuous" vertical="center"/>
    </xf>
    <xf numFmtId="170" fontId="13" fillId="0" borderId="0" applyFill="0">
      <alignment horizontal="centerContinuous" vertical="center"/>
    </xf>
    <xf numFmtId="172" fontId="13" fillId="0" borderId="0" applyFill="0">
      <alignment horizontal="centerContinuous" vertical="center"/>
    </xf>
    <xf numFmtId="0" fontId="4" fillId="0" borderId="3">
      <alignment horizontal="centerContinuous" wrapText="1"/>
    </xf>
    <xf numFmtId="168" fontId="11" fillId="0" borderId="0" applyFill="0">
      <alignment horizontal="left"/>
    </xf>
    <xf numFmtId="169" fontId="12" fillId="0" borderId="0" applyFill="0">
      <alignment horizontal="right"/>
    </xf>
    <xf numFmtId="0" fontId="4" fillId="0" borderId="13" applyFill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" fillId="23" borderId="0"/>
    <xf numFmtId="0" fontId="14" fillId="23" borderId="0"/>
    <xf numFmtId="0" fontId="39" fillId="23" borderId="0"/>
    <xf numFmtId="0" fontId="40" fillId="0" borderId="0"/>
    <xf numFmtId="0" fontId="16" fillId="0" borderId="0"/>
    <xf numFmtId="0" fontId="14" fillId="23" borderId="0"/>
    <xf numFmtId="0" fontId="41" fillId="23" borderId="0"/>
    <xf numFmtId="0" fontId="2" fillId="0" borderId="0"/>
    <xf numFmtId="0" fontId="42" fillId="23" borderId="0"/>
    <xf numFmtId="0" fontId="14" fillId="23" borderId="0"/>
    <xf numFmtId="0" fontId="14" fillId="23" borderId="0"/>
  </cellStyleXfs>
  <cellXfs count="250">
    <xf numFmtId="0" fontId="0" fillId="0" borderId="0" xfId="0"/>
    <xf numFmtId="0" fontId="17" fillId="25" borderId="0" xfId="54" applyFont="1" applyFill="1" applyAlignment="1">
      <alignment wrapText="1"/>
    </xf>
    <xf numFmtId="165" fontId="14" fillId="0" borderId="1" xfId="53" applyNumberFormat="1" applyFont="1" applyBorder="1" applyAlignment="1">
      <alignment vertical="top" wrapText="1"/>
    </xf>
    <xf numFmtId="165" fontId="14" fillId="0" borderId="1" xfId="53" applyNumberFormat="1" applyFont="1" applyBorder="1" applyAlignment="1">
      <alignment horizontal="center" vertical="top" wrapText="1"/>
    </xf>
    <xf numFmtId="165" fontId="14" fillId="0" borderId="1" xfId="53" applyNumberFormat="1" applyFont="1" applyBorder="1" applyAlignment="1">
      <alignment horizontal="left" vertical="top" wrapText="1"/>
    </xf>
    <xf numFmtId="4" fontId="14" fillId="0" borderId="2" xfId="53" applyNumberFormat="1" applyFont="1" applyBorder="1" applyAlignment="1">
      <alignment horizontal="center" vertical="top" wrapText="1"/>
    </xf>
    <xf numFmtId="174" fontId="14" fillId="0" borderId="2" xfId="53" applyNumberFormat="1" applyFont="1" applyBorder="1" applyAlignment="1">
      <alignment horizontal="left" vertical="top" wrapText="1"/>
    </xf>
    <xf numFmtId="165" fontId="14" fillId="0" borderId="2" xfId="53" applyNumberFormat="1" applyFont="1" applyBorder="1" applyAlignment="1">
      <alignment horizontal="left" vertical="top" wrapText="1"/>
    </xf>
    <xf numFmtId="165" fontId="14" fillId="0" borderId="2" xfId="53" applyNumberFormat="1" applyFont="1" applyBorder="1" applyAlignment="1">
      <alignment horizontal="center" vertical="top" wrapText="1"/>
    </xf>
    <xf numFmtId="0" fontId="14" fillId="0" borderId="2" xfId="53" applyFont="1" applyBorder="1" applyAlignment="1">
      <alignment horizontal="center" vertical="top" wrapText="1"/>
    </xf>
    <xf numFmtId="1" fontId="14" fillId="0" borderId="2" xfId="53" applyNumberFormat="1" applyFont="1" applyBorder="1" applyAlignment="1">
      <alignment horizontal="right" vertical="top" wrapText="1"/>
    </xf>
    <xf numFmtId="176" fontId="14" fillId="0" borderId="2" xfId="53" applyNumberFormat="1" applyFont="1" applyBorder="1" applyAlignment="1">
      <alignment vertical="top"/>
    </xf>
    <xf numFmtId="174" fontId="14" fillId="0" borderId="1" xfId="53" applyNumberFormat="1" applyFont="1" applyBorder="1" applyAlignment="1">
      <alignment horizontal="left" vertical="top" wrapText="1"/>
    </xf>
    <xf numFmtId="0" fontId="14" fillId="0" borderId="1" xfId="53" applyFont="1" applyBorder="1" applyAlignment="1">
      <alignment horizontal="center" vertical="top" wrapText="1"/>
    </xf>
    <xf numFmtId="1" fontId="14" fillId="0" borderId="1" xfId="53" applyNumberFormat="1" applyFont="1" applyBorder="1" applyAlignment="1">
      <alignment horizontal="right" vertical="top" wrapText="1"/>
    </xf>
    <xf numFmtId="176" fontId="14" fillId="0" borderId="1" xfId="53" applyNumberFormat="1" applyFont="1" applyBorder="1" applyAlignment="1">
      <alignment vertical="top"/>
    </xf>
    <xf numFmtId="7" fontId="14" fillId="0" borderId="25" xfId="79" applyNumberFormat="1" applyFill="1" applyBorder="1" applyAlignment="1">
      <alignment horizontal="right"/>
    </xf>
    <xf numFmtId="0" fontId="45" fillId="0" borderId="27" xfId="79" applyFont="1" applyFill="1" applyBorder="1" applyAlignment="1">
      <alignment vertical="top"/>
    </xf>
    <xf numFmtId="165" fontId="45" fillId="0" borderId="27" xfId="79" applyNumberFormat="1" applyFont="1" applyFill="1" applyBorder="1" applyAlignment="1">
      <alignment horizontal="left" vertical="center"/>
    </xf>
    <xf numFmtId="1" fontId="14" fillId="0" borderId="25" xfId="79" applyNumberFormat="1" applyFill="1" applyBorder="1" applyAlignment="1">
      <alignment horizontal="center" vertical="top"/>
    </xf>
    <xf numFmtId="4" fontId="47" fillId="0" borderId="1" xfId="79" applyNumberFormat="1" applyFont="1" applyFill="1" applyBorder="1" applyAlignment="1">
      <alignment horizontal="center" vertical="top" wrapText="1"/>
    </xf>
    <xf numFmtId="174" fontId="47" fillId="0" borderId="1" xfId="79" applyNumberFormat="1" applyFont="1" applyFill="1" applyBorder="1" applyAlignment="1">
      <alignment horizontal="left" vertical="top" wrapText="1"/>
    </xf>
    <xf numFmtId="165" fontId="47" fillId="0" borderId="1" xfId="79" applyNumberFormat="1" applyFont="1" applyFill="1" applyBorder="1" applyAlignment="1">
      <alignment horizontal="left" vertical="top" wrapText="1"/>
    </xf>
    <xf numFmtId="165" fontId="47" fillId="0" borderId="1" xfId="79" applyNumberFormat="1" applyFont="1" applyFill="1" applyBorder="1" applyAlignment="1">
      <alignment horizontal="center" vertical="top" wrapText="1"/>
    </xf>
    <xf numFmtId="174" fontId="47" fillId="0" borderId="1" xfId="79" applyNumberFormat="1" applyFont="1" applyFill="1" applyBorder="1" applyAlignment="1">
      <alignment horizontal="center" vertical="top" wrapText="1"/>
    </xf>
    <xf numFmtId="0" fontId="47" fillId="0" borderId="1" xfId="79" applyFont="1" applyFill="1" applyBorder="1" applyAlignment="1">
      <alignment horizontal="center" vertical="top" wrapText="1"/>
    </xf>
    <xf numFmtId="2" fontId="47" fillId="0" borderId="1" xfId="79" applyNumberFormat="1" applyFont="1" applyFill="1" applyBorder="1" applyAlignment="1">
      <alignment horizontal="right" vertical="top" wrapText="1"/>
    </xf>
    <xf numFmtId="176" fontId="47" fillId="0" borderId="1" xfId="79" applyNumberFormat="1" applyFont="1" applyFill="1" applyBorder="1" applyAlignment="1">
      <alignment vertical="top"/>
    </xf>
    <xf numFmtId="165" fontId="47" fillId="0" borderId="1" xfId="74" applyNumberFormat="1" applyFont="1" applyBorder="1" applyAlignment="1">
      <alignment horizontal="left" vertical="top" wrapText="1"/>
    </xf>
    <xf numFmtId="165" fontId="47" fillId="0" borderId="1" xfId="74" applyNumberFormat="1" applyFont="1" applyBorder="1" applyAlignment="1">
      <alignment horizontal="center" vertical="top" wrapText="1"/>
    </xf>
    <xf numFmtId="4" fontId="47" fillId="0" borderId="2" xfId="79" applyNumberFormat="1" applyFont="1" applyFill="1" applyBorder="1" applyAlignment="1">
      <alignment horizontal="center" vertical="top" wrapText="1"/>
    </xf>
    <xf numFmtId="174" fontId="47" fillId="0" borderId="2" xfId="79" applyNumberFormat="1" applyFont="1" applyFill="1" applyBorder="1" applyAlignment="1">
      <alignment horizontal="center" vertical="top" wrapText="1"/>
    </xf>
    <xf numFmtId="165" fontId="47" fillId="0" borderId="2" xfId="79" applyNumberFormat="1" applyFont="1" applyFill="1" applyBorder="1" applyAlignment="1">
      <alignment horizontal="left" vertical="top" wrapText="1"/>
    </xf>
    <xf numFmtId="165" fontId="47" fillId="0" borderId="2" xfId="79" applyNumberFormat="1" applyFont="1" applyFill="1" applyBorder="1" applyAlignment="1">
      <alignment horizontal="center" vertical="top" wrapText="1"/>
    </xf>
    <xf numFmtId="0" fontId="47" fillId="0" borderId="2" xfId="79" applyFont="1" applyFill="1" applyBorder="1" applyAlignment="1">
      <alignment horizontal="center" vertical="top" wrapText="1"/>
    </xf>
    <xf numFmtId="2" fontId="47" fillId="0" borderId="2" xfId="79" applyNumberFormat="1" applyFont="1" applyFill="1" applyBorder="1" applyAlignment="1">
      <alignment horizontal="right" vertical="top" wrapText="1"/>
    </xf>
    <xf numFmtId="176" fontId="47" fillId="0" borderId="2" xfId="79" applyNumberFormat="1" applyFont="1" applyFill="1" applyBorder="1" applyAlignment="1">
      <alignment vertical="top"/>
    </xf>
    <xf numFmtId="165" fontId="14" fillId="0" borderId="1" xfId="74" applyNumberFormat="1" applyFont="1" applyBorder="1" applyAlignment="1">
      <alignment horizontal="left" vertical="top" wrapText="1"/>
    </xf>
    <xf numFmtId="165" fontId="14" fillId="0" borderId="1" xfId="74" applyNumberFormat="1" applyFont="1" applyBorder="1" applyAlignment="1">
      <alignment horizontal="center" vertical="top" wrapText="1"/>
    </xf>
    <xf numFmtId="165" fontId="14" fillId="0" borderId="1" xfId="75" applyNumberFormat="1" applyFill="1" applyBorder="1" applyAlignment="1">
      <alignment horizontal="left" vertical="top" wrapText="1"/>
    </xf>
    <xf numFmtId="165" fontId="14" fillId="0" borderId="1" xfId="75" applyNumberFormat="1" applyFill="1" applyBorder="1" applyAlignment="1">
      <alignment horizontal="center" vertical="top" wrapText="1"/>
    </xf>
    <xf numFmtId="0" fontId="14" fillId="0" borderId="1" xfId="75" applyFill="1" applyBorder="1" applyAlignment="1">
      <alignment horizontal="center" vertical="top" wrapText="1"/>
    </xf>
    <xf numFmtId="4" fontId="47" fillId="0" borderId="0" xfId="79" applyNumberFormat="1" applyFont="1" applyFill="1" applyAlignment="1">
      <alignment horizontal="center" vertical="top" wrapText="1"/>
    </xf>
    <xf numFmtId="7" fontId="14" fillId="23" borderId="25" xfId="70" applyNumberFormat="1" applyBorder="1" applyAlignment="1">
      <alignment horizontal="right" vertical="center"/>
    </xf>
    <xf numFmtId="0" fontId="45" fillId="23" borderId="39" xfId="70" applyFont="1" applyBorder="1" applyAlignment="1">
      <alignment horizontal="center" vertical="center"/>
    </xf>
    <xf numFmtId="7" fontId="14" fillId="23" borderId="35" xfId="70" applyNumberFormat="1" applyBorder="1" applyAlignment="1">
      <alignment horizontal="right" vertical="center"/>
    </xf>
    <xf numFmtId="0" fontId="14" fillId="23" borderId="0" xfId="70" applyAlignment="1">
      <alignment vertical="center"/>
    </xf>
    <xf numFmtId="4" fontId="14" fillId="27" borderId="15" xfId="70" applyNumberFormat="1" applyFill="1" applyBorder="1" applyAlignment="1">
      <alignment horizontal="center" vertical="top" wrapText="1"/>
    </xf>
    <xf numFmtId="174" fontId="14" fillId="0" borderId="1" xfId="70" applyNumberFormat="1" applyFill="1" applyBorder="1" applyAlignment="1">
      <alignment horizontal="left" vertical="top" wrapText="1"/>
    </xf>
    <xf numFmtId="165" fontId="14" fillId="0" borderId="1" xfId="70" applyNumberFormat="1" applyFill="1" applyBorder="1" applyAlignment="1">
      <alignment horizontal="left" vertical="top" wrapText="1"/>
    </xf>
    <xf numFmtId="0" fontId="14" fillId="0" borderId="1" xfId="70" applyFill="1" applyBorder="1" applyAlignment="1">
      <alignment horizontal="center" vertical="top" wrapText="1"/>
    </xf>
    <xf numFmtId="1" fontId="47" fillId="0" borderId="1" xfId="70" applyNumberFormat="1" applyFont="1" applyFill="1" applyBorder="1" applyAlignment="1">
      <alignment horizontal="right" vertical="top" wrapText="1"/>
    </xf>
    <xf numFmtId="176" fontId="47" fillId="27" borderId="1" xfId="70" applyNumberFormat="1" applyFont="1" applyFill="1" applyBorder="1" applyAlignment="1" applyProtection="1">
      <alignment vertical="top"/>
      <protection locked="0"/>
    </xf>
    <xf numFmtId="176" fontId="47" fillId="0" borderId="1" xfId="70" applyNumberFormat="1" applyFont="1" applyFill="1" applyBorder="1" applyAlignment="1">
      <alignment vertical="top"/>
    </xf>
    <xf numFmtId="0" fontId="14" fillId="23" borderId="0" xfId="70"/>
    <xf numFmtId="7" fontId="14" fillId="23" borderId="29" xfId="70" applyNumberFormat="1" applyBorder="1" applyAlignment="1">
      <alignment horizontal="right" vertical="center"/>
    </xf>
    <xf numFmtId="0" fontId="45" fillId="23" borderId="40" xfId="70" applyFont="1" applyBorder="1" applyAlignment="1">
      <alignment horizontal="center" vertical="center"/>
    </xf>
    <xf numFmtId="7" fontId="14" fillId="23" borderId="28" xfId="70" applyNumberFormat="1" applyBorder="1" applyAlignment="1">
      <alignment horizontal="right" vertical="center"/>
    </xf>
    <xf numFmtId="7" fontId="14" fillId="23" borderId="41" xfId="70" applyNumberFormat="1" applyBorder="1" applyAlignment="1">
      <alignment horizontal="right" vertical="center"/>
    </xf>
    <xf numFmtId="7" fontId="43" fillId="23" borderId="0" xfId="80" applyNumberFormat="1" applyFont="1" applyAlignment="1">
      <alignment horizontal="centerContinuous" vertical="center"/>
    </xf>
    <xf numFmtId="1" fontId="15" fillId="23" borderId="0" xfId="80" applyNumberFormat="1" applyFont="1" applyAlignment="1">
      <alignment horizontal="centerContinuous" vertical="top"/>
    </xf>
    <xf numFmtId="0" fontId="15" fillId="23" borderId="0" xfId="80" applyFont="1" applyAlignment="1">
      <alignment horizontal="centerContinuous" vertical="center"/>
    </xf>
    <xf numFmtId="0" fontId="14" fillId="23" borderId="0" xfId="80"/>
    <xf numFmtId="7" fontId="44" fillId="23" borderId="0" xfId="80" applyNumberFormat="1" applyFont="1" applyAlignment="1">
      <alignment horizontal="centerContinuous" vertical="center"/>
    </xf>
    <xf numFmtId="1" fontId="14" fillId="23" borderId="0" xfId="80" applyNumberFormat="1" applyAlignment="1">
      <alignment horizontal="centerContinuous" vertical="top"/>
    </xf>
    <xf numFmtId="0" fontId="14" fillId="23" borderId="0" xfId="80" applyAlignment="1">
      <alignment horizontal="centerContinuous" vertical="center"/>
    </xf>
    <xf numFmtId="7" fontId="14" fillId="23" borderId="0" xfId="80" applyNumberFormat="1" applyAlignment="1">
      <alignment horizontal="right"/>
    </xf>
    <xf numFmtId="0" fontId="14" fillId="23" borderId="0" xfId="80" applyAlignment="1">
      <alignment vertical="top"/>
    </xf>
    <xf numFmtId="7" fontId="14" fillId="23" borderId="0" xfId="80" applyNumberFormat="1" applyAlignment="1">
      <alignment vertical="center"/>
    </xf>
    <xf numFmtId="2" fontId="14" fillId="23" borderId="0" xfId="80" applyNumberFormat="1"/>
    <xf numFmtId="7" fontId="14" fillId="23" borderId="18" xfId="80" applyNumberFormat="1" applyBorder="1" applyAlignment="1">
      <alignment horizontal="center"/>
    </xf>
    <xf numFmtId="0" fontId="14" fillId="23" borderId="18" xfId="80" applyBorder="1" applyAlignment="1">
      <alignment horizontal="center" vertical="top"/>
    </xf>
    <xf numFmtId="0" fontId="14" fillId="23" borderId="19" xfId="80" applyBorder="1" applyAlignment="1">
      <alignment horizontal="center"/>
    </xf>
    <xf numFmtId="0" fontId="14" fillId="23" borderId="18" xfId="80" applyBorder="1" applyAlignment="1">
      <alignment horizontal="center"/>
    </xf>
    <xf numFmtId="0" fontId="14" fillId="23" borderId="20" xfId="80" applyBorder="1" applyAlignment="1">
      <alignment horizontal="center"/>
    </xf>
    <xf numFmtId="7" fontId="14" fillId="23" borderId="20" xfId="80" applyNumberFormat="1" applyBorder="1" applyAlignment="1">
      <alignment horizontal="right"/>
    </xf>
    <xf numFmtId="7" fontId="14" fillId="23" borderId="21" xfId="80" applyNumberFormat="1" applyBorder="1" applyAlignment="1">
      <alignment horizontal="right"/>
    </xf>
    <xf numFmtId="0" fontId="14" fillId="23" borderId="22" xfId="80" applyBorder="1" applyAlignment="1">
      <alignment vertical="top"/>
    </xf>
    <xf numFmtId="0" fontId="14" fillId="23" borderId="23" xfId="80" applyBorder="1"/>
    <xf numFmtId="0" fontId="14" fillId="23" borderId="22" xfId="80" applyBorder="1" applyAlignment="1">
      <alignment horizontal="center"/>
    </xf>
    <xf numFmtId="0" fontId="14" fillId="23" borderId="24" xfId="80" applyBorder="1"/>
    <xf numFmtId="0" fontId="14" fillId="23" borderId="24" xfId="80" applyBorder="1" applyAlignment="1">
      <alignment horizontal="center"/>
    </xf>
    <xf numFmtId="7" fontId="14" fillId="23" borderId="24" xfId="80" applyNumberFormat="1" applyBorder="1" applyAlignment="1">
      <alignment horizontal="right"/>
    </xf>
    <xf numFmtId="0" fontId="14" fillId="23" borderId="22" xfId="80" applyBorder="1" applyAlignment="1">
      <alignment horizontal="right"/>
    </xf>
    <xf numFmtId="0" fontId="37" fillId="25" borderId="0" xfId="53" applyFont="1" applyFill="1"/>
    <xf numFmtId="0" fontId="17" fillId="25" borderId="0" xfId="53" applyFont="1" applyFill="1" applyAlignment="1">
      <alignment horizontal="center"/>
    </xf>
    <xf numFmtId="0" fontId="17" fillId="25" borderId="0" xfId="53" applyFont="1" applyFill="1"/>
    <xf numFmtId="7" fontId="14" fillId="23" borderId="25" xfId="80" applyNumberFormat="1" applyBorder="1" applyAlignment="1">
      <alignment horizontal="right"/>
    </xf>
    <xf numFmtId="0" fontId="14" fillId="23" borderId="25" xfId="80" applyBorder="1" applyAlignment="1">
      <alignment vertical="top"/>
    </xf>
    <xf numFmtId="0" fontId="14" fillId="23" borderId="0" xfId="80" applyAlignment="1">
      <alignment horizontal="center"/>
    </xf>
    <xf numFmtId="0" fontId="14" fillId="23" borderId="26" xfId="80" applyBorder="1" applyAlignment="1">
      <alignment horizontal="center"/>
    </xf>
    <xf numFmtId="7" fontId="14" fillId="23" borderId="26" xfId="80" applyNumberFormat="1" applyBorder="1" applyAlignment="1">
      <alignment horizontal="right"/>
    </xf>
    <xf numFmtId="0" fontId="14" fillId="23" borderId="27" xfId="80" applyBorder="1" applyAlignment="1">
      <alignment horizontal="right"/>
    </xf>
    <xf numFmtId="0" fontId="38" fillId="0" borderId="0" xfId="0" applyFont="1" applyAlignment="1">
      <alignment vertical="center"/>
    </xf>
    <xf numFmtId="176" fontId="14" fillId="26" borderId="0" xfId="0" applyNumberFormat="1" applyFont="1" applyFill="1" applyAlignment="1">
      <alignment vertical="center"/>
    </xf>
    <xf numFmtId="165" fontId="14" fillId="26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7" fontId="14" fillId="23" borderId="25" xfId="80" applyNumberFormat="1" applyBorder="1" applyAlignment="1">
      <alignment horizontal="right" vertical="center"/>
    </xf>
    <xf numFmtId="0" fontId="45" fillId="0" borderId="27" xfId="80" applyFont="1" applyFill="1" applyBorder="1" applyAlignment="1">
      <alignment horizontal="center" vertical="center"/>
    </xf>
    <xf numFmtId="7" fontId="14" fillId="0" borderId="27" xfId="80" applyNumberFormat="1" applyFill="1" applyBorder="1" applyAlignment="1">
      <alignment horizontal="right" vertical="center"/>
    </xf>
    <xf numFmtId="0" fontId="14" fillId="23" borderId="0" xfId="80" applyAlignment="1">
      <alignment vertical="center"/>
    </xf>
    <xf numFmtId="0" fontId="45" fillId="0" borderId="27" xfId="80" applyFont="1" applyFill="1" applyBorder="1" applyAlignment="1">
      <alignment vertical="top"/>
    </xf>
    <xf numFmtId="165" fontId="45" fillId="0" borderId="27" xfId="80" applyNumberFormat="1" applyFont="1" applyFill="1" applyBorder="1" applyAlignment="1">
      <alignment horizontal="left" vertical="center"/>
    </xf>
    <xf numFmtId="1" fontId="14" fillId="0" borderId="25" xfId="80" applyNumberFormat="1" applyFill="1" applyBorder="1" applyAlignment="1">
      <alignment horizontal="center" vertical="top"/>
    </xf>
    <xf numFmtId="0" fontId="14" fillId="0" borderId="25" xfId="80" applyFill="1" applyBorder="1" applyAlignment="1">
      <alignment horizontal="center" vertical="top"/>
    </xf>
    <xf numFmtId="7" fontId="14" fillId="0" borderId="27" xfId="80" applyNumberFormat="1" applyFill="1" applyBorder="1" applyAlignment="1">
      <alignment horizontal="right"/>
    </xf>
    <xf numFmtId="4" fontId="14" fillId="0" borderId="1" xfId="80" applyNumberFormat="1" applyFill="1" applyBorder="1" applyAlignment="1">
      <alignment horizontal="center" vertical="top" wrapText="1"/>
    </xf>
    <xf numFmtId="174" fontId="14" fillId="0" borderId="1" xfId="80" applyNumberFormat="1" applyFill="1" applyBorder="1" applyAlignment="1">
      <alignment horizontal="left" vertical="top" wrapText="1"/>
    </xf>
    <xf numFmtId="165" fontId="14" fillId="0" borderId="1" xfId="80" applyNumberFormat="1" applyFill="1" applyBorder="1" applyAlignment="1">
      <alignment horizontal="left" vertical="top" wrapText="1"/>
    </xf>
    <xf numFmtId="165" fontId="14" fillId="0" borderId="1" xfId="80" applyNumberFormat="1" applyFill="1" applyBorder="1" applyAlignment="1">
      <alignment horizontal="center" vertical="top" wrapText="1"/>
    </xf>
    <xf numFmtId="0" fontId="14" fillId="0" borderId="1" xfId="80" applyFill="1" applyBorder="1" applyAlignment="1">
      <alignment horizontal="center" vertical="top" wrapText="1"/>
    </xf>
    <xf numFmtId="1" fontId="14" fillId="0" borderId="1" xfId="80" applyNumberFormat="1" applyFill="1" applyBorder="1" applyAlignment="1">
      <alignment horizontal="right" vertical="top"/>
    </xf>
    <xf numFmtId="176" fontId="14" fillId="0" borderId="1" xfId="80" applyNumberFormat="1" applyFill="1" applyBorder="1" applyAlignment="1" applyProtection="1">
      <alignment vertical="top"/>
      <protection locked="0"/>
    </xf>
    <xf numFmtId="176" fontId="14" fillId="0" borderId="1" xfId="80" applyNumberFormat="1" applyFill="1" applyBorder="1" applyAlignment="1">
      <alignment vertical="top"/>
    </xf>
    <xf numFmtId="175" fontId="14" fillId="0" borderId="1" xfId="80" applyNumberFormat="1" applyFill="1" applyBorder="1" applyAlignment="1">
      <alignment horizontal="center" vertical="top"/>
    </xf>
    <xf numFmtId="176" fontId="14" fillId="27" borderId="1" xfId="80" applyNumberFormat="1" applyFill="1" applyBorder="1" applyAlignment="1">
      <alignment vertical="top"/>
    </xf>
    <xf numFmtId="174" fontId="14" fillId="0" borderId="1" xfId="80" applyNumberFormat="1" applyFill="1" applyBorder="1" applyAlignment="1">
      <alignment horizontal="center" vertical="top" wrapText="1"/>
    </xf>
    <xf numFmtId="175" fontId="14" fillId="27" borderId="1" xfId="80" applyNumberFormat="1" applyFill="1" applyBorder="1" applyAlignment="1">
      <alignment horizontal="center" vertical="top"/>
    </xf>
    <xf numFmtId="165" fontId="14" fillId="27" borderId="1" xfId="80" applyNumberFormat="1" applyFill="1" applyBorder="1" applyAlignment="1">
      <alignment horizontal="center" vertical="top" wrapText="1"/>
    </xf>
    <xf numFmtId="176" fontId="14" fillId="27" borderId="1" xfId="80" applyNumberFormat="1" applyFill="1" applyBorder="1" applyAlignment="1" applyProtection="1">
      <alignment vertical="top"/>
      <protection locked="0"/>
    </xf>
    <xf numFmtId="7" fontId="14" fillId="0" borderId="25" xfId="80" applyNumberFormat="1" applyFill="1" applyBorder="1" applyAlignment="1">
      <alignment horizontal="right"/>
    </xf>
    <xf numFmtId="165" fontId="45" fillId="0" borderId="27" xfId="80" applyNumberFormat="1" applyFont="1" applyFill="1" applyBorder="1" applyAlignment="1">
      <alignment horizontal="left" vertical="center" wrapText="1"/>
    </xf>
    <xf numFmtId="4" fontId="14" fillId="0" borderId="1" xfId="80" applyNumberFormat="1" applyFill="1" applyBorder="1" applyAlignment="1">
      <alignment horizontal="center" vertical="top"/>
    </xf>
    <xf numFmtId="4" fontId="14" fillId="0" borderId="2" xfId="80" applyNumberFormat="1" applyFill="1" applyBorder="1" applyAlignment="1">
      <alignment horizontal="center" vertical="top"/>
    </xf>
    <xf numFmtId="174" fontId="14" fillId="0" borderId="2" xfId="80" applyNumberFormat="1" applyFill="1" applyBorder="1" applyAlignment="1">
      <alignment horizontal="center" vertical="top" wrapText="1"/>
    </xf>
    <xf numFmtId="165" fontId="14" fillId="0" borderId="2" xfId="80" applyNumberFormat="1" applyFill="1" applyBorder="1" applyAlignment="1">
      <alignment horizontal="left" vertical="top" wrapText="1"/>
    </xf>
    <xf numFmtId="165" fontId="14" fillId="0" borderId="2" xfId="80" applyNumberFormat="1" applyFill="1" applyBorder="1" applyAlignment="1">
      <alignment horizontal="center" vertical="top" wrapText="1"/>
    </xf>
    <xf numFmtId="0" fontId="14" fillId="0" borderId="2" xfId="80" applyFill="1" applyBorder="1" applyAlignment="1">
      <alignment horizontal="center" vertical="top" wrapText="1"/>
    </xf>
    <xf numFmtId="1" fontId="14" fillId="0" borderId="2" xfId="80" applyNumberFormat="1" applyFill="1" applyBorder="1" applyAlignment="1">
      <alignment horizontal="right" vertical="top"/>
    </xf>
    <xf numFmtId="176" fontId="14" fillId="0" borderId="2" xfId="80" applyNumberFormat="1" applyFill="1" applyBorder="1" applyAlignment="1" applyProtection="1">
      <alignment vertical="top"/>
      <protection locked="0"/>
    </xf>
    <xf numFmtId="176" fontId="14" fillId="0" borderId="2" xfId="80" applyNumberFormat="1" applyFill="1" applyBorder="1" applyAlignment="1">
      <alignment vertical="top"/>
    </xf>
    <xf numFmtId="0" fontId="38" fillId="0" borderId="13" xfId="0" applyFont="1" applyBorder="1" applyAlignment="1">
      <alignment vertical="center"/>
    </xf>
    <xf numFmtId="176" fontId="14" fillId="26" borderId="13" xfId="0" applyNumberFormat="1" applyFont="1" applyFill="1" applyBorder="1" applyAlignment="1">
      <alignment vertical="center"/>
    </xf>
    <xf numFmtId="165" fontId="14" fillId="26" borderId="13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4" fillId="23" borderId="13" xfId="80" applyBorder="1"/>
    <xf numFmtId="174" fontId="14" fillId="0" borderId="1" xfId="80" applyNumberFormat="1" applyFill="1" applyBorder="1" applyAlignment="1">
      <alignment horizontal="left" vertical="top"/>
    </xf>
    <xf numFmtId="1" fontId="14" fillId="0" borderId="1" xfId="80" applyNumberFormat="1" applyFill="1" applyBorder="1" applyAlignment="1">
      <alignment horizontal="right" vertical="top" wrapText="1"/>
    </xf>
    <xf numFmtId="174" fontId="14" fillId="0" borderId="1" xfId="80" applyNumberFormat="1" applyFill="1" applyBorder="1" applyAlignment="1">
      <alignment horizontal="right" vertical="top" wrapText="1"/>
    </xf>
    <xf numFmtId="4" fontId="14" fillId="27" borderId="1" xfId="80" applyNumberFormat="1" applyFill="1" applyBorder="1" applyAlignment="1">
      <alignment horizontal="center" vertical="top"/>
    </xf>
    <xf numFmtId="4" fontId="14" fillId="0" borderId="0" xfId="80" applyNumberFormat="1" applyFill="1" applyAlignment="1">
      <alignment horizontal="center" vertical="top"/>
    </xf>
    <xf numFmtId="4" fontId="14" fillId="0" borderId="13" xfId="80" applyNumberFormat="1" applyFill="1" applyBorder="1" applyAlignment="1">
      <alignment horizontal="center" vertical="top"/>
    </xf>
    <xf numFmtId="1" fontId="14" fillId="0" borderId="2" xfId="80" applyNumberFormat="1" applyFill="1" applyBorder="1" applyAlignment="1">
      <alignment horizontal="right" vertical="top" wrapText="1"/>
    </xf>
    <xf numFmtId="0" fontId="14" fillId="0" borderId="27" xfId="80" applyFill="1" applyBorder="1" applyAlignment="1">
      <alignment horizontal="center" vertical="top"/>
    </xf>
    <xf numFmtId="165" fontId="14" fillId="0" borderId="1" xfId="80" applyNumberFormat="1" applyFill="1" applyBorder="1" applyAlignment="1">
      <alignment vertical="top" wrapText="1"/>
    </xf>
    <xf numFmtId="4" fontId="14" fillId="0" borderId="2" xfId="80" applyNumberFormat="1" applyFill="1" applyBorder="1" applyAlignment="1">
      <alignment horizontal="center" vertical="top" wrapText="1"/>
    </xf>
    <xf numFmtId="165" fontId="14" fillId="0" borderId="2" xfId="80" applyNumberFormat="1" applyFill="1" applyBorder="1" applyAlignment="1">
      <alignment vertical="top" wrapText="1"/>
    </xf>
    <xf numFmtId="0" fontId="14" fillId="0" borderId="27" xfId="80" applyFill="1" applyBorder="1" applyAlignment="1">
      <alignment vertical="top"/>
    </xf>
    <xf numFmtId="2" fontId="14" fillId="0" borderId="1" xfId="80" applyNumberFormat="1" applyFill="1" applyBorder="1" applyAlignment="1">
      <alignment horizontal="right" vertical="top" wrapText="1"/>
    </xf>
    <xf numFmtId="176" fontId="14" fillId="0" borderId="2" xfId="53" applyNumberFormat="1" applyFont="1" applyBorder="1" applyAlignment="1" applyProtection="1">
      <alignment vertical="top"/>
      <protection locked="0"/>
    </xf>
    <xf numFmtId="165" fontId="14" fillId="0" borderId="16" xfId="80" applyNumberFormat="1" applyFill="1" applyBorder="1" applyAlignment="1">
      <alignment horizontal="center" vertical="top" wrapText="1"/>
    </xf>
    <xf numFmtId="1" fontId="14" fillId="0" borderId="16" xfId="80" applyNumberFormat="1" applyFill="1" applyBorder="1" applyAlignment="1">
      <alignment horizontal="right" vertical="top"/>
    </xf>
    <xf numFmtId="176" fontId="14" fillId="0" borderId="1" xfId="53" applyNumberFormat="1" applyFont="1" applyBorder="1" applyAlignment="1" applyProtection="1">
      <alignment vertical="top"/>
      <protection locked="0"/>
    </xf>
    <xf numFmtId="0" fontId="14" fillId="0" borderId="27" xfId="80" applyFill="1" applyBorder="1" applyAlignment="1">
      <alignment horizontal="left" vertical="top"/>
    </xf>
    <xf numFmtId="0" fontId="14" fillId="0" borderId="25" xfId="80" applyFill="1" applyBorder="1" applyAlignment="1">
      <alignment vertical="top"/>
    </xf>
    <xf numFmtId="7" fontId="14" fillId="0" borderId="21" xfId="80" applyNumberFormat="1" applyFill="1" applyBorder="1" applyAlignment="1">
      <alignment horizontal="right"/>
    </xf>
    <xf numFmtId="7" fontId="14" fillId="0" borderId="28" xfId="80" applyNumberFormat="1" applyFill="1" applyBorder="1" applyAlignment="1">
      <alignment horizontal="right"/>
    </xf>
    <xf numFmtId="0" fontId="45" fillId="0" borderId="28" xfId="80" applyFont="1" applyFill="1" applyBorder="1" applyAlignment="1">
      <alignment horizontal="center" vertical="center"/>
    </xf>
    <xf numFmtId="7" fontId="14" fillId="0" borderId="25" xfId="80" applyNumberFormat="1" applyFill="1" applyBorder="1" applyAlignment="1">
      <alignment horizontal="right" vertical="center"/>
    </xf>
    <xf numFmtId="7" fontId="14" fillId="23" borderId="28" xfId="80" applyNumberFormat="1" applyBorder="1" applyAlignment="1">
      <alignment horizontal="right" vertical="center"/>
    </xf>
    <xf numFmtId="7" fontId="14" fillId="0" borderId="28" xfId="80" applyNumberFormat="1" applyFill="1" applyBorder="1" applyAlignment="1">
      <alignment horizontal="right" vertical="center"/>
    </xf>
    <xf numFmtId="176" fontId="47" fillId="0" borderId="1" xfId="79" applyNumberFormat="1" applyFont="1" applyFill="1" applyBorder="1" applyAlignment="1" applyProtection="1">
      <alignment vertical="top"/>
      <protection locked="0"/>
    </xf>
    <xf numFmtId="176" fontId="47" fillId="0" borderId="2" xfId="79" applyNumberFormat="1" applyFont="1" applyFill="1" applyBorder="1" applyAlignment="1" applyProtection="1">
      <alignment vertical="top"/>
      <protection locked="0"/>
    </xf>
    <xf numFmtId="0" fontId="14" fillId="23" borderId="13" xfId="80" applyBorder="1" applyAlignment="1">
      <alignment vertical="center"/>
    </xf>
    <xf numFmtId="165" fontId="14" fillId="0" borderId="16" xfId="80" applyNumberFormat="1" applyFill="1" applyBorder="1" applyAlignment="1">
      <alignment horizontal="left" vertical="top" wrapText="1"/>
    </xf>
    <xf numFmtId="0" fontId="14" fillId="0" borderId="27" xfId="80" applyFill="1" applyBorder="1" applyAlignment="1">
      <alignment horizontal="right" vertical="top"/>
    </xf>
    <xf numFmtId="0" fontId="45" fillId="23" borderId="27" xfId="80" applyFont="1" applyBorder="1" applyAlignment="1">
      <alignment horizontal="center" vertical="center"/>
    </xf>
    <xf numFmtId="7" fontId="14" fillId="23" borderId="27" xfId="80" applyNumberFormat="1" applyBorder="1" applyAlignment="1">
      <alignment horizontal="right" vertical="center"/>
    </xf>
    <xf numFmtId="7" fontId="14" fillId="23" borderId="25" xfId="80" applyNumberFormat="1" applyBorder="1" applyAlignment="1">
      <alignment horizontal="right" vertical="top"/>
    </xf>
    <xf numFmtId="0" fontId="36" fillId="23" borderId="27" xfId="80" applyFont="1" applyBorder="1" applyAlignment="1">
      <alignment vertical="top"/>
    </xf>
    <xf numFmtId="165" fontId="45" fillId="26" borderId="27" xfId="80" applyNumberFormat="1" applyFont="1" applyFill="1" applyBorder="1" applyAlignment="1">
      <alignment horizontal="left" vertical="top"/>
    </xf>
    <xf numFmtId="1" fontId="14" fillId="23" borderId="25" xfId="80" applyNumberFormat="1" applyBorder="1" applyAlignment="1">
      <alignment horizontal="center" vertical="top"/>
    </xf>
    <xf numFmtId="7" fontId="14" fillId="0" borderId="25" xfId="80" applyNumberFormat="1" applyFill="1" applyBorder="1" applyAlignment="1">
      <alignment horizontal="right" vertical="top"/>
    </xf>
    <xf numFmtId="0" fontId="36" fillId="0" borderId="27" xfId="80" applyFont="1" applyFill="1" applyBorder="1" applyAlignment="1">
      <alignment vertical="top"/>
    </xf>
    <xf numFmtId="165" fontId="36" fillId="0" borderId="27" xfId="80" applyNumberFormat="1" applyFont="1" applyFill="1" applyBorder="1" applyAlignment="1">
      <alignment horizontal="left" vertical="top" wrapText="1"/>
    </xf>
    <xf numFmtId="1" fontId="14" fillId="0" borderId="25" xfId="80" applyNumberFormat="1" applyFill="1" applyBorder="1" applyAlignment="1">
      <alignment horizontal="center" vertical="top" wrapText="1"/>
    </xf>
    <xf numFmtId="176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80" applyFill="1" applyAlignment="1">
      <alignment vertical="center"/>
    </xf>
    <xf numFmtId="0" fontId="36" fillId="0" borderId="27" xfId="80" applyFont="1" applyFill="1" applyBorder="1" applyAlignment="1">
      <alignment horizontal="center" vertical="top"/>
    </xf>
    <xf numFmtId="165" fontId="36" fillId="0" borderId="27" xfId="80" applyNumberFormat="1" applyFont="1" applyFill="1" applyBorder="1" applyAlignment="1">
      <alignment horizontal="left" vertical="top"/>
    </xf>
    <xf numFmtId="0" fontId="36" fillId="0" borderId="27" xfId="80" applyFont="1" applyFill="1" applyBorder="1" applyAlignment="1">
      <alignment horizontal="right" vertical="top"/>
    </xf>
    <xf numFmtId="0" fontId="14" fillId="0" borderId="35" xfId="80" applyFill="1" applyBorder="1" applyAlignment="1">
      <alignment horizontal="center" vertical="top"/>
    </xf>
    <xf numFmtId="0" fontId="14" fillId="0" borderId="0" xfId="80" applyFill="1"/>
    <xf numFmtId="7" fontId="14" fillId="0" borderId="36" xfId="80" applyNumberFormat="1" applyFill="1" applyBorder="1" applyAlignment="1">
      <alignment horizontal="right" vertical="top"/>
    </xf>
    <xf numFmtId="0" fontId="36" fillId="0" borderId="37" xfId="80" applyFont="1" applyFill="1" applyBorder="1" applyAlignment="1">
      <alignment horizontal="right" vertical="top"/>
    </xf>
    <xf numFmtId="165" fontId="36" fillId="0" borderId="37" xfId="80" applyNumberFormat="1" applyFont="1" applyFill="1" applyBorder="1" applyAlignment="1">
      <alignment horizontal="left" vertical="top" wrapText="1"/>
    </xf>
    <xf numFmtId="1" fontId="14" fillId="0" borderId="36" xfId="80" applyNumberFormat="1" applyFill="1" applyBorder="1" applyAlignment="1">
      <alignment horizontal="center" vertical="top"/>
    </xf>
    <xf numFmtId="0" fontId="14" fillId="0" borderId="36" xfId="80" applyFill="1" applyBorder="1" applyAlignment="1">
      <alignment horizontal="center" vertical="top"/>
    </xf>
    <xf numFmtId="176" fontId="14" fillId="0" borderId="13" xfId="0" applyNumberFormat="1" applyFont="1" applyBorder="1" applyAlignment="1">
      <alignment vertical="center"/>
    </xf>
    <xf numFmtId="165" fontId="14" fillId="0" borderId="13" xfId="0" applyNumberFormat="1" applyFont="1" applyBorder="1" applyAlignment="1">
      <alignment horizontal="center" vertical="center"/>
    </xf>
    <xf numFmtId="0" fontId="14" fillId="0" borderId="13" xfId="80" applyFill="1" applyBorder="1" applyAlignment="1">
      <alignment vertical="center"/>
    </xf>
    <xf numFmtId="0" fontId="14" fillId="0" borderId="25" xfId="80" applyFill="1" applyBorder="1" applyAlignment="1">
      <alignment horizontal="center" vertical="top" wrapText="1"/>
    </xf>
    <xf numFmtId="0" fontId="36" fillId="0" borderId="27" xfId="80" applyFont="1" applyFill="1" applyBorder="1" applyAlignment="1">
      <alignment horizontal="left" vertical="top"/>
    </xf>
    <xf numFmtId="0" fontId="14" fillId="0" borderId="13" xfId="80" applyFill="1" applyBorder="1"/>
    <xf numFmtId="0" fontId="36" fillId="0" borderId="37" xfId="80" applyFont="1" applyFill="1" applyBorder="1" applyAlignment="1">
      <alignment horizontal="center" vertical="top"/>
    </xf>
    <xf numFmtId="165" fontId="36" fillId="0" borderId="37" xfId="80" applyNumberFormat="1" applyFont="1" applyFill="1" applyBorder="1" applyAlignment="1">
      <alignment horizontal="left" vertical="top"/>
    </xf>
    <xf numFmtId="165" fontId="45" fillId="0" borderId="27" xfId="80" applyNumberFormat="1" applyFont="1" applyFill="1" applyBorder="1" applyAlignment="1">
      <alignment horizontal="left" vertical="top"/>
    </xf>
    <xf numFmtId="165" fontId="36" fillId="0" borderId="27" xfId="80" applyNumberFormat="1" applyFont="1" applyFill="1" applyBorder="1" applyAlignment="1">
      <alignment horizontal="center" vertical="top"/>
    </xf>
    <xf numFmtId="0" fontId="14" fillId="0" borderId="38" xfId="80" applyFill="1" applyBorder="1" applyAlignment="1">
      <alignment horizontal="center" vertical="top"/>
    </xf>
    <xf numFmtId="165" fontId="36" fillId="26" borderId="27" xfId="80" applyNumberFormat="1" applyFont="1" applyFill="1" applyBorder="1" applyAlignment="1">
      <alignment horizontal="left" vertical="top"/>
    </xf>
    <xf numFmtId="0" fontId="14" fillId="23" borderId="27" xfId="80" applyBorder="1" applyAlignment="1">
      <alignment horizontal="right" vertical="top"/>
    </xf>
    <xf numFmtId="165" fontId="45" fillId="26" borderId="27" xfId="80" applyNumberFormat="1" applyFont="1" applyFill="1" applyBorder="1" applyAlignment="1">
      <alignment horizontal="left" vertical="center"/>
    </xf>
    <xf numFmtId="0" fontId="14" fillId="23" borderId="25" xfId="80" applyBorder="1" applyAlignment="1">
      <alignment horizontal="center" vertical="top"/>
    </xf>
    <xf numFmtId="7" fontId="14" fillId="23" borderId="27" xfId="80" applyNumberFormat="1" applyBorder="1" applyAlignment="1">
      <alignment horizontal="right"/>
    </xf>
    <xf numFmtId="0" fontId="45" fillId="23" borderId="28" xfId="80" applyFont="1" applyBorder="1" applyAlignment="1">
      <alignment horizontal="center" vertical="center"/>
    </xf>
    <xf numFmtId="0" fontId="14" fillId="23" borderId="25" xfId="80" applyBorder="1" applyAlignment="1">
      <alignment horizontal="right"/>
    </xf>
    <xf numFmtId="0" fontId="14" fillId="23" borderId="42" xfId="80" applyBorder="1" applyAlignment="1">
      <alignment vertical="top"/>
    </xf>
    <xf numFmtId="0" fontId="35" fillId="23" borderId="43" xfId="80" applyFont="1" applyBorder="1" applyAlignment="1">
      <alignment horizontal="centerContinuous"/>
    </xf>
    <xf numFmtId="0" fontId="14" fillId="23" borderId="43" xfId="80" applyBorder="1" applyAlignment="1">
      <alignment horizontal="centerContinuous"/>
    </xf>
    <xf numFmtId="0" fontId="14" fillId="23" borderId="44" xfId="80" applyBorder="1" applyAlignment="1">
      <alignment horizontal="right"/>
    </xf>
    <xf numFmtId="7" fontId="14" fillId="23" borderId="28" xfId="80" applyNumberFormat="1" applyBorder="1" applyAlignment="1">
      <alignment horizontal="right"/>
    </xf>
    <xf numFmtId="0" fontId="45" fillId="23" borderId="48" xfId="80" applyFont="1" applyBorder="1" applyAlignment="1">
      <alignment horizontal="center" vertical="center"/>
    </xf>
    <xf numFmtId="7" fontId="14" fillId="23" borderId="49" xfId="80" applyNumberFormat="1" applyBorder="1" applyAlignment="1">
      <alignment horizontal="right"/>
    </xf>
    <xf numFmtId="7" fontId="14" fillId="23" borderId="36" xfId="80" applyNumberFormat="1" applyBorder="1" applyAlignment="1">
      <alignment horizontal="right"/>
    </xf>
    <xf numFmtId="0" fontId="14" fillId="23" borderId="54" xfId="80" applyBorder="1" applyAlignment="1">
      <alignment vertical="top"/>
    </xf>
    <xf numFmtId="0" fontId="14" fillId="23" borderId="13" xfId="80" applyBorder="1" applyAlignment="1">
      <alignment horizontal="center"/>
    </xf>
    <xf numFmtId="7" fontId="14" fillId="23" borderId="13" xfId="80" applyNumberFormat="1" applyBorder="1" applyAlignment="1">
      <alignment horizontal="right"/>
    </xf>
    <xf numFmtId="0" fontId="14" fillId="23" borderId="17" xfId="80" applyBorder="1" applyAlignment="1">
      <alignment horizontal="right"/>
    </xf>
    <xf numFmtId="0" fontId="14" fillId="23" borderId="0" xfId="80" applyAlignment="1">
      <alignment horizontal="right"/>
    </xf>
    <xf numFmtId="1" fontId="50" fillId="23" borderId="45" xfId="80" applyNumberFormat="1" applyFont="1" applyBorder="1" applyAlignment="1">
      <alignment horizontal="left" vertical="center" wrapText="1"/>
    </xf>
    <xf numFmtId="0" fontId="14" fillId="23" borderId="46" xfId="80" applyBorder="1" applyAlignment="1">
      <alignment vertical="center" wrapText="1"/>
    </xf>
    <xf numFmtId="0" fontId="14" fillId="23" borderId="47" xfId="80" applyBorder="1" applyAlignment="1">
      <alignment vertical="center" wrapText="1"/>
    </xf>
    <xf numFmtId="0" fontId="14" fillId="23" borderId="50" xfId="80" applyBorder="1"/>
    <xf numFmtId="0" fontId="14" fillId="23" borderId="51" xfId="80" applyBorder="1"/>
    <xf numFmtId="7" fontId="14" fillId="23" borderId="52" xfId="80" applyNumberFormat="1" applyBorder="1" applyAlignment="1">
      <alignment horizontal="center"/>
    </xf>
    <xf numFmtId="0" fontId="14" fillId="23" borderId="53" xfId="80" applyBorder="1"/>
    <xf numFmtId="1" fontId="46" fillId="23" borderId="25" xfId="80" applyNumberFormat="1" applyFont="1" applyBorder="1" applyAlignment="1">
      <alignment horizontal="left" vertical="center" wrapText="1"/>
    </xf>
    <xf numFmtId="1" fontId="46" fillId="23" borderId="0" xfId="80" applyNumberFormat="1" applyFont="1" applyAlignment="1">
      <alignment horizontal="left" vertical="center" wrapText="1"/>
    </xf>
    <xf numFmtId="1" fontId="46" fillId="23" borderId="26" xfId="80" applyNumberFormat="1" applyFont="1" applyBorder="1" applyAlignment="1">
      <alignment horizontal="left" vertical="center" wrapText="1"/>
    </xf>
    <xf numFmtId="1" fontId="46" fillId="23" borderId="29" xfId="80" applyNumberFormat="1" applyFont="1" applyBorder="1" applyAlignment="1">
      <alignment horizontal="left" vertical="center" wrapText="1"/>
    </xf>
    <xf numFmtId="0" fontId="14" fillId="23" borderId="30" xfId="80" applyBorder="1" applyAlignment="1">
      <alignment vertical="center" wrapText="1"/>
    </xf>
    <xf numFmtId="0" fontId="14" fillId="23" borderId="31" xfId="80" applyBorder="1" applyAlignment="1">
      <alignment vertical="center" wrapText="1"/>
    </xf>
    <xf numFmtId="1" fontId="46" fillId="23" borderId="25" xfId="70" applyNumberFormat="1" applyFont="1" applyBorder="1" applyAlignment="1">
      <alignment horizontal="left" vertical="center" wrapText="1"/>
    </xf>
    <xf numFmtId="0" fontId="14" fillId="23" borderId="0" xfId="70" applyAlignment="1">
      <alignment vertical="center" wrapText="1"/>
    </xf>
    <xf numFmtId="0" fontId="14" fillId="23" borderId="26" xfId="70" applyBorder="1" applyAlignment="1">
      <alignment vertical="center" wrapText="1"/>
    </xf>
    <xf numFmtId="1" fontId="46" fillId="23" borderId="29" xfId="70" applyNumberFormat="1" applyFont="1" applyBorder="1" applyAlignment="1">
      <alignment horizontal="left" vertical="center" wrapText="1"/>
    </xf>
    <xf numFmtId="0" fontId="14" fillId="23" borderId="30" xfId="70" applyBorder="1" applyAlignment="1">
      <alignment vertical="center" wrapText="1"/>
    </xf>
    <xf numFmtId="0" fontId="14" fillId="23" borderId="31" xfId="70" applyBorder="1" applyAlignment="1">
      <alignment vertical="center" wrapText="1"/>
    </xf>
    <xf numFmtId="1" fontId="50" fillId="23" borderId="29" xfId="80" applyNumberFormat="1" applyFont="1" applyBorder="1" applyAlignment="1">
      <alignment horizontal="left" vertical="center" wrapText="1"/>
    </xf>
    <xf numFmtId="1" fontId="46" fillId="0" borderId="25" xfId="80" applyNumberFormat="1" applyFont="1" applyFill="1" applyBorder="1" applyAlignment="1">
      <alignment horizontal="left" vertical="center" wrapText="1"/>
    </xf>
    <xf numFmtId="0" fontId="14" fillId="0" borderId="0" xfId="80" applyFill="1" applyAlignment="1">
      <alignment vertical="center" wrapText="1"/>
    </xf>
    <xf numFmtId="0" fontId="14" fillId="0" borderId="26" xfId="80" applyFill="1" applyBorder="1" applyAlignment="1">
      <alignment vertical="center" wrapText="1"/>
    </xf>
    <xf numFmtId="1" fontId="46" fillId="0" borderId="29" xfId="80" applyNumberFormat="1" applyFont="1" applyFill="1" applyBorder="1" applyAlignment="1">
      <alignment horizontal="left" vertical="center" wrapText="1"/>
    </xf>
    <xf numFmtId="0" fontId="14" fillId="0" borderId="30" xfId="80" applyFill="1" applyBorder="1" applyAlignment="1">
      <alignment vertical="center" wrapText="1"/>
    </xf>
    <xf numFmtId="0" fontId="14" fillId="0" borderId="31" xfId="80" applyFill="1" applyBorder="1" applyAlignment="1">
      <alignment vertical="center" wrapText="1"/>
    </xf>
    <xf numFmtId="1" fontId="46" fillId="0" borderId="32" xfId="80" applyNumberFormat="1" applyFont="1" applyFill="1" applyBorder="1" applyAlignment="1">
      <alignment horizontal="left" vertical="center" wrapText="1"/>
    </xf>
    <xf numFmtId="0" fontId="14" fillId="0" borderId="33" xfId="80" applyFill="1" applyBorder="1" applyAlignment="1">
      <alignment vertical="center" wrapText="1"/>
    </xf>
    <xf numFmtId="0" fontId="14" fillId="0" borderId="34" xfId="80" applyFill="1" applyBorder="1" applyAlignment="1">
      <alignment vertical="center" wrapText="1"/>
    </xf>
    <xf numFmtId="0" fontId="36" fillId="0" borderId="55" xfId="80" applyFont="1" applyFill="1" applyBorder="1" applyAlignment="1">
      <alignment horizontal="center" vertical="top"/>
    </xf>
  </cellXfs>
  <cellStyles count="8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4" xfId="74" xr:uid="{5D6CB844-E1BB-4C5F-A251-B5CE45C6661D}"/>
    <cellStyle name="Normal 3" xfId="70" xr:uid="{00000000-0005-0000-0000-000036000000}"/>
    <cellStyle name="Normal 3 2" xfId="71" xr:uid="{00000000-0005-0000-0000-000037000000}"/>
    <cellStyle name="Normal 3 3" xfId="75" xr:uid="{F7D610A6-F1B0-43CA-882E-01E7C7BBFB3F}"/>
    <cellStyle name="Normal 4" xfId="72" xr:uid="{239962EF-43CF-4B36-9850-DA4DA2FEFADD}"/>
    <cellStyle name="Normal 5" xfId="76" xr:uid="{4127A6B3-BF58-47DE-9414-5BEF173491C3}"/>
    <cellStyle name="Normal 5 2" xfId="77" xr:uid="{8BB8583B-83D7-4848-AE3C-BE6E5CEF99F8}"/>
    <cellStyle name="Normal 6" xfId="73" xr:uid="{C3E37452-A8E4-4781-8BCA-F77D2758683C}"/>
    <cellStyle name="Normal 6 2" xfId="79" xr:uid="{DBB11451-83D8-4EF9-9364-69F35FC0A318}"/>
    <cellStyle name="Normal 7" xfId="78" xr:uid="{5157B32B-24A1-440A-B5EE-85CBDFEAA949}"/>
    <cellStyle name="Normal 7 2" xfId="80" xr:uid="{9476F0F2-551D-4298-88A7-E3A9607925A1}"/>
    <cellStyle name="Normal_Surface Works Pay Items" xfId="54" xr:uid="{00000000-0005-0000-0000-000039000000}"/>
    <cellStyle name="Note" xfId="55" builtinId="10" customBuiltin="1"/>
    <cellStyle name="Null" xfId="56" xr:uid="{00000000-0005-0000-0000-00003B000000}"/>
    <cellStyle name="Output" xfId="57" builtinId="21" customBuiltin="1"/>
    <cellStyle name="Regular" xfId="58" xr:uid="{00000000-0005-0000-0000-00003D000000}"/>
    <cellStyle name="Title" xfId="59" builtinId="15" customBuiltin="1"/>
    <cellStyle name="TitleA" xfId="60" xr:uid="{00000000-0005-0000-0000-00003F000000}"/>
    <cellStyle name="TitleC" xfId="61" xr:uid="{00000000-0005-0000-0000-000040000000}"/>
    <cellStyle name="TitleE8" xfId="62" xr:uid="{00000000-0005-0000-0000-000041000000}"/>
    <cellStyle name="TitleE8x" xfId="63" xr:uid="{00000000-0005-0000-0000-000042000000}"/>
    <cellStyle name="TitleF" xfId="64" xr:uid="{00000000-0005-0000-0000-000043000000}"/>
    <cellStyle name="TitleT" xfId="65" xr:uid="{00000000-0005-0000-0000-000044000000}"/>
    <cellStyle name="TitleYC89" xfId="66" xr:uid="{00000000-0005-0000-0000-000045000000}"/>
    <cellStyle name="TitleZ" xfId="67" xr:uid="{00000000-0005-0000-0000-000046000000}"/>
    <cellStyle name="Total" xfId="68" builtinId="25" customBuiltin="1"/>
    <cellStyle name="Warning Text" xfId="69" builtinId="11" customBuiltin="1"/>
  </cellStyles>
  <dxfs count="29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Legacy\CAWPG1FP001\Data\Projects\60617750\400-Technical\436%20Tender%20Documents\149-2023%20-%202023%20Pavement%20Rehabilitation\2023%20Tender\149-2023_Form%20B-Eng%20Estim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donaldc\AppData\Local\Microsoft\Windows\INetCache\Content.Outlook\DPJTOO3X\Form%20B%20-%202023%20Watermain%20Renewals%20Tender%20No.149-2023%20C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F4D1-7347-4323-9BA6-91392AABD26A}">
  <sheetPr>
    <tabColor theme="0"/>
    <pageSetUpPr autoPageBreaks="0"/>
  </sheetPr>
  <dimension ref="A1:N362"/>
  <sheetViews>
    <sheetView showGridLines="0" showZeros="0" tabSelected="1" showOutlineSymbols="0" view="pageBreakPreview" topLeftCell="B1" zoomScale="87" zoomScaleNormal="87" zoomScaleSheetLayoutView="87" workbookViewId="0">
      <selection activeCell="G346" sqref="G346"/>
    </sheetView>
  </sheetViews>
  <sheetFormatPr defaultColWidth="13.5703125" defaultRowHeight="15" x14ac:dyDescent="0.2"/>
  <cols>
    <col min="1" max="1" width="11.140625" style="219" hidden="1" customWidth="1"/>
    <col min="2" max="2" width="11.28515625" style="67" customWidth="1"/>
    <col min="3" max="3" width="47.28515625" style="62" customWidth="1"/>
    <col min="4" max="4" width="16.42578125" style="89" customWidth="1"/>
    <col min="5" max="5" width="8.7109375" style="62" customWidth="1"/>
    <col min="6" max="6" width="15.140625" style="62" customWidth="1"/>
    <col min="7" max="7" width="15.140625" style="219" customWidth="1"/>
    <col min="8" max="8" width="21.5703125" style="219" customWidth="1"/>
    <col min="9" max="9" width="18.28515625" style="62" hidden="1" customWidth="1"/>
    <col min="10" max="10" width="33.85546875" style="62" hidden="1" customWidth="1"/>
    <col min="11" max="14" width="13.5703125" style="62" hidden="1" customWidth="1"/>
    <col min="15" max="16384" width="13.5703125" style="62"/>
  </cols>
  <sheetData>
    <row r="1" spans="1:14" ht="15.75" x14ac:dyDescent="0.2">
      <c r="A1" s="59"/>
      <c r="B1" s="60" t="s">
        <v>358</v>
      </c>
      <c r="C1" s="61"/>
      <c r="D1" s="61"/>
      <c r="E1" s="61"/>
      <c r="F1" s="61"/>
      <c r="G1" s="59"/>
      <c r="H1" s="61"/>
    </row>
    <row r="2" spans="1:14" x14ac:dyDescent="0.2">
      <c r="A2" s="63"/>
      <c r="B2" s="64" t="s">
        <v>359</v>
      </c>
      <c r="C2" s="65"/>
      <c r="D2" s="65"/>
      <c r="E2" s="65"/>
      <c r="F2" s="65"/>
      <c r="G2" s="63"/>
      <c r="H2" s="65"/>
    </row>
    <row r="3" spans="1:14" x14ac:dyDescent="0.2">
      <c r="A3" s="66"/>
      <c r="B3" s="67" t="s">
        <v>360</v>
      </c>
      <c r="D3" s="62"/>
      <c r="G3" s="68"/>
      <c r="H3" s="69"/>
    </row>
    <row r="4" spans="1:14" x14ac:dyDescent="0.2">
      <c r="A4" s="70" t="s">
        <v>90</v>
      </c>
      <c r="B4" s="71" t="s">
        <v>69</v>
      </c>
      <c r="C4" s="72" t="s">
        <v>70</v>
      </c>
      <c r="D4" s="73" t="s">
        <v>361</v>
      </c>
      <c r="E4" s="74" t="s">
        <v>71</v>
      </c>
      <c r="F4" s="74" t="s">
        <v>362</v>
      </c>
      <c r="G4" s="75" t="s">
        <v>67</v>
      </c>
      <c r="H4" s="73" t="s">
        <v>72</v>
      </c>
    </row>
    <row r="5" spans="1:14" ht="15" customHeight="1" thickBot="1" x14ac:dyDescent="0.3">
      <c r="A5" s="76"/>
      <c r="B5" s="77"/>
      <c r="C5" s="78"/>
      <c r="D5" s="79" t="s">
        <v>363</v>
      </c>
      <c r="E5" s="80"/>
      <c r="F5" s="81" t="s">
        <v>364</v>
      </c>
      <c r="G5" s="82"/>
      <c r="H5" s="83"/>
      <c r="I5" s="84" t="s">
        <v>337</v>
      </c>
      <c r="J5" s="1" t="s">
        <v>338</v>
      </c>
      <c r="K5" s="85" t="s">
        <v>339</v>
      </c>
      <c r="L5" s="86" t="s">
        <v>340</v>
      </c>
      <c r="M5" s="85" t="s">
        <v>341</v>
      </c>
      <c r="N5" s="86" t="s">
        <v>342</v>
      </c>
    </row>
    <row r="6" spans="1:14" ht="5.0999999999999996" customHeight="1" thickTop="1" x14ac:dyDescent="0.2">
      <c r="A6" s="87"/>
      <c r="B6" s="88"/>
      <c r="F6" s="90"/>
      <c r="G6" s="91"/>
      <c r="H6" s="92"/>
      <c r="I6" s="93" t="str">
        <f t="shared" ref="I6:I69" ca="1" si="0">IF(CELL("protect",$G6)=1, "LOCKED", "")</f>
        <v>LOCKED</v>
      </c>
      <c r="J6" s="94" t="str">
        <f>CLEAN(CONCATENATE(TRIM($A6),TRIM($C6),IF(LEFT($D6)&lt;&gt;"E",TRIM($D6),),TRIM($E6)))</f>
        <v/>
      </c>
      <c r="K6" s="95" t="e">
        <f>MATCH(J6,#REF!,0)</f>
        <v>#REF!</v>
      </c>
      <c r="L6" s="96" t="str">
        <f t="shared" ref="L6:L69" ca="1" si="1">CELL("format",$F6)</f>
        <v>G</v>
      </c>
      <c r="M6" s="96" t="str">
        <f t="shared" ref="M6:M69" ca="1" si="2">CELL("format",$G6)</f>
        <v>C2</v>
      </c>
      <c r="N6" s="96" t="str">
        <f t="shared" ref="N6:N69" ca="1" si="3">CELL("format",$H6)</f>
        <v>G</v>
      </c>
    </row>
    <row r="7" spans="1:14" s="100" customFormat="1" ht="49.9" customHeight="1" x14ac:dyDescent="0.2">
      <c r="A7" s="97"/>
      <c r="B7" s="98" t="s">
        <v>217</v>
      </c>
      <c r="C7" s="240" t="s">
        <v>365</v>
      </c>
      <c r="D7" s="241"/>
      <c r="E7" s="241"/>
      <c r="F7" s="242"/>
      <c r="G7" s="99"/>
      <c r="H7" s="99" t="s">
        <v>68</v>
      </c>
      <c r="I7" s="93" t="str">
        <f t="shared" ca="1" si="0"/>
        <v>LOCKED</v>
      </c>
      <c r="J7" s="94" t="str">
        <f t="shared" ref="J7:J70" si="4">CLEAN(CONCATENATE(TRIM($A7),TRIM($C7),IF(LEFT($D7)&lt;&gt;"E",TRIM($D7),),TRIM($E7)))</f>
        <v>ARCHIBALD STREET PAVEMENT REHABILITATION: DOUCET STREET TO PLINGUET STREET</v>
      </c>
      <c r="K7" s="95" t="e">
        <f>MATCH(J7,#REF!,0)</f>
        <v>#REF!</v>
      </c>
      <c r="L7" s="96" t="str">
        <f t="shared" ca="1" si="1"/>
        <v>G</v>
      </c>
      <c r="M7" s="96" t="str">
        <f t="shared" ca="1" si="2"/>
        <v>C2</v>
      </c>
      <c r="N7" s="96" t="str">
        <f t="shared" ca="1" si="3"/>
        <v>C2</v>
      </c>
    </row>
    <row r="8" spans="1:14" ht="30" customHeight="1" x14ac:dyDescent="0.2">
      <c r="A8" s="87"/>
      <c r="B8" s="101"/>
      <c r="C8" s="102" t="s">
        <v>84</v>
      </c>
      <c r="D8" s="103"/>
      <c r="E8" s="104" t="s">
        <v>68</v>
      </c>
      <c r="F8" s="104" t="s">
        <v>68</v>
      </c>
      <c r="G8" s="105" t="s">
        <v>68</v>
      </c>
      <c r="H8" s="105"/>
      <c r="I8" s="93" t="str">
        <f t="shared" ca="1" si="0"/>
        <v>LOCKED</v>
      </c>
      <c r="J8" s="94" t="str">
        <f t="shared" si="4"/>
        <v>EARTH AND BASE WORKS</v>
      </c>
      <c r="K8" s="95" t="e">
        <f>MATCH(J8,#REF!,0)</f>
        <v>#REF!</v>
      </c>
      <c r="L8" s="96" t="str">
        <f t="shared" ca="1" si="1"/>
        <v>G</v>
      </c>
      <c r="M8" s="96" t="str">
        <f t="shared" ca="1" si="2"/>
        <v>C2</v>
      </c>
      <c r="N8" s="96" t="str">
        <f t="shared" ca="1" si="3"/>
        <v>C2</v>
      </c>
    </row>
    <row r="9" spans="1:14" ht="30" customHeight="1" x14ac:dyDescent="0.2">
      <c r="A9" s="106" t="s">
        <v>177</v>
      </c>
      <c r="B9" s="107" t="s">
        <v>85</v>
      </c>
      <c r="C9" s="108" t="s">
        <v>34</v>
      </c>
      <c r="D9" s="109" t="s">
        <v>348</v>
      </c>
      <c r="E9" s="110" t="s">
        <v>74</v>
      </c>
      <c r="F9" s="111">
        <v>750</v>
      </c>
      <c r="G9" s="112"/>
      <c r="H9" s="113">
        <f t="shared" ref="H9:H19" si="5">ROUND(G9*F9,2)</f>
        <v>0</v>
      </c>
      <c r="I9" s="93" t="str">
        <f t="shared" ca="1" si="0"/>
        <v/>
      </c>
      <c r="J9" s="94" t="str">
        <f t="shared" si="4"/>
        <v>A003ExcavationCW 3110-R22m³</v>
      </c>
      <c r="K9" s="95" t="e">
        <f>MATCH(J9,#REF!,0)</f>
        <v>#REF!</v>
      </c>
      <c r="L9" s="96" t="str">
        <f t="shared" ca="1" si="1"/>
        <v>F0</v>
      </c>
      <c r="M9" s="96" t="str">
        <f t="shared" ca="1" si="2"/>
        <v>C2</v>
      </c>
      <c r="N9" s="96" t="str">
        <f t="shared" ca="1" si="3"/>
        <v>C2</v>
      </c>
    </row>
    <row r="10" spans="1:14" ht="30" customHeight="1" x14ac:dyDescent="0.2">
      <c r="A10" s="114" t="s">
        <v>112</v>
      </c>
      <c r="B10" s="107" t="s">
        <v>79</v>
      </c>
      <c r="C10" s="108" t="s">
        <v>131</v>
      </c>
      <c r="D10" s="109" t="s">
        <v>348</v>
      </c>
      <c r="E10" s="110"/>
      <c r="F10" s="111"/>
      <c r="G10" s="115"/>
      <c r="H10" s="113">
        <f t="shared" si="5"/>
        <v>0</v>
      </c>
      <c r="I10" s="93" t="str">
        <f t="shared" ca="1" si="0"/>
        <v>LOCKED</v>
      </c>
      <c r="J10" s="94" t="str">
        <f t="shared" si="4"/>
        <v>A010Supplying and Placing Base Course MaterialCW 3110-R22</v>
      </c>
      <c r="K10" s="95" t="e">
        <f>MATCH(J10,#REF!,0)</f>
        <v>#REF!</v>
      </c>
      <c r="L10" s="96" t="str">
        <f t="shared" ca="1" si="1"/>
        <v>F0</v>
      </c>
      <c r="M10" s="96" t="str">
        <f t="shared" ca="1" si="2"/>
        <v>C2</v>
      </c>
      <c r="N10" s="96" t="str">
        <f t="shared" ca="1" si="3"/>
        <v>C2</v>
      </c>
    </row>
    <row r="11" spans="1:14" ht="30" customHeight="1" x14ac:dyDescent="0.2">
      <c r="A11" s="114" t="s">
        <v>312</v>
      </c>
      <c r="B11" s="116" t="s">
        <v>140</v>
      </c>
      <c r="C11" s="108" t="s">
        <v>313</v>
      </c>
      <c r="D11" s="109" t="s">
        <v>68</v>
      </c>
      <c r="E11" s="110" t="s">
        <v>74</v>
      </c>
      <c r="F11" s="111">
        <v>100</v>
      </c>
      <c r="G11" s="112"/>
      <c r="H11" s="113">
        <f t="shared" si="5"/>
        <v>0</v>
      </c>
      <c r="I11" s="93" t="str">
        <f t="shared" ca="1" si="0"/>
        <v/>
      </c>
      <c r="J11" s="94" t="str">
        <f t="shared" si="4"/>
        <v>A010A1Base Course Material - Granular A Limestonem³</v>
      </c>
      <c r="K11" s="95" t="e">
        <f>MATCH(J11,#REF!,0)</f>
        <v>#REF!</v>
      </c>
      <c r="L11" s="96" t="str">
        <f t="shared" ca="1" si="1"/>
        <v>F0</v>
      </c>
      <c r="M11" s="96" t="str">
        <f t="shared" ca="1" si="2"/>
        <v>C2</v>
      </c>
      <c r="N11" s="96" t="str">
        <f t="shared" ca="1" si="3"/>
        <v>C2</v>
      </c>
    </row>
    <row r="12" spans="1:14" ht="30" customHeight="1" x14ac:dyDescent="0.2">
      <c r="A12" s="114" t="s">
        <v>314</v>
      </c>
      <c r="B12" s="116" t="s">
        <v>141</v>
      </c>
      <c r="C12" s="108" t="s">
        <v>366</v>
      </c>
      <c r="D12" s="109" t="s">
        <v>68</v>
      </c>
      <c r="E12" s="110" t="s">
        <v>74</v>
      </c>
      <c r="F12" s="111">
        <v>500</v>
      </c>
      <c r="G12" s="112"/>
      <c r="H12" s="113">
        <f t="shared" si="5"/>
        <v>0</v>
      </c>
      <c r="I12" s="93" t="str">
        <f t="shared" ca="1" si="0"/>
        <v/>
      </c>
      <c r="J12" s="94" t="str">
        <f t="shared" si="4"/>
        <v>A010C3Base Course Material - Granular Cm³</v>
      </c>
      <c r="K12" s="95" t="e">
        <f>MATCH(J12,#REF!,0)</f>
        <v>#REF!</v>
      </c>
      <c r="L12" s="96" t="str">
        <f t="shared" ca="1" si="1"/>
        <v>F0</v>
      </c>
      <c r="M12" s="96" t="str">
        <f t="shared" ca="1" si="2"/>
        <v>C2</v>
      </c>
      <c r="N12" s="96" t="str">
        <f t="shared" ca="1" si="3"/>
        <v>C2</v>
      </c>
    </row>
    <row r="13" spans="1:14" ht="30" customHeight="1" x14ac:dyDescent="0.2">
      <c r="A13" s="117" t="s">
        <v>111</v>
      </c>
      <c r="B13" s="107" t="s">
        <v>31</v>
      </c>
      <c r="C13" s="108" t="s">
        <v>308</v>
      </c>
      <c r="D13" s="118" t="s">
        <v>349</v>
      </c>
      <c r="E13" s="110"/>
      <c r="F13" s="111"/>
      <c r="G13" s="115"/>
      <c r="H13" s="113">
        <f t="shared" si="5"/>
        <v>0</v>
      </c>
      <c r="I13" s="93" t="str">
        <f t="shared" ca="1" si="0"/>
        <v>LOCKED</v>
      </c>
      <c r="J13" s="94" t="str">
        <f t="shared" si="4"/>
        <v>A007Supplying and Placing Sub-base MaterialCW 3110-R22</v>
      </c>
      <c r="K13" s="95" t="e">
        <f>MATCH(J13,#REF!,0)</f>
        <v>#REF!</v>
      </c>
      <c r="L13" s="96" t="str">
        <f t="shared" ca="1" si="1"/>
        <v>F0</v>
      </c>
      <c r="M13" s="96" t="str">
        <f t="shared" ca="1" si="2"/>
        <v>C2</v>
      </c>
      <c r="N13" s="96" t="str">
        <f t="shared" ca="1" si="3"/>
        <v>C2</v>
      </c>
    </row>
    <row r="14" spans="1:14" ht="30" customHeight="1" x14ac:dyDescent="0.2">
      <c r="A14" s="117" t="s">
        <v>311</v>
      </c>
      <c r="B14" s="116" t="s">
        <v>140</v>
      </c>
      <c r="C14" s="108" t="s">
        <v>367</v>
      </c>
      <c r="D14" s="109" t="s">
        <v>68</v>
      </c>
      <c r="E14" s="110" t="s">
        <v>75</v>
      </c>
      <c r="F14" s="111">
        <v>20</v>
      </c>
      <c r="G14" s="119"/>
      <c r="H14" s="113">
        <f t="shared" si="5"/>
        <v>0</v>
      </c>
      <c r="I14" s="93" t="str">
        <f t="shared" ca="1" si="0"/>
        <v/>
      </c>
      <c r="J14" s="94" t="str">
        <f t="shared" si="4"/>
        <v>A007B350 mm Granular Btonne</v>
      </c>
      <c r="K14" s="95" t="e">
        <f>MATCH(J14,#REF!,0)</f>
        <v>#REF!</v>
      </c>
      <c r="L14" s="96" t="str">
        <f t="shared" ca="1" si="1"/>
        <v>F0</v>
      </c>
      <c r="M14" s="96" t="str">
        <f t="shared" ca="1" si="2"/>
        <v>C2</v>
      </c>
      <c r="N14" s="96" t="str">
        <f t="shared" ca="1" si="3"/>
        <v>C2</v>
      </c>
    </row>
    <row r="15" spans="1:14" ht="30" customHeight="1" x14ac:dyDescent="0.2">
      <c r="A15" s="106" t="s">
        <v>113</v>
      </c>
      <c r="B15" s="107" t="s">
        <v>32</v>
      </c>
      <c r="C15" s="108" t="s">
        <v>38</v>
      </c>
      <c r="D15" s="109" t="s">
        <v>348</v>
      </c>
      <c r="E15" s="110" t="s">
        <v>73</v>
      </c>
      <c r="F15" s="111">
        <v>3250</v>
      </c>
      <c r="G15" s="112"/>
      <c r="H15" s="113">
        <f t="shared" si="5"/>
        <v>0</v>
      </c>
      <c r="I15" s="93" t="str">
        <f t="shared" ca="1" si="0"/>
        <v/>
      </c>
      <c r="J15" s="94" t="str">
        <f t="shared" si="4"/>
        <v>A012Grading of BoulevardsCW 3110-R22m²</v>
      </c>
      <c r="K15" s="95" t="e">
        <f>MATCH(J15,#REF!,0)</f>
        <v>#REF!</v>
      </c>
      <c r="L15" s="96" t="str">
        <f t="shared" ca="1" si="1"/>
        <v>F0</v>
      </c>
      <c r="M15" s="96" t="str">
        <f t="shared" ca="1" si="2"/>
        <v>C2</v>
      </c>
      <c r="N15" s="96" t="str">
        <f t="shared" ca="1" si="3"/>
        <v>C2</v>
      </c>
    </row>
    <row r="16" spans="1:14" ht="30" customHeight="1" x14ac:dyDescent="0.2">
      <c r="A16" s="117" t="s">
        <v>114</v>
      </c>
      <c r="B16" s="107" t="s">
        <v>45</v>
      </c>
      <c r="C16" s="108" t="s">
        <v>315</v>
      </c>
      <c r="D16" s="118" t="s">
        <v>316</v>
      </c>
      <c r="E16" s="110"/>
      <c r="F16" s="111"/>
      <c r="G16" s="115"/>
      <c r="H16" s="113">
        <f t="shared" si="5"/>
        <v>0</v>
      </c>
      <c r="I16" s="93" t="str">
        <f t="shared" ca="1" si="0"/>
        <v>LOCKED</v>
      </c>
      <c r="J16" s="94" t="str">
        <f t="shared" si="4"/>
        <v>A022Geotextile FabricCW 3130-R5</v>
      </c>
      <c r="K16" s="95" t="e">
        <f>MATCH(J16,#REF!,0)</f>
        <v>#REF!</v>
      </c>
      <c r="L16" s="96" t="str">
        <f t="shared" ca="1" si="1"/>
        <v>F0</v>
      </c>
      <c r="M16" s="96" t="str">
        <f t="shared" ca="1" si="2"/>
        <v>C2</v>
      </c>
      <c r="N16" s="96" t="str">
        <f t="shared" ca="1" si="3"/>
        <v>C2</v>
      </c>
    </row>
    <row r="17" spans="1:14" ht="29.45" customHeight="1" x14ac:dyDescent="0.2">
      <c r="A17" s="117" t="s">
        <v>317</v>
      </c>
      <c r="B17" s="116" t="s">
        <v>140</v>
      </c>
      <c r="C17" s="108" t="s">
        <v>318</v>
      </c>
      <c r="D17" s="109" t="s">
        <v>68</v>
      </c>
      <c r="E17" s="110" t="s">
        <v>73</v>
      </c>
      <c r="F17" s="111">
        <v>20</v>
      </c>
      <c r="G17" s="119"/>
      <c r="H17" s="113">
        <f t="shared" si="5"/>
        <v>0</v>
      </c>
      <c r="I17" s="93" t="str">
        <f t="shared" ca="1" si="0"/>
        <v/>
      </c>
      <c r="J17" s="94" t="str">
        <f t="shared" si="4"/>
        <v>A022A2Separation/Filtration Fabricm²</v>
      </c>
      <c r="K17" s="95" t="e">
        <f>MATCH(J17,#REF!,0)</f>
        <v>#REF!</v>
      </c>
      <c r="L17" s="96" t="str">
        <f t="shared" ca="1" si="1"/>
        <v>F0</v>
      </c>
      <c r="M17" s="96" t="str">
        <f t="shared" ca="1" si="2"/>
        <v>C2</v>
      </c>
      <c r="N17" s="96" t="str">
        <f t="shared" ca="1" si="3"/>
        <v>C2</v>
      </c>
    </row>
    <row r="18" spans="1:14" ht="30" customHeight="1" x14ac:dyDescent="0.2">
      <c r="A18" s="120"/>
      <c r="B18" s="101"/>
      <c r="C18" s="121" t="s">
        <v>368</v>
      </c>
      <c r="D18" s="103"/>
      <c r="E18" s="110"/>
      <c r="F18" s="111"/>
      <c r="G18" s="115"/>
      <c r="H18" s="113">
        <f t="shared" si="5"/>
        <v>0</v>
      </c>
      <c r="I18" s="93" t="str">
        <f t="shared" ca="1" si="0"/>
        <v>LOCKED</v>
      </c>
      <c r="J18" s="94" t="str">
        <f t="shared" si="4"/>
        <v>ROADWORKS - REMOVALS/RENEWALS</v>
      </c>
      <c r="K18" s="95" t="e">
        <f>MATCH(J18,#REF!,0)</f>
        <v>#REF!</v>
      </c>
      <c r="L18" s="96" t="str">
        <f t="shared" ca="1" si="1"/>
        <v>F0</v>
      </c>
      <c r="M18" s="96" t="str">
        <f t="shared" ca="1" si="2"/>
        <v>C2</v>
      </c>
      <c r="N18" s="96" t="str">
        <f t="shared" ca="1" si="3"/>
        <v>C2</v>
      </c>
    </row>
    <row r="19" spans="1:14" ht="30" customHeight="1" x14ac:dyDescent="0.2">
      <c r="A19" s="122" t="s">
        <v>151</v>
      </c>
      <c r="B19" s="107" t="s">
        <v>369</v>
      </c>
      <c r="C19" s="108" t="s">
        <v>128</v>
      </c>
      <c r="D19" s="109" t="s">
        <v>348</v>
      </c>
      <c r="E19" s="110"/>
      <c r="F19" s="111"/>
      <c r="G19" s="115"/>
      <c r="H19" s="113">
        <f t="shared" si="5"/>
        <v>0</v>
      </c>
      <c r="I19" s="93" t="str">
        <f t="shared" ca="1" si="0"/>
        <v>LOCKED</v>
      </c>
      <c r="J19" s="94" t="str">
        <f t="shared" si="4"/>
        <v>B001Pavement RemovalCW 3110-R22</v>
      </c>
      <c r="K19" s="95" t="e">
        <f>MATCH(J19,#REF!,0)</f>
        <v>#REF!</v>
      </c>
      <c r="L19" s="96" t="str">
        <f t="shared" ca="1" si="1"/>
        <v>F0</v>
      </c>
      <c r="M19" s="96" t="str">
        <f t="shared" ca="1" si="2"/>
        <v>C2</v>
      </c>
      <c r="N19" s="96" t="str">
        <f t="shared" ca="1" si="3"/>
        <v>C2</v>
      </c>
    </row>
    <row r="20" spans="1:14" ht="30" customHeight="1" x14ac:dyDescent="0.2">
      <c r="A20" s="122" t="s">
        <v>178</v>
      </c>
      <c r="B20" s="116" t="s">
        <v>140</v>
      </c>
      <c r="C20" s="108" t="s">
        <v>129</v>
      </c>
      <c r="D20" s="109" t="s">
        <v>68</v>
      </c>
      <c r="E20" s="110" t="s">
        <v>73</v>
      </c>
      <c r="F20" s="111">
        <v>3750</v>
      </c>
      <c r="G20" s="112"/>
      <c r="H20" s="113">
        <f>ROUND(G20*F20,2)</f>
        <v>0</v>
      </c>
      <c r="I20" s="93" t="str">
        <f t="shared" ca="1" si="0"/>
        <v/>
      </c>
      <c r="J20" s="94" t="str">
        <f t="shared" si="4"/>
        <v>B002Concrete Pavementm²</v>
      </c>
      <c r="K20" s="95" t="e">
        <f>MATCH(J20,#REF!,0)</f>
        <v>#REF!</v>
      </c>
      <c r="L20" s="96" t="str">
        <f t="shared" ca="1" si="1"/>
        <v>F0</v>
      </c>
      <c r="M20" s="96" t="str">
        <f t="shared" ca="1" si="2"/>
        <v>C2</v>
      </c>
      <c r="N20" s="96" t="str">
        <f t="shared" ca="1" si="3"/>
        <v>C2</v>
      </c>
    </row>
    <row r="21" spans="1:14" ht="30" customHeight="1" x14ac:dyDescent="0.2">
      <c r="A21" s="122" t="s">
        <v>115</v>
      </c>
      <c r="B21" s="116" t="s">
        <v>141</v>
      </c>
      <c r="C21" s="108" t="s">
        <v>130</v>
      </c>
      <c r="D21" s="109" t="s">
        <v>68</v>
      </c>
      <c r="E21" s="110" t="s">
        <v>73</v>
      </c>
      <c r="F21" s="111">
        <v>1800</v>
      </c>
      <c r="G21" s="112"/>
      <c r="H21" s="113">
        <f>ROUND(G21*F21,2)</f>
        <v>0</v>
      </c>
      <c r="I21" s="93" t="str">
        <f t="shared" ca="1" si="0"/>
        <v/>
      </c>
      <c r="J21" s="94" t="str">
        <f t="shared" si="4"/>
        <v>B003Asphalt Pavementm²</v>
      </c>
      <c r="K21" s="95" t="e">
        <f>MATCH(J21,#REF!,0)</f>
        <v>#REF!</v>
      </c>
      <c r="L21" s="96" t="str">
        <f t="shared" ca="1" si="1"/>
        <v>F0</v>
      </c>
      <c r="M21" s="96" t="str">
        <f t="shared" ca="1" si="2"/>
        <v>C2</v>
      </c>
      <c r="N21" s="96" t="str">
        <f t="shared" ca="1" si="3"/>
        <v>C2</v>
      </c>
    </row>
    <row r="22" spans="1:14" ht="30" customHeight="1" x14ac:dyDescent="0.2">
      <c r="A22" s="122" t="s">
        <v>116</v>
      </c>
      <c r="B22" s="107" t="s">
        <v>33</v>
      </c>
      <c r="C22" s="108" t="s">
        <v>182</v>
      </c>
      <c r="D22" s="109" t="s">
        <v>284</v>
      </c>
      <c r="E22" s="110"/>
      <c r="F22" s="111"/>
      <c r="G22" s="115"/>
      <c r="H22" s="113">
        <f t="shared" ref="H22" si="6">ROUND(G22*F22,2)</f>
        <v>0</v>
      </c>
      <c r="I22" s="93" t="str">
        <f t="shared" ca="1" si="0"/>
        <v>LOCKED</v>
      </c>
      <c r="J22" s="94" t="str">
        <f t="shared" si="4"/>
        <v>B004Slab ReplacementCW 3230-R8</v>
      </c>
      <c r="K22" s="95" t="e">
        <f>MATCH(J22,#REF!,0)</f>
        <v>#REF!</v>
      </c>
      <c r="L22" s="96" t="str">
        <f t="shared" ca="1" si="1"/>
        <v>F0</v>
      </c>
      <c r="M22" s="96" t="str">
        <f t="shared" ca="1" si="2"/>
        <v>C2</v>
      </c>
      <c r="N22" s="96" t="str">
        <f t="shared" ca="1" si="3"/>
        <v>C2</v>
      </c>
    </row>
    <row r="23" spans="1:14" ht="45" customHeight="1" x14ac:dyDescent="0.2">
      <c r="A23" s="122" t="s">
        <v>117</v>
      </c>
      <c r="B23" s="116" t="s">
        <v>140</v>
      </c>
      <c r="C23" s="108" t="s">
        <v>370</v>
      </c>
      <c r="D23" s="109" t="s">
        <v>68</v>
      </c>
      <c r="E23" s="110" t="s">
        <v>73</v>
      </c>
      <c r="F23" s="111">
        <v>475</v>
      </c>
      <c r="G23" s="112"/>
      <c r="H23" s="113">
        <f>ROUND(G23*F23,2)</f>
        <v>0</v>
      </c>
      <c r="I23" s="93" t="str">
        <f t="shared" ca="1" si="0"/>
        <v/>
      </c>
      <c r="J23" s="94" t="str">
        <f t="shared" si="4"/>
        <v>B011200 mm Type 1 Concrete Pavement (Reinforced)m²</v>
      </c>
      <c r="K23" s="95" t="e">
        <f>MATCH(J23,#REF!,0)</f>
        <v>#REF!</v>
      </c>
      <c r="L23" s="96" t="str">
        <f t="shared" ca="1" si="1"/>
        <v>F0</v>
      </c>
      <c r="M23" s="96" t="str">
        <f t="shared" ca="1" si="2"/>
        <v>C2</v>
      </c>
      <c r="N23" s="96" t="str">
        <f t="shared" ca="1" si="3"/>
        <v>C2</v>
      </c>
    </row>
    <row r="24" spans="1:14" ht="30" customHeight="1" x14ac:dyDescent="0.2">
      <c r="A24" s="122" t="s">
        <v>118</v>
      </c>
      <c r="B24" s="107" t="s">
        <v>371</v>
      </c>
      <c r="C24" s="108" t="s">
        <v>183</v>
      </c>
      <c r="D24" s="109" t="s">
        <v>350</v>
      </c>
      <c r="E24" s="110"/>
      <c r="F24" s="111"/>
      <c r="G24" s="115"/>
      <c r="H24" s="113">
        <f t="shared" ref="H24:H28" si="7">ROUND(G24*F24,2)</f>
        <v>0</v>
      </c>
      <c r="I24" s="93" t="str">
        <f t="shared" ca="1" si="0"/>
        <v>LOCKED</v>
      </c>
      <c r="J24" s="94" t="str">
        <f t="shared" si="4"/>
        <v>B017Partial Slab PatchesCW 3230-R8</v>
      </c>
      <c r="K24" s="95" t="e">
        <f>MATCH(J24,#REF!,0)</f>
        <v>#REF!</v>
      </c>
      <c r="L24" s="96" t="str">
        <f t="shared" ca="1" si="1"/>
        <v>F0</v>
      </c>
      <c r="M24" s="96" t="str">
        <f t="shared" ca="1" si="2"/>
        <v>C2</v>
      </c>
      <c r="N24" s="96" t="str">
        <f t="shared" ca="1" si="3"/>
        <v>C2</v>
      </c>
    </row>
    <row r="25" spans="1:14" ht="30" customHeight="1" x14ac:dyDescent="0.2">
      <c r="A25" s="122" t="s">
        <v>119</v>
      </c>
      <c r="B25" s="116" t="s">
        <v>140</v>
      </c>
      <c r="C25" s="108" t="s">
        <v>372</v>
      </c>
      <c r="D25" s="109" t="s">
        <v>68</v>
      </c>
      <c r="E25" s="110" t="s">
        <v>73</v>
      </c>
      <c r="F25" s="111">
        <v>15</v>
      </c>
      <c r="G25" s="112"/>
      <c r="H25" s="113">
        <f t="shared" si="7"/>
        <v>0</v>
      </c>
      <c r="I25" s="93" t="str">
        <f t="shared" ca="1" si="0"/>
        <v/>
      </c>
      <c r="J25" s="94" t="str">
        <f t="shared" si="4"/>
        <v>B026200 mm Type 1 Concrete Pavement (Type A)m²</v>
      </c>
      <c r="K25" s="95" t="e">
        <f>MATCH(J25,#REF!,0)</f>
        <v>#REF!</v>
      </c>
      <c r="L25" s="96" t="str">
        <f t="shared" ca="1" si="1"/>
        <v>F0</v>
      </c>
      <c r="M25" s="96" t="str">
        <f t="shared" ca="1" si="2"/>
        <v>C2</v>
      </c>
      <c r="N25" s="96" t="str">
        <f t="shared" ca="1" si="3"/>
        <v>C2</v>
      </c>
    </row>
    <row r="26" spans="1:14" ht="30" customHeight="1" x14ac:dyDescent="0.2">
      <c r="A26" s="122" t="s">
        <v>120</v>
      </c>
      <c r="B26" s="116" t="s">
        <v>141</v>
      </c>
      <c r="C26" s="108" t="s">
        <v>373</v>
      </c>
      <c r="D26" s="109" t="s">
        <v>68</v>
      </c>
      <c r="E26" s="110" t="s">
        <v>73</v>
      </c>
      <c r="F26" s="111">
        <v>350</v>
      </c>
      <c r="G26" s="112"/>
      <c r="H26" s="113">
        <f t="shared" si="7"/>
        <v>0</v>
      </c>
      <c r="I26" s="93" t="str">
        <f t="shared" ca="1" si="0"/>
        <v/>
      </c>
      <c r="J26" s="94" t="str">
        <f t="shared" si="4"/>
        <v>B027200 mm Type 1 Concrete Pavement (Type B)m²</v>
      </c>
      <c r="K26" s="95" t="e">
        <f>MATCH(J26,#REF!,0)</f>
        <v>#REF!</v>
      </c>
      <c r="L26" s="96" t="str">
        <f t="shared" ca="1" si="1"/>
        <v>F0</v>
      </c>
      <c r="M26" s="96" t="str">
        <f t="shared" ca="1" si="2"/>
        <v>C2</v>
      </c>
      <c r="N26" s="96" t="str">
        <f t="shared" ca="1" si="3"/>
        <v>C2</v>
      </c>
    </row>
    <row r="27" spans="1:14" ht="30" customHeight="1" x14ac:dyDescent="0.2">
      <c r="A27" s="122" t="s">
        <v>121</v>
      </c>
      <c r="B27" s="116" t="s">
        <v>142</v>
      </c>
      <c r="C27" s="108" t="s">
        <v>374</v>
      </c>
      <c r="D27" s="109" t="s">
        <v>68</v>
      </c>
      <c r="E27" s="110" t="s">
        <v>73</v>
      </c>
      <c r="F27" s="111">
        <v>325</v>
      </c>
      <c r="G27" s="112"/>
      <c r="H27" s="113">
        <f t="shared" si="7"/>
        <v>0</v>
      </c>
      <c r="I27" s="93" t="str">
        <f t="shared" ca="1" si="0"/>
        <v/>
      </c>
      <c r="J27" s="94" t="str">
        <f t="shared" si="4"/>
        <v>B029200 mm Type 1 Concrete Pavement (Type D)m²</v>
      </c>
      <c r="K27" s="95" t="e">
        <f>MATCH(J27,#REF!,0)</f>
        <v>#REF!</v>
      </c>
      <c r="L27" s="96" t="str">
        <f t="shared" ca="1" si="1"/>
        <v>F0</v>
      </c>
      <c r="M27" s="96" t="str">
        <f t="shared" ca="1" si="2"/>
        <v>C2</v>
      </c>
      <c r="N27" s="96" t="str">
        <f t="shared" ca="1" si="3"/>
        <v>C2</v>
      </c>
    </row>
    <row r="28" spans="1:14" ht="30" customHeight="1" x14ac:dyDescent="0.2">
      <c r="A28" s="122" t="s">
        <v>245</v>
      </c>
      <c r="B28" s="107" t="s">
        <v>35</v>
      </c>
      <c r="C28" s="108" t="s">
        <v>184</v>
      </c>
      <c r="D28" s="109" t="s">
        <v>350</v>
      </c>
      <c r="E28" s="110"/>
      <c r="F28" s="111"/>
      <c r="G28" s="115"/>
      <c r="H28" s="113">
        <f t="shared" si="7"/>
        <v>0</v>
      </c>
      <c r="I28" s="93" t="str">
        <f t="shared" ca="1" si="0"/>
        <v>LOCKED</v>
      </c>
      <c r="J28" s="94" t="str">
        <f t="shared" si="4"/>
        <v>B034-24Slab Replacement - Early Opening (24 hour)CW 3230-R8</v>
      </c>
      <c r="K28" s="95" t="e">
        <f>MATCH(J28,#REF!,0)</f>
        <v>#REF!</v>
      </c>
      <c r="L28" s="96" t="str">
        <f t="shared" ca="1" si="1"/>
        <v>F0</v>
      </c>
      <c r="M28" s="96" t="str">
        <f t="shared" ca="1" si="2"/>
        <v>C2</v>
      </c>
      <c r="N28" s="96" t="str">
        <f t="shared" ca="1" si="3"/>
        <v>C2</v>
      </c>
    </row>
    <row r="29" spans="1:14" ht="45" customHeight="1" x14ac:dyDescent="0.2">
      <c r="A29" s="122" t="s">
        <v>246</v>
      </c>
      <c r="B29" s="116" t="s">
        <v>140</v>
      </c>
      <c r="C29" s="108" t="s">
        <v>370</v>
      </c>
      <c r="D29" s="109" t="s">
        <v>68</v>
      </c>
      <c r="E29" s="110" t="s">
        <v>73</v>
      </c>
      <c r="F29" s="111">
        <v>100</v>
      </c>
      <c r="G29" s="112"/>
      <c r="H29" s="113">
        <f>ROUND(G29*F29,2)</f>
        <v>0</v>
      </c>
      <c r="I29" s="93" t="str">
        <f t="shared" ca="1" si="0"/>
        <v/>
      </c>
      <c r="J29" s="94" t="str">
        <f t="shared" si="4"/>
        <v>B041-24200 mm Type 1 Concrete Pavement (Reinforced)m²</v>
      </c>
      <c r="K29" s="95" t="e">
        <f>MATCH(J29,#REF!,0)</f>
        <v>#REF!</v>
      </c>
      <c r="L29" s="96" t="str">
        <f t="shared" ca="1" si="1"/>
        <v>F0</v>
      </c>
      <c r="M29" s="96" t="str">
        <f t="shared" ca="1" si="2"/>
        <v>C2</v>
      </c>
      <c r="N29" s="96" t="str">
        <f t="shared" ca="1" si="3"/>
        <v>C2</v>
      </c>
    </row>
    <row r="30" spans="1:14" ht="30" customHeight="1" x14ac:dyDescent="0.2">
      <c r="A30" s="122" t="s">
        <v>247</v>
      </c>
      <c r="B30" s="107" t="s">
        <v>375</v>
      </c>
      <c r="C30" s="108" t="s">
        <v>185</v>
      </c>
      <c r="D30" s="109" t="s">
        <v>284</v>
      </c>
      <c r="E30" s="110"/>
      <c r="F30" s="111"/>
      <c r="G30" s="115"/>
      <c r="H30" s="113">
        <f t="shared" ref="H30:H34" si="8">ROUND(G30*F30,2)</f>
        <v>0</v>
      </c>
      <c r="I30" s="93" t="str">
        <f t="shared" ca="1" si="0"/>
        <v>LOCKED</v>
      </c>
      <c r="J30" s="94" t="str">
        <f t="shared" si="4"/>
        <v>B047-24Partial Slab Patches - Early Opening (24 hour)CW 3230-R8</v>
      </c>
      <c r="K30" s="95" t="e">
        <f>MATCH(J30,#REF!,0)</f>
        <v>#REF!</v>
      </c>
      <c r="L30" s="96" t="str">
        <f t="shared" ca="1" si="1"/>
        <v>F0</v>
      </c>
      <c r="M30" s="96" t="str">
        <f t="shared" ca="1" si="2"/>
        <v>C2</v>
      </c>
      <c r="N30" s="96" t="str">
        <f t="shared" ca="1" si="3"/>
        <v>C2</v>
      </c>
    </row>
    <row r="31" spans="1:14" ht="30" customHeight="1" x14ac:dyDescent="0.2">
      <c r="A31" s="122" t="s">
        <v>248</v>
      </c>
      <c r="B31" s="116" t="s">
        <v>140</v>
      </c>
      <c r="C31" s="108" t="s">
        <v>372</v>
      </c>
      <c r="D31" s="109" t="s">
        <v>68</v>
      </c>
      <c r="E31" s="110" t="s">
        <v>73</v>
      </c>
      <c r="F31" s="111">
        <v>5</v>
      </c>
      <c r="G31" s="112"/>
      <c r="H31" s="113">
        <f t="shared" si="8"/>
        <v>0</v>
      </c>
      <c r="I31" s="93" t="str">
        <f t="shared" ca="1" si="0"/>
        <v/>
      </c>
      <c r="J31" s="94" t="str">
        <f t="shared" si="4"/>
        <v>B056-24200 mm Type 1 Concrete Pavement (Type A)m²</v>
      </c>
      <c r="K31" s="95" t="e">
        <f>MATCH(J31,#REF!,0)</f>
        <v>#REF!</v>
      </c>
      <c r="L31" s="96" t="str">
        <f t="shared" ca="1" si="1"/>
        <v>F0</v>
      </c>
      <c r="M31" s="96" t="str">
        <f t="shared" ca="1" si="2"/>
        <v>C2</v>
      </c>
      <c r="N31" s="96" t="str">
        <f t="shared" ca="1" si="3"/>
        <v>C2</v>
      </c>
    </row>
    <row r="32" spans="1:14" ht="30" customHeight="1" x14ac:dyDescent="0.2">
      <c r="A32" s="122" t="s">
        <v>249</v>
      </c>
      <c r="B32" s="116" t="s">
        <v>141</v>
      </c>
      <c r="C32" s="108" t="s">
        <v>373</v>
      </c>
      <c r="D32" s="109" t="s">
        <v>68</v>
      </c>
      <c r="E32" s="110" t="s">
        <v>73</v>
      </c>
      <c r="F32" s="111">
        <v>125</v>
      </c>
      <c r="G32" s="112"/>
      <c r="H32" s="113">
        <f t="shared" si="8"/>
        <v>0</v>
      </c>
      <c r="I32" s="93" t="str">
        <f t="shared" ca="1" si="0"/>
        <v/>
      </c>
      <c r="J32" s="94" t="str">
        <f t="shared" si="4"/>
        <v>B057-24200 mm Type 1 Concrete Pavement (Type B)m²</v>
      </c>
      <c r="K32" s="95" t="e">
        <f>MATCH(J32,#REF!,0)</f>
        <v>#REF!</v>
      </c>
      <c r="L32" s="96" t="str">
        <f t="shared" ca="1" si="1"/>
        <v>F0</v>
      </c>
      <c r="M32" s="96" t="str">
        <f t="shared" ca="1" si="2"/>
        <v>C2</v>
      </c>
      <c r="N32" s="96" t="str">
        <f t="shared" ca="1" si="3"/>
        <v>C2</v>
      </c>
    </row>
    <row r="33" spans="1:14" s="135" customFormat="1" ht="30" customHeight="1" x14ac:dyDescent="0.2">
      <c r="A33" s="123" t="s">
        <v>250</v>
      </c>
      <c r="B33" s="124" t="s">
        <v>142</v>
      </c>
      <c r="C33" s="125" t="s">
        <v>374</v>
      </c>
      <c r="D33" s="126" t="s">
        <v>68</v>
      </c>
      <c r="E33" s="127" t="s">
        <v>73</v>
      </c>
      <c r="F33" s="128">
        <v>125</v>
      </c>
      <c r="G33" s="129"/>
      <c r="H33" s="130">
        <f t="shared" si="8"/>
        <v>0</v>
      </c>
      <c r="I33" s="131" t="str">
        <f t="shared" ca="1" si="0"/>
        <v/>
      </c>
      <c r="J33" s="132" t="str">
        <f t="shared" si="4"/>
        <v>B059-24200 mm Type 1 Concrete Pavement (Type D)m²</v>
      </c>
      <c r="K33" s="133" t="e">
        <f>MATCH(J33,#REF!,0)</f>
        <v>#REF!</v>
      </c>
      <c r="L33" s="134" t="str">
        <f t="shared" ca="1" si="1"/>
        <v>F0</v>
      </c>
      <c r="M33" s="134" t="str">
        <f t="shared" ca="1" si="2"/>
        <v>C2</v>
      </c>
      <c r="N33" s="134" t="str">
        <f t="shared" ca="1" si="3"/>
        <v>C2</v>
      </c>
    </row>
    <row r="34" spans="1:14" ht="30" customHeight="1" x14ac:dyDescent="0.2">
      <c r="A34" s="122" t="s">
        <v>251</v>
      </c>
      <c r="B34" s="107" t="s">
        <v>36</v>
      </c>
      <c r="C34" s="108" t="s">
        <v>207</v>
      </c>
      <c r="D34" s="109" t="s">
        <v>350</v>
      </c>
      <c r="E34" s="110"/>
      <c r="F34" s="111"/>
      <c r="G34" s="115"/>
      <c r="H34" s="113">
        <f t="shared" si="8"/>
        <v>0</v>
      </c>
      <c r="I34" s="93" t="str">
        <f t="shared" ca="1" si="0"/>
        <v>LOCKED</v>
      </c>
      <c r="J34" s="94" t="str">
        <f t="shared" si="4"/>
        <v>B064-72Slab Replacement - Early Opening (72 hour)CW 3230-R8</v>
      </c>
      <c r="K34" s="95" t="e">
        <f>MATCH(J34,#REF!,0)</f>
        <v>#REF!</v>
      </c>
      <c r="L34" s="96" t="str">
        <f t="shared" ca="1" si="1"/>
        <v>F0</v>
      </c>
      <c r="M34" s="96" t="str">
        <f t="shared" ca="1" si="2"/>
        <v>C2</v>
      </c>
      <c r="N34" s="96" t="str">
        <f t="shared" ca="1" si="3"/>
        <v>C2</v>
      </c>
    </row>
    <row r="35" spans="1:14" ht="45" customHeight="1" x14ac:dyDescent="0.2">
      <c r="A35" s="122" t="s">
        <v>252</v>
      </c>
      <c r="B35" s="116" t="s">
        <v>140</v>
      </c>
      <c r="C35" s="108" t="s">
        <v>370</v>
      </c>
      <c r="D35" s="109" t="s">
        <v>68</v>
      </c>
      <c r="E35" s="110" t="s">
        <v>73</v>
      </c>
      <c r="F35" s="111">
        <v>125</v>
      </c>
      <c r="G35" s="112"/>
      <c r="H35" s="113">
        <f>ROUND(G35*F35,2)</f>
        <v>0</v>
      </c>
      <c r="I35" s="93" t="str">
        <f t="shared" ca="1" si="0"/>
        <v/>
      </c>
      <c r="J35" s="94" t="str">
        <f t="shared" si="4"/>
        <v>B071-72200 mm Type 1 Concrete Pavement (Reinforced)m²</v>
      </c>
      <c r="K35" s="95" t="e">
        <f>MATCH(J35,#REF!,0)</f>
        <v>#REF!</v>
      </c>
      <c r="L35" s="96" t="str">
        <f t="shared" ca="1" si="1"/>
        <v>F0</v>
      </c>
      <c r="M35" s="96" t="str">
        <f t="shared" ca="1" si="2"/>
        <v>C2</v>
      </c>
      <c r="N35" s="96" t="str">
        <f t="shared" ca="1" si="3"/>
        <v>C2</v>
      </c>
    </row>
    <row r="36" spans="1:14" ht="45" customHeight="1" x14ac:dyDescent="0.2">
      <c r="A36" s="122" t="s">
        <v>253</v>
      </c>
      <c r="B36" s="136" t="s">
        <v>37</v>
      </c>
      <c r="C36" s="108" t="s">
        <v>186</v>
      </c>
      <c r="D36" s="109" t="s">
        <v>350</v>
      </c>
      <c r="E36" s="110"/>
      <c r="F36" s="111"/>
      <c r="G36" s="115"/>
      <c r="H36" s="113">
        <f t="shared" ref="H36:H40" si="9">ROUND(G36*F36,2)</f>
        <v>0</v>
      </c>
      <c r="I36" s="93" t="str">
        <f t="shared" ca="1" si="0"/>
        <v>LOCKED</v>
      </c>
      <c r="J36" s="94" t="str">
        <f t="shared" si="4"/>
        <v>B077-72Partial Slab Patches - Early Opening (72 hour)CW 3230-R8</v>
      </c>
      <c r="K36" s="95" t="e">
        <f>MATCH(J36,#REF!,0)</f>
        <v>#REF!</v>
      </c>
      <c r="L36" s="96" t="str">
        <f t="shared" ca="1" si="1"/>
        <v>F0</v>
      </c>
      <c r="M36" s="96" t="str">
        <f t="shared" ca="1" si="2"/>
        <v>C2</v>
      </c>
      <c r="N36" s="96" t="str">
        <f t="shared" ca="1" si="3"/>
        <v>C2</v>
      </c>
    </row>
    <row r="37" spans="1:14" ht="30" customHeight="1" x14ac:dyDescent="0.2">
      <c r="A37" s="122" t="s">
        <v>254</v>
      </c>
      <c r="B37" s="116" t="s">
        <v>140</v>
      </c>
      <c r="C37" s="108" t="s">
        <v>372</v>
      </c>
      <c r="D37" s="109" t="s">
        <v>68</v>
      </c>
      <c r="E37" s="110" t="s">
        <v>73</v>
      </c>
      <c r="F37" s="111">
        <v>5</v>
      </c>
      <c r="G37" s="112"/>
      <c r="H37" s="113">
        <f t="shared" si="9"/>
        <v>0</v>
      </c>
      <c r="I37" s="93" t="str">
        <f t="shared" ca="1" si="0"/>
        <v/>
      </c>
      <c r="J37" s="94" t="str">
        <f t="shared" si="4"/>
        <v>B086-72200 mm Type 1 Concrete Pavement (Type A)m²</v>
      </c>
      <c r="K37" s="95" t="e">
        <f>MATCH(J37,#REF!,0)</f>
        <v>#REF!</v>
      </c>
      <c r="L37" s="96" t="str">
        <f t="shared" ca="1" si="1"/>
        <v>F0</v>
      </c>
      <c r="M37" s="96" t="str">
        <f t="shared" ca="1" si="2"/>
        <v>C2</v>
      </c>
      <c r="N37" s="96" t="str">
        <f t="shared" ca="1" si="3"/>
        <v>C2</v>
      </c>
    </row>
    <row r="38" spans="1:14" ht="30" customHeight="1" x14ac:dyDescent="0.2">
      <c r="A38" s="122" t="s">
        <v>255</v>
      </c>
      <c r="B38" s="116" t="s">
        <v>141</v>
      </c>
      <c r="C38" s="108" t="s">
        <v>373</v>
      </c>
      <c r="D38" s="109" t="s">
        <v>68</v>
      </c>
      <c r="E38" s="110" t="s">
        <v>73</v>
      </c>
      <c r="F38" s="111">
        <v>125</v>
      </c>
      <c r="G38" s="112"/>
      <c r="H38" s="113">
        <f t="shared" si="9"/>
        <v>0</v>
      </c>
      <c r="I38" s="93" t="str">
        <f t="shared" ca="1" si="0"/>
        <v/>
      </c>
      <c r="J38" s="94" t="str">
        <f t="shared" si="4"/>
        <v>B087-72200 mm Type 1 Concrete Pavement (Type B)m²</v>
      </c>
      <c r="K38" s="95" t="e">
        <f>MATCH(J38,#REF!,0)</f>
        <v>#REF!</v>
      </c>
      <c r="L38" s="96" t="str">
        <f t="shared" ca="1" si="1"/>
        <v>F0</v>
      </c>
      <c r="M38" s="96" t="str">
        <f t="shared" ca="1" si="2"/>
        <v>C2</v>
      </c>
      <c r="N38" s="96" t="str">
        <f t="shared" ca="1" si="3"/>
        <v>C2</v>
      </c>
    </row>
    <row r="39" spans="1:14" ht="30" customHeight="1" x14ac:dyDescent="0.2">
      <c r="A39" s="122" t="s">
        <v>256</v>
      </c>
      <c r="B39" s="116" t="s">
        <v>142</v>
      </c>
      <c r="C39" s="108" t="s">
        <v>374</v>
      </c>
      <c r="D39" s="109" t="s">
        <v>68</v>
      </c>
      <c r="E39" s="110" t="s">
        <v>73</v>
      </c>
      <c r="F39" s="111">
        <v>125</v>
      </c>
      <c r="G39" s="112"/>
      <c r="H39" s="113">
        <f t="shared" si="9"/>
        <v>0</v>
      </c>
      <c r="I39" s="93" t="str">
        <f t="shared" ca="1" si="0"/>
        <v/>
      </c>
      <c r="J39" s="94" t="str">
        <f t="shared" si="4"/>
        <v>B089-72200 mm Type 1 Concrete Pavement (Type D)m²</v>
      </c>
      <c r="K39" s="95" t="e">
        <f>MATCH(J39,#REF!,0)</f>
        <v>#REF!</v>
      </c>
      <c r="L39" s="96" t="str">
        <f t="shared" ca="1" si="1"/>
        <v>F0</v>
      </c>
      <c r="M39" s="96" t="str">
        <f t="shared" ca="1" si="2"/>
        <v>C2</v>
      </c>
      <c r="N39" s="96" t="str">
        <f t="shared" ca="1" si="3"/>
        <v>C2</v>
      </c>
    </row>
    <row r="40" spans="1:14" ht="30" customHeight="1" x14ac:dyDescent="0.2">
      <c r="A40" s="122" t="s">
        <v>122</v>
      </c>
      <c r="B40" s="107" t="s">
        <v>39</v>
      </c>
      <c r="C40" s="108" t="s">
        <v>64</v>
      </c>
      <c r="D40" s="109" t="s">
        <v>284</v>
      </c>
      <c r="E40" s="110"/>
      <c r="F40" s="111"/>
      <c r="G40" s="115"/>
      <c r="H40" s="113">
        <f t="shared" si="9"/>
        <v>0</v>
      </c>
      <c r="I40" s="93" t="str">
        <f t="shared" ca="1" si="0"/>
        <v>LOCKED</v>
      </c>
      <c r="J40" s="94" t="str">
        <f t="shared" si="4"/>
        <v>B094Drilled DowelsCW 3230-R8</v>
      </c>
      <c r="K40" s="95" t="e">
        <f>MATCH(J40,#REF!,0)</f>
        <v>#REF!</v>
      </c>
      <c r="L40" s="96" t="str">
        <f t="shared" ca="1" si="1"/>
        <v>F0</v>
      </c>
      <c r="M40" s="96" t="str">
        <f t="shared" ca="1" si="2"/>
        <v>C2</v>
      </c>
      <c r="N40" s="96" t="str">
        <f t="shared" ca="1" si="3"/>
        <v>C2</v>
      </c>
    </row>
    <row r="41" spans="1:14" ht="30" customHeight="1" x14ac:dyDescent="0.2">
      <c r="A41" s="122" t="s">
        <v>123</v>
      </c>
      <c r="B41" s="116" t="s">
        <v>140</v>
      </c>
      <c r="C41" s="108" t="s">
        <v>82</v>
      </c>
      <c r="D41" s="109" t="s">
        <v>68</v>
      </c>
      <c r="E41" s="110" t="s">
        <v>76</v>
      </c>
      <c r="F41" s="111">
        <v>1350</v>
      </c>
      <c r="G41" s="112"/>
      <c r="H41" s="113">
        <f>ROUND(G41*F41,2)</f>
        <v>0</v>
      </c>
      <c r="I41" s="93" t="str">
        <f t="shared" ca="1" si="0"/>
        <v/>
      </c>
      <c r="J41" s="94" t="str">
        <f t="shared" si="4"/>
        <v>B09519.1 mm Diametereach</v>
      </c>
      <c r="K41" s="95" t="e">
        <f>MATCH(J41,#REF!,0)</f>
        <v>#REF!</v>
      </c>
      <c r="L41" s="96" t="str">
        <f t="shared" ca="1" si="1"/>
        <v>F0</v>
      </c>
      <c r="M41" s="96" t="str">
        <f t="shared" ca="1" si="2"/>
        <v>C2</v>
      </c>
      <c r="N41" s="96" t="str">
        <f t="shared" ca="1" si="3"/>
        <v>C2</v>
      </c>
    </row>
    <row r="42" spans="1:14" ht="30" customHeight="1" x14ac:dyDescent="0.2">
      <c r="A42" s="122" t="s">
        <v>124</v>
      </c>
      <c r="B42" s="107" t="s">
        <v>40</v>
      </c>
      <c r="C42" s="108" t="s">
        <v>65</v>
      </c>
      <c r="D42" s="109" t="s">
        <v>284</v>
      </c>
      <c r="E42" s="110"/>
      <c r="F42" s="111"/>
      <c r="G42" s="115"/>
      <c r="H42" s="113">
        <f t="shared" ref="H42" si="10">ROUND(G42*F42,2)</f>
        <v>0</v>
      </c>
      <c r="I42" s="93" t="str">
        <f t="shared" ca="1" si="0"/>
        <v>LOCKED</v>
      </c>
      <c r="J42" s="94" t="str">
        <f t="shared" si="4"/>
        <v>B097Drilled Tie BarsCW 3230-R8</v>
      </c>
      <c r="K42" s="95" t="e">
        <f>MATCH(J42,#REF!,0)</f>
        <v>#REF!</v>
      </c>
      <c r="L42" s="96" t="str">
        <f t="shared" ca="1" si="1"/>
        <v>F0</v>
      </c>
      <c r="M42" s="96" t="str">
        <f t="shared" ca="1" si="2"/>
        <v>C2</v>
      </c>
      <c r="N42" s="96" t="str">
        <f t="shared" ca="1" si="3"/>
        <v>C2</v>
      </c>
    </row>
    <row r="43" spans="1:14" ht="30" customHeight="1" x14ac:dyDescent="0.2">
      <c r="A43" s="122" t="s">
        <v>125</v>
      </c>
      <c r="B43" s="116" t="s">
        <v>140</v>
      </c>
      <c r="C43" s="108" t="s">
        <v>81</v>
      </c>
      <c r="D43" s="109" t="s">
        <v>68</v>
      </c>
      <c r="E43" s="110" t="s">
        <v>76</v>
      </c>
      <c r="F43" s="111">
        <v>2500</v>
      </c>
      <c r="G43" s="112"/>
      <c r="H43" s="113">
        <f>ROUND(G43*F43,2)</f>
        <v>0</v>
      </c>
      <c r="I43" s="93" t="str">
        <f t="shared" ca="1" si="0"/>
        <v/>
      </c>
      <c r="J43" s="94" t="str">
        <f t="shared" si="4"/>
        <v>B09820 M Deformed Tie Bareach</v>
      </c>
      <c r="K43" s="95" t="e">
        <f>MATCH(J43,#REF!,0)</f>
        <v>#REF!</v>
      </c>
      <c r="L43" s="96" t="str">
        <f t="shared" ca="1" si="1"/>
        <v>F0</v>
      </c>
      <c r="M43" s="96" t="str">
        <f t="shared" ca="1" si="2"/>
        <v>C2</v>
      </c>
      <c r="N43" s="96" t="str">
        <f t="shared" ca="1" si="3"/>
        <v>C2</v>
      </c>
    </row>
    <row r="44" spans="1:14" ht="30" customHeight="1" x14ac:dyDescent="0.2">
      <c r="A44" s="122" t="s">
        <v>257</v>
      </c>
      <c r="B44" s="107" t="s">
        <v>41</v>
      </c>
      <c r="C44" s="108" t="s">
        <v>132</v>
      </c>
      <c r="D44" s="109" t="s">
        <v>3</v>
      </c>
      <c r="E44" s="110"/>
      <c r="F44" s="111"/>
      <c r="G44" s="115"/>
      <c r="H44" s="113">
        <f t="shared" ref="H44:H55" si="11">ROUND(G44*F44,2)</f>
        <v>0</v>
      </c>
      <c r="I44" s="93" t="str">
        <f t="shared" ca="1" si="0"/>
        <v>LOCKED</v>
      </c>
      <c r="J44" s="94" t="str">
        <f t="shared" si="4"/>
        <v>B100rMiscellaneous Concrete Slab RemovalCW 3235-R9</v>
      </c>
      <c r="K44" s="95" t="e">
        <f>MATCH(J44,#REF!,0)</f>
        <v>#REF!</v>
      </c>
      <c r="L44" s="96" t="str">
        <f t="shared" ca="1" si="1"/>
        <v>F0</v>
      </c>
      <c r="M44" s="96" t="str">
        <f t="shared" ca="1" si="2"/>
        <v>C2</v>
      </c>
      <c r="N44" s="96" t="str">
        <f t="shared" ca="1" si="3"/>
        <v>C2</v>
      </c>
    </row>
    <row r="45" spans="1:14" ht="30" customHeight="1" x14ac:dyDescent="0.2">
      <c r="A45" s="122" t="s">
        <v>258</v>
      </c>
      <c r="B45" s="116" t="s">
        <v>140</v>
      </c>
      <c r="C45" s="108" t="s">
        <v>159</v>
      </c>
      <c r="D45" s="109" t="s">
        <v>68</v>
      </c>
      <c r="E45" s="110" t="s">
        <v>73</v>
      </c>
      <c r="F45" s="111">
        <v>35</v>
      </c>
      <c r="G45" s="112"/>
      <c r="H45" s="113">
        <f t="shared" si="11"/>
        <v>0</v>
      </c>
      <c r="I45" s="93" t="str">
        <f t="shared" ca="1" si="0"/>
        <v/>
      </c>
      <c r="J45" s="94" t="str">
        <f t="shared" si="4"/>
        <v>B102rMonolithic Median Slabm²</v>
      </c>
      <c r="K45" s="95" t="e">
        <f>MATCH(J45,#REF!,0)</f>
        <v>#REF!</v>
      </c>
      <c r="L45" s="96" t="str">
        <f t="shared" ca="1" si="1"/>
        <v>F0</v>
      </c>
      <c r="M45" s="96" t="str">
        <f t="shared" ca="1" si="2"/>
        <v>C2</v>
      </c>
      <c r="N45" s="96" t="str">
        <f t="shared" ca="1" si="3"/>
        <v>C2</v>
      </c>
    </row>
    <row r="46" spans="1:14" ht="30" customHeight="1" x14ac:dyDescent="0.2">
      <c r="A46" s="122" t="s">
        <v>259</v>
      </c>
      <c r="B46" s="116" t="s">
        <v>141</v>
      </c>
      <c r="C46" s="108" t="s">
        <v>4</v>
      </c>
      <c r="D46" s="109" t="s">
        <v>68</v>
      </c>
      <c r="E46" s="110" t="s">
        <v>73</v>
      </c>
      <c r="F46" s="111">
        <v>1625</v>
      </c>
      <c r="G46" s="112"/>
      <c r="H46" s="113">
        <f t="shared" si="11"/>
        <v>0</v>
      </c>
      <c r="I46" s="93" t="str">
        <f t="shared" ca="1" si="0"/>
        <v/>
      </c>
      <c r="J46" s="94" t="str">
        <f t="shared" si="4"/>
        <v>B104r100 mm Sidewalkm²</v>
      </c>
      <c r="K46" s="95" t="e">
        <f>MATCH(J46,#REF!,0)</f>
        <v>#REF!</v>
      </c>
      <c r="L46" s="96" t="str">
        <f t="shared" ca="1" si="1"/>
        <v>F0</v>
      </c>
      <c r="M46" s="96" t="str">
        <f t="shared" ca="1" si="2"/>
        <v>C2</v>
      </c>
      <c r="N46" s="96" t="str">
        <f t="shared" ca="1" si="3"/>
        <v>C2</v>
      </c>
    </row>
    <row r="47" spans="1:14" ht="30" customHeight="1" x14ac:dyDescent="0.2">
      <c r="A47" s="122" t="s">
        <v>260</v>
      </c>
      <c r="B47" s="116" t="s">
        <v>142</v>
      </c>
      <c r="C47" s="108" t="s">
        <v>133</v>
      </c>
      <c r="D47" s="109" t="s">
        <v>68</v>
      </c>
      <c r="E47" s="110" t="s">
        <v>73</v>
      </c>
      <c r="F47" s="111">
        <v>5</v>
      </c>
      <c r="G47" s="112"/>
      <c r="H47" s="113">
        <f t="shared" si="11"/>
        <v>0</v>
      </c>
      <c r="I47" s="93" t="str">
        <f t="shared" ca="1" si="0"/>
        <v/>
      </c>
      <c r="J47" s="94" t="str">
        <f t="shared" si="4"/>
        <v>B105rBullnosem²</v>
      </c>
      <c r="K47" s="95" t="e">
        <f>MATCH(J47,#REF!,0)</f>
        <v>#REF!</v>
      </c>
      <c r="L47" s="96" t="str">
        <f t="shared" ca="1" si="1"/>
        <v>F0</v>
      </c>
      <c r="M47" s="96" t="str">
        <f t="shared" ca="1" si="2"/>
        <v>C2</v>
      </c>
      <c r="N47" s="96" t="str">
        <f t="shared" ca="1" si="3"/>
        <v>C2</v>
      </c>
    </row>
    <row r="48" spans="1:14" ht="30" customHeight="1" x14ac:dyDescent="0.2">
      <c r="A48" s="122" t="s">
        <v>261</v>
      </c>
      <c r="B48" s="107" t="s">
        <v>42</v>
      </c>
      <c r="C48" s="108" t="s">
        <v>134</v>
      </c>
      <c r="D48" s="109" t="s">
        <v>351</v>
      </c>
      <c r="E48" s="110"/>
      <c r="F48" s="111"/>
      <c r="G48" s="115"/>
      <c r="H48" s="113">
        <f t="shared" si="11"/>
        <v>0</v>
      </c>
      <c r="I48" s="93" t="str">
        <f t="shared" ca="1" si="0"/>
        <v>LOCKED</v>
      </c>
      <c r="J48" s="94" t="str">
        <f t="shared" si="4"/>
        <v>B107iMiscellaneous Concrete Slab InstallationCW 3235-R9</v>
      </c>
      <c r="K48" s="95" t="e">
        <f>MATCH(J48,#REF!,0)</f>
        <v>#REF!</v>
      </c>
      <c r="L48" s="96" t="str">
        <f t="shared" ca="1" si="1"/>
        <v>F0</v>
      </c>
      <c r="M48" s="96" t="str">
        <f t="shared" ca="1" si="2"/>
        <v>C2</v>
      </c>
      <c r="N48" s="96" t="str">
        <f t="shared" ca="1" si="3"/>
        <v>C2</v>
      </c>
    </row>
    <row r="49" spans="1:14" ht="30" customHeight="1" x14ac:dyDescent="0.2">
      <c r="A49" s="122" t="s">
        <v>262</v>
      </c>
      <c r="B49" s="116" t="s">
        <v>140</v>
      </c>
      <c r="C49" s="108" t="s">
        <v>376</v>
      </c>
      <c r="D49" s="109" t="s">
        <v>136</v>
      </c>
      <c r="E49" s="110" t="s">
        <v>73</v>
      </c>
      <c r="F49" s="111">
        <v>30</v>
      </c>
      <c r="G49" s="112"/>
      <c r="H49" s="113">
        <f t="shared" si="11"/>
        <v>0</v>
      </c>
      <c r="I49" s="93" t="str">
        <f t="shared" ca="1" si="0"/>
        <v/>
      </c>
      <c r="J49" s="94" t="str">
        <f t="shared" si="4"/>
        <v>B109iType 1 Concrete Monolithic Median SlabSD-226Am²</v>
      </c>
      <c r="K49" s="95" t="e">
        <f>MATCH(J49,#REF!,0)</f>
        <v>#REF!</v>
      </c>
      <c r="L49" s="96" t="str">
        <f t="shared" ca="1" si="1"/>
        <v>F0</v>
      </c>
      <c r="M49" s="96" t="str">
        <f t="shared" ca="1" si="2"/>
        <v>C2</v>
      </c>
      <c r="N49" s="96" t="str">
        <f t="shared" ca="1" si="3"/>
        <v>C2</v>
      </c>
    </row>
    <row r="50" spans="1:14" ht="30" customHeight="1" x14ac:dyDescent="0.2">
      <c r="A50" s="122" t="s">
        <v>282</v>
      </c>
      <c r="B50" s="116" t="s">
        <v>141</v>
      </c>
      <c r="C50" s="108" t="s">
        <v>377</v>
      </c>
      <c r="D50" s="109" t="s">
        <v>160</v>
      </c>
      <c r="E50" s="110" t="s">
        <v>73</v>
      </c>
      <c r="F50" s="111">
        <v>2050</v>
      </c>
      <c r="G50" s="112"/>
      <c r="H50" s="113">
        <f t="shared" si="11"/>
        <v>0</v>
      </c>
      <c r="I50" s="93" t="str">
        <f t="shared" ca="1" si="0"/>
        <v/>
      </c>
      <c r="J50" s="94" t="str">
        <f t="shared" si="4"/>
        <v>B111iType 5 Concrete 100 mm SidewalkSD-228Am²</v>
      </c>
      <c r="K50" s="95" t="e">
        <f>MATCH(J50,#REF!,0)</f>
        <v>#REF!</v>
      </c>
      <c r="L50" s="96" t="str">
        <f t="shared" ca="1" si="1"/>
        <v>F0</v>
      </c>
      <c r="M50" s="96" t="str">
        <f t="shared" ca="1" si="2"/>
        <v>C2</v>
      </c>
      <c r="N50" s="96" t="str">
        <f t="shared" ca="1" si="3"/>
        <v>C2</v>
      </c>
    </row>
    <row r="51" spans="1:14" ht="30" customHeight="1" x14ac:dyDescent="0.2">
      <c r="A51" s="122" t="s">
        <v>263</v>
      </c>
      <c r="B51" s="116" t="s">
        <v>142</v>
      </c>
      <c r="C51" s="108" t="s">
        <v>378</v>
      </c>
      <c r="D51" s="109" t="s">
        <v>214</v>
      </c>
      <c r="E51" s="110" t="s">
        <v>73</v>
      </c>
      <c r="F51" s="111">
        <v>5</v>
      </c>
      <c r="G51" s="112"/>
      <c r="H51" s="113">
        <f t="shared" si="11"/>
        <v>0</v>
      </c>
      <c r="I51" s="93" t="str">
        <f t="shared" ca="1" si="0"/>
        <v/>
      </c>
      <c r="J51" s="94" t="str">
        <f t="shared" si="4"/>
        <v>B112iType 1 Concrete BullnoseSD-227Cm²</v>
      </c>
      <c r="K51" s="95" t="e">
        <f>MATCH(J51,#REF!,0)</f>
        <v>#REF!</v>
      </c>
      <c r="L51" s="96" t="str">
        <f t="shared" ca="1" si="1"/>
        <v>F0</v>
      </c>
      <c r="M51" s="96" t="str">
        <f t="shared" ca="1" si="2"/>
        <v>C2</v>
      </c>
      <c r="N51" s="96" t="str">
        <f t="shared" ca="1" si="3"/>
        <v>C2</v>
      </c>
    </row>
    <row r="52" spans="1:14" ht="45" customHeight="1" x14ac:dyDescent="0.2">
      <c r="A52" s="122" t="s">
        <v>333</v>
      </c>
      <c r="B52" s="107" t="s">
        <v>43</v>
      </c>
      <c r="C52" s="108" t="s">
        <v>379</v>
      </c>
      <c r="D52" s="109" t="s">
        <v>380</v>
      </c>
      <c r="E52" s="110" t="s">
        <v>73</v>
      </c>
      <c r="F52" s="137">
        <v>2000</v>
      </c>
      <c r="G52" s="112"/>
      <c r="H52" s="113">
        <f t="shared" si="11"/>
        <v>0</v>
      </c>
      <c r="I52" s="93" t="str">
        <f t="shared" ca="1" si="0"/>
        <v/>
      </c>
      <c r="J52" s="94" t="str">
        <f t="shared" si="4"/>
        <v>B114CType 1 Concrete Monolithic Curb and 100 mm Sidewalk with Block Outsm²</v>
      </c>
      <c r="K52" s="95" t="e">
        <f>MATCH(J52,#REF!,0)</f>
        <v>#REF!</v>
      </c>
      <c r="L52" s="96" t="str">
        <f t="shared" ca="1" si="1"/>
        <v>F0</v>
      </c>
      <c r="M52" s="96" t="str">
        <f t="shared" ca="1" si="2"/>
        <v>C2</v>
      </c>
      <c r="N52" s="96" t="str">
        <f t="shared" ca="1" si="3"/>
        <v>C2</v>
      </c>
    </row>
    <row r="53" spans="1:14" ht="30" customHeight="1" x14ac:dyDescent="0.2">
      <c r="A53" s="122" t="s">
        <v>334</v>
      </c>
      <c r="B53" s="107" t="s">
        <v>126</v>
      </c>
      <c r="C53" s="108" t="s">
        <v>335</v>
      </c>
      <c r="D53" s="109" t="s">
        <v>208</v>
      </c>
      <c r="E53" s="110" t="s">
        <v>73</v>
      </c>
      <c r="F53" s="137">
        <v>150</v>
      </c>
      <c r="G53" s="112"/>
      <c r="H53" s="113">
        <f t="shared" si="11"/>
        <v>0</v>
      </c>
      <c r="I53" s="93" t="str">
        <f t="shared" ca="1" si="0"/>
        <v/>
      </c>
      <c r="J53" s="94" t="str">
        <f t="shared" si="4"/>
        <v>B114EPaving Stone Indicator Surfacesm²</v>
      </c>
      <c r="K53" s="95" t="e">
        <f>MATCH(J53,#REF!,0)</f>
        <v>#REF!</v>
      </c>
      <c r="L53" s="96" t="str">
        <f t="shared" ca="1" si="1"/>
        <v>F0</v>
      </c>
      <c r="M53" s="96" t="str">
        <f t="shared" ca="1" si="2"/>
        <v>C2</v>
      </c>
      <c r="N53" s="96" t="str">
        <f t="shared" ca="1" si="3"/>
        <v>C2</v>
      </c>
    </row>
    <row r="54" spans="1:14" ht="30" customHeight="1" x14ac:dyDescent="0.2">
      <c r="A54" s="122" t="s">
        <v>264</v>
      </c>
      <c r="B54" s="107" t="s">
        <v>127</v>
      </c>
      <c r="C54" s="108" t="s">
        <v>135</v>
      </c>
      <c r="D54" s="109" t="s">
        <v>351</v>
      </c>
      <c r="E54" s="110"/>
      <c r="F54" s="111"/>
      <c r="G54" s="115"/>
      <c r="H54" s="113">
        <f t="shared" si="11"/>
        <v>0</v>
      </c>
      <c r="I54" s="93" t="str">
        <f t="shared" ca="1" si="0"/>
        <v>LOCKED</v>
      </c>
      <c r="J54" s="94" t="str">
        <f t="shared" si="4"/>
        <v>B114rlMiscellaneous Concrete Slab RenewalCW 3235-R9</v>
      </c>
      <c r="K54" s="95" t="e">
        <f>MATCH(J54,#REF!,0)</f>
        <v>#REF!</v>
      </c>
      <c r="L54" s="96" t="str">
        <f t="shared" ca="1" si="1"/>
        <v>F0</v>
      </c>
      <c r="M54" s="96" t="str">
        <f t="shared" ca="1" si="2"/>
        <v>C2</v>
      </c>
      <c r="N54" s="96" t="str">
        <f t="shared" ca="1" si="3"/>
        <v>C2</v>
      </c>
    </row>
    <row r="55" spans="1:14" ht="30" customHeight="1" x14ac:dyDescent="0.2">
      <c r="A55" s="122" t="s">
        <v>265</v>
      </c>
      <c r="B55" s="116" t="s">
        <v>140</v>
      </c>
      <c r="C55" s="108" t="s">
        <v>381</v>
      </c>
      <c r="D55" s="109" t="s">
        <v>160</v>
      </c>
      <c r="E55" s="110"/>
      <c r="F55" s="111"/>
      <c r="G55" s="115"/>
      <c r="H55" s="113">
        <f t="shared" si="11"/>
        <v>0</v>
      </c>
      <c r="I55" s="93" t="str">
        <f t="shared" ca="1" si="0"/>
        <v>LOCKED</v>
      </c>
      <c r="J55" s="94" t="str">
        <f t="shared" si="4"/>
        <v>B118rl100 mm Type 5 Concrete SidewalkSD-228A</v>
      </c>
      <c r="K55" s="95" t="e">
        <f>MATCH(J55,#REF!,0)</f>
        <v>#REF!</v>
      </c>
      <c r="L55" s="96" t="str">
        <f t="shared" ca="1" si="1"/>
        <v>F0</v>
      </c>
      <c r="M55" s="96" t="str">
        <f t="shared" ca="1" si="2"/>
        <v>C2</v>
      </c>
      <c r="N55" s="96" t="str">
        <f t="shared" ca="1" si="3"/>
        <v>C2</v>
      </c>
    </row>
    <row r="56" spans="1:14" ht="30" customHeight="1" x14ac:dyDescent="0.2">
      <c r="A56" s="122" t="s">
        <v>266</v>
      </c>
      <c r="B56" s="138" t="s">
        <v>224</v>
      </c>
      <c r="C56" s="108" t="s">
        <v>225</v>
      </c>
      <c r="D56" s="109"/>
      <c r="E56" s="110" t="s">
        <v>73</v>
      </c>
      <c r="F56" s="111">
        <v>10</v>
      </c>
      <c r="G56" s="112"/>
      <c r="H56" s="113">
        <f>ROUND(G56*F56,2)</f>
        <v>0</v>
      </c>
      <c r="I56" s="93" t="str">
        <f t="shared" ca="1" si="0"/>
        <v/>
      </c>
      <c r="J56" s="94" t="str">
        <f t="shared" si="4"/>
        <v>B119rlLess than 5 sq.m.m²</v>
      </c>
      <c r="K56" s="95" t="e">
        <f>MATCH(J56,#REF!,0)</f>
        <v>#REF!</v>
      </c>
      <c r="L56" s="96" t="str">
        <f t="shared" ca="1" si="1"/>
        <v>F0</v>
      </c>
      <c r="M56" s="96" t="str">
        <f t="shared" ca="1" si="2"/>
        <v>C2</v>
      </c>
      <c r="N56" s="96" t="str">
        <f t="shared" ca="1" si="3"/>
        <v>C2</v>
      </c>
    </row>
    <row r="57" spans="1:14" ht="30" customHeight="1" x14ac:dyDescent="0.2">
      <c r="A57" s="122" t="s">
        <v>267</v>
      </c>
      <c r="B57" s="138" t="s">
        <v>226</v>
      </c>
      <c r="C57" s="108" t="s">
        <v>227</v>
      </c>
      <c r="D57" s="109"/>
      <c r="E57" s="110" t="s">
        <v>73</v>
      </c>
      <c r="F57" s="111">
        <v>100</v>
      </c>
      <c r="G57" s="112"/>
      <c r="H57" s="113">
        <f>ROUND(G57*F57,2)</f>
        <v>0</v>
      </c>
      <c r="I57" s="93" t="str">
        <f t="shared" ca="1" si="0"/>
        <v/>
      </c>
      <c r="J57" s="94" t="str">
        <f t="shared" si="4"/>
        <v>B120rl5 sq.m. to 20 sq.m.m²</v>
      </c>
      <c r="K57" s="95" t="e">
        <f>MATCH(J57,#REF!,0)</f>
        <v>#REF!</v>
      </c>
      <c r="L57" s="96" t="str">
        <f t="shared" ca="1" si="1"/>
        <v>F0</v>
      </c>
      <c r="M57" s="96" t="str">
        <f t="shared" ca="1" si="2"/>
        <v>C2</v>
      </c>
      <c r="N57" s="96" t="str">
        <f t="shared" ca="1" si="3"/>
        <v>C2</v>
      </c>
    </row>
    <row r="58" spans="1:14" ht="30" customHeight="1" x14ac:dyDescent="0.2">
      <c r="A58" s="122" t="s">
        <v>268</v>
      </c>
      <c r="B58" s="138" t="s">
        <v>228</v>
      </c>
      <c r="C58" s="108" t="s">
        <v>229</v>
      </c>
      <c r="D58" s="109" t="s">
        <v>68</v>
      </c>
      <c r="E58" s="110" t="s">
        <v>73</v>
      </c>
      <c r="F58" s="111">
        <v>725</v>
      </c>
      <c r="G58" s="112"/>
      <c r="H58" s="113">
        <f>ROUND(G58*F58,2)</f>
        <v>0</v>
      </c>
      <c r="I58" s="93" t="str">
        <f t="shared" ca="1" si="0"/>
        <v/>
      </c>
      <c r="J58" s="94" t="str">
        <f t="shared" si="4"/>
        <v>B121rlGreater than 20 sq.m.m²</v>
      </c>
      <c r="K58" s="95" t="e">
        <f>MATCH(J58,#REF!,0)</f>
        <v>#REF!</v>
      </c>
      <c r="L58" s="96" t="str">
        <f t="shared" ca="1" si="1"/>
        <v>F0</v>
      </c>
      <c r="M58" s="96" t="str">
        <f t="shared" ca="1" si="2"/>
        <v>C2</v>
      </c>
      <c r="N58" s="96" t="str">
        <f t="shared" ca="1" si="3"/>
        <v>C2</v>
      </c>
    </row>
    <row r="59" spans="1:14" ht="30" customHeight="1" x14ac:dyDescent="0.2">
      <c r="A59" s="139" t="s">
        <v>269</v>
      </c>
      <c r="B59" s="107" t="s">
        <v>244</v>
      </c>
      <c r="C59" s="108" t="s">
        <v>137</v>
      </c>
      <c r="D59" s="109" t="s">
        <v>283</v>
      </c>
      <c r="E59" s="110"/>
      <c r="F59" s="111"/>
      <c r="G59" s="115"/>
      <c r="H59" s="113">
        <f t="shared" ref="H59:H67" si="12">ROUND(G59*F59,2)</f>
        <v>0</v>
      </c>
      <c r="I59" s="93" t="str">
        <f t="shared" ca="1" si="0"/>
        <v>LOCKED</v>
      </c>
      <c r="J59" s="94" t="str">
        <f t="shared" si="4"/>
        <v>B126rConcrete Curb RemovalCW 3240-R10</v>
      </c>
      <c r="K59" s="95" t="e">
        <f>MATCH(J59,#REF!,0)</f>
        <v>#REF!</v>
      </c>
      <c r="L59" s="96" t="str">
        <f t="shared" ca="1" si="1"/>
        <v>F0</v>
      </c>
      <c r="M59" s="96" t="str">
        <f t="shared" ca="1" si="2"/>
        <v>C2</v>
      </c>
      <c r="N59" s="96" t="str">
        <f t="shared" ca="1" si="3"/>
        <v>C2</v>
      </c>
    </row>
    <row r="60" spans="1:14" ht="30" customHeight="1" x14ac:dyDescent="0.2">
      <c r="A60" s="139" t="s">
        <v>323</v>
      </c>
      <c r="B60" s="124" t="s">
        <v>140</v>
      </c>
      <c r="C60" s="125" t="s">
        <v>291</v>
      </c>
      <c r="D60" s="126" t="s">
        <v>68</v>
      </c>
      <c r="E60" s="127" t="s">
        <v>77</v>
      </c>
      <c r="F60" s="128">
        <v>150</v>
      </c>
      <c r="G60" s="129"/>
      <c r="H60" s="130">
        <f t="shared" si="12"/>
        <v>0</v>
      </c>
      <c r="I60" s="93" t="str">
        <f t="shared" ca="1" si="0"/>
        <v/>
      </c>
      <c r="J60" s="94" t="str">
        <f t="shared" si="4"/>
        <v>B127rBBarrier Separatem</v>
      </c>
      <c r="K60" s="95" t="e">
        <f>MATCH(J60,#REF!,0)</f>
        <v>#REF!</v>
      </c>
      <c r="L60" s="96" t="str">
        <f t="shared" ca="1" si="1"/>
        <v>F0</v>
      </c>
      <c r="M60" s="96" t="str">
        <f t="shared" ca="1" si="2"/>
        <v>C2</v>
      </c>
      <c r="N60" s="96" t="str">
        <f t="shared" ca="1" si="3"/>
        <v>C2</v>
      </c>
    </row>
    <row r="61" spans="1:14" ht="30" customHeight="1" x14ac:dyDescent="0.2">
      <c r="A61" s="122" t="s">
        <v>270</v>
      </c>
      <c r="B61" s="107" t="s">
        <v>382</v>
      </c>
      <c r="C61" s="108" t="s">
        <v>138</v>
      </c>
      <c r="D61" s="109" t="s">
        <v>283</v>
      </c>
      <c r="E61" s="110"/>
      <c r="F61" s="111"/>
      <c r="G61" s="115"/>
      <c r="H61" s="113">
        <f t="shared" si="12"/>
        <v>0</v>
      </c>
      <c r="I61" s="93" t="str">
        <f t="shared" ca="1" si="0"/>
        <v>LOCKED</v>
      </c>
      <c r="J61" s="94" t="str">
        <f t="shared" si="4"/>
        <v>B135iConcrete Curb InstallationCW 3240-R10</v>
      </c>
      <c r="K61" s="95" t="e">
        <f>MATCH(J61,#REF!,0)</f>
        <v>#REF!</v>
      </c>
      <c r="L61" s="96" t="str">
        <f t="shared" ca="1" si="1"/>
        <v>F0</v>
      </c>
      <c r="M61" s="96" t="str">
        <f t="shared" ca="1" si="2"/>
        <v>C2</v>
      </c>
      <c r="N61" s="96" t="str">
        <f t="shared" ca="1" si="3"/>
        <v>C2</v>
      </c>
    </row>
    <row r="62" spans="1:14" s="135" customFormat="1" ht="45" customHeight="1" x14ac:dyDescent="0.2">
      <c r="A62" s="123" t="s">
        <v>324</v>
      </c>
      <c r="B62" s="116" t="s">
        <v>140</v>
      </c>
      <c r="C62" s="108" t="s">
        <v>383</v>
      </c>
      <c r="D62" s="109" t="s">
        <v>161</v>
      </c>
      <c r="E62" s="110" t="s">
        <v>77</v>
      </c>
      <c r="F62" s="111">
        <v>370</v>
      </c>
      <c r="G62" s="112"/>
      <c r="H62" s="113">
        <f t="shared" si="12"/>
        <v>0</v>
      </c>
      <c r="I62" s="131" t="str">
        <f t="shared" ca="1" si="0"/>
        <v/>
      </c>
      <c r="J62" s="132" t="str">
        <f t="shared" si="4"/>
        <v>B136iAType 1 Concrete Barrier (150 mm reveal ht, Dowelled)SD-205m</v>
      </c>
      <c r="K62" s="133" t="e">
        <f>MATCH(J62,#REF!,0)</f>
        <v>#REF!</v>
      </c>
      <c r="L62" s="134" t="str">
        <f t="shared" ca="1" si="1"/>
        <v>F0</v>
      </c>
      <c r="M62" s="134" t="str">
        <f t="shared" ca="1" si="2"/>
        <v>C2</v>
      </c>
      <c r="N62" s="134" t="str">
        <f t="shared" ca="1" si="3"/>
        <v>C2</v>
      </c>
    </row>
    <row r="63" spans="1:14" ht="45" customHeight="1" x14ac:dyDescent="0.2">
      <c r="A63" s="122" t="s">
        <v>325</v>
      </c>
      <c r="B63" s="116" t="s">
        <v>141</v>
      </c>
      <c r="C63" s="108" t="s">
        <v>384</v>
      </c>
      <c r="D63" s="109" t="s">
        <v>162</v>
      </c>
      <c r="E63" s="110" t="s">
        <v>77</v>
      </c>
      <c r="F63" s="111">
        <v>260</v>
      </c>
      <c r="G63" s="112"/>
      <c r="H63" s="113">
        <f t="shared" si="12"/>
        <v>0</v>
      </c>
      <c r="I63" s="93" t="str">
        <f t="shared" ca="1" si="0"/>
        <v/>
      </c>
      <c r="J63" s="94" t="str">
        <f t="shared" si="4"/>
        <v>B139iAType 1 Concrete Modified Barrier (150 mm reveal ht, Dowelled)SD-203Bm</v>
      </c>
      <c r="K63" s="95" t="e">
        <f>MATCH(J63,#REF!,0)</f>
        <v>#REF!</v>
      </c>
      <c r="L63" s="96" t="str">
        <f t="shared" ca="1" si="1"/>
        <v>F0</v>
      </c>
      <c r="M63" s="96" t="str">
        <f t="shared" ca="1" si="2"/>
        <v>C2</v>
      </c>
      <c r="N63" s="96" t="str">
        <f t="shared" ca="1" si="3"/>
        <v>C2</v>
      </c>
    </row>
    <row r="64" spans="1:14" ht="45" customHeight="1" x14ac:dyDescent="0.2">
      <c r="A64" s="122" t="s">
        <v>286</v>
      </c>
      <c r="B64" s="116" t="s">
        <v>142</v>
      </c>
      <c r="C64" s="108" t="s">
        <v>385</v>
      </c>
      <c r="D64" s="109" t="s">
        <v>148</v>
      </c>
      <c r="E64" s="110" t="s">
        <v>77</v>
      </c>
      <c r="F64" s="111">
        <v>215</v>
      </c>
      <c r="G64" s="112"/>
      <c r="H64" s="113">
        <f t="shared" si="12"/>
        <v>0</v>
      </c>
      <c r="I64" s="93" t="str">
        <f t="shared" ca="1" si="0"/>
        <v/>
      </c>
      <c r="J64" s="94" t="str">
        <f t="shared" si="4"/>
        <v>B150iAType 1 Concrete Curb Ramp (8-12 mm reveal ht, Monolithic)SD-229A,B,Cm</v>
      </c>
      <c r="K64" s="95" t="e">
        <f>MATCH(J64,#REF!,0)</f>
        <v>#REF!</v>
      </c>
      <c r="L64" s="96" t="str">
        <f t="shared" ca="1" si="1"/>
        <v>F0</v>
      </c>
      <c r="M64" s="96" t="str">
        <f t="shared" ca="1" si="2"/>
        <v>C2</v>
      </c>
      <c r="N64" s="96" t="str">
        <f t="shared" ca="1" si="3"/>
        <v>C2</v>
      </c>
    </row>
    <row r="65" spans="1:14" ht="45" customHeight="1" x14ac:dyDescent="0.2">
      <c r="A65" s="122" t="s">
        <v>271</v>
      </c>
      <c r="B65" s="116" t="s">
        <v>143</v>
      </c>
      <c r="C65" s="108" t="s">
        <v>386</v>
      </c>
      <c r="D65" s="109" t="s">
        <v>139</v>
      </c>
      <c r="E65" s="110" t="s">
        <v>77</v>
      </c>
      <c r="F65" s="111">
        <v>70</v>
      </c>
      <c r="G65" s="112"/>
      <c r="H65" s="113">
        <f t="shared" si="12"/>
        <v>0</v>
      </c>
      <c r="I65" s="93" t="str">
        <f t="shared" ca="1" si="0"/>
        <v/>
      </c>
      <c r="J65" s="94" t="str">
        <f t="shared" si="4"/>
        <v>B151iType 1 Concrete Safety Curb (330 mm reveal ht)SD-206Bm</v>
      </c>
      <c r="K65" s="95" t="e">
        <f>MATCH(J65,#REF!,0)</f>
        <v>#REF!</v>
      </c>
      <c r="L65" s="96" t="str">
        <f t="shared" ca="1" si="1"/>
        <v>F0</v>
      </c>
      <c r="M65" s="96" t="str">
        <f t="shared" ca="1" si="2"/>
        <v>C2</v>
      </c>
      <c r="N65" s="96" t="str">
        <f t="shared" ca="1" si="3"/>
        <v>C2</v>
      </c>
    </row>
    <row r="66" spans="1:14" ht="30" customHeight="1" x14ac:dyDescent="0.2">
      <c r="A66" s="122" t="s">
        <v>272</v>
      </c>
      <c r="B66" s="107" t="s">
        <v>199</v>
      </c>
      <c r="C66" s="108" t="s">
        <v>61</v>
      </c>
      <c r="D66" s="109" t="s">
        <v>353</v>
      </c>
      <c r="E66" s="110"/>
      <c r="F66" s="111"/>
      <c r="G66" s="115"/>
      <c r="H66" s="113">
        <f t="shared" si="12"/>
        <v>0</v>
      </c>
      <c r="I66" s="93" t="str">
        <f t="shared" ca="1" si="0"/>
        <v>LOCKED</v>
      </c>
      <c r="J66" s="94" t="str">
        <f t="shared" si="4"/>
        <v>B154rlConcrete Curb RenewalCW 3240-R10</v>
      </c>
      <c r="K66" s="95" t="e">
        <f>MATCH(J66,#REF!,0)</f>
        <v>#REF!</v>
      </c>
      <c r="L66" s="96" t="str">
        <f t="shared" ca="1" si="1"/>
        <v>F0</v>
      </c>
      <c r="M66" s="96" t="str">
        <f t="shared" ca="1" si="2"/>
        <v>C2</v>
      </c>
      <c r="N66" s="96" t="str">
        <f t="shared" ca="1" si="3"/>
        <v>C2</v>
      </c>
    </row>
    <row r="67" spans="1:14" ht="45" customHeight="1" x14ac:dyDescent="0.2">
      <c r="A67" s="122" t="s">
        <v>326</v>
      </c>
      <c r="B67" s="116" t="s">
        <v>140</v>
      </c>
      <c r="C67" s="108" t="s">
        <v>387</v>
      </c>
      <c r="D67" s="109" t="s">
        <v>230</v>
      </c>
      <c r="E67" s="110"/>
      <c r="F67" s="111"/>
      <c r="G67" s="115"/>
      <c r="H67" s="113">
        <f t="shared" si="12"/>
        <v>0</v>
      </c>
      <c r="I67" s="93" t="str">
        <f t="shared" ca="1" si="0"/>
        <v>LOCKED</v>
      </c>
      <c r="J67" s="94" t="str">
        <f t="shared" si="4"/>
        <v>B155rlAType 2 Concrete Barrier (150 mm reveal ht, Dowelled)SD-205,SD-206A</v>
      </c>
      <c r="K67" s="95" t="e">
        <f>MATCH(J67,#REF!,0)</f>
        <v>#REF!</v>
      </c>
      <c r="L67" s="96" t="str">
        <f t="shared" ca="1" si="1"/>
        <v>F0</v>
      </c>
      <c r="M67" s="96" t="str">
        <f t="shared" ca="1" si="2"/>
        <v>C2</v>
      </c>
      <c r="N67" s="96" t="str">
        <f t="shared" ca="1" si="3"/>
        <v>C2</v>
      </c>
    </row>
    <row r="68" spans="1:14" ht="30" customHeight="1" x14ac:dyDescent="0.2">
      <c r="A68" s="122" t="s">
        <v>388</v>
      </c>
      <c r="B68" s="138" t="s">
        <v>224</v>
      </c>
      <c r="C68" s="108" t="s">
        <v>231</v>
      </c>
      <c r="D68" s="109"/>
      <c r="E68" s="110" t="s">
        <v>77</v>
      </c>
      <c r="F68" s="111">
        <v>5</v>
      </c>
      <c r="G68" s="112"/>
      <c r="H68" s="113">
        <f>ROUND(G68*F68,2)</f>
        <v>0</v>
      </c>
      <c r="I68" s="93" t="str">
        <f t="shared" ca="1" si="0"/>
        <v/>
      </c>
      <c r="J68" s="94" t="str">
        <f t="shared" si="4"/>
        <v>B155rlA1Less than 3 mm</v>
      </c>
      <c r="K68" s="95" t="e">
        <f>MATCH(J68,#REF!,0)</f>
        <v>#REF!</v>
      </c>
      <c r="L68" s="96" t="str">
        <f t="shared" ca="1" si="1"/>
        <v>F0</v>
      </c>
      <c r="M68" s="96" t="str">
        <f t="shared" ca="1" si="2"/>
        <v>C2</v>
      </c>
      <c r="N68" s="96" t="str">
        <f t="shared" ca="1" si="3"/>
        <v>C2</v>
      </c>
    </row>
    <row r="69" spans="1:14" ht="30" customHeight="1" x14ac:dyDescent="0.2">
      <c r="A69" s="122" t="s">
        <v>389</v>
      </c>
      <c r="B69" s="138" t="s">
        <v>226</v>
      </c>
      <c r="C69" s="108" t="s">
        <v>232</v>
      </c>
      <c r="D69" s="109"/>
      <c r="E69" s="110" t="s">
        <v>77</v>
      </c>
      <c r="F69" s="111">
        <v>185</v>
      </c>
      <c r="G69" s="112"/>
      <c r="H69" s="113">
        <f>ROUND(G69*F69,2)</f>
        <v>0</v>
      </c>
      <c r="I69" s="93" t="str">
        <f t="shared" ca="1" si="0"/>
        <v/>
      </c>
      <c r="J69" s="94" t="str">
        <f t="shared" si="4"/>
        <v>B155rlA23 m to 30 mm</v>
      </c>
      <c r="K69" s="95" t="e">
        <f>MATCH(J69,#REF!,0)</f>
        <v>#REF!</v>
      </c>
      <c r="L69" s="96" t="str">
        <f t="shared" ca="1" si="1"/>
        <v>F0</v>
      </c>
      <c r="M69" s="96" t="str">
        <f t="shared" ca="1" si="2"/>
        <v>C2</v>
      </c>
      <c r="N69" s="96" t="str">
        <f t="shared" ca="1" si="3"/>
        <v>C2</v>
      </c>
    </row>
    <row r="70" spans="1:14" ht="30" customHeight="1" x14ac:dyDescent="0.2">
      <c r="A70" s="122" t="s">
        <v>390</v>
      </c>
      <c r="B70" s="138" t="s">
        <v>233</v>
      </c>
      <c r="C70" s="108" t="s">
        <v>234</v>
      </c>
      <c r="D70" s="109" t="s">
        <v>68</v>
      </c>
      <c r="E70" s="110" t="s">
        <v>77</v>
      </c>
      <c r="F70" s="111">
        <v>190</v>
      </c>
      <c r="G70" s="112"/>
      <c r="H70" s="113">
        <f>ROUND(G70*F70,2)</f>
        <v>0</v>
      </c>
      <c r="I70" s="93" t="str">
        <f t="shared" ref="I70:I133" ca="1" si="13">IF(CELL("protect",$G70)=1, "LOCKED", "")</f>
        <v/>
      </c>
      <c r="J70" s="94" t="str">
        <f t="shared" si="4"/>
        <v>B155rlA3Greater than 30 mm</v>
      </c>
      <c r="K70" s="95" t="e">
        <f>MATCH(J70,#REF!,0)</f>
        <v>#REF!</v>
      </c>
      <c r="L70" s="96" t="str">
        <f t="shared" ref="L70:L133" ca="1" si="14">CELL("format",$F70)</f>
        <v>F0</v>
      </c>
      <c r="M70" s="96" t="str">
        <f t="shared" ref="M70:M133" ca="1" si="15">CELL("format",$G70)</f>
        <v>C2</v>
      </c>
      <c r="N70" s="96" t="str">
        <f t="shared" ref="N70:N133" ca="1" si="16">CELL("format",$H70)</f>
        <v>C2</v>
      </c>
    </row>
    <row r="71" spans="1:14" ht="45" customHeight="1" x14ac:dyDescent="0.2">
      <c r="A71" s="122" t="s">
        <v>287</v>
      </c>
      <c r="B71" s="116" t="s">
        <v>141</v>
      </c>
      <c r="C71" s="108" t="s">
        <v>385</v>
      </c>
      <c r="D71" s="109" t="s">
        <v>235</v>
      </c>
      <c r="E71" s="110" t="s">
        <v>77</v>
      </c>
      <c r="F71" s="111">
        <v>90</v>
      </c>
      <c r="G71" s="112"/>
      <c r="H71" s="113">
        <f t="shared" ref="H71:H75" si="17">ROUND(G71*F71,2)</f>
        <v>0</v>
      </c>
      <c r="I71" s="93" t="str">
        <f t="shared" ca="1" si="13"/>
        <v/>
      </c>
      <c r="J71" s="94" t="str">
        <f t="shared" ref="J71:J134" si="18">CLEAN(CONCATENATE(TRIM($A71),TRIM($C71),IF(LEFT($D71)&lt;&gt;"E",TRIM($D71),),TRIM($E71)))</f>
        <v>B184rlAType 1 Concrete Curb Ramp (8-12 mm reveal ht, Monolithic)SD-229C,Dm</v>
      </c>
      <c r="K71" s="95" t="e">
        <f>MATCH(J71,#REF!,0)</f>
        <v>#REF!</v>
      </c>
      <c r="L71" s="96" t="str">
        <f t="shared" ca="1" si="14"/>
        <v>F0</v>
      </c>
      <c r="M71" s="96" t="str">
        <f t="shared" ca="1" si="15"/>
        <v>C2</v>
      </c>
      <c r="N71" s="96" t="str">
        <f t="shared" ca="1" si="16"/>
        <v>C2</v>
      </c>
    </row>
    <row r="72" spans="1:14" ht="30" customHeight="1" x14ac:dyDescent="0.2">
      <c r="A72" s="122" t="s">
        <v>188</v>
      </c>
      <c r="B72" s="107" t="s">
        <v>200</v>
      </c>
      <c r="C72" s="108" t="s">
        <v>391</v>
      </c>
      <c r="D72" s="109" t="s">
        <v>354</v>
      </c>
      <c r="E72" s="110" t="s">
        <v>77</v>
      </c>
      <c r="F72" s="111">
        <v>275</v>
      </c>
      <c r="G72" s="112"/>
      <c r="H72" s="113">
        <f t="shared" si="17"/>
        <v>0</v>
      </c>
      <c r="I72" s="93" t="str">
        <f t="shared" ca="1" si="13"/>
        <v/>
      </c>
      <c r="J72" s="94" t="str">
        <f t="shared" si="18"/>
        <v>B188Supply and Installation of Dowel AssembliesCW 3310-R18m</v>
      </c>
      <c r="K72" s="95" t="e">
        <f>MATCH(J72,#REF!,0)</f>
        <v>#REF!</v>
      </c>
      <c r="L72" s="96" t="str">
        <f t="shared" ca="1" si="14"/>
        <v>F0</v>
      </c>
      <c r="M72" s="96" t="str">
        <f t="shared" ca="1" si="15"/>
        <v>C2</v>
      </c>
      <c r="N72" s="96" t="str">
        <f t="shared" ca="1" si="16"/>
        <v>C2</v>
      </c>
    </row>
    <row r="73" spans="1:14" ht="30" customHeight="1" x14ac:dyDescent="0.2">
      <c r="A73" s="122" t="s">
        <v>189</v>
      </c>
      <c r="B73" s="107" t="s">
        <v>201</v>
      </c>
      <c r="C73" s="108" t="s">
        <v>66</v>
      </c>
      <c r="D73" s="109" t="s">
        <v>241</v>
      </c>
      <c r="E73" s="110" t="s">
        <v>73</v>
      </c>
      <c r="F73" s="111">
        <v>35</v>
      </c>
      <c r="G73" s="112"/>
      <c r="H73" s="113">
        <f t="shared" si="17"/>
        <v>0</v>
      </c>
      <c r="I73" s="93" t="str">
        <f t="shared" ca="1" si="13"/>
        <v/>
      </c>
      <c r="J73" s="94" t="str">
        <f t="shared" si="18"/>
        <v>B189Regrading Existing Interlocking Paving StonesCW 3330-R5m²</v>
      </c>
      <c r="K73" s="95" t="e">
        <f>MATCH(J73,#REF!,0)</f>
        <v>#REF!</v>
      </c>
      <c r="L73" s="96" t="str">
        <f t="shared" ca="1" si="14"/>
        <v>F0</v>
      </c>
      <c r="M73" s="96" t="str">
        <f t="shared" ca="1" si="15"/>
        <v>C2</v>
      </c>
      <c r="N73" s="96" t="str">
        <f t="shared" ca="1" si="16"/>
        <v>C2</v>
      </c>
    </row>
    <row r="74" spans="1:14" ht="30" customHeight="1" x14ac:dyDescent="0.2">
      <c r="A74" s="122" t="s">
        <v>190</v>
      </c>
      <c r="B74" s="107" t="s">
        <v>202</v>
      </c>
      <c r="C74" s="108" t="s">
        <v>144</v>
      </c>
      <c r="D74" s="109" t="s">
        <v>327</v>
      </c>
      <c r="E74" s="110"/>
      <c r="F74" s="111"/>
      <c r="G74" s="115"/>
      <c r="H74" s="113">
        <f t="shared" si="17"/>
        <v>0</v>
      </c>
      <c r="I74" s="93" t="str">
        <f t="shared" ca="1" si="13"/>
        <v>LOCKED</v>
      </c>
      <c r="J74" s="94" t="str">
        <f t="shared" si="18"/>
        <v>B190Construction of Asphaltic Concrete OverlayCW 3410-R12</v>
      </c>
      <c r="K74" s="95" t="e">
        <f>MATCH(J74,#REF!,0)</f>
        <v>#REF!</v>
      </c>
      <c r="L74" s="96" t="str">
        <f t="shared" ca="1" si="14"/>
        <v>F0</v>
      </c>
      <c r="M74" s="96" t="str">
        <f t="shared" ca="1" si="15"/>
        <v>C2</v>
      </c>
      <c r="N74" s="96" t="str">
        <f t="shared" ca="1" si="16"/>
        <v>C2</v>
      </c>
    </row>
    <row r="75" spans="1:14" ht="30" customHeight="1" x14ac:dyDescent="0.2">
      <c r="A75" s="122" t="s">
        <v>191</v>
      </c>
      <c r="B75" s="116" t="s">
        <v>140</v>
      </c>
      <c r="C75" s="108" t="s">
        <v>145</v>
      </c>
      <c r="D75" s="109"/>
      <c r="E75" s="110"/>
      <c r="F75" s="111"/>
      <c r="G75" s="115"/>
      <c r="H75" s="113">
        <f t="shared" si="17"/>
        <v>0</v>
      </c>
      <c r="I75" s="93" t="str">
        <f t="shared" ca="1" si="13"/>
        <v>LOCKED</v>
      </c>
      <c r="J75" s="94" t="str">
        <f t="shared" si="18"/>
        <v>B191Main Line Paving</v>
      </c>
      <c r="K75" s="95" t="e">
        <f>MATCH(J75,#REF!,0)</f>
        <v>#REF!</v>
      </c>
      <c r="L75" s="96" t="str">
        <f t="shared" ca="1" si="14"/>
        <v>F0</v>
      </c>
      <c r="M75" s="96" t="str">
        <f t="shared" ca="1" si="15"/>
        <v>C2</v>
      </c>
      <c r="N75" s="96" t="str">
        <f t="shared" ca="1" si="16"/>
        <v>C2</v>
      </c>
    </row>
    <row r="76" spans="1:14" ht="30" customHeight="1" x14ac:dyDescent="0.2">
      <c r="A76" s="122" t="s">
        <v>192</v>
      </c>
      <c r="B76" s="138" t="s">
        <v>224</v>
      </c>
      <c r="C76" s="108" t="s">
        <v>236</v>
      </c>
      <c r="D76" s="109"/>
      <c r="E76" s="110" t="s">
        <v>75</v>
      </c>
      <c r="F76" s="111">
        <v>2250</v>
      </c>
      <c r="G76" s="112"/>
      <c r="H76" s="113">
        <f>ROUND(G76*F76,2)</f>
        <v>0</v>
      </c>
      <c r="I76" s="93" t="str">
        <f t="shared" ca="1" si="13"/>
        <v/>
      </c>
      <c r="J76" s="94" t="str">
        <f t="shared" si="18"/>
        <v>B193Type IAtonne</v>
      </c>
      <c r="K76" s="95" t="e">
        <f>MATCH(J76,#REF!,0)</f>
        <v>#REF!</v>
      </c>
      <c r="L76" s="96" t="str">
        <f t="shared" ca="1" si="14"/>
        <v>F0</v>
      </c>
      <c r="M76" s="96" t="str">
        <f t="shared" ca="1" si="15"/>
        <v>C2</v>
      </c>
      <c r="N76" s="96" t="str">
        <f t="shared" ca="1" si="16"/>
        <v>C2</v>
      </c>
    </row>
    <row r="77" spans="1:14" ht="30" customHeight="1" x14ac:dyDescent="0.2">
      <c r="A77" s="122" t="s">
        <v>193</v>
      </c>
      <c r="B77" s="116" t="s">
        <v>141</v>
      </c>
      <c r="C77" s="108" t="s">
        <v>146</v>
      </c>
      <c r="D77" s="109"/>
      <c r="E77" s="110"/>
      <c r="F77" s="111"/>
      <c r="G77" s="115"/>
      <c r="H77" s="113">
        <f t="shared" ref="H77" si="19">ROUND(G77*F77,2)</f>
        <v>0</v>
      </c>
      <c r="I77" s="93" t="str">
        <f t="shared" ca="1" si="13"/>
        <v>LOCKED</v>
      </c>
      <c r="J77" s="94" t="str">
        <f t="shared" si="18"/>
        <v>B194Tie-ins and Approaches</v>
      </c>
      <c r="K77" s="95" t="e">
        <f>MATCH(J77,#REF!,0)</f>
        <v>#REF!</v>
      </c>
      <c r="L77" s="96" t="str">
        <f t="shared" ca="1" si="14"/>
        <v>F0</v>
      </c>
      <c r="M77" s="96" t="str">
        <f t="shared" ca="1" si="15"/>
        <v>C2</v>
      </c>
      <c r="N77" s="96" t="str">
        <f t="shared" ca="1" si="16"/>
        <v>C2</v>
      </c>
    </row>
    <row r="78" spans="1:14" ht="30" customHeight="1" x14ac:dyDescent="0.2">
      <c r="A78" s="122" t="s">
        <v>194</v>
      </c>
      <c r="B78" s="138" t="s">
        <v>224</v>
      </c>
      <c r="C78" s="108" t="s">
        <v>236</v>
      </c>
      <c r="D78" s="109"/>
      <c r="E78" s="110" t="s">
        <v>75</v>
      </c>
      <c r="F78" s="111">
        <v>475</v>
      </c>
      <c r="G78" s="112"/>
      <c r="H78" s="113">
        <f>ROUND(G78*F78,2)</f>
        <v>0</v>
      </c>
      <c r="I78" s="93" t="str">
        <f t="shared" ca="1" si="13"/>
        <v/>
      </c>
      <c r="J78" s="94" t="str">
        <f t="shared" si="18"/>
        <v>B195Type IAtonne</v>
      </c>
      <c r="K78" s="95" t="e">
        <f>MATCH(J78,#REF!,0)</f>
        <v>#REF!</v>
      </c>
      <c r="L78" s="96" t="str">
        <f t="shared" ca="1" si="14"/>
        <v>F0</v>
      </c>
      <c r="M78" s="96" t="str">
        <f t="shared" ca="1" si="15"/>
        <v>C2</v>
      </c>
      <c r="N78" s="96" t="str">
        <f t="shared" ca="1" si="16"/>
        <v>C2</v>
      </c>
    </row>
    <row r="79" spans="1:14" ht="45" customHeight="1" x14ac:dyDescent="0.2">
      <c r="A79" s="139" t="s">
        <v>195</v>
      </c>
      <c r="B79" s="107" t="s">
        <v>239</v>
      </c>
      <c r="C79" s="108" t="s">
        <v>83</v>
      </c>
      <c r="D79" s="109" t="s">
        <v>307</v>
      </c>
      <c r="E79" s="110" t="s">
        <v>75</v>
      </c>
      <c r="F79" s="111">
        <v>725</v>
      </c>
      <c r="G79" s="112"/>
      <c r="H79" s="113">
        <f>ROUND(G79*F79,2)</f>
        <v>0</v>
      </c>
      <c r="I79" s="93" t="str">
        <f t="shared" ca="1" si="13"/>
        <v/>
      </c>
      <c r="J79" s="94" t="str">
        <f t="shared" si="18"/>
        <v>B198Construction of Asphaltic Concrete Base Course (Type III)CW 3410-R12tonne</v>
      </c>
      <c r="K79" s="95" t="e">
        <f>MATCH(J79,#REF!,0)</f>
        <v>#REF!</v>
      </c>
      <c r="L79" s="96" t="str">
        <f t="shared" ca="1" si="14"/>
        <v>F0</v>
      </c>
      <c r="M79" s="96" t="str">
        <f t="shared" ca="1" si="15"/>
        <v>C2</v>
      </c>
      <c r="N79" s="96" t="str">
        <f t="shared" ca="1" si="16"/>
        <v>C2</v>
      </c>
    </row>
    <row r="80" spans="1:14" ht="30" customHeight="1" x14ac:dyDescent="0.2">
      <c r="A80" s="122" t="s">
        <v>196</v>
      </c>
      <c r="B80" s="107" t="s">
        <v>240</v>
      </c>
      <c r="C80" s="108" t="s">
        <v>30</v>
      </c>
      <c r="D80" s="109" t="s">
        <v>288</v>
      </c>
      <c r="E80" s="110"/>
      <c r="F80" s="111"/>
      <c r="G80" s="115"/>
      <c r="H80" s="113">
        <f t="shared" ref="H80:H94" si="20">ROUND(G80*F80,2)</f>
        <v>0</v>
      </c>
      <c r="I80" s="93" t="str">
        <f t="shared" ca="1" si="13"/>
        <v>LOCKED</v>
      </c>
      <c r="J80" s="94" t="str">
        <f t="shared" si="18"/>
        <v>B200Planing of PavementCW 3450-R6</v>
      </c>
      <c r="K80" s="95" t="e">
        <f>MATCH(J80,#REF!,0)</f>
        <v>#REF!</v>
      </c>
      <c r="L80" s="96" t="str">
        <f t="shared" ca="1" si="14"/>
        <v>F0</v>
      </c>
      <c r="M80" s="96" t="str">
        <f t="shared" ca="1" si="15"/>
        <v>C2</v>
      </c>
      <c r="N80" s="96" t="str">
        <f t="shared" ca="1" si="16"/>
        <v>C2</v>
      </c>
    </row>
    <row r="81" spans="1:14" ht="30" customHeight="1" x14ac:dyDescent="0.2">
      <c r="A81" s="122" t="s">
        <v>197</v>
      </c>
      <c r="B81" s="116" t="s">
        <v>140</v>
      </c>
      <c r="C81" s="108" t="s">
        <v>298</v>
      </c>
      <c r="D81" s="109" t="s">
        <v>68</v>
      </c>
      <c r="E81" s="110" t="s">
        <v>73</v>
      </c>
      <c r="F81" s="111">
        <v>1000</v>
      </c>
      <c r="G81" s="112"/>
      <c r="H81" s="113">
        <f t="shared" si="20"/>
        <v>0</v>
      </c>
      <c r="I81" s="93" t="str">
        <f t="shared" ca="1" si="13"/>
        <v/>
      </c>
      <c r="J81" s="94" t="str">
        <f t="shared" si="18"/>
        <v>B2011 - 50 mm Depth (Asphalt)m²</v>
      </c>
      <c r="K81" s="95" t="e">
        <f>MATCH(J81,#REF!,0)</f>
        <v>#REF!</v>
      </c>
      <c r="L81" s="96" t="str">
        <f t="shared" ca="1" si="14"/>
        <v>F0</v>
      </c>
      <c r="M81" s="96" t="str">
        <f t="shared" ca="1" si="15"/>
        <v>C2</v>
      </c>
      <c r="N81" s="96" t="str">
        <f t="shared" ca="1" si="16"/>
        <v>C2</v>
      </c>
    </row>
    <row r="82" spans="1:14" ht="30" customHeight="1" x14ac:dyDescent="0.2">
      <c r="A82" s="122" t="s">
        <v>198</v>
      </c>
      <c r="B82" s="116" t="s">
        <v>141</v>
      </c>
      <c r="C82" s="108" t="s">
        <v>28</v>
      </c>
      <c r="D82" s="109" t="s">
        <v>68</v>
      </c>
      <c r="E82" s="110" t="s">
        <v>73</v>
      </c>
      <c r="F82" s="111">
        <v>12500</v>
      </c>
      <c r="G82" s="112"/>
      <c r="H82" s="113">
        <f t="shared" si="20"/>
        <v>0</v>
      </c>
      <c r="I82" s="93" t="str">
        <f t="shared" ca="1" si="13"/>
        <v/>
      </c>
      <c r="J82" s="94" t="str">
        <f t="shared" si="18"/>
        <v>B20250 - 100 mm Depth (Asphalt)m²</v>
      </c>
      <c r="K82" s="95" t="e">
        <f>MATCH(J82,#REF!,0)</f>
        <v>#REF!</v>
      </c>
      <c r="L82" s="96" t="str">
        <f t="shared" ca="1" si="14"/>
        <v>F0</v>
      </c>
      <c r="M82" s="96" t="str">
        <f t="shared" ca="1" si="15"/>
        <v>C2</v>
      </c>
      <c r="N82" s="96" t="str">
        <f t="shared" ca="1" si="16"/>
        <v>C2</v>
      </c>
    </row>
    <row r="83" spans="1:14" ht="30" customHeight="1" x14ac:dyDescent="0.2">
      <c r="A83" s="122" t="s">
        <v>206</v>
      </c>
      <c r="B83" s="107" t="s">
        <v>392</v>
      </c>
      <c r="C83" s="108" t="s">
        <v>347</v>
      </c>
      <c r="D83" s="109" t="s">
        <v>355</v>
      </c>
      <c r="E83" s="110"/>
      <c r="F83" s="111"/>
      <c r="G83" s="115"/>
      <c r="H83" s="113">
        <f t="shared" si="20"/>
        <v>0</v>
      </c>
      <c r="I83" s="93" t="str">
        <f t="shared" ca="1" si="13"/>
        <v>LOCKED</v>
      </c>
      <c r="J83" s="94" t="str">
        <f t="shared" si="18"/>
        <v>B206Supply and Install Pavement Repair FabricCW 3140-R1</v>
      </c>
      <c r="K83" s="95" t="e">
        <f>MATCH(J83,#REF!,0)</f>
        <v>#REF!</v>
      </c>
      <c r="L83" s="96" t="str">
        <f t="shared" ca="1" si="14"/>
        <v>F0</v>
      </c>
      <c r="M83" s="96" t="str">
        <f t="shared" ca="1" si="15"/>
        <v>C2</v>
      </c>
      <c r="N83" s="96" t="str">
        <f t="shared" ca="1" si="16"/>
        <v>C2</v>
      </c>
    </row>
    <row r="84" spans="1:14" ht="30" customHeight="1" x14ac:dyDescent="0.2">
      <c r="A84" s="122" t="s">
        <v>345</v>
      </c>
      <c r="B84" s="116" t="s">
        <v>140</v>
      </c>
      <c r="C84" s="108" t="s">
        <v>346</v>
      </c>
      <c r="D84" s="109"/>
      <c r="E84" s="110" t="s">
        <v>73</v>
      </c>
      <c r="F84" s="137">
        <v>3000</v>
      </c>
      <c r="G84" s="112"/>
      <c r="H84" s="113">
        <f t="shared" si="20"/>
        <v>0</v>
      </c>
      <c r="I84" s="93" t="str">
        <f t="shared" ca="1" si="13"/>
        <v/>
      </c>
      <c r="J84" s="94" t="str">
        <f t="shared" si="18"/>
        <v>B206AType Am²</v>
      </c>
      <c r="K84" s="95" t="e">
        <f>MATCH(J84,#REF!,0)</f>
        <v>#REF!</v>
      </c>
      <c r="L84" s="96" t="str">
        <f t="shared" ca="1" si="14"/>
        <v>F0</v>
      </c>
      <c r="M84" s="96" t="str">
        <f t="shared" ca="1" si="15"/>
        <v>C2</v>
      </c>
      <c r="N84" s="96" t="str">
        <f t="shared" ca="1" si="16"/>
        <v>C2</v>
      </c>
    </row>
    <row r="85" spans="1:14" ht="30" customHeight="1" x14ac:dyDescent="0.2">
      <c r="A85" s="122" t="s">
        <v>274</v>
      </c>
      <c r="B85" s="107" t="s">
        <v>290</v>
      </c>
      <c r="C85" s="108" t="s">
        <v>281</v>
      </c>
      <c r="D85" s="109" t="s">
        <v>289</v>
      </c>
      <c r="E85" s="110" t="s">
        <v>76</v>
      </c>
      <c r="F85" s="137">
        <v>25</v>
      </c>
      <c r="G85" s="112"/>
      <c r="H85" s="113">
        <f t="shared" si="20"/>
        <v>0</v>
      </c>
      <c r="I85" s="93" t="str">
        <f t="shared" ca="1" si="13"/>
        <v/>
      </c>
      <c r="J85" s="94" t="str">
        <f t="shared" si="18"/>
        <v>B219Detectable Warning Surface TilesCW 3326-R3each</v>
      </c>
      <c r="K85" s="95" t="e">
        <f>MATCH(J85,#REF!,0)</f>
        <v>#REF!</v>
      </c>
      <c r="L85" s="96" t="str">
        <f t="shared" ca="1" si="14"/>
        <v>F0</v>
      </c>
      <c r="M85" s="96" t="str">
        <f t="shared" ca="1" si="15"/>
        <v>C2</v>
      </c>
      <c r="N85" s="96" t="str">
        <f t="shared" ca="1" si="16"/>
        <v>C2</v>
      </c>
    </row>
    <row r="86" spans="1:14" ht="30" customHeight="1" x14ac:dyDescent="0.2">
      <c r="A86" s="140"/>
      <c r="B86" s="107" t="s">
        <v>393</v>
      </c>
      <c r="C86" s="108" t="s">
        <v>394</v>
      </c>
      <c r="D86" s="109" t="s">
        <v>356</v>
      </c>
      <c r="E86" s="110"/>
      <c r="F86" s="111"/>
      <c r="G86" s="115"/>
      <c r="H86" s="113">
        <f t="shared" si="20"/>
        <v>0</v>
      </c>
      <c r="I86" s="93" t="str">
        <f t="shared" ca="1" si="13"/>
        <v>LOCKED</v>
      </c>
      <c r="J86" s="94" t="str">
        <f t="shared" si="18"/>
        <v>Directional Bar Tiles</v>
      </c>
      <c r="K86" s="95" t="e">
        <f>MATCH(J86,#REF!,0)</f>
        <v>#REF!</v>
      </c>
      <c r="L86" s="96" t="str">
        <f t="shared" ca="1" si="14"/>
        <v>F0</v>
      </c>
      <c r="M86" s="96" t="str">
        <f t="shared" ca="1" si="15"/>
        <v>C2</v>
      </c>
      <c r="N86" s="96" t="str">
        <f t="shared" ca="1" si="16"/>
        <v>C2</v>
      </c>
    </row>
    <row r="87" spans="1:14" s="135" customFormat="1" ht="30" customHeight="1" x14ac:dyDescent="0.2">
      <c r="A87" s="141"/>
      <c r="B87" s="124" t="s">
        <v>140</v>
      </c>
      <c r="C87" s="125" t="s">
        <v>395</v>
      </c>
      <c r="D87" s="126"/>
      <c r="E87" s="127" t="s">
        <v>76</v>
      </c>
      <c r="F87" s="142">
        <v>45</v>
      </c>
      <c r="G87" s="129"/>
      <c r="H87" s="130">
        <f t="shared" si="20"/>
        <v>0</v>
      </c>
      <c r="I87" s="131" t="str">
        <f t="shared" ca="1" si="13"/>
        <v/>
      </c>
      <c r="J87" s="132" t="str">
        <f t="shared" si="18"/>
        <v>305 mm x 610 mm tileseach</v>
      </c>
      <c r="K87" s="133" t="e">
        <f>MATCH(J87,#REF!,0)</f>
        <v>#REF!</v>
      </c>
      <c r="L87" s="134" t="str">
        <f t="shared" ca="1" si="14"/>
        <v>F0</v>
      </c>
      <c r="M87" s="134" t="str">
        <f t="shared" ca="1" si="15"/>
        <v>C2</v>
      </c>
      <c r="N87" s="134" t="str">
        <f t="shared" ca="1" si="16"/>
        <v>C2</v>
      </c>
    </row>
    <row r="88" spans="1:14" ht="30" customHeight="1" x14ac:dyDescent="0.2">
      <c r="A88" s="120"/>
      <c r="B88" s="101"/>
      <c r="C88" s="121" t="s">
        <v>396</v>
      </c>
      <c r="D88" s="103"/>
      <c r="E88" s="110"/>
      <c r="F88" s="111"/>
      <c r="G88" s="115"/>
      <c r="H88" s="113">
        <f t="shared" si="20"/>
        <v>0</v>
      </c>
      <c r="I88" s="93" t="str">
        <f t="shared" ca="1" si="13"/>
        <v>LOCKED</v>
      </c>
      <c r="J88" s="94" t="str">
        <f t="shared" si="18"/>
        <v>ROADWORKS - NEW CONSTRUCTION</v>
      </c>
      <c r="K88" s="95" t="e">
        <f>MATCH(J88,#REF!,0)</f>
        <v>#REF!</v>
      </c>
      <c r="L88" s="96" t="str">
        <f t="shared" ca="1" si="14"/>
        <v>F0</v>
      </c>
      <c r="M88" s="96" t="str">
        <f t="shared" ca="1" si="15"/>
        <v>C2</v>
      </c>
      <c r="N88" s="96" t="str">
        <f t="shared" ca="1" si="16"/>
        <v>C2</v>
      </c>
    </row>
    <row r="89" spans="1:14" ht="45" customHeight="1" x14ac:dyDescent="0.2">
      <c r="A89" s="106" t="s">
        <v>91</v>
      </c>
      <c r="B89" s="107" t="s">
        <v>397</v>
      </c>
      <c r="C89" s="108" t="s">
        <v>187</v>
      </c>
      <c r="D89" s="109" t="s">
        <v>354</v>
      </c>
      <c r="E89" s="110"/>
      <c r="F89" s="111"/>
      <c r="G89" s="115"/>
      <c r="H89" s="113">
        <f t="shared" si="20"/>
        <v>0</v>
      </c>
      <c r="I89" s="93" t="str">
        <f t="shared" ca="1" si="13"/>
        <v>LOCKED</v>
      </c>
      <c r="J89" s="94" t="str">
        <f t="shared" si="18"/>
        <v>C001Concrete Pavements, Median Slabs, Bull-noses, and Safety MediansCW 3310-R18</v>
      </c>
      <c r="K89" s="95" t="e">
        <f>MATCH(J89,#REF!,0)</f>
        <v>#REF!</v>
      </c>
      <c r="L89" s="96" t="str">
        <f t="shared" ca="1" si="14"/>
        <v>F0</v>
      </c>
      <c r="M89" s="96" t="str">
        <f t="shared" ca="1" si="15"/>
        <v>C2</v>
      </c>
      <c r="N89" s="96" t="str">
        <f t="shared" ca="1" si="16"/>
        <v>C2</v>
      </c>
    </row>
    <row r="90" spans="1:14" ht="45" customHeight="1" x14ac:dyDescent="0.2">
      <c r="A90" s="106" t="s">
        <v>180</v>
      </c>
      <c r="B90" s="116" t="s">
        <v>140</v>
      </c>
      <c r="C90" s="108" t="s">
        <v>398</v>
      </c>
      <c r="D90" s="109" t="s">
        <v>68</v>
      </c>
      <c r="E90" s="110" t="s">
        <v>73</v>
      </c>
      <c r="F90" s="137">
        <v>1000</v>
      </c>
      <c r="G90" s="112"/>
      <c r="H90" s="113">
        <f t="shared" si="20"/>
        <v>0</v>
      </c>
      <c r="I90" s="93" t="str">
        <f t="shared" ca="1" si="13"/>
        <v/>
      </c>
      <c r="J90" s="94" t="str">
        <f t="shared" si="18"/>
        <v>C008Construction of 200 mm Type 1 Concrete Pavement - (Reinforced)m²</v>
      </c>
      <c r="K90" s="95" t="e">
        <f>MATCH(J90,#REF!,0)</f>
        <v>#REF!</v>
      </c>
      <c r="L90" s="96" t="str">
        <f t="shared" ca="1" si="14"/>
        <v>F0</v>
      </c>
      <c r="M90" s="96" t="str">
        <f t="shared" ca="1" si="15"/>
        <v>C2</v>
      </c>
      <c r="N90" s="96" t="str">
        <f t="shared" ca="1" si="16"/>
        <v>C2</v>
      </c>
    </row>
    <row r="91" spans="1:14" ht="30" customHeight="1" x14ac:dyDescent="0.2">
      <c r="A91" s="106" t="s">
        <v>158</v>
      </c>
      <c r="B91" s="107" t="s">
        <v>399</v>
      </c>
      <c r="C91" s="108" t="s">
        <v>51</v>
      </c>
      <c r="D91" s="109" t="s">
        <v>354</v>
      </c>
      <c r="E91" s="110"/>
      <c r="F91" s="111"/>
      <c r="G91" s="115"/>
      <c r="H91" s="113">
        <f t="shared" si="20"/>
        <v>0</v>
      </c>
      <c r="I91" s="93" t="str">
        <f t="shared" ca="1" si="13"/>
        <v>LOCKED</v>
      </c>
      <c r="J91" s="94" t="str">
        <f t="shared" si="18"/>
        <v>C019Concrete Pavements for Early OpeningCW 3310-R18</v>
      </c>
      <c r="K91" s="95" t="e">
        <f>MATCH(J91,#REF!,0)</f>
        <v>#REF!</v>
      </c>
      <c r="L91" s="96" t="str">
        <f t="shared" ca="1" si="14"/>
        <v>F0</v>
      </c>
      <c r="M91" s="96" t="str">
        <f t="shared" ca="1" si="15"/>
        <v>C2</v>
      </c>
      <c r="N91" s="96" t="str">
        <f t="shared" ca="1" si="16"/>
        <v>C2</v>
      </c>
    </row>
    <row r="92" spans="1:14" ht="60" customHeight="1" x14ac:dyDescent="0.2">
      <c r="A92" s="106" t="s">
        <v>328</v>
      </c>
      <c r="B92" s="116" t="s">
        <v>140</v>
      </c>
      <c r="C92" s="108" t="s">
        <v>343</v>
      </c>
      <c r="D92" s="109"/>
      <c r="E92" s="110" t="s">
        <v>73</v>
      </c>
      <c r="F92" s="137">
        <v>250</v>
      </c>
      <c r="G92" s="112"/>
      <c r="H92" s="113">
        <f t="shared" si="20"/>
        <v>0</v>
      </c>
      <c r="I92" s="93" t="str">
        <f t="shared" ca="1" si="13"/>
        <v/>
      </c>
      <c r="J92" s="94" t="str">
        <f t="shared" si="18"/>
        <v>C026-24Construction of 200 mm Type 3 Concrete Pavement for Early Opening 24 Hour (Reinforced)m²</v>
      </c>
      <c r="K92" s="95" t="e">
        <f>MATCH(J92,#REF!,0)</f>
        <v>#REF!</v>
      </c>
      <c r="L92" s="96" t="str">
        <f t="shared" ca="1" si="14"/>
        <v>F0</v>
      </c>
      <c r="M92" s="96" t="str">
        <f t="shared" ca="1" si="15"/>
        <v>C2</v>
      </c>
      <c r="N92" s="96" t="str">
        <f t="shared" ca="1" si="16"/>
        <v>C2</v>
      </c>
    </row>
    <row r="93" spans="1:14" ht="60" customHeight="1" x14ac:dyDescent="0.2">
      <c r="A93" s="106" t="s">
        <v>329</v>
      </c>
      <c r="B93" s="116" t="s">
        <v>141</v>
      </c>
      <c r="C93" s="108" t="s">
        <v>344</v>
      </c>
      <c r="D93" s="109"/>
      <c r="E93" s="110" t="s">
        <v>73</v>
      </c>
      <c r="F93" s="137">
        <v>300</v>
      </c>
      <c r="G93" s="112"/>
      <c r="H93" s="113">
        <f t="shared" si="20"/>
        <v>0</v>
      </c>
      <c r="I93" s="93" t="str">
        <f t="shared" ca="1" si="13"/>
        <v/>
      </c>
      <c r="J93" s="94" t="str">
        <f t="shared" si="18"/>
        <v>C026-72Construction of 200 mm Type 4 Concrete Pavement for Early Opening 72 Hour (Reinforced)m²</v>
      </c>
      <c r="K93" s="95" t="e">
        <f>MATCH(J93,#REF!,0)</f>
        <v>#REF!</v>
      </c>
      <c r="L93" s="96" t="str">
        <f t="shared" ca="1" si="14"/>
        <v>F0</v>
      </c>
      <c r="M93" s="96" t="str">
        <f t="shared" ca="1" si="15"/>
        <v>C2</v>
      </c>
      <c r="N93" s="96" t="str">
        <f t="shared" ca="1" si="16"/>
        <v>C2</v>
      </c>
    </row>
    <row r="94" spans="1:14" ht="30" customHeight="1" x14ac:dyDescent="0.2">
      <c r="A94" s="120"/>
      <c r="B94" s="101"/>
      <c r="C94" s="121" t="s">
        <v>86</v>
      </c>
      <c r="D94" s="103"/>
      <c r="E94" s="110"/>
      <c r="F94" s="111"/>
      <c r="G94" s="115"/>
      <c r="H94" s="113">
        <f t="shared" si="20"/>
        <v>0</v>
      </c>
      <c r="I94" s="93" t="str">
        <f t="shared" ca="1" si="13"/>
        <v>LOCKED</v>
      </c>
      <c r="J94" s="94" t="str">
        <f t="shared" si="18"/>
        <v>JOINT AND CRACK SEALING</v>
      </c>
      <c r="K94" s="95" t="e">
        <f>MATCH(J94,#REF!,0)</f>
        <v>#REF!</v>
      </c>
      <c r="L94" s="96" t="str">
        <f t="shared" ca="1" si="14"/>
        <v>F0</v>
      </c>
      <c r="M94" s="96" t="str">
        <f t="shared" ca="1" si="15"/>
        <v>C2</v>
      </c>
      <c r="N94" s="96" t="str">
        <f t="shared" ca="1" si="16"/>
        <v>C2</v>
      </c>
    </row>
    <row r="95" spans="1:14" ht="30" customHeight="1" x14ac:dyDescent="0.2">
      <c r="A95" s="106" t="s">
        <v>205</v>
      </c>
      <c r="B95" s="107" t="s">
        <v>400</v>
      </c>
      <c r="C95" s="108" t="s">
        <v>29</v>
      </c>
      <c r="D95" s="109" t="s">
        <v>243</v>
      </c>
      <c r="E95" s="110" t="s">
        <v>77</v>
      </c>
      <c r="F95" s="137">
        <v>7500</v>
      </c>
      <c r="G95" s="112"/>
      <c r="H95" s="113">
        <f>ROUND(G95*F95,2)</f>
        <v>0</v>
      </c>
      <c r="I95" s="93" t="str">
        <f t="shared" ca="1" si="13"/>
        <v/>
      </c>
      <c r="J95" s="94" t="str">
        <f t="shared" si="18"/>
        <v>D006Reflective Crack MaintenanceCW 3250-R7m</v>
      </c>
      <c r="K95" s="95" t="e">
        <f>MATCH(J95,#REF!,0)</f>
        <v>#REF!</v>
      </c>
      <c r="L95" s="96" t="str">
        <f t="shared" ca="1" si="14"/>
        <v>F0</v>
      </c>
      <c r="M95" s="96" t="str">
        <f t="shared" ca="1" si="15"/>
        <v>C2</v>
      </c>
      <c r="N95" s="96" t="str">
        <f t="shared" ca="1" si="16"/>
        <v>C2</v>
      </c>
    </row>
    <row r="96" spans="1:14" ht="45" customHeight="1" x14ac:dyDescent="0.2">
      <c r="A96" s="120"/>
      <c r="B96" s="143"/>
      <c r="C96" s="121" t="s">
        <v>87</v>
      </c>
      <c r="D96" s="103"/>
      <c r="E96" s="110"/>
      <c r="F96" s="111"/>
      <c r="G96" s="115"/>
      <c r="H96" s="113">
        <f t="shared" ref="H96:H97" si="21">ROUND(G96*F96,2)</f>
        <v>0</v>
      </c>
      <c r="I96" s="93" t="str">
        <f t="shared" ca="1" si="13"/>
        <v>LOCKED</v>
      </c>
      <c r="J96" s="94" t="str">
        <f t="shared" si="18"/>
        <v>ASSOCIATED DRAINAGE AND UNDERGROUND WORKS</v>
      </c>
      <c r="K96" s="95" t="e">
        <f>MATCH(J96,#REF!,0)</f>
        <v>#REF!</v>
      </c>
      <c r="L96" s="96" t="str">
        <f t="shared" ca="1" si="14"/>
        <v>F0</v>
      </c>
      <c r="M96" s="96" t="str">
        <f t="shared" ca="1" si="15"/>
        <v>C2</v>
      </c>
      <c r="N96" s="96" t="str">
        <f t="shared" ca="1" si="16"/>
        <v>C2</v>
      </c>
    </row>
    <row r="97" spans="1:14" ht="30" customHeight="1" x14ac:dyDescent="0.2">
      <c r="A97" s="106" t="s">
        <v>92</v>
      </c>
      <c r="B97" s="107" t="s">
        <v>401</v>
      </c>
      <c r="C97" s="108" t="s">
        <v>166</v>
      </c>
      <c r="D97" s="109" t="s">
        <v>5</v>
      </c>
      <c r="E97" s="110"/>
      <c r="F97" s="111"/>
      <c r="G97" s="115"/>
      <c r="H97" s="113">
        <f t="shared" si="21"/>
        <v>0</v>
      </c>
      <c r="I97" s="93" t="str">
        <f t="shared" ca="1" si="13"/>
        <v>LOCKED</v>
      </c>
      <c r="J97" s="94" t="str">
        <f t="shared" si="18"/>
        <v>E003Catch BasinCW 2130-R12</v>
      </c>
      <c r="K97" s="95" t="e">
        <f>MATCH(J97,#REF!,0)</f>
        <v>#REF!</v>
      </c>
      <c r="L97" s="96" t="str">
        <f t="shared" ca="1" si="14"/>
        <v>F0</v>
      </c>
      <c r="M97" s="96" t="str">
        <f t="shared" ca="1" si="15"/>
        <v>C2</v>
      </c>
      <c r="N97" s="96" t="str">
        <f t="shared" ca="1" si="16"/>
        <v>C2</v>
      </c>
    </row>
    <row r="98" spans="1:14" ht="30" customHeight="1" x14ac:dyDescent="0.2">
      <c r="A98" s="106" t="s">
        <v>300</v>
      </c>
      <c r="B98" s="116" t="s">
        <v>140</v>
      </c>
      <c r="C98" s="108" t="s">
        <v>292</v>
      </c>
      <c r="D98" s="109"/>
      <c r="E98" s="110" t="s">
        <v>76</v>
      </c>
      <c r="F98" s="137">
        <v>19</v>
      </c>
      <c r="G98" s="112"/>
      <c r="H98" s="113">
        <f>ROUND(G98*F98,2)</f>
        <v>0</v>
      </c>
      <c r="I98" s="93" t="str">
        <f t="shared" ca="1" si="13"/>
        <v/>
      </c>
      <c r="J98" s="94" t="str">
        <f t="shared" si="18"/>
        <v>E004ASD-024, 1800 mm deepeach</v>
      </c>
      <c r="K98" s="95" t="e">
        <f>MATCH(J98,#REF!,0)</f>
        <v>#REF!</v>
      </c>
      <c r="L98" s="96" t="str">
        <f t="shared" ca="1" si="14"/>
        <v>F0</v>
      </c>
      <c r="M98" s="96" t="str">
        <f t="shared" ca="1" si="15"/>
        <v>C2</v>
      </c>
      <c r="N98" s="96" t="str">
        <f t="shared" ca="1" si="16"/>
        <v>C2</v>
      </c>
    </row>
    <row r="99" spans="1:14" ht="30" customHeight="1" x14ac:dyDescent="0.2">
      <c r="A99" s="106" t="s">
        <v>301</v>
      </c>
      <c r="B99" s="116" t="s">
        <v>141</v>
      </c>
      <c r="C99" s="108" t="s">
        <v>293</v>
      </c>
      <c r="D99" s="109"/>
      <c r="E99" s="110" t="s">
        <v>76</v>
      </c>
      <c r="F99" s="137">
        <v>1</v>
      </c>
      <c r="G99" s="112"/>
      <c r="H99" s="113">
        <f>ROUND(G99*F99,2)</f>
        <v>0</v>
      </c>
      <c r="I99" s="93" t="str">
        <f t="shared" ca="1" si="13"/>
        <v/>
      </c>
      <c r="J99" s="94" t="str">
        <f t="shared" si="18"/>
        <v>E005ASD-025, 1800 mm deepeach</v>
      </c>
      <c r="K99" s="95" t="e">
        <f>MATCH(J99,#REF!,0)</f>
        <v>#REF!</v>
      </c>
      <c r="L99" s="96" t="str">
        <f t="shared" ca="1" si="14"/>
        <v>F0</v>
      </c>
      <c r="M99" s="96" t="str">
        <f t="shared" ca="1" si="15"/>
        <v>C2</v>
      </c>
      <c r="N99" s="96" t="str">
        <f t="shared" ca="1" si="16"/>
        <v>C2</v>
      </c>
    </row>
    <row r="100" spans="1:14" ht="30" customHeight="1" x14ac:dyDescent="0.2">
      <c r="A100" s="106" t="s">
        <v>93</v>
      </c>
      <c r="B100" s="107" t="s">
        <v>402</v>
      </c>
      <c r="C100" s="108" t="s">
        <v>167</v>
      </c>
      <c r="D100" s="109" t="s">
        <v>5</v>
      </c>
      <c r="E100" s="110"/>
      <c r="F100" s="111"/>
      <c r="G100" s="115"/>
      <c r="H100" s="113">
        <f t="shared" ref="H100" si="22">ROUND(G100*F100,2)</f>
        <v>0</v>
      </c>
      <c r="I100" s="93" t="str">
        <f t="shared" ca="1" si="13"/>
        <v>LOCKED</v>
      </c>
      <c r="J100" s="94" t="str">
        <f t="shared" si="18"/>
        <v>E006Catch PitCW 2130-R12</v>
      </c>
      <c r="K100" s="95" t="e">
        <f>MATCH(J100,#REF!,0)</f>
        <v>#REF!</v>
      </c>
      <c r="L100" s="96" t="str">
        <f t="shared" ca="1" si="14"/>
        <v>F0</v>
      </c>
      <c r="M100" s="96" t="str">
        <f t="shared" ca="1" si="15"/>
        <v>C2</v>
      </c>
      <c r="N100" s="96" t="str">
        <f t="shared" ca="1" si="16"/>
        <v>C2</v>
      </c>
    </row>
    <row r="101" spans="1:14" ht="30" customHeight="1" x14ac:dyDescent="0.2">
      <c r="A101" s="106" t="s">
        <v>94</v>
      </c>
      <c r="B101" s="116" t="s">
        <v>140</v>
      </c>
      <c r="C101" s="108" t="s">
        <v>168</v>
      </c>
      <c r="D101" s="109"/>
      <c r="E101" s="110" t="s">
        <v>76</v>
      </c>
      <c r="F101" s="137">
        <v>15</v>
      </c>
      <c r="G101" s="112"/>
      <c r="H101" s="113">
        <f>ROUND(G101*F101,2)</f>
        <v>0</v>
      </c>
      <c r="I101" s="93" t="str">
        <f t="shared" ca="1" si="13"/>
        <v/>
      </c>
      <c r="J101" s="94" t="str">
        <f t="shared" si="18"/>
        <v>E007SD-023each</v>
      </c>
      <c r="K101" s="95" t="e">
        <f>MATCH(J101,#REF!,0)</f>
        <v>#REF!</v>
      </c>
      <c r="L101" s="96" t="str">
        <f t="shared" ca="1" si="14"/>
        <v>F0</v>
      </c>
      <c r="M101" s="96" t="str">
        <f t="shared" ca="1" si="15"/>
        <v>C2</v>
      </c>
      <c r="N101" s="96" t="str">
        <f t="shared" ca="1" si="16"/>
        <v>C2</v>
      </c>
    </row>
    <row r="102" spans="1:14" ht="30" customHeight="1" x14ac:dyDescent="0.2">
      <c r="A102" s="106" t="s">
        <v>95</v>
      </c>
      <c r="B102" s="107" t="s">
        <v>403</v>
      </c>
      <c r="C102" s="108" t="s">
        <v>169</v>
      </c>
      <c r="D102" s="109" t="s">
        <v>5</v>
      </c>
      <c r="E102" s="110"/>
      <c r="F102" s="111"/>
      <c r="G102" s="115"/>
      <c r="H102" s="113">
        <f t="shared" ref="H102:H103" si="23">ROUND(G102*F102,2)</f>
        <v>0</v>
      </c>
      <c r="I102" s="93" t="str">
        <f t="shared" ca="1" si="13"/>
        <v>LOCKED</v>
      </c>
      <c r="J102" s="94" t="str">
        <f t="shared" si="18"/>
        <v>E008Sewer ServiceCW 2130-R12</v>
      </c>
      <c r="K102" s="95" t="e">
        <f>MATCH(J102,#REF!,0)</f>
        <v>#REF!</v>
      </c>
      <c r="L102" s="96" t="str">
        <f t="shared" ca="1" si="14"/>
        <v>F0</v>
      </c>
      <c r="M102" s="96" t="str">
        <f t="shared" ca="1" si="15"/>
        <v>C2</v>
      </c>
      <c r="N102" s="96" t="str">
        <f t="shared" ca="1" si="16"/>
        <v>C2</v>
      </c>
    </row>
    <row r="103" spans="1:14" ht="30" customHeight="1" x14ac:dyDescent="0.2">
      <c r="A103" s="106" t="s">
        <v>10</v>
      </c>
      <c r="B103" s="116" t="s">
        <v>140</v>
      </c>
      <c r="C103" s="108" t="s">
        <v>404</v>
      </c>
      <c r="D103" s="109"/>
      <c r="E103" s="110"/>
      <c r="F103" s="111"/>
      <c r="G103" s="115"/>
      <c r="H103" s="113">
        <f t="shared" si="23"/>
        <v>0</v>
      </c>
      <c r="I103" s="93" t="str">
        <f t="shared" ca="1" si="13"/>
        <v>LOCKED</v>
      </c>
      <c r="J103" s="94" t="str">
        <f t="shared" si="18"/>
        <v>E009250 mm, PVC</v>
      </c>
      <c r="K103" s="95" t="e">
        <f>MATCH(J103,#REF!,0)</f>
        <v>#REF!</v>
      </c>
      <c r="L103" s="96" t="str">
        <f t="shared" ca="1" si="14"/>
        <v>F0</v>
      </c>
      <c r="M103" s="96" t="str">
        <f t="shared" ca="1" si="15"/>
        <v>C2</v>
      </c>
      <c r="N103" s="96" t="str">
        <f t="shared" ca="1" si="16"/>
        <v>C2</v>
      </c>
    </row>
    <row r="104" spans="1:14" ht="45" customHeight="1" x14ac:dyDescent="0.2">
      <c r="A104" s="106" t="s">
        <v>11</v>
      </c>
      <c r="B104" s="138" t="s">
        <v>224</v>
      </c>
      <c r="C104" s="108" t="s">
        <v>405</v>
      </c>
      <c r="D104" s="109"/>
      <c r="E104" s="110" t="s">
        <v>77</v>
      </c>
      <c r="F104" s="137">
        <v>110</v>
      </c>
      <c r="G104" s="112"/>
      <c r="H104" s="113">
        <f>ROUND(G104*F104,2)</f>
        <v>0</v>
      </c>
      <c r="I104" s="93" t="str">
        <f t="shared" ca="1" si="13"/>
        <v/>
      </c>
      <c r="J104" s="94" t="str">
        <f t="shared" si="18"/>
        <v>E010In a Trench, Class B Sand Bedding, Class 3 Backfillm</v>
      </c>
      <c r="K104" s="95" t="e">
        <f>MATCH(J104,#REF!,0)</f>
        <v>#REF!</v>
      </c>
      <c r="L104" s="96" t="str">
        <f t="shared" ca="1" si="14"/>
        <v>F0</v>
      </c>
      <c r="M104" s="96" t="str">
        <f t="shared" ca="1" si="15"/>
        <v>C2</v>
      </c>
      <c r="N104" s="96" t="str">
        <f t="shared" ca="1" si="16"/>
        <v>C2</v>
      </c>
    </row>
    <row r="105" spans="1:14" ht="45" customHeight="1" x14ac:dyDescent="0.2">
      <c r="A105" s="106" t="s">
        <v>12</v>
      </c>
      <c r="B105" s="138" t="s">
        <v>226</v>
      </c>
      <c r="C105" s="108" t="s">
        <v>406</v>
      </c>
      <c r="D105" s="109"/>
      <c r="E105" s="110" t="s">
        <v>77</v>
      </c>
      <c r="F105" s="137">
        <v>50</v>
      </c>
      <c r="G105" s="112"/>
      <c r="H105" s="113">
        <f>ROUND(G105*F105,2)</f>
        <v>0</v>
      </c>
      <c r="I105" s="93" t="str">
        <f t="shared" ca="1" si="13"/>
        <v/>
      </c>
      <c r="J105" s="94" t="str">
        <f t="shared" si="18"/>
        <v>E011Trenchless Installation, Class B Sand Bedding, Class 3 Backfillm</v>
      </c>
      <c r="K105" s="95" t="e">
        <f>MATCH(J105,#REF!,0)</f>
        <v>#REF!</v>
      </c>
      <c r="L105" s="96" t="str">
        <f t="shared" ca="1" si="14"/>
        <v>F0</v>
      </c>
      <c r="M105" s="96" t="str">
        <f t="shared" ca="1" si="15"/>
        <v>C2</v>
      </c>
      <c r="N105" s="96" t="str">
        <f t="shared" ca="1" si="16"/>
        <v>C2</v>
      </c>
    </row>
    <row r="106" spans="1:14" ht="30" customHeight="1" x14ac:dyDescent="0.2">
      <c r="A106" s="106" t="s">
        <v>13</v>
      </c>
      <c r="B106" s="107" t="s">
        <v>407</v>
      </c>
      <c r="C106" s="108" t="s">
        <v>216</v>
      </c>
      <c r="D106" s="109" t="s">
        <v>5</v>
      </c>
      <c r="E106" s="110" t="s">
        <v>77</v>
      </c>
      <c r="F106" s="137">
        <v>90</v>
      </c>
      <c r="G106" s="112"/>
      <c r="H106" s="113">
        <f>ROUND(G106*F106,2)</f>
        <v>0</v>
      </c>
      <c r="I106" s="93" t="str">
        <f t="shared" ca="1" si="13"/>
        <v/>
      </c>
      <c r="J106" s="94" t="str">
        <f t="shared" si="18"/>
        <v>E012Drainage Connection PipeCW 2130-R12m</v>
      </c>
      <c r="K106" s="95" t="e">
        <f>MATCH(J106,#REF!,0)</f>
        <v>#REF!</v>
      </c>
      <c r="L106" s="96" t="str">
        <f t="shared" ca="1" si="14"/>
        <v>F0</v>
      </c>
      <c r="M106" s="96" t="str">
        <f t="shared" ca="1" si="15"/>
        <v>C2</v>
      </c>
      <c r="N106" s="96" t="str">
        <f t="shared" ca="1" si="16"/>
        <v>C2</v>
      </c>
    </row>
    <row r="107" spans="1:14" ht="30" customHeight="1" x14ac:dyDescent="0.2">
      <c r="A107" s="106" t="s">
        <v>14</v>
      </c>
      <c r="B107" s="107" t="s">
        <v>408</v>
      </c>
      <c r="C107" s="2" t="s">
        <v>302</v>
      </c>
      <c r="D107" s="3" t="s">
        <v>303</v>
      </c>
      <c r="E107" s="110"/>
      <c r="F107" s="111"/>
      <c r="G107" s="115"/>
      <c r="H107" s="113">
        <f t="shared" ref="H107:H110" si="24">ROUND(G107*F107,2)</f>
        <v>0</v>
      </c>
      <c r="I107" s="93" t="str">
        <f t="shared" ca="1" si="13"/>
        <v>LOCKED</v>
      </c>
      <c r="J107" s="94" t="str">
        <f t="shared" si="18"/>
        <v>E023Frames &amp; CoversCW 3210-R8</v>
      </c>
      <c r="K107" s="95" t="e">
        <f>MATCH(J107,#REF!,0)</f>
        <v>#REF!</v>
      </c>
      <c r="L107" s="96" t="str">
        <f t="shared" ca="1" si="14"/>
        <v>F0</v>
      </c>
      <c r="M107" s="96" t="str">
        <f t="shared" ca="1" si="15"/>
        <v>C2</v>
      </c>
      <c r="N107" s="96" t="str">
        <f t="shared" ca="1" si="16"/>
        <v>C2</v>
      </c>
    </row>
    <row r="108" spans="1:14" ht="45" customHeight="1" x14ac:dyDescent="0.2">
      <c r="A108" s="106" t="s">
        <v>15</v>
      </c>
      <c r="B108" s="116" t="s">
        <v>140</v>
      </c>
      <c r="C108" s="4" t="s">
        <v>330</v>
      </c>
      <c r="D108" s="109"/>
      <c r="E108" s="110" t="s">
        <v>76</v>
      </c>
      <c r="F108" s="137">
        <v>15</v>
      </c>
      <c r="G108" s="112"/>
      <c r="H108" s="113">
        <f t="shared" si="24"/>
        <v>0</v>
      </c>
      <c r="I108" s="93" t="str">
        <f t="shared" ca="1" si="13"/>
        <v/>
      </c>
      <c r="J108" s="94" t="str">
        <f t="shared" si="18"/>
        <v>E024AP-006 - Standard Frame for Manhole and Catch Basineach</v>
      </c>
      <c r="K108" s="95" t="e">
        <f>MATCH(J108,#REF!,0)</f>
        <v>#REF!</v>
      </c>
      <c r="L108" s="96" t="str">
        <f t="shared" ca="1" si="14"/>
        <v>F0</v>
      </c>
      <c r="M108" s="96" t="str">
        <f t="shared" ca="1" si="15"/>
        <v>C2</v>
      </c>
      <c r="N108" s="96" t="str">
        <f t="shared" ca="1" si="16"/>
        <v>C2</v>
      </c>
    </row>
    <row r="109" spans="1:14" ht="45" customHeight="1" x14ac:dyDescent="0.2">
      <c r="A109" s="106" t="s">
        <v>16</v>
      </c>
      <c r="B109" s="116" t="s">
        <v>141</v>
      </c>
      <c r="C109" s="4" t="s">
        <v>331</v>
      </c>
      <c r="D109" s="109"/>
      <c r="E109" s="110" t="s">
        <v>76</v>
      </c>
      <c r="F109" s="137">
        <v>15</v>
      </c>
      <c r="G109" s="112"/>
      <c r="H109" s="113">
        <f t="shared" si="24"/>
        <v>0</v>
      </c>
      <c r="I109" s="93" t="str">
        <f t="shared" ca="1" si="13"/>
        <v/>
      </c>
      <c r="J109" s="94" t="str">
        <f t="shared" si="18"/>
        <v>E025AP-007 - Standard Solid Cover for Standard Frameeach</v>
      </c>
      <c r="K109" s="95" t="e">
        <f>MATCH(J109,#REF!,0)</f>
        <v>#REF!</v>
      </c>
      <c r="L109" s="96" t="str">
        <f t="shared" ca="1" si="14"/>
        <v>F0</v>
      </c>
      <c r="M109" s="96" t="str">
        <f t="shared" ca="1" si="15"/>
        <v>C2</v>
      </c>
      <c r="N109" s="96" t="str">
        <f t="shared" ca="1" si="16"/>
        <v>C2</v>
      </c>
    </row>
    <row r="110" spans="1:14" ht="30" customHeight="1" x14ac:dyDescent="0.2">
      <c r="A110" s="106" t="s">
        <v>17</v>
      </c>
      <c r="B110" s="107" t="s">
        <v>409</v>
      </c>
      <c r="C110" s="144" t="s">
        <v>170</v>
      </c>
      <c r="D110" s="109" t="s">
        <v>5</v>
      </c>
      <c r="E110" s="110"/>
      <c r="F110" s="111"/>
      <c r="G110" s="115"/>
      <c r="H110" s="113">
        <f t="shared" si="24"/>
        <v>0</v>
      </c>
      <c r="I110" s="93" t="str">
        <f t="shared" ca="1" si="13"/>
        <v>LOCKED</v>
      </c>
      <c r="J110" s="94" t="str">
        <f t="shared" si="18"/>
        <v>E032Connecting to Existing ManholeCW 2130-R12</v>
      </c>
      <c r="K110" s="95" t="e">
        <f>MATCH(J110,#REF!,0)</f>
        <v>#REF!</v>
      </c>
      <c r="L110" s="96" t="str">
        <f t="shared" ca="1" si="14"/>
        <v>F0</v>
      </c>
      <c r="M110" s="96" t="str">
        <f t="shared" ca="1" si="15"/>
        <v>C2</v>
      </c>
      <c r="N110" s="96" t="str">
        <f t="shared" ca="1" si="16"/>
        <v>C2</v>
      </c>
    </row>
    <row r="111" spans="1:14" s="135" customFormat="1" ht="30" customHeight="1" x14ac:dyDescent="0.2">
      <c r="A111" s="145" t="s">
        <v>18</v>
      </c>
      <c r="B111" s="124" t="s">
        <v>140</v>
      </c>
      <c r="C111" s="146" t="s">
        <v>294</v>
      </c>
      <c r="D111" s="126"/>
      <c r="E111" s="127" t="s">
        <v>76</v>
      </c>
      <c r="F111" s="142">
        <v>8</v>
      </c>
      <c r="G111" s="129"/>
      <c r="H111" s="130">
        <f>ROUND(G111*F111,2)</f>
        <v>0</v>
      </c>
      <c r="I111" s="131" t="str">
        <f t="shared" ca="1" si="13"/>
        <v/>
      </c>
      <c r="J111" s="132" t="str">
        <f t="shared" si="18"/>
        <v>E033250 mm Catch Basin Leadeach</v>
      </c>
      <c r="K111" s="133" t="e">
        <f>MATCH(J111,#REF!,0)</f>
        <v>#REF!</v>
      </c>
      <c r="L111" s="134" t="str">
        <f t="shared" ca="1" si="14"/>
        <v>F0</v>
      </c>
      <c r="M111" s="134" t="str">
        <f t="shared" ca="1" si="15"/>
        <v>C2</v>
      </c>
      <c r="N111" s="134" t="str">
        <f t="shared" ca="1" si="16"/>
        <v>C2</v>
      </c>
    </row>
    <row r="112" spans="1:14" ht="30" customHeight="1" x14ac:dyDescent="0.2">
      <c r="A112" s="106" t="s">
        <v>19</v>
      </c>
      <c r="B112" s="107" t="s">
        <v>410</v>
      </c>
      <c r="C112" s="144" t="s">
        <v>171</v>
      </c>
      <c r="D112" s="109" t="s">
        <v>5</v>
      </c>
      <c r="E112" s="110"/>
      <c r="F112" s="111"/>
      <c r="G112" s="115"/>
      <c r="H112" s="113">
        <f t="shared" ref="H112" si="25">ROUND(G112*F112,2)</f>
        <v>0</v>
      </c>
      <c r="I112" s="93" t="str">
        <f t="shared" ca="1" si="13"/>
        <v>LOCKED</v>
      </c>
      <c r="J112" s="94" t="str">
        <f t="shared" si="18"/>
        <v>E034Connecting to Existing Catch BasinCW 2130-R12</v>
      </c>
      <c r="K112" s="95" t="e">
        <f>MATCH(J112,#REF!,0)</f>
        <v>#REF!</v>
      </c>
      <c r="L112" s="96" t="str">
        <f t="shared" ca="1" si="14"/>
        <v>F0</v>
      </c>
      <c r="M112" s="96" t="str">
        <f t="shared" ca="1" si="15"/>
        <v>C2</v>
      </c>
      <c r="N112" s="96" t="str">
        <f t="shared" ca="1" si="16"/>
        <v>C2</v>
      </c>
    </row>
    <row r="113" spans="1:14" ht="30" customHeight="1" x14ac:dyDescent="0.2">
      <c r="A113" s="106" t="s">
        <v>20</v>
      </c>
      <c r="B113" s="116" t="s">
        <v>140</v>
      </c>
      <c r="C113" s="144" t="s">
        <v>295</v>
      </c>
      <c r="D113" s="109"/>
      <c r="E113" s="110" t="s">
        <v>76</v>
      </c>
      <c r="F113" s="137">
        <v>13</v>
      </c>
      <c r="G113" s="112"/>
      <c r="H113" s="113">
        <f>ROUND(G113*F113,2)</f>
        <v>0</v>
      </c>
      <c r="I113" s="93" t="str">
        <f t="shared" ca="1" si="13"/>
        <v/>
      </c>
      <c r="J113" s="94" t="str">
        <f t="shared" si="18"/>
        <v>E035250 mm Drainage Connection Pipeeach</v>
      </c>
      <c r="K113" s="95" t="e">
        <f>MATCH(J113,#REF!,0)</f>
        <v>#REF!</v>
      </c>
      <c r="L113" s="96" t="str">
        <f t="shared" ca="1" si="14"/>
        <v>F0</v>
      </c>
      <c r="M113" s="96" t="str">
        <f t="shared" ca="1" si="15"/>
        <v>C2</v>
      </c>
      <c r="N113" s="96" t="str">
        <f t="shared" ca="1" si="16"/>
        <v>C2</v>
      </c>
    </row>
    <row r="114" spans="1:14" ht="30" customHeight="1" x14ac:dyDescent="0.2">
      <c r="A114" s="106" t="s">
        <v>21</v>
      </c>
      <c r="B114" s="107" t="s">
        <v>411</v>
      </c>
      <c r="C114" s="144" t="s">
        <v>172</v>
      </c>
      <c r="D114" s="109" t="s">
        <v>5</v>
      </c>
      <c r="E114" s="110"/>
      <c r="F114" s="111"/>
      <c r="G114" s="115"/>
      <c r="H114" s="113">
        <f t="shared" ref="H114:H126" si="26">ROUND(G114*F114,2)</f>
        <v>0</v>
      </c>
      <c r="I114" s="93" t="str">
        <f t="shared" ca="1" si="13"/>
        <v>LOCKED</v>
      </c>
      <c r="J114" s="94" t="str">
        <f t="shared" si="18"/>
        <v>E036Connecting to Existing SewerCW 2130-R12</v>
      </c>
      <c r="K114" s="95" t="e">
        <f>MATCH(J114,#REF!,0)</f>
        <v>#REF!</v>
      </c>
      <c r="L114" s="96" t="str">
        <f t="shared" ca="1" si="14"/>
        <v>F0</v>
      </c>
      <c r="M114" s="96" t="str">
        <f t="shared" ca="1" si="15"/>
        <v>C2</v>
      </c>
      <c r="N114" s="96" t="str">
        <f t="shared" ca="1" si="16"/>
        <v>C2</v>
      </c>
    </row>
    <row r="115" spans="1:14" ht="30" customHeight="1" x14ac:dyDescent="0.2">
      <c r="A115" s="106" t="s">
        <v>22</v>
      </c>
      <c r="B115" s="116" t="s">
        <v>140</v>
      </c>
      <c r="C115" s="144" t="s">
        <v>412</v>
      </c>
      <c r="D115" s="109"/>
      <c r="E115" s="110"/>
      <c r="F115" s="111"/>
      <c r="G115" s="115"/>
      <c r="H115" s="113">
        <f t="shared" si="26"/>
        <v>0</v>
      </c>
      <c r="I115" s="93" t="str">
        <f t="shared" ca="1" si="13"/>
        <v>LOCKED</v>
      </c>
      <c r="J115" s="94" t="str">
        <f t="shared" si="18"/>
        <v>E037250 mm (PVC) Connecting Pipe</v>
      </c>
      <c r="K115" s="95" t="e">
        <f>MATCH(J115,#REF!,0)</f>
        <v>#REF!</v>
      </c>
      <c r="L115" s="96" t="str">
        <f t="shared" ca="1" si="14"/>
        <v>F0</v>
      </c>
      <c r="M115" s="96" t="str">
        <f t="shared" ca="1" si="15"/>
        <v>C2</v>
      </c>
      <c r="N115" s="96" t="str">
        <f t="shared" ca="1" si="16"/>
        <v>C2</v>
      </c>
    </row>
    <row r="116" spans="1:14" ht="45" customHeight="1" x14ac:dyDescent="0.2">
      <c r="A116" s="106" t="s">
        <v>23</v>
      </c>
      <c r="B116" s="138" t="s">
        <v>224</v>
      </c>
      <c r="C116" s="108" t="s">
        <v>413</v>
      </c>
      <c r="D116" s="109"/>
      <c r="E116" s="110" t="s">
        <v>76</v>
      </c>
      <c r="F116" s="137">
        <v>1</v>
      </c>
      <c r="G116" s="112"/>
      <c r="H116" s="113">
        <f t="shared" si="26"/>
        <v>0</v>
      </c>
      <c r="I116" s="93" t="str">
        <f t="shared" ca="1" si="13"/>
        <v/>
      </c>
      <c r="J116" s="94" t="str">
        <f t="shared" si="18"/>
        <v>E040Connecting to 450 mm Concrete Combined Sewereach</v>
      </c>
      <c r="K116" s="95" t="e">
        <f>MATCH(J116,#REF!,0)</f>
        <v>#REF!</v>
      </c>
      <c r="L116" s="96" t="str">
        <f t="shared" ca="1" si="14"/>
        <v>F0</v>
      </c>
      <c r="M116" s="96" t="str">
        <f t="shared" ca="1" si="15"/>
        <v>C2</v>
      </c>
      <c r="N116" s="96" t="str">
        <f t="shared" ca="1" si="16"/>
        <v>C2</v>
      </c>
    </row>
    <row r="117" spans="1:14" ht="45" customHeight="1" x14ac:dyDescent="0.2">
      <c r="A117" s="106" t="s">
        <v>24</v>
      </c>
      <c r="B117" s="138" t="s">
        <v>226</v>
      </c>
      <c r="C117" s="108" t="s">
        <v>414</v>
      </c>
      <c r="D117" s="109"/>
      <c r="E117" s="110" t="s">
        <v>76</v>
      </c>
      <c r="F117" s="137">
        <v>10</v>
      </c>
      <c r="G117" s="112"/>
      <c r="H117" s="113">
        <f t="shared" si="26"/>
        <v>0</v>
      </c>
      <c r="I117" s="93" t="str">
        <f t="shared" ca="1" si="13"/>
        <v/>
      </c>
      <c r="J117" s="94" t="str">
        <f t="shared" si="18"/>
        <v>E041Connecting to 800 x 1200 mm Concrete Combined Sewereach</v>
      </c>
      <c r="K117" s="95" t="e">
        <f>MATCH(J117,#REF!,0)</f>
        <v>#REF!</v>
      </c>
      <c r="L117" s="96" t="str">
        <f t="shared" ca="1" si="14"/>
        <v>F0</v>
      </c>
      <c r="M117" s="96" t="str">
        <f t="shared" ca="1" si="15"/>
        <v>C2</v>
      </c>
      <c r="N117" s="96" t="str">
        <f t="shared" ca="1" si="16"/>
        <v>C2</v>
      </c>
    </row>
    <row r="118" spans="1:14" ht="45" customHeight="1" x14ac:dyDescent="0.2">
      <c r="A118" s="106" t="s">
        <v>25</v>
      </c>
      <c r="B118" s="107" t="s">
        <v>415</v>
      </c>
      <c r="C118" s="144" t="s">
        <v>237</v>
      </c>
      <c r="D118" s="109" t="s">
        <v>5</v>
      </c>
      <c r="E118" s="110"/>
      <c r="F118" s="111"/>
      <c r="G118" s="115"/>
      <c r="H118" s="113">
        <f t="shared" si="26"/>
        <v>0</v>
      </c>
      <c r="I118" s="93" t="str">
        <f t="shared" ca="1" si="13"/>
        <v>LOCKED</v>
      </c>
      <c r="J118" s="94" t="str">
        <f t="shared" si="18"/>
        <v>E042Connecting New Sewer Service to Existing Sewer ServiceCW 2130-R12</v>
      </c>
      <c r="K118" s="95" t="e">
        <f>MATCH(J118,#REF!,0)</f>
        <v>#REF!</v>
      </c>
      <c r="L118" s="96" t="str">
        <f t="shared" ca="1" si="14"/>
        <v>F0</v>
      </c>
      <c r="M118" s="96" t="str">
        <f t="shared" ca="1" si="15"/>
        <v>C2</v>
      </c>
      <c r="N118" s="96" t="str">
        <f t="shared" ca="1" si="16"/>
        <v>C2</v>
      </c>
    </row>
    <row r="119" spans="1:14" ht="30" customHeight="1" x14ac:dyDescent="0.2">
      <c r="A119" s="106" t="s">
        <v>26</v>
      </c>
      <c r="B119" s="116" t="s">
        <v>140</v>
      </c>
      <c r="C119" s="144" t="s">
        <v>299</v>
      </c>
      <c r="D119" s="109"/>
      <c r="E119" s="110" t="s">
        <v>76</v>
      </c>
      <c r="F119" s="137">
        <v>5</v>
      </c>
      <c r="G119" s="112"/>
      <c r="H119" s="113">
        <f t="shared" si="26"/>
        <v>0</v>
      </c>
      <c r="I119" s="93" t="str">
        <f t="shared" ca="1" si="13"/>
        <v/>
      </c>
      <c r="J119" s="94" t="str">
        <f t="shared" si="18"/>
        <v>E043250 mmeach</v>
      </c>
      <c r="K119" s="95" t="e">
        <f>MATCH(J119,#REF!,0)</f>
        <v>#REF!</v>
      </c>
      <c r="L119" s="96" t="str">
        <f t="shared" ca="1" si="14"/>
        <v>F0</v>
      </c>
      <c r="M119" s="96" t="str">
        <f t="shared" ca="1" si="15"/>
        <v>C2</v>
      </c>
      <c r="N119" s="96" t="str">
        <f t="shared" ca="1" si="16"/>
        <v>C2</v>
      </c>
    </row>
    <row r="120" spans="1:14" ht="30" customHeight="1" x14ac:dyDescent="0.2">
      <c r="A120" s="106" t="s">
        <v>174</v>
      </c>
      <c r="B120" s="107" t="s">
        <v>416</v>
      </c>
      <c r="C120" s="108" t="s">
        <v>222</v>
      </c>
      <c r="D120" s="109" t="s">
        <v>5</v>
      </c>
      <c r="E120" s="110" t="s">
        <v>76</v>
      </c>
      <c r="F120" s="137">
        <v>21</v>
      </c>
      <c r="G120" s="112"/>
      <c r="H120" s="113">
        <f t="shared" si="26"/>
        <v>0</v>
      </c>
      <c r="I120" s="93" t="str">
        <f t="shared" ca="1" si="13"/>
        <v/>
      </c>
      <c r="J120" s="94" t="str">
        <f t="shared" si="18"/>
        <v>E046Removal of Existing Catch BasinsCW 2130-R12each</v>
      </c>
      <c r="K120" s="95" t="e">
        <f>MATCH(J120,#REF!,0)</f>
        <v>#REF!</v>
      </c>
      <c r="L120" s="96" t="str">
        <f t="shared" ca="1" si="14"/>
        <v>F0</v>
      </c>
      <c r="M120" s="96" t="str">
        <f t="shared" ca="1" si="15"/>
        <v>C2</v>
      </c>
      <c r="N120" s="96" t="str">
        <f t="shared" ca="1" si="16"/>
        <v>C2</v>
      </c>
    </row>
    <row r="121" spans="1:14" ht="30" customHeight="1" x14ac:dyDescent="0.2">
      <c r="A121" s="106" t="s">
        <v>175</v>
      </c>
      <c r="B121" s="107" t="s">
        <v>417</v>
      </c>
      <c r="C121" s="108" t="s">
        <v>173</v>
      </c>
      <c r="D121" s="109" t="s">
        <v>5</v>
      </c>
      <c r="E121" s="110" t="s">
        <v>76</v>
      </c>
      <c r="F121" s="137">
        <v>10</v>
      </c>
      <c r="G121" s="112"/>
      <c r="H121" s="113">
        <f t="shared" si="26"/>
        <v>0</v>
      </c>
      <c r="I121" s="93" t="str">
        <f t="shared" ca="1" si="13"/>
        <v/>
      </c>
      <c r="J121" s="94" t="str">
        <f t="shared" si="18"/>
        <v>E047Removal of Existing Catch PitCW 2130-R12each</v>
      </c>
      <c r="K121" s="95" t="e">
        <f>MATCH(J121,#REF!,0)</f>
        <v>#REF!</v>
      </c>
      <c r="L121" s="96" t="str">
        <f t="shared" ca="1" si="14"/>
        <v>F0</v>
      </c>
      <c r="M121" s="96" t="str">
        <f t="shared" ca="1" si="15"/>
        <v>C2</v>
      </c>
      <c r="N121" s="96" t="str">
        <f t="shared" ca="1" si="16"/>
        <v>C2</v>
      </c>
    </row>
    <row r="122" spans="1:14" ht="45" customHeight="1" x14ac:dyDescent="0.2">
      <c r="A122" s="106"/>
      <c r="B122" s="107" t="s">
        <v>418</v>
      </c>
      <c r="C122" s="108" t="s">
        <v>419</v>
      </c>
      <c r="D122" s="109" t="s">
        <v>5</v>
      </c>
      <c r="E122" s="110"/>
      <c r="F122" s="111"/>
      <c r="G122" s="115"/>
      <c r="H122" s="113">
        <f t="shared" si="26"/>
        <v>0</v>
      </c>
      <c r="I122" s="93" t="str">
        <f t="shared" ca="1" si="13"/>
        <v>LOCKED</v>
      </c>
      <c r="J122" s="94" t="str">
        <f t="shared" si="18"/>
        <v>Abandoning Existing Sewer Services Under PavementCW 2130-R12</v>
      </c>
      <c r="K122" s="95" t="e">
        <f>MATCH(J122,#REF!,0)</f>
        <v>#REF!</v>
      </c>
      <c r="L122" s="96" t="str">
        <f t="shared" ca="1" si="14"/>
        <v>F0</v>
      </c>
      <c r="M122" s="96" t="str">
        <f t="shared" ca="1" si="15"/>
        <v>C2</v>
      </c>
      <c r="N122" s="96" t="str">
        <f t="shared" ca="1" si="16"/>
        <v>C2</v>
      </c>
    </row>
    <row r="123" spans="1:14" ht="30" customHeight="1" x14ac:dyDescent="0.2">
      <c r="A123" s="106"/>
      <c r="B123" s="116" t="s">
        <v>140</v>
      </c>
      <c r="C123" s="108" t="s">
        <v>420</v>
      </c>
      <c r="D123" s="109" t="s">
        <v>5</v>
      </c>
      <c r="E123" s="110" t="s">
        <v>76</v>
      </c>
      <c r="F123" s="137">
        <v>22</v>
      </c>
      <c r="G123" s="112"/>
      <c r="H123" s="113">
        <f t="shared" si="26"/>
        <v>0</v>
      </c>
      <c r="I123" s="93" t="str">
        <f t="shared" ca="1" si="13"/>
        <v/>
      </c>
      <c r="J123" s="94" t="str">
        <f t="shared" si="18"/>
        <v>250 mm Pipe or SmallerCW 2130-R12each</v>
      </c>
      <c r="K123" s="95" t="e">
        <f>MATCH(J123,#REF!,0)</f>
        <v>#REF!</v>
      </c>
      <c r="L123" s="96" t="str">
        <f t="shared" ca="1" si="14"/>
        <v>F0</v>
      </c>
      <c r="M123" s="96" t="str">
        <f t="shared" ca="1" si="15"/>
        <v>C2</v>
      </c>
      <c r="N123" s="96" t="str">
        <f t="shared" ca="1" si="16"/>
        <v>C2</v>
      </c>
    </row>
    <row r="124" spans="1:14" ht="30" customHeight="1" x14ac:dyDescent="0.2">
      <c r="A124" s="106" t="s">
        <v>176</v>
      </c>
      <c r="B124" s="107" t="s">
        <v>421</v>
      </c>
      <c r="C124" s="108" t="s">
        <v>7</v>
      </c>
      <c r="D124" s="109" t="s">
        <v>5</v>
      </c>
      <c r="E124" s="110" t="s">
        <v>76</v>
      </c>
      <c r="F124" s="137">
        <v>19</v>
      </c>
      <c r="G124" s="112"/>
      <c r="H124" s="113">
        <f t="shared" si="26"/>
        <v>0</v>
      </c>
      <c r="I124" s="93" t="str">
        <f t="shared" ca="1" si="13"/>
        <v/>
      </c>
      <c r="J124" s="94" t="str">
        <f t="shared" si="18"/>
        <v>E050Abandoning Existing Drainage InletsCW 2130-R12each</v>
      </c>
      <c r="K124" s="95" t="e">
        <f>MATCH(J124,#REF!,0)</f>
        <v>#REF!</v>
      </c>
      <c r="L124" s="96" t="str">
        <f t="shared" ca="1" si="14"/>
        <v>F0</v>
      </c>
      <c r="M124" s="96" t="str">
        <f t="shared" ca="1" si="15"/>
        <v>C2</v>
      </c>
      <c r="N124" s="96" t="str">
        <f t="shared" ca="1" si="16"/>
        <v>C2</v>
      </c>
    </row>
    <row r="125" spans="1:14" ht="30" customHeight="1" x14ac:dyDescent="0.2">
      <c r="A125" s="106" t="s">
        <v>0</v>
      </c>
      <c r="B125" s="107" t="s">
        <v>422</v>
      </c>
      <c r="C125" s="108" t="s">
        <v>1</v>
      </c>
      <c r="D125" s="109" t="s">
        <v>306</v>
      </c>
      <c r="E125" s="110" t="s">
        <v>76</v>
      </c>
      <c r="F125" s="137">
        <v>17</v>
      </c>
      <c r="G125" s="112"/>
      <c r="H125" s="113">
        <f t="shared" si="26"/>
        <v>0</v>
      </c>
      <c r="I125" s="93" t="str">
        <f t="shared" ca="1" si="13"/>
        <v/>
      </c>
      <c r="J125" s="94" t="str">
        <f t="shared" si="18"/>
        <v>E050ACatch Basin CleaningCW 2140-R4each</v>
      </c>
      <c r="K125" s="95" t="e">
        <f>MATCH(J125,#REF!,0)</f>
        <v>#REF!</v>
      </c>
      <c r="L125" s="96" t="str">
        <f t="shared" ca="1" si="14"/>
        <v>F0</v>
      </c>
      <c r="M125" s="96" t="str">
        <f t="shared" ca="1" si="15"/>
        <v>C2</v>
      </c>
      <c r="N125" s="96" t="str">
        <f t="shared" ca="1" si="16"/>
        <v>C2</v>
      </c>
    </row>
    <row r="126" spans="1:14" ht="30" customHeight="1" x14ac:dyDescent="0.2">
      <c r="A126" s="120"/>
      <c r="B126" s="147"/>
      <c r="C126" s="121" t="s">
        <v>88</v>
      </c>
      <c r="D126" s="103"/>
      <c r="E126" s="110"/>
      <c r="F126" s="111"/>
      <c r="G126" s="115"/>
      <c r="H126" s="113">
        <f t="shared" si="26"/>
        <v>0</v>
      </c>
      <c r="I126" s="93" t="str">
        <f t="shared" ca="1" si="13"/>
        <v>LOCKED</v>
      </c>
      <c r="J126" s="94" t="str">
        <f t="shared" si="18"/>
        <v>ADJUSTMENTS</v>
      </c>
      <c r="K126" s="95" t="e">
        <f>MATCH(J126,#REF!,0)</f>
        <v>#REF!</v>
      </c>
      <c r="L126" s="96" t="str">
        <f t="shared" ca="1" si="14"/>
        <v>F0</v>
      </c>
      <c r="M126" s="96" t="str">
        <f t="shared" ca="1" si="15"/>
        <v>C2</v>
      </c>
      <c r="N126" s="96" t="str">
        <f t="shared" ca="1" si="16"/>
        <v>C2</v>
      </c>
    </row>
    <row r="127" spans="1:14" ht="30" customHeight="1" x14ac:dyDescent="0.2">
      <c r="A127" s="106" t="s">
        <v>96</v>
      </c>
      <c r="B127" s="107" t="s">
        <v>423</v>
      </c>
      <c r="C127" s="4" t="s">
        <v>304</v>
      </c>
      <c r="D127" s="3" t="s">
        <v>303</v>
      </c>
      <c r="E127" s="110" t="s">
        <v>76</v>
      </c>
      <c r="F127" s="137">
        <v>30</v>
      </c>
      <c r="G127" s="112"/>
      <c r="H127" s="113">
        <f>ROUND(G127*F127,2)</f>
        <v>0</v>
      </c>
      <c r="I127" s="93" t="str">
        <f t="shared" ca="1" si="13"/>
        <v/>
      </c>
      <c r="J127" s="94" t="str">
        <f t="shared" si="18"/>
        <v>F001Adjustment of Manholes/Catch Basins FramesCW 3210-R8each</v>
      </c>
      <c r="K127" s="95" t="e">
        <f>MATCH(J127,#REF!,0)</f>
        <v>#REF!</v>
      </c>
      <c r="L127" s="96" t="str">
        <f t="shared" ca="1" si="14"/>
        <v>F0</v>
      </c>
      <c r="M127" s="96" t="str">
        <f t="shared" ca="1" si="15"/>
        <v>C2</v>
      </c>
      <c r="N127" s="96" t="str">
        <f t="shared" ca="1" si="16"/>
        <v>C2</v>
      </c>
    </row>
    <row r="128" spans="1:14" ht="30" customHeight="1" x14ac:dyDescent="0.2">
      <c r="A128" s="106" t="s">
        <v>97</v>
      </c>
      <c r="B128" s="107" t="s">
        <v>424</v>
      </c>
      <c r="C128" s="108" t="s">
        <v>220</v>
      </c>
      <c r="D128" s="109" t="s">
        <v>5</v>
      </c>
      <c r="E128" s="110"/>
      <c r="F128" s="111"/>
      <c r="G128" s="115"/>
      <c r="H128" s="113">
        <f t="shared" ref="H128" si="27">ROUND(G128*F128,2)</f>
        <v>0</v>
      </c>
      <c r="I128" s="93" t="str">
        <f t="shared" ca="1" si="13"/>
        <v>LOCKED</v>
      </c>
      <c r="J128" s="94" t="str">
        <f t="shared" si="18"/>
        <v>F002Replacing Existing RisersCW 2130-R12</v>
      </c>
      <c r="K128" s="95" t="e">
        <f>MATCH(J128,#REF!,0)</f>
        <v>#REF!</v>
      </c>
      <c r="L128" s="96" t="str">
        <f t="shared" ca="1" si="14"/>
        <v>F0</v>
      </c>
      <c r="M128" s="96" t="str">
        <f t="shared" ca="1" si="15"/>
        <v>C2</v>
      </c>
      <c r="N128" s="96" t="str">
        <f t="shared" ca="1" si="16"/>
        <v>C2</v>
      </c>
    </row>
    <row r="129" spans="1:14" ht="30" customHeight="1" x14ac:dyDescent="0.2">
      <c r="A129" s="106" t="s">
        <v>221</v>
      </c>
      <c r="B129" s="116" t="s">
        <v>140</v>
      </c>
      <c r="C129" s="108" t="s">
        <v>223</v>
      </c>
      <c r="D129" s="109"/>
      <c r="E129" s="110" t="s">
        <v>78</v>
      </c>
      <c r="F129" s="148">
        <v>2.5</v>
      </c>
      <c r="G129" s="112"/>
      <c r="H129" s="113">
        <f>ROUND(G129*F129,2)</f>
        <v>0</v>
      </c>
      <c r="I129" s="93" t="str">
        <f t="shared" ca="1" si="13"/>
        <v/>
      </c>
      <c r="J129" s="94" t="str">
        <f t="shared" si="18"/>
        <v>F002APre-cast Concrete Risersvert. m</v>
      </c>
      <c r="K129" s="95" t="e">
        <f>MATCH(J129,#REF!,0)</f>
        <v>#REF!</v>
      </c>
      <c r="L129" s="96" t="str">
        <f t="shared" ca="1" si="14"/>
        <v>F2</v>
      </c>
      <c r="M129" s="96" t="str">
        <f t="shared" ca="1" si="15"/>
        <v>C2</v>
      </c>
      <c r="N129" s="96" t="str">
        <f t="shared" ca="1" si="16"/>
        <v>C2</v>
      </c>
    </row>
    <row r="130" spans="1:14" ht="30" customHeight="1" x14ac:dyDescent="0.2">
      <c r="A130" s="106" t="s">
        <v>98</v>
      </c>
      <c r="B130" s="107" t="s">
        <v>425</v>
      </c>
      <c r="C130" s="4" t="s">
        <v>332</v>
      </c>
      <c r="D130" s="3" t="s">
        <v>303</v>
      </c>
      <c r="E130" s="110"/>
      <c r="F130" s="111"/>
      <c r="G130" s="115"/>
      <c r="H130" s="113">
        <f t="shared" ref="H130:H140" si="28">ROUND(G130*F130,2)</f>
        <v>0</v>
      </c>
      <c r="I130" s="93" t="str">
        <f t="shared" ca="1" si="13"/>
        <v>LOCKED</v>
      </c>
      <c r="J130" s="94" t="str">
        <f t="shared" si="18"/>
        <v>F003Lifter Rings (AP-010)CW 3210-R8</v>
      </c>
      <c r="K130" s="95" t="e">
        <f>MATCH(J130,#REF!,0)</f>
        <v>#REF!</v>
      </c>
      <c r="L130" s="96" t="str">
        <f t="shared" ca="1" si="14"/>
        <v>F0</v>
      </c>
      <c r="M130" s="96" t="str">
        <f t="shared" ca="1" si="15"/>
        <v>C2</v>
      </c>
      <c r="N130" s="96" t="str">
        <f t="shared" ca="1" si="16"/>
        <v>C2</v>
      </c>
    </row>
    <row r="131" spans="1:14" ht="30" customHeight="1" x14ac:dyDescent="0.2">
      <c r="A131" s="106" t="s">
        <v>99</v>
      </c>
      <c r="B131" s="116" t="s">
        <v>140</v>
      </c>
      <c r="C131" s="108" t="s">
        <v>275</v>
      </c>
      <c r="D131" s="109"/>
      <c r="E131" s="110" t="s">
        <v>76</v>
      </c>
      <c r="F131" s="137">
        <v>1</v>
      </c>
      <c r="G131" s="112"/>
      <c r="H131" s="113">
        <f t="shared" si="28"/>
        <v>0</v>
      </c>
      <c r="I131" s="93" t="str">
        <f t="shared" ca="1" si="13"/>
        <v/>
      </c>
      <c r="J131" s="94" t="str">
        <f t="shared" si="18"/>
        <v>F00438 mmeach</v>
      </c>
      <c r="K131" s="95" t="e">
        <f>MATCH(J131,#REF!,0)</f>
        <v>#REF!</v>
      </c>
      <c r="L131" s="96" t="str">
        <f t="shared" ca="1" si="14"/>
        <v>F0</v>
      </c>
      <c r="M131" s="96" t="str">
        <f t="shared" ca="1" si="15"/>
        <v>C2</v>
      </c>
      <c r="N131" s="96" t="str">
        <f t="shared" ca="1" si="16"/>
        <v>C2</v>
      </c>
    </row>
    <row r="132" spans="1:14" ht="30" customHeight="1" x14ac:dyDescent="0.2">
      <c r="A132" s="106" t="s">
        <v>100</v>
      </c>
      <c r="B132" s="116" t="s">
        <v>141</v>
      </c>
      <c r="C132" s="108" t="s">
        <v>276</v>
      </c>
      <c r="D132" s="109"/>
      <c r="E132" s="110" t="s">
        <v>76</v>
      </c>
      <c r="F132" s="137">
        <v>17</v>
      </c>
      <c r="G132" s="112"/>
      <c r="H132" s="113">
        <f t="shared" si="28"/>
        <v>0</v>
      </c>
      <c r="I132" s="93" t="str">
        <f t="shared" ca="1" si="13"/>
        <v/>
      </c>
      <c r="J132" s="94" t="str">
        <f t="shared" si="18"/>
        <v>F00551 mmeach</v>
      </c>
      <c r="K132" s="95" t="e">
        <f>MATCH(J132,#REF!,0)</f>
        <v>#REF!</v>
      </c>
      <c r="L132" s="96" t="str">
        <f t="shared" ca="1" si="14"/>
        <v>F0</v>
      </c>
      <c r="M132" s="96" t="str">
        <f t="shared" ca="1" si="15"/>
        <v>C2</v>
      </c>
      <c r="N132" s="96" t="str">
        <f t="shared" ca="1" si="16"/>
        <v>C2</v>
      </c>
    </row>
    <row r="133" spans="1:14" ht="30" customHeight="1" x14ac:dyDescent="0.2">
      <c r="A133" s="106" t="s">
        <v>101</v>
      </c>
      <c r="B133" s="116" t="s">
        <v>142</v>
      </c>
      <c r="C133" s="108" t="s">
        <v>277</v>
      </c>
      <c r="D133" s="109"/>
      <c r="E133" s="110" t="s">
        <v>76</v>
      </c>
      <c r="F133" s="137">
        <v>1</v>
      </c>
      <c r="G133" s="112"/>
      <c r="H133" s="113">
        <f t="shared" si="28"/>
        <v>0</v>
      </c>
      <c r="I133" s="93" t="str">
        <f t="shared" ca="1" si="13"/>
        <v/>
      </c>
      <c r="J133" s="94" t="str">
        <f t="shared" si="18"/>
        <v>F00664 mmeach</v>
      </c>
      <c r="K133" s="95" t="e">
        <f>MATCH(J133,#REF!,0)</f>
        <v>#REF!</v>
      </c>
      <c r="L133" s="96" t="str">
        <f t="shared" ca="1" si="14"/>
        <v>F0</v>
      </c>
      <c r="M133" s="96" t="str">
        <f t="shared" ca="1" si="15"/>
        <v>C2</v>
      </c>
      <c r="N133" s="96" t="str">
        <f t="shared" ca="1" si="16"/>
        <v>C2</v>
      </c>
    </row>
    <row r="134" spans="1:14" ht="30" customHeight="1" x14ac:dyDescent="0.2">
      <c r="A134" s="106" t="s">
        <v>102</v>
      </c>
      <c r="B134" s="116" t="s">
        <v>143</v>
      </c>
      <c r="C134" s="108" t="s">
        <v>278</v>
      </c>
      <c r="D134" s="109"/>
      <c r="E134" s="110" t="s">
        <v>76</v>
      </c>
      <c r="F134" s="137">
        <v>1</v>
      </c>
      <c r="G134" s="112"/>
      <c r="H134" s="113">
        <f t="shared" si="28"/>
        <v>0</v>
      </c>
      <c r="I134" s="93" t="str">
        <f t="shared" ref="I134:I197" ca="1" si="29">IF(CELL("protect",$G134)=1, "LOCKED", "")</f>
        <v/>
      </c>
      <c r="J134" s="94" t="str">
        <f t="shared" si="18"/>
        <v>F00776 mmeach</v>
      </c>
      <c r="K134" s="95" t="e">
        <f>MATCH(J134,#REF!,0)</f>
        <v>#REF!</v>
      </c>
      <c r="L134" s="96" t="str">
        <f t="shared" ref="L134:L197" ca="1" si="30">CELL("format",$F134)</f>
        <v>F0</v>
      </c>
      <c r="M134" s="96" t="str">
        <f t="shared" ref="M134:M197" ca="1" si="31">CELL("format",$G134)</f>
        <v>C2</v>
      </c>
      <c r="N134" s="96" t="str">
        <f t="shared" ref="N134:N197" ca="1" si="32">CELL("format",$H134)</f>
        <v>C2</v>
      </c>
    </row>
    <row r="135" spans="1:14" ht="30" customHeight="1" x14ac:dyDescent="0.2">
      <c r="A135" s="106" t="s">
        <v>103</v>
      </c>
      <c r="B135" s="107" t="s">
        <v>426</v>
      </c>
      <c r="C135" s="108" t="s">
        <v>210</v>
      </c>
      <c r="D135" s="3" t="s">
        <v>303</v>
      </c>
      <c r="E135" s="110" t="s">
        <v>76</v>
      </c>
      <c r="F135" s="137">
        <v>19</v>
      </c>
      <c r="G135" s="112"/>
      <c r="H135" s="113">
        <f t="shared" si="28"/>
        <v>0</v>
      </c>
      <c r="I135" s="93" t="str">
        <f t="shared" ca="1" si="29"/>
        <v/>
      </c>
      <c r="J135" s="94" t="str">
        <f t="shared" ref="J135:J198" si="33">CLEAN(CONCATENATE(TRIM($A135),TRIM($C135),IF(LEFT($D135)&lt;&gt;"E",TRIM($D135),),TRIM($E135)))</f>
        <v>F009Adjustment of Valve BoxesCW 3210-R8each</v>
      </c>
      <c r="K135" s="95" t="e">
        <f>MATCH(J135,#REF!,0)</f>
        <v>#REF!</v>
      </c>
      <c r="L135" s="96" t="str">
        <f t="shared" ca="1" si="30"/>
        <v>F0</v>
      </c>
      <c r="M135" s="96" t="str">
        <f t="shared" ca="1" si="31"/>
        <v>C2</v>
      </c>
      <c r="N135" s="96" t="str">
        <f t="shared" ca="1" si="32"/>
        <v>C2</v>
      </c>
    </row>
    <row r="136" spans="1:14" ht="30" customHeight="1" x14ac:dyDescent="0.2">
      <c r="A136" s="106" t="s">
        <v>181</v>
      </c>
      <c r="B136" s="107" t="s">
        <v>427</v>
      </c>
      <c r="C136" s="108" t="s">
        <v>212</v>
      </c>
      <c r="D136" s="3" t="s">
        <v>303</v>
      </c>
      <c r="E136" s="110" t="s">
        <v>76</v>
      </c>
      <c r="F136" s="137">
        <v>10</v>
      </c>
      <c r="G136" s="112"/>
      <c r="H136" s="113">
        <f t="shared" si="28"/>
        <v>0</v>
      </c>
      <c r="I136" s="93" t="str">
        <f t="shared" ca="1" si="29"/>
        <v/>
      </c>
      <c r="J136" s="94" t="str">
        <f t="shared" si="33"/>
        <v>F010Valve Box ExtensionsCW 3210-R8each</v>
      </c>
      <c r="K136" s="95" t="e">
        <f>MATCH(J136,#REF!,0)</f>
        <v>#REF!</v>
      </c>
      <c r="L136" s="96" t="str">
        <f t="shared" ca="1" si="30"/>
        <v>F0</v>
      </c>
      <c r="M136" s="96" t="str">
        <f t="shared" ca="1" si="31"/>
        <v>C2</v>
      </c>
      <c r="N136" s="96" t="str">
        <f t="shared" ca="1" si="32"/>
        <v>C2</v>
      </c>
    </row>
    <row r="137" spans="1:14" ht="30" customHeight="1" x14ac:dyDescent="0.2">
      <c r="A137" s="106" t="s">
        <v>104</v>
      </c>
      <c r="B137" s="107" t="s">
        <v>428</v>
      </c>
      <c r="C137" s="108" t="s">
        <v>211</v>
      </c>
      <c r="D137" s="3" t="s">
        <v>303</v>
      </c>
      <c r="E137" s="110" t="s">
        <v>76</v>
      </c>
      <c r="F137" s="137">
        <v>10</v>
      </c>
      <c r="G137" s="112"/>
      <c r="H137" s="113">
        <f t="shared" si="28"/>
        <v>0</v>
      </c>
      <c r="I137" s="93" t="str">
        <f t="shared" ca="1" si="29"/>
        <v/>
      </c>
      <c r="J137" s="94" t="str">
        <f t="shared" si="33"/>
        <v>F011Adjustment of Curb Stop BoxesCW 3210-R8each</v>
      </c>
      <c r="K137" s="95" t="e">
        <f>MATCH(J137,#REF!,0)</f>
        <v>#REF!</v>
      </c>
      <c r="L137" s="96" t="str">
        <f t="shared" ca="1" si="30"/>
        <v>F0</v>
      </c>
      <c r="M137" s="96" t="str">
        <f t="shared" ca="1" si="31"/>
        <v>C2</v>
      </c>
      <c r="N137" s="96" t="str">
        <f t="shared" ca="1" si="32"/>
        <v>C2</v>
      </c>
    </row>
    <row r="138" spans="1:14" s="135" customFormat="1" ht="30" customHeight="1" x14ac:dyDescent="0.2">
      <c r="A138" s="5" t="s">
        <v>105</v>
      </c>
      <c r="B138" s="6" t="s">
        <v>429</v>
      </c>
      <c r="C138" s="7" t="s">
        <v>213</v>
      </c>
      <c r="D138" s="8" t="s">
        <v>303</v>
      </c>
      <c r="E138" s="9" t="s">
        <v>76</v>
      </c>
      <c r="F138" s="10">
        <v>5</v>
      </c>
      <c r="G138" s="149"/>
      <c r="H138" s="11">
        <f t="shared" si="28"/>
        <v>0</v>
      </c>
      <c r="I138" s="131" t="str">
        <f t="shared" ca="1" si="29"/>
        <v/>
      </c>
      <c r="J138" s="132" t="str">
        <f t="shared" si="33"/>
        <v>F018Curb Stop ExtensionsCW 3210-R8each</v>
      </c>
      <c r="K138" s="133" t="e">
        <f>MATCH(J138,#REF!,0)</f>
        <v>#REF!</v>
      </c>
      <c r="L138" s="134" t="str">
        <f t="shared" ca="1" si="30"/>
        <v>F0</v>
      </c>
      <c r="M138" s="134" t="str">
        <f t="shared" ca="1" si="31"/>
        <v>C2</v>
      </c>
      <c r="N138" s="134" t="str">
        <f t="shared" ca="1" si="32"/>
        <v>C2</v>
      </c>
    </row>
    <row r="139" spans="1:14" ht="30" customHeight="1" x14ac:dyDescent="0.2">
      <c r="A139" s="120"/>
      <c r="B139" s="101"/>
      <c r="C139" s="121" t="s">
        <v>89</v>
      </c>
      <c r="D139" s="103"/>
      <c r="E139" s="110"/>
      <c r="F139" s="111"/>
      <c r="G139" s="115"/>
      <c r="H139" s="113">
        <f t="shared" si="28"/>
        <v>0</v>
      </c>
      <c r="I139" s="93" t="str">
        <f t="shared" ca="1" si="29"/>
        <v>LOCKED</v>
      </c>
      <c r="J139" s="94" t="str">
        <f t="shared" si="33"/>
        <v>LANDSCAPING</v>
      </c>
      <c r="K139" s="95" t="e">
        <f>MATCH(J139,#REF!,0)</f>
        <v>#REF!</v>
      </c>
      <c r="L139" s="96" t="str">
        <f t="shared" ca="1" si="30"/>
        <v>F0</v>
      </c>
      <c r="M139" s="96" t="str">
        <f t="shared" ca="1" si="31"/>
        <v>C2</v>
      </c>
      <c r="N139" s="96" t="str">
        <f t="shared" ca="1" si="32"/>
        <v>C2</v>
      </c>
    </row>
    <row r="140" spans="1:14" ht="30" customHeight="1" x14ac:dyDescent="0.2">
      <c r="A140" s="122" t="s">
        <v>106</v>
      </c>
      <c r="B140" s="107" t="s">
        <v>430</v>
      </c>
      <c r="C140" s="108" t="s">
        <v>55</v>
      </c>
      <c r="D140" s="109" t="s">
        <v>357</v>
      </c>
      <c r="E140" s="110"/>
      <c r="F140" s="111"/>
      <c r="G140" s="115"/>
      <c r="H140" s="113">
        <f t="shared" si="28"/>
        <v>0</v>
      </c>
      <c r="I140" s="93" t="str">
        <f t="shared" ca="1" si="29"/>
        <v>LOCKED</v>
      </c>
      <c r="J140" s="94" t="str">
        <f t="shared" si="33"/>
        <v>G001SoddingCW 3510-R9</v>
      </c>
      <c r="K140" s="95" t="e">
        <f>MATCH(J140,#REF!,0)</f>
        <v>#REF!</v>
      </c>
      <c r="L140" s="96" t="str">
        <f t="shared" ca="1" si="30"/>
        <v>F0</v>
      </c>
      <c r="M140" s="96" t="str">
        <f t="shared" ca="1" si="31"/>
        <v>C2</v>
      </c>
      <c r="N140" s="96" t="str">
        <f t="shared" ca="1" si="32"/>
        <v>C2</v>
      </c>
    </row>
    <row r="141" spans="1:14" ht="30" customHeight="1" x14ac:dyDescent="0.2">
      <c r="A141" s="122" t="s">
        <v>107</v>
      </c>
      <c r="B141" s="116" t="s">
        <v>140</v>
      </c>
      <c r="C141" s="108" t="s">
        <v>279</v>
      </c>
      <c r="D141" s="109"/>
      <c r="E141" s="110" t="s">
        <v>73</v>
      </c>
      <c r="F141" s="111">
        <v>1100</v>
      </c>
      <c r="G141" s="112"/>
      <c r="H141" s="113">
        <f>ROUND(G141*F141,2)</f>
        <v>0</v>
      </c>
      <c r="I141" s="93" t="str">
        <f t="shared" ca="1" si="29"/>
        <v/>
      </c>
      <c r="J141" s="94" t="str">
        <f t="shared" si="33"/>
        <v>G002width &lt; 600 mmm²</v>
      </c>
      <c r="K141" s="95" t="e">
        <f>MATCH(J141,#REF!,0)</f>
        <v>#REF!</v>
      </c>
      <c r="L141" s="96" t="str">
        <f t="shared" ca="1" si="30"/>
        <v>F0</v>
      </c>
      <c r="M141" s="96" t="str">
        <f t="shared" ca="1" si="31"/>
        <v>C2</v>
      </c>
      <c r="N141" s="96" t="str">
        <f t="shared" ca="1" si="32"/>
        <v>C2</v>
      </c>
    </row>
    <row r="142" spans="1:14" ht="30" customHeight="1" x14ac:dyDescent="0.2">
      <c r="A142" s="122" t="s">
        <v>108</v>
      </c>
      <c r="B142" s="116" t="s">
        <v>141</v>
      </c>
      <c r="C142" s="108" t="s">
        <v>280</v>
      </c>
      <c r="D142" s="109"/>
      <c r="E142" s="110" t="s">
        <v>73</v>
      </c>
      <c r="F142" s="111">
        <v>2150</v>
      </c>
      <c r="G142" s="112"/>
      <c r="H142" s="113">
        <f>ROUND(G142*F142,2)</f>
        <v>0</v>
      </c>
      <c r="I142" s="93" t="str">
        <f t="shared" ca="1" si="29"/>
        <v/>
      </c>
      <c r="J142" s="94" t="str">
        <f t="shared" si="33"/>
        <v>G003width &gt; or = 600 mmm²</v>
      </c>
      <c r="K142" s="95" t="e">
        <f>MATCH(J142,#REF!,0)</f>
        <v>#REF!</v>
      </c>
      <c r="L142" s="96" t="str">
        <f t="shared" ca="1" si="30"/>
        <v>F0</v>
      </c>
      <c r="M142" s="96" t="str">
        <f t="shared" ca="1" si="31"/>
        <v>C2</v>
      </c>
      <c r="N142" s="96" t="str">
        <f t="shared" ca="1" si="32"/>
        <v>C2</v>
      </c>
    </row>
    <row r="143" spans="1:14" ht="30" customHeight="1" x14ac:dyDescent="0.2">
      <c r="A143" s="122" t="s">
        <v>109</v>
      </c>
      <c r="B143" s="107" t="s">
        <v>431</v>
      </c>
      <c r="C143" s="108" t="s">
        <v>432</v>
      </c>
      <c r="D143" s="109" t="s">
        <v>352</v>
      </c>
      <c r="E143" s="110"/>
      <c r="F143" s="111"/>
      <c r="G143" s="115"/>
      <c r="H143" s="113">
        <f t="shared" ref="H143" si="34">ROUND(G143*F143,2)</f>
        <v>0</v>
      </c>
      <c r="I143" s="93" t="str">
        <f t="shared" ca="1" si="29"/>
        <v>LOCKED</v>
      </c>
      <c r="J143" s="94" t="str">
        <f t="shared" si="33"/>
        <v>G004Removal of Existing Trees</v>
      </c>
      <c r="K143" s="95" t="e">
        <f>MATCH(J143,#REF!,0)</f>
        <v>#REF!</v>
      </c>
      <c r="L143" s="96" t="str">
        <f t="shared" ca="1" si="30"/>
        <v>F0</v>
      </c>
      <c r="M143" s="96" t="str">
        <f t="shared" ca="1" si="31"/>
        <v>C2</v>
      </c>
      <c r="N143" s="96" t="str">
        <f t="shared" ca="1" si="32"/>
        <v>C2</v>
      </c>
    </row>
    <row r="144" spans="1:14" ht="30" customHeight="1" x14ac:dyDescent="0.2">
      <c r="A144" s="122" t="s">
        <v>273</v>
      </c>
      <c r="B144" s="116" t="s">
        <v>140</v>
      </c>
      <c r="C144" s="108" t="s">
        <v>433</v>
      </c>
      <c r="D144" s="109" t="s">
        <v>215</v>
      </c>
      <c r="E144" s="110" t="s">
        <v>76</v>
      </c>
      <c r="F144" s="111">
        <v>1</v>
      </c>
      <c r="G144" s="112"/>
      <c r="H144" s="113">
        <f>ROUND(G144*F144,2)</f>
        <v>0</v>
      </c>
      <c r="I144" s="93" t="str">
        <f t="shared" ca="1" si="29"/>
        <v/>
      </c>
      <c r="J144" s="94" t="str">
        <f t="shared" si="33"/>
        <v>G005150 mm Diametereach</v>
      </c>
      <c r="K144" s="95" t="e">
        <f>MATCH(J144,#REF!,0)</f>
        <v>#REF!</v>
      </c>
      <c r="L144" s="96" t="str">
        <f t="shared" ca="1" si="30"/>
        <v>F0</v>
      </c>
      <c r="M144" s="96" t="str">
        <f t="shared" ca="1" si="31"/>
        <v>C2</v>
      </c>
      <c r="N144" s="96" t="str">
        <f t="shared" ca="1" si="32"/>
        <v>C2</v>
      </c>
    </row>
    <row r="145" spans="1:14" ht="30" customHeight="1" x14ac:dyDescent="0.2">
      <c r="A145" s="122" t="s">
        <v>273</v>
      </c>
      <c r="B145" s="116" t="s">
        <v>141</v>
      </c>
      <c r="C145" s="108" t="s">
        <v>434</v>
      </c>
      <c r="D145" s="150"/>
      <c r="E145" s="110" t="s">
        <v>76</v>
      </c>
      <c r="F145" s="151">
        <v>1</v>
      </c>
      <c r="G145" s="112"/>
      <c r="H145" s="113">
        <f>ROUND(G145*F145,2)</f>
        <v>0</v>
      </c>
      <c r="I145" s="93" t="str">
        <f t="shared" ca="1" si="29"/>
        <v/>
      </c>
      <c r="J145" s="94" t="str">
        <f t="shared" si="33"/>
        <v>G005450 mm Diametereach</v>
      </c>
      <c r="K145" s="95" t="e">
        <f>MATCH(J145,#REF!,0)</f>
        <v>#REF!</v>
      </c>
      <c r="L145" s="96" t="str">
        <f t="shared" ca="1" si="30"/>
        <v>F0</v>
      </c>
      <c r="M145" s="96" t="str">
        <f t="shared" ca="1" si="31"/>
        <v>C2</v>
      </c>
      <c r="N145" s="96" t="str">
        <f t="shared" ca="1" si="32"/>
        <v>C2</v>
      </c>
    </row>
    <row r="146" spans="1:14" ht="30" customHeight="1" x14ac:dyDescent="0.2">
      <c r="A146" s="120"/>
      <c r="B146" s="101"/>
      <c r="C146" s="121" t="s">
        <v>80</v>
      </c>
      <c r="D146" s="103"/>
      <c r="E146" s="110"/>
      <c r="F146" s="111"/>
      <c r="G146" s="115"/>
      <c r="H146" s="113">
        <f t="shared" ref="H146:H149" si="35">ROUND(G146*F146,2)</f>
        <v>0</v>
      </c>
      <c r="I146" s="93" t="str">
        <f t="shared" ca="1" si="29"/>
        <v>LOCKED</v>
      </c>
      <c r="J146" s="94" t="str">
        <f t="shared" si="33"/>
        <v>MISCELLANEOUS</v>
      </c>
      <c r="K146" s="95" t="e">
        <f>MATCH(J146,#REF!,0)</f>
        <v>#REF!</v>
      </c>
      <c r="L146" s="96" t="str">
        <f t="shared" ca="1" si="30"/>
        <v>F0</v>
      </c>
      <c r="M146" s="96" t="str">
        <f t="shared" ca="1" si="31"/>
        <v>C2</v>
      </c>
      <c r="N146" s="96" t="str">
        <f t="shared" ca="1" si="32"/>
        <v>C2</v>
      </c>
    </row>
    <row r="147" spans="1:14" ht="30" customHeight="1" x14ac:dyDescent="0.2">
      <c r="A147" s="122" t="s">
        <v>203</v>
      </c>
      <c r="B147" s="136" t="s">
        <v>435</v>
      </c>
      <c r="C147" s="108" t="s">
        <v>209</v>
      </c>
      <c r="D147" s="109" t="s">
        <v>285</v>
      </c>
      <c r="E147" s="110"/>
      <c r="F147" s="111"/>
      <c r="G147" s="115"/>
      <c r="H147" s="113">
        <f t="shared" si="35"/>
        <v>0</v>
      </c>
      <c r="I147" s="93" t="str">
        <f t="shared" ca="1" si="29"/>
        <v>LOCKED</v>
      </c>
      <c r="J147" s="94" t="str">
        <f t="shared" si="33"/>
        <v>H007Chain Link FenceCW 3550-R3</v>
      </c>
      <c r="K147" s="95" t="e">
        <f>MATCH(J147,#REF!,0)</f>
        <v>#REF!</v>
      </c>
      <c r="L147" s="96" t="str">
        <f t="shared" ca="1" si="30"/>
        <v>F0</v>
      </c>
      <c r="M147" s="96" t="str">
        <f t="shared" ca="1" si="31"/>
        <v>C2</v>
      </c>
      <c r="N147" s="96" t="str">
        <f t="shared" ca="1" si="32"/>
        <v>C2</v>
      </c>
    </row>
    <row r="148" spans="1:14" ht="30" customHeight="1" x14ac:dyDescent="0.2">
      <c r="A148" s="122" t="s">
        <v>204</v>
      </c>
      <c r="B148" s="116" t="s">
        <v>140</v>
      </c>
      <c r="C148" s="108" t="s">
        <v>436</v>
      </c>
      <c r="D148" s="109"/>
      <c r="E148" s="110" t="s">
        <v>77</v>
      </c>
      <c r="F148" s="111">
        <v>30</v>
      </c>
      <c r="G148" s="112"/>
      <c r="H148" s="113">
        <f t="shared" si="35"/>
        <v>0</v>
      </c>
      <c r="I148" s="93" t="str">
        <f t="shared" ca="1" si="29"/>
        <v/>
      </c>
      <c r="J148" s="94" t="str">
        <f t="shared" si="33"/>
        <v>H0081.22m Heightm</v>
      </c>
      <c r="K148" s="95" t="e">
        <f>MATCH(J148,#REF!,0)</f>
        <v>#REF!</v>
      </c>
      <c r="L148" s="96" t="str">
        <f t="shared" ca="1" si="30"/>
        <v>F0</v>
      </c>
      <c r="M148" s="96" t="str">
        <f t="shared" ca="1" si="31"/>
        <v>C2</v>
      </c>
      <c r="N148" s="96" t="str">
        <f t="shared" ca="1" si="32"/>
        <v>C2</v>
      </c>
    </row>
    <row r="149" spans="1:14" ht="30" customHeight="1" x14ac:dyDescent="0.2">
      <c r="A149" s="140"/>
      <c r="B149" s="12" t="s">
        <v>437</v>
      </c>
      <c r="C149" s="4" t="s">
        <v>438</v>
      </c>
      <c r="D149" s="3" t="s">
        <v>439</v>
      </c>
      <c r="E149" s="13" t="s">
        <v>77</v>
      </c>
      <c r="F149" s="14">
        <v>25</v>
      </c>
      <c r="G149" s="152"/>
      <c r="H149" s="15">
        <f t="shared" si="35"/>
        <v>0</v>
      </c>
      <c r="I149" s="93" t="str">
        <f t="shared" ca="1" si="29"/>
        <v/>
      </c>
      <c r="J149" s="94" t="str">
        <f t="shared" si="33"/>
        <v>Removal and Disposal of Existing Rail Linem</v>
      </c>
      <c r="K149" s="95" t="e">
        <f>MATCH(J149,#REF!,0)</f>
        <v>#REF!</v>
      </c>
      <c r="L149" s="96" t="str">
        <f t="shared" ca="1" si="30"/>
        <v>F0</v>
      </c>
      <c r="M149" s="96" t="str">
        <f t="shared" ca="1" si="31"/>
        <v>C2</v>
      </c>
      <c r="N149" s="96" t="str">
        <f t="shared" ca="1" si="32"/>
        <v>C2</v>
      </c>
    </row>
    <row r="150" spans="1:14" ht="6.75" customHeight="1" x14ac:dyDescent="0.2">
      <c r="A150" s="120"/>
      <c r="B150" s="153"/>
      <c r="C150" s="121"/>
      <c r="D150" s="103"/>
      <c r="E150" s="154"/>
      <c r="F150" s="104"/>
      <c r="G150" s="155"/>
      <c r="H150" s="105"/>
      <c r="I150" s="93" t="str">
        <f t="shared" ca="1" si="29"/>
        <v>LOCKED</v>
      </c>
      <c r="J150" s="94" t="str">
        <f t="shared" si="33"/>
        <v/>
      </c>
      <c r="K150" s="95" t="e">
        <f>MATCH(J150,#REF!,0)</f>
        <v>#REF!</v>
      </c>
      <c r="L150" s="96" t="str">
        <f t="shared" ca="1" si="30"/>
        <v>G</v>
      </c>
      <c r="M150" s="96" t="str">
        <f t="shared" ca="1" si="31"/>
        <v>C2</v>
      </c>
      <c r="N150" s="96" t="str">
        <f t="shared" ca="1" si="32"/>
        <v>C2</v>
      </c>
    </row>
    <row r="151" spans="1:14" ht="49.9" customHeight="1" thickBot="1" x14ac:dyDescent="0.25">
      <c r="A151" s="156"/>
      <c r="B151" s="157" t="s">
        <v>217</v>
      </c>
      <c r="C151" s="243" t="str">
        <f>C7</f>
        <v>ARCHIBALD STREET PAVEMENT REHABILITATION:  DOUCET STREET TO PLINGUET STREET</v>
      </c>
      <c r="D151" s="244"/>
      <c r="E151" s="244"/>
      <c r="F151" s="245"/>
      <c r="G151" s="156" t="s">
        <v>440</v>
      </c>
      <c r="H151" s="156">
        <f>SUM(H7:H150)</f>
        <v>0</v>
      </c>
      <c r="I151" s="93" t="str">
        <f t="shared" ca="1" si="29"/>
        <v>LOCKED</v>
      </c>
      <c r="J151" s="94" t="str">
        <f t="shared" si="33"/>
        <v>ARCHIBALD STREET PAVEMENT REHABILITATION: DOUCET STREET TO PLINGUET STREET</v>
      </c>
      <c r="K151" s="95" t="e">
        <f>MATCH(J151,#REF!,0)</f>
        <v>#REF!</v>
      </c>
      <c r="L151" s="96" t="str">
        <f t="shared" ca="1" si="30"/>
        <v>G</v>
      </c>
      <c r="M151" s="96" t="str">
        <f t="shared" ca="1" si="31"/>
        <v>C2</v>
      </c>
      <c r="N151" s="96" t="str">
        <f t="shared" ca="1" si="32"/>
        <v>C2</v>
      </c>
    </row>
    <row r="152" spans="1:14" s="100" customFormat="1" ht="49.9" customHeight="1" thickTop="1" x14ac:dyDescent="0.2">
      <c r="A152" s="158"/>
      <c r="B152" s="98" t="s">
        <v>218</v>
      </c>
      <c r="C152" s="246" t="s">
        <v>441</v>
      </c>
      <c r="D152" s="247"/>
      <c r="E152" s="247"/>
      <c r="F152" s="248"/>
      <c r="G152" s="158"/>
      <c r="H152" s="99"/>
      <c r="I152" s="93" t="str">
        <f t="shared" ca="1" si="29"/>
        <v>LOCKED</v>
      </c>
      <c r="J152" s="94" t="str">
        <f t="shared" si="33"/>
        <v>ARCHIBALD STREET BIKE PATH AND MULTI-USE PATHWAY: DOUCET STREET TO PLINGUET STREET</v>
      </c>
      <c r="K152" s="95" t="e">
        <f>MATCH(J152,#REF!,0)</f>
        <v>#REF!</v>
      </c>
      <c r="L152" s="96" t="str">
        <f t="shared" ca="1" si="30"/>
        <v>G</v>
      </c>
      <c r="M152" s="96" t="str">
        <f t="shared" ca="1" si="31"/>
        <v>C2</v>
      </c>
      <c r="N152" s="96" t="str">
        <f t="shared" ca="1" si="32"/>
        <v>C2</v>
      </c>
    </row>
    <row r="153" spans="1:14" ht="30" customHeight="1" x14ac:dyDescent="0.2">
      <c r="A153" s="120"/>
      <c r="B153" s="101"/>
      <c r="C153" s="102" t="s">
        <v>84</v>
      </c>
      <c r="D153" s="103"/>
      <c r="E153" s="110"/>
      <c r="F153" s="111"/>
      <c r="G153" s="115"/>
      <c r="H153" s="113">
        <f t="shared" ref="H153:H162" si="36">ROUND(G153*F153,2)</f>
        <v>0</v>
      </c>
      <c r="I153" s="93" t="str">
        <f t="shared" ca="1" si="29"/>
        <v>LOCKED</v>
      </c>
      <c r="J153" s="94" t="str">
        <f t="shared" si="33"/>
        <v>EARTH AND BASE WORKS</v>
      </c>
      <c r="K153" s="95" t="e">
        <f>MATCH(J153,#REF!,0)</f>
        <v>#REF!</v>
      </c>
      <c r="L153" s="96" t="str">
        <f t="shared" ca="1" si="30"/>
        <v>F0</v>
      </c>
      <c r="M153" s="96" t="str">
        <f t="shared" ca="1" si="31"/>
        <v>C2</v>
      </c>
      <c r="N153" s="96" t="str">
        <f t="shared" ca="1" si="32"/>
        <v>C2</v>
      </c>
    </row>
    <row r="154" spans="1:14" ht="30" customHeight="1" x14ac:dyDescent="0.2">
      <c r="A154" s="106" t="s">
        <v>177</v>
      </c>
      <c r="B154" s="107" t="s">
        <v>56</v>
      </c>
      <c r="C154" s="108" t="s">
        <v>34</v>
      </c>
      <c r="D154" s="109" t="s">
        <v>348</v>
      </c>
      <c r="E154" s="110" t="s">
        <v>74</v>
      </c>
      <c r="F154" s="111">
        <v>1900</v>
      </c>
      <c r="G154" s="112"/>
      <c r="H154" s="113">
        <f t="shared" si="36"/>
        <v>0</v>
      </c>
      <c r="I154" s="93" t="str">
        <f t="shared" ca="1" si="29"/>
        <v/>
      </c>
      <c r="J154" s="94" t="str">
        <f t="shared" si="33"/>
        <v>A003ExcavationCW 3110-R22m³</v>
      </c>
      <c r="K154" s="95" t="e">
        <f>MATCH(J154,#REF!,0)</f>
        <v>#REF!</v>
      </c>
      <c r="L154" s="96" t="str">
        <f t="shared" ca="1" si="30"/>
        <v>F0</v>
      </c>
      <c r="M154" s="96" t="str">
        <f t="shared" ca="1" si="31"/>
        <v>C2</v>
      </c>
      <c r="N154" s="96" t="str">
        <f t="shared" ca="1" si="32"/>
        <v>C2</v>
      </c>
    </row>
    <row r="155" spans="1:14" ht="30" customHeight="1" x14ac:dyDescent="0.2">
      <c r="A155" s="114" t="s">
        <v>110</v>
      </c>
      <c r="B155" s="107" t="s">
        <v>57</v>
      </c>
      <c r="C155" s="108" t="s">
        <v>27</v>
      </c>
      <c r="D155" s="109" t="s">
        <v>349</v>
      </c>
      <c r="E155" s="110" t="s">
        <v>73</v>
      </c>
      <c r="F155" s="111">
        <v>4600</v>
      </c>
      <c r="G155" s="112"/>
      <c r="H155" s="113">
        <f t="shared" si="36"/>
        <v>0</v>
      </c>
      <c r="I155" s="93" t="str">
        <f t="shared" ca="1" si="29"/>
        <v/>
      </c>
      <c r="J155" s="94" t="str">
        <f t="shared" si="33"/>
        <v>A004Sub-Grade CompactionCW 3110-R22m²</v>
      </c>
      <c r="K155" s="95" t="e">
        <f>MATCH(J155,#REF!,0)</f>
        <v>#REF!</v>
      </c>
      <c r="L155" s="96" t="str">
        <f t="shared" ca="1" si="30"/>
        <v>F0</v>
      </c>
      <c r="M155" s="96" t="str">
        <f t="shared" ca="1" si="31"/>
        <v>C2</v>
      </c>
      <c r="N155" s="96" t="str">
        <f t="shared" ca="1" si="32"/>
        <v>C2</v>
      </c>
    </row>
    <row r="156" spans="1:14" ht="30" customHeight="1" x14ac:dyDescent="0.2">
      <c r="A156" s="114" t="s">
        <v>111</v>
      </c>
      <c r="B156" s="107" t="s">
        <v>58</v>
      </c>
      <c r="C156" s="108" t="s">
        <v>308</v>
      </c>
      <c r="D156" s="109" t="s">
        <v>349</v>
      </c>
      <c r="E156" s="110"/>
      <c r="F156" s="111"/>
      <c r="G156" s="115"/>
      <c r="H156" s="113">
        <f t="shared" si="36"/>
        <v>0</v>
      </c>
      <c r="I156" s="93" t="str">
        <f t="shared" ca="1" si="29"/>
        <v>LOCKED</v>
      </c>
      <c r="J156" s="94" t="str">
        <f t="shared" si="33"/>
        <v>A007Supplying and Placing Sub-base MaterialCW 3110-R22</v>
      </c>
      <c r="K156" s="95" t="e">
        <f>MATCH(J156,#REF!,0)</f>
        <v>#REF!</v>
      </c>
      <c r="L156" s="96" t="str">
        <f t="shared" ca="1" si="30"/>
        <v>F0</v>
      </c>
      <c r="M156" s="96" t="str">
        <f t="shared" ca="1" si="31"/>
        <v>C2</v>
      </c>
      <c r="N156" s="96" t="str">
        <f t="shared" ca="1" si="32"/>
        <v>C2</v>
      </c>
    </row>
    <row r="157" spans="1:14" ht="30" customHeight="1" x14ac:dyDescent="0.2">
      <c r="A157" s="114" t="s">
        <v>309</v>
      </c>
      <c r="B157" s="116" t="s">
        <v>140</v>
      </c>
      <c r="C157" s="108" t="s">
        <v>310</v>
      </c>
      <c r="D157" s="109" t="s">
        <v>68</v>
      </c>
      <c r="E157" s="110" t="s">
        <v>75</v>
      </c>
      <c r="F157" s="111">
        <v>1700</v>
      </c>
      <c r="G157" s="112"/>
      <c r="H157" s="113">
        <f t="shared" si="36"/>
        <v>0</v>
      </c>
      <c r="I157" s="93" t="str">
        <f t="shared" ca="1" si="29"/>
        <v/>
      </c>
      <c r="J157" s="94" t="str">
        <f t="shared" si="33"/>
        <v>A007A150 mm Granular A Limestonetonne</v>
      </c>
      <c r="K157" s="95" t="e">
        <f>MATCH(J157,#REF!,0)</f>
        <v>#REF!</v>
      </c>
      <c r="L157" s="96" t="str">
        <f t="shared" ca="1" si="30"/>
        <v>F0</v>
      </c>
      <c r="M157" s="96" t="str">
        <f t="shared" ca="1" si="31"/>
        <v>C2</v>
      </c>
      <c r="N157" s="96" t="str">
        <f t="shared" ca="1" si="32"/>
        <v>C2</v>
      </c>
    </row>
    <row r="158" spans="1:14" ht="30" customHeight="1" x14ac:dyDescent="0.2">
      <c r="A158" s="114" t="s">
        <v>112</v>
      </c>
      <c r="B158" s="107" t="s">
        <v>59</v>
      </c>
      <c r="C158" s="108" t="s">
        <v>131</v>
      </c>
      <c r="D158" s="109" t="s">
        <v>348</v>
      </c>
      <c r="E158" s="110"/>
      <c r="F158" s="111"/>
      <c r="G158" s="115"/>
      <c r="H158" s="113">
        <f t="shared" si="36"/>
        <v>0</v>
      </c>
      <c r="I158" s="93" t="str">
        <f t="shared" ca="1" si="29"/>
        <v>LOCKED</v>
      </c>
      <c r="J158" s="94" t="str">
        <f t="shared" si="33"/>
        <v>A010Supplying and Placing Base Course MaterialCW 3110-R22</v>
      </c>
      <c r="K158" s="95" t="e">
        <f>MATCH(J158,#REF!,0)</f>
        <v>#REF!</v>
      </c>
      <c r="L158" s="96" t="str">
        <f t="shared" ca="1" si="30"/>
        <v>F0</v>
      </c>
      <c r="M158" s="96" t="str">
        <f t="shared" ca="1" si="31"/>
        <v>C2</v>
      </c>
      <c r="N158" s="96" t="str">
        <f t="shared" ca="1" si="32"/>
        <v>C2</v>
      </c>
    </row>
    <row r="159" spans="1:14" ht="30" customHeight="1" x14ac:dyDescent="0.2">
      <c r="A159" s="114" t="s">
        <v>312</v>
      </c>
      <c r="B159" s="116" t="s">
        <v>140</v>
      </c>
      <c r="C159" s="108" t="s">
        <v>313</v>
      </c>
      <c r="D159" s="109" t="s">
        <v>68</v>
      </c>
      <c r="E159" s="110" t="s">
        <v>74</v>
      </c>
      <c r="F159" s="111">
        <v>625</v>
      </c>
      <c r="G159" s="112"/>
      <c r="H159" s="113">
        <f t="shared" si="36"/>
        <v>0</v>
      </c>
      <c r="I159" s="93" t="str">
        <f t="shared" ca="1" si="29"/>
        <v/>
      </c>
      <c r="J159" s="94" t="str">
        <f t="shared" si="33"/>
        <v>A010A1Base Course Material - Granular A Limestonem³</v>
      </c>
      <c r="K159" s="95" t="e">
        <f>MATCH(J159,#REF!,0)</f>
        <v>#REF!</v>
      </c>
      <c r="L159" s="96" t="str">
        <f t="shared" ca="1" si="30"/>
        <v>F0</v>
      </c>
      <c r="M159" s="96" t="str">
        <f t="shared" ca="1" si="31"/>
        <v>C2</v>
      </c>
      <c r="N159" s="96" t="str">
        <f t="shared" ca="1" si="32"/>
        <v>C2</v>
      </c>
    </row>
    <row r="160" spans="1:14" ht="30" customHeight="1" x14ac:dyDescent="0.2">
      <c r="A160" s="114" t="s">
        <v>114</v>
      </c>
      <c r="B160" s="107" t="s">
        <v>60</v>
      </c>
      <c r="C160" s="108" t="s">
        <v>315</v>
      </c>
      <c r="D160" s="109" t="s">
        <v>316</v>
      </c>
      <c r="E160" s="110"/>
      <c r="F160" s="111"/>
      <c r="G160" s="115"/>
      <c r="H160" s="113">
        <f t="shared" si="36"/>
        <v>0</v>
      </c>
      <c r="I160" s="93" t="str">
        <f t="shared" ca="1" si="29"/>
        <v>LOCKED</v>
      </c>
      <c r="J160" s="94" t="str">
        <f t="shared" si="33"/>
        <v>A022Geotextile FabricCW 3130-R5</v>
      </c>
      <c r="K160" s="95" t="e">
        <f>MATCH(J160,#REF!,0)</f>
        <v>#REF!</v>
      </c>
      <c r="L160" s="96" t="str">
        <f t="shared" ca="1" si="30"/>
        <v>F0</v>
      </c>
      <c r="M160" s="96" t="str">
        <f t="shared" ca="1" si="31"/>
        <v>C2</v>
      </c>
      <c r="N160" s="96" t="str">
        <f t="shared" ca="1" si="32"/>
        <v>C2</v>
      </c>
    </row>
    <row r="161" spans="1:14" ht="30" customHeight="1" x14ac:dyDescent="0.2">
      <c r="A161" s="114" t="s">
        <v>317</v>
      </c>
      <c r="B161" s="116" t="s">
        <v>140</v>
      </c>
      <c r="C161" s="108" t="s">
        <v>318</v>
      </c>
      <c r="D161" s="109" t="s">
        <v>68</v>
      </c>
      <c r="E161" s="110" t="s">
        <v>73</v>
      </c>
      <c r="F161" s="111">
        <v>4600</v>
      </c>
      <c r="G161" s="112"/>
      <c r="H161" s="113">
        <f t="shared" si="36"/>
        <v>0</v>
      </c>
      <c r="I161" s="93" t="str">
        <f t="shared" ca="1" si="29"/>
        <v/>
      </c>
      <c r="J161" s="94" t="str">
        <f t="shared" si="33"/>
        <v>A022A2Separation/Filtration Fabricm²</v>
      </c>
      <c r="K161" s="95" t="e">
        <f>MATCH(J161,#REF!,0)</f>
        <v>#REF!</v>
      </c>
      <c r="L161" s="96" t="str">
        <f t="shared" ca="1" si="30"/>
        <v>F0</v>
      </c>
      <c r="M161" s="96" t="str">
        <f t="shared" ca="1" si="31"/>
        <v>C2</v>
      </c>
      <c r="N161" s="96" t="str">
        <f t="shared" ca="1" si="32"/>
        <v>C2</v>
      </c>
    </row>
    <row r="162" spans="1:14" ht="30" customHeight="1" x14ac:dyDescent="0.2">
      <c r="A162" s="114" t="s">
        <v>319</v>
      </c>
      <c r="B162" s="107" t="s">
        <v>62</v>
      </c>
      <c r="C162" s="108" t="s">
        <v>238</v>
      </c>
      <c r="D162" s="109" t="s">
        <v>320</v>
      </c>
      <c r="E162" s="110"/>
      <c r="F162" s="111"/>
      <c r="G162" s="115"/>
      <c r="H162" s="113">
        <f t="shared" si="36"/>
        <v>0</v>
      </c>
      <c r="I162" s="93" t="str">
        <f t="shared" ca="1" si="29"/>
        <v>LOCKED</v>
      </c>
      <c r="J162" s="94" t="str">
        <f t="shared" si="33"/>
        <v>A022A4Supply and Install GeogridCW 3135-R2</v>
      </c>
      <c r="K162" s="95" t="e">
        <f>MATCH(J162,#REF!,0)</f>
        <v>#REF!</v>
      </c>
      <c r="L162" s="96" t="str">
        <f t="shared" ca="1" si="30"/>
        <v>F0</v>
      </c>
      <c r="M162" s="96" t="str">
        <f t="shared" ca="1" si="31"/>
        <v>C2</v>
      </c>
      <c r="N162" s="96" t="str">
        <f t="shared" ca="1" si="32"/>
        <v>C2</v>
      </c>
    </row>
    <row r="163" spans="1:14" ht="30" customHeight="1" x14ac:dyDescent="0.2">
      <c r="A163" s="114" t="s">
        <v>321</v>
      </c>
      <c r="B163" s="116" t="s">
        <v>140</v>
      </c>
      <c r="C163" s="108" t="s">
        <v>322</v>
      </c>
      <c r="D163" s="109" t="s">
        <v>68</v>
      </c>
      <c r="E163" s="110" t="s">
        <v>73</v>
      </c>
      <c r="F163" s="111">
        <v>4600</v>
      </c>
      <c r="G163" s="112"/>
      <c r="H163" s="113">
        <f>ROUND(G163*F163,2)</f>
        <v>0</v>
      </c>
      <c r="I163" s="93" t="str">
        <f t="shared" ca="1" si="29"/>
        <v/>
      </c>
      <c r="J163" s="94" t="str">
        <f t="shared" si="33"/>
        <v>A022A5Class A Geogridm²</v>
      </c>
      <c r="K163" s="95" t="e">
        <f>MATCH(J163,#REF!,0)</f>
        <v>#REF!</v>
      </c>
      <c r="L163" s="96" t="str">
        <f t="shared" ca="1" si="30"/>
        <v>F0</v>
      </c>
      <c r="M163" s="96" t="str">
        <f t="shared" ca="1" si="31"/>
        <v>C2</v>
      </c>
      <c r="N163" s="96" t="str">
        <f t="shared" ca="1" si="32"/>
        <v>C2</v>
      </c>
    </row>
    <row r="164" spans="1:14" ht="30" customHeight="1" x14ac:dyDescent="0.2">
      <c r="A164" s="120"/>
      <c r="B164" s="143"/>
      <c r="C164" s="121" t="s">
        <v>396</v>
      </c>
      <c r="D164" s="103"/>
      <c r="E164" s="110"/>
      <c r="F164" s="111"/>
      <c r="G164" s="115"/>
      <c r="H164" s="113">
        <f t="shared" ref="H164:H166" si="37">ROUND(G164*F164,2)</f>
        <v>0</v>
      </c>
      <c r="I164" s="93" t="str">
        <f t="shared" ca="1" si="29"/>
        <v>LOCKED</v>
      </c>
      <c r="J164" s="94" t="str">
        <f t="shared" si="33"/>
        <v>ROADWORKS - NEW CONSTRUCTION</v>
      </c>
      <c r="K164" s="95" t="e">
        <f>MATCH(J164,#REF!,0)</f>
        <v>#REF!</v>
      </c>
      <c r="L164" s="96" t="str">
        <f t="shared" ca="1" si="30"/>
        <v>F0</v>
      </c>
      <c r="M164" s="96" t="str">
        <f t="shared" ca="1" si="31"/>
        <v>C2</v>
      </c>
      <c r="N164" s="96" t="str">
        <f t="shared" ca="1" si="32"/>
        <v>C2</v>
      </c>
    </row>
    <row r="165" spans="1:14" ht="30" customHeight="1" x14ac:dyDescent="0.2">
      <c r="A165" s="106" t="s">
        <v>8</v>
      </c>
      <c r="B165" s="107" t="s">
        <v>150</v>
      </c>
      <c r="C165" s="108" t="s">
        <v>163</v>
      </c>
      <c r="D165" s="109" t="s">
        <v>327</v>
      </c>
      <c r="E165" s="110"/>
      <c r="F165" s="111"/>
      <c r="G165" s="115"/>
      <c r="H165" s="113">
        <f t="shared" si="37"/>
        <v>0</v>
      </c>
      <c r="I165" s="93" t="str">
        <f t="shared" ca="1" si="29"/>
        <v>LOCKED</v>
      </c>
      <c r="J165" s="94" t="str">
        <f t="shared" si="33"/>
        <v>C055Construction of Asphaltic Concrete PavementsCW 3410-R12</v>
      </c>
      <c r="K165" s="95" t="e">
        <f>MATCH(J165,#REF!,0)</f>
        <v>#REF!</v>
      </c>
      <c r="L165" s="96" t="str">
        <f t="shared" ca="1" si="30"/>
        <v>F0</v>
      </c>
      <c r="M165" s="96" t="str">
        <f t="shared" ca="1" si="31"/>
        <v>C2</v>
      </c>
      <c r="N165" s="96" t="str">
        <f t="shared" ca="1" si="32"/>
        <v>C2</v>
      </c>
    </row>
    <row r="166" spans="1:14" ht="45" customHeight="1" x14ac:dyDescent="0.2">
      <c r="A166" s="106" t="s">
        <v>164</v>
      </c>
      <c r="B166" s="116" t="s">
        <v>140</v>
      </c>
      <c r="C166" s="108" t="s">
        <v>442</v>
      </c>
      <c r="D166" s="109"/>
      <c r="E166" s="110"/>
      <c r="F166" s="111"/>
      <c r="G166" s="115"/>
      <c r="H166" s="113">
        <f t="shared" si="37"/>
        <v>0</v>
      </c>
      <c r="I166" s="93" t="str">
        <f t="shared" ca="1" si="29"/>
        <v>LOCKED</v>
      </c>
      <c r="J166" s="94" t="str">
        <f t="shared" si="33"/>
        <v>C056Main Line Paving (Bike Path and Multi-Use Pathway)</v>
      </c>
      <c r="K166" s="95" t="e">
        <f>MATCH(J166,#REF!,0)</f>
        <v>#REF!</v>
      </c>
      <c r="L166" s="96" t="str">
        <f t="shared" ca="1" si="30"/>
        <v>F0</v>
      </c>
      <c r="M166" s="96" t="str">
        <f t="shared" ca="1" si="31"/>
        <v>C2</v>
      </c>
      <c r="N166" s="96" t="str">
        <f t="shared" ca="1" si="32"/>
        <v>C2</v>
      </c>
    </row>
    <row r="167" spans="1:14" ht="30" customHeight="1" x14ac:dyDescent="0.2">
      <c r="A167" s="106" t="s">
        <v>165</v>
      </c>
      <c r="B167" s="138" t="s">
        <v>224</v>
      </c>
      <c r="C167" s="108" t="s">
        <v>236</v>
      </c>
      <c r="D167" s="109"/>
      <c r="E167" s="110" t="s">
        <v>75</v>
      </c>
      <c r="F167" s="111">
        <v>600</v>
      </c>
      <c r="G167" s="112"/>
      <c r="H167" s="113">
        <f>ROUND(G167*F167,2)</f>
        <v>0</v>
      </c>
      <c r="I167" s="93" t="str">
        <f t="shared" ca="1" si="29"/>
        <v/>
      </c>
      <c r="J167" s="94" t="str">
        <f t="shared" si="33"/>
        <v>C058Type IAtonne</v>
      </c>
      <c r="K167" s="95" t="e">
        <f>MATCH(J167,#REF!,0)</f>
        <v>#REF!</v>
      </c>
      <c r="L167" s="96" t="str">
        <f t="shared" ca="1" si="30"/>
        <v>F0</v>
      </c>
      <c r="M167" s="96" t="str">
        <f t="shared" ca="1" si="31"/>
        <v>C2</v>
      </c>
      <c r="N167" s="96" t="str">
        <f t="shared" ca="1" si="32"/>
        <v>C2</v>
      </c>
    </row>
    <row r="168" spans="1:14" ht="30" customHeight="1" x14ac:dyDescent="0.2">
      <c r="A168" s="120"/>
      <c r="B168" s="143"/>
      <c r="C168" s="121" t="s">
        <v>86</v>
      </c>
      <c r="D168" s="103"/>
      <c r="E168" s="110"/>
      <c r="F168" s="111"/>
      <c r="G168" s="115"/>
      <c r="H168" s="113">
        <f t="shared" ref="H168" si="38">ROUND(G168*F168,2)</f>
        <v>0</v>
      </c>
      <c r="I168" s="93" t="str">
        <f t="shared" ca="1" si="29"/>
        <v>LOCKED</v>
      </c>
      <c r="J168" s="94" t="str">
        <f t="shared" si="33"/>
        <v>JOINT AND CRACK SEALING</v>
      </c>
      <c r="K168" s="95" t="e">
        <f>MATCH(J168,#REF!,0)</f>
        <v>#REF!</v>
      </c>
      <c r="L168" s="96" t="str">
        <f t="shared" ca="1" si="30"/>
        <v>F0</v>
      </c>
      <c r="M168" s="96" t="str">
        <f t="shared" ca="1" si="31"/>
        <v>C2</v>
      </c>
      <c r="N168" s="96" t="str">
        <f t="shared" ca="1" si="32"/>
        <v>C2</v>
      </c>
    </row>
    <row r="169" spans="1:14" ht="30" customHeight="1" x14ac:dyDescent="0.2">
      <c r="A169" s="106" t="s">
        <v>205</v>
      </c>
      <c r="B169" s="107" t="s">
        <v>63</v>
      </c>
      <c r="C169" s="108" t="s">
        <v>29</v>
      </c>
      <c r="D169" s="109" t="s">
        <v>243</v>
      </c>
      <c r="E169" s="110" t="s">
        <v>77</v>
      </c>
      <c r="F169" s="137">
        <v>1500</v>
      </c>
      <c r="G169" s="112"/>
      <c r="H169" s="113">
        <f>ROUND(G169*F169,2)</f>
        <v>0</v>
      </c>
      <c r="I169" s="93" t="str">
        <f t="shared" ca="1" si="29"/>
        <v/>
      </c>
      <c r="J169" s="94" t="str">
        <f t="shared" si="33"/>
        <v>D006Reflective Crack MaintenanceCW 3250-R7m</v>
      </c>
      <c r="K169" s="95" t="e">
        <f>MATCH(J169,#REF!,0)</f>
        <v>#REF!</v>
      </c>
      <c r="L169" s="96" t="str">
        <f t="shared" ca="1" si="30"/>
        <v>F0</v>
      </c>
      <c r="M169" s="96" t="str">
        <f t="shared" ca="1" si="31"/>
        <v>C2</v>
      </c>
      <c r="N169" s="96" t="str">
        <f t="shared" ca="1" si="32"/>
        <v>C2</v>
      </c>
    </row>
    <row r="170" spans="1:14" ht="11.25" customHeight="1" x14ac:dyDescent="0.2">
      <c r="A170" s="120"/>
      <c r="B170" s="153"/>
      <c r="C170" s="121"/>
      <c r="D170" s="103"/>
      <c r="E170" s="154"/>
      <c r="F170" s="104"/>
      <c r="G170" s="120"/>
      <c r="H170" s="105"/>
      <c r="I170" s="93" t="str">
        <f t="shared" ca="1" si="29"/>
        <v>LOCKED</v>
      </c>
      <c r="J170" s="94" t="str">
        <f t="shared" si="33"/>
        <v/>
      </c>
      <c r="K170" s="95" t="e">
        <f>MATCH(J170,#REF!,0)</f>
        <v>#REF!</v>
      </c>
      <c r="L170" s="96" t="str">
        <f t="shared" ca="1" si="30"/>
        <v>G</v>
      </c>
      <c r="M170" s="96" t="str">
        <f t="shared" ca="1" si="31"/>
        <v>C2</v>
      </c>
      <c r="N170" s="96" t="str">
        <f t="shared" ca="1" si="32"/>
        <v>C2</v>
      </c>
    </row>
    <row r="171" spans="1:14" s="100" customFormat="1" ht="49.9" customHeight="1" thickBot="1" x14ac:dyDescent="0.25">
      <c r="A171" s="159"/>
      <c r="B171" s="157" t="s">
        <v>218</v>
      </c>
      <c r="C171" s="243" t="str">
        <f>C152</f>
        <v xml:space="preserve">ARCHIBALD STREET BIKE PATH AND MULTI-USE PATHWAY:  DOUCET STREET TO PLINGUET STREET </v>
      </c>
      <c r="D171" s="244"/>
      <c r="E171" s="244"/>
      <c r="F171" s="245"/>
      <c r="G171" s="160" t="s">
        <v>440</v>
      </c>
      <c r="H171" s="160">
        <f>SUM(H152:H170)</f>
        <v>0</v>
      </c>
      <c r="I171" s="93" t="str">
        <f t="shared" ca="1" si="29"/>
        <v>LOCKED</v>
      </c>
      <c r="J171" s="94" t="str">
        <f t="shared" si="33"/>
        <v>ARCHIBALD STREET BIKE PATH AND MULTI-USE PATHWAY: DOUCET STREET TO PLINGUET STREET</v>
      </c>
      <c r="K171" s="95" t="e">
        <f>MATCH(J171,#REF!,0)</f>
        <v>#REF!</v>
      </c>
      <c r="L171" s="96" t="str">
        <f t="shared" ca="1" si="30"/>
        <v>G</v>
      </c>
      <c r="M171" s="96" t="str">
        <f t="shared" ca="1" si="31"/>
        <v>C2</v>
      </c>
      <c r="N171" s="96" t="str">
        <f t="shared" ca="1" si="32"/>
        <v>C2</v>
      </c>
    </row>
    <row r="172" spans="1:14" s="100" customFormat="1" ht="49.9" customHeight="1" thickTop="1" x14ac:dyDescent="0.2">
      <c r="A172" s="158"/>
      <c r="B172" s="98" t="s">
        <v>149</v>
      </c>
      <c r="C172" s="240" t="s">
        <v>443</v>
      </c>
      <c r="D172" s="241"/>
      <c r="E172" s="241"/>
      <c r="F172" s="242"/>
      <c r="G172" s="158"/>
      <c r="H172" s="99"/>
      <c r="I172" s="93" t="str">
        <f t="shared" ca="1" si="29"/>
        <v>LOCKED</v>
      </c>
      <c r="J172" s="94" t="str">
        <f t="shared" si="33"/>
        <v>ARCHIBALD STREET WATER AND WASTE WORK: DOUCET STREET TO PLINGUET STREET</v>
      </c>
      <c r="K172" s="95" t="e">
        <f>MATCH(J172,#REF!,0)</f>
        <v>#REF!</v>
      </c>
      <c r="L172" s="96" t="str">
        <f t="shared" ca="1" si="30"/>
        <v>G</v>
      </c>
      <c r="M172" s="96" t="str">
        <f t="shared" ca="1" si="31"/>
        <v>C2</v>
      </c>
      <c r="N172" s="96" t="str">
        <f t="shared" ca="1" si="32"/>
        <v>C2</v>
      </c>
    </row>
    <row r="173" spans="1:14" s="100" customFormat="1" ht="30" customHeight="1" x14ac:dyDescent="0.2">
      <c r="A173" s="16"/>
      <c r="B173" s="17"/>
      <c r="C173" s="18" t="s">
        <v>444</v>
      </c>
      <c r="D173" s="19"/>
      <c r="E173" s="110"/>
      <c r="F173" s="111"/>
      <c r="G173" s="115"/>
      <c r="H173" s="113">
        <f t="shared" ref="H173:H174" si="39">ROUND(G173*F173,2)</f>
        <v>0</v>
      </c>
      <c r="I173" s="93" t="str">
        <f t="shared" ca="1" si="29"/>
        <v>LOCKED</v>
      </c>
      <c r="J173" s="94" t="str">
        <f t="shared" si="33"/>
        <v>MANHOLE REPAIR (MH50002137)</v>
      </c>
      <c r="K173" s="95" t="e">
        <f>MATCH(J173,#REF!,0)</f>
        <v>#REF!</v>
      </c>
      <c r="L173" s="96" t="str">
        <f t="shared" ca="1" si="30"/>
        <v>F0</v>
      </c>
      <c r="M173" s="96" t="str">
        <f t="shared" ca="1" si="31"/>
        <v>C2</v>
      </c>
      <c r="N173" s="96" t="str">
        <f t="shared" ca="1" si="32"/>
        <v>C2</v>
      </c>
    </row>
    <row r="174" spans="1:14" s="100" customFormat="1" ht="30" customHeight="1" x14ac:dyDescent="0.2">
      <c r="A174" s="20" t="s">
        <v>97</v>
      </c>
      <c r="B174" s="21" t="s">
        <v>44</v>
      </c>
      <c r="C174" s="22" t="s">
        <v>220</v>
      </c>
      <c r="D174" s="23" t="s">
        <v>5</v>
      </c>
      <c r="E174" s="110"/>
      <c r="F174" s="111"/>
      <c r="G174" s="115"/>
      <c r="H174" s="113">
        <f t="shared" si="39"/>
        <v>0</v>
      </c>
      <c r="I174" s="93" t="str">
        <f t="shared" ca="1" si="29"/>
        <v>LOCKED</v>
      </c>
      <c r="J174" s="94" t="str">
        <f t="shared" si="33"/>
        <v>F002Replacing Existing RisersCW 2130-R12</v>
      </c>
      <c r="K174" s="95" t="e">
        <f>MATCH(J174,#REF!,0)</f>
        <v>#REF!</v>
      </c>
      <c r="L174" s="96" t="str">
        <f t="shared" ca="1" si="30"/>
        <v>F0</v>
      </c>
      <c r="M174" s="96" t="str">
        <f t="shared" ca="1" si="31"/>
        <v>C2</v>
      </c>
      <c r="N174" s="96" t="str">
        <f t="shared" ca="1" si="32"/>
        <v>C2</v>
      </c>
    </row>
    <row r="175" spans="1:14" s="100" customFormat="1" ht="30" customHeight="1" x14ac:dyDescent="0.2">
      <c r="A175" s="20" t="s">
        <v>221</v>
      </c>
      <c r="B175" s="24" t="s">
        <v>140</v>
      </c>
      <c r="C175" s="22" t="s">
        <v>223</v>
      </c>
      <c r="D175" s="23"/>
      <c r="E175" s="25" t="s">
        <v>78</v>
      </c>
      <c r="F175" s="26">
        <v>0.3</v>
      </c>
      <c r="G175" s="161"/>
      <c r="H175" s="27">
        <f>ROUND(G175*F175,2)</f>
        <v>0</v>
      </c>
      <c r="I175" s="93" t="str">
        <f t="shared" ca="1" si="29"/>
        <v/>
      </c>
      <c r="J175" s="94" t="str">
        <f t="shared" si="33"/>
        <v>F002APre-cast Concrete Risersvert. m</v>
      </c>
      <c r="K175" s="95" t="e">
        <f>MATCH(J175,#REF!,0)</f>
        <v>#REF!</v>
      </c>
      <c r="L175" s="96" t="str">
        <f t="shared" ca="1" si="30"/>
        <v>F2</v>
      </c>
      <c r="M175" s="96" t="str">
        <f t="shared" ca="1" si="31"/>
        <v>C2</v>
      </c>
      <c r="N175" s="96" t="str">
        <f t="shared" ca="1" si="32"/>
        <v>C2</v>
      </c>
    </row>
    <row r="176" spans="1:14" s="100" customFormat="1" ht="30" customHeight="1" x14ac:dyDescent="0.2">
      <c r="A176" s="20"/>
      <c r="B176" s="21" t="s">
        <v>46</v>
      </c>
      <c r="C176" s="28" t="s">
        <v>445</v>
      </c>
      <c r="D176" s="29" t="s">
        <v>305</v>
      </c>
      <c r="E176" s="110"/>
      <c r="F176" s="111"/>
      <c r="G176" s="115"/>
      <c r="H176" s="113">
        <f t="shared" ref="H176:H179" si="40">ROUND(G176*F176,2)</f>
        <v>0</v>
      </c>
      <c r="I176" s="93" t="str">
        <f t="shared" ca="1" si="29"/>
        <v>LOCKED</v>
      </c>
      <c r="J176" s="94" t="str">
        <f t="shared" si="33"/>
        <v>Manhole Inspection (following repair)CW 2145-R4</v>
      </c>
      <c r="K176" s="95" t="e">
        <f>MATCH(J176,#REF!,0)</f>
        <v>#REF!</v>
      </c>
      <c r="L176" s="96" t="str">
        <f t="shared" ca="1" si="30"/>
        <v>F0</v>
      </c>
      <c r="M176" s="96" t="str">
        <f t="shared" ca="1" si="31"/>
        <v>C2</v>
      </c>
      <c r="N176" s="96" t="str">
        <f t="shared" ca="1" si="32"/>
        <v>C2</v>
      </c>
    </row>
    <row r="177" spans="1:14" s="100" customFormat="1" ht="30" customHeight="1" x14ac:dyDescent="0.2">
      <c r="A177" s="20"/>
      <c r="B177" s="24" t="s">
        <v>140</v>
      </c>
      <c r="C177" s="22" t="s">
        <v>446</v>
      </c>
      <c r="D177" s="23"/>
      <c r="E177" s="25" t="s">
        <v>76</v>
      </c>
      <c r="F177" s="111">
        <v>1</v>
      </c>
      <c r="G177" s="161"/>
      <c r="H177" s="27">
        <f t="shared" si="40"/>
        <v>0</v>
      </c>
      <c r="I177" s="93" t="str">
        <f t="shared" ca="1" si="29"/>
        <v/>
      </c>
      <c r="J177" s="94" t="str">
        <f t="shared" si="33"/>
        <v>Manhole Inspectioneach</v>
      </c>
      <c r="K177" s="95" t="e">
        <f>MATCH(J177,#REF!,0)</f>
        <v>#REF!</v>
      </c>
      <c r="L177" s="96" t="str">
        <f t="shared" ca="1" si="30"/>
        <v>F0</v>
      </c>
      <c r="M177" s="96" t="str">
        <f t="shared" ca="1" si="31"/>
        <v>C2</v>
      </c>
      <c r="N177" s="96" t="str">
        <f t="shared" ca="1" si="32"/>
        <v>C2</v>
      </c>
    </row>
    <row r="178" spans="1:14" s="100" customFormat="1" ht="30" customHeight="1" x14ac:dyDescent="0.2">
      <c r="A178" s="16"/>
      <c r="B178" s="17"/>
      <c r="C178" s="18" t="s">
        <v>447</v>
      </c>
      <c r="D178" s="19"/>
      <c r="E178" s="110"/>
      <c r="F178" s="111"/>
      <c r="G178" s="115"/>
      <c r="H178" s="113">
        <f t="shared" si="40"/>
        <v>0</v>
      </c>
      <c r="I178" s="93" t="str">
        <f t="shared" ca="1" si="29"/>
        <v>LOCKED</v>
      </c>
      <c r="J178" s="94" t="str">
        <f t="shared" si="33"/>
        <v>MANHOLE REPAIR (MH50002196)</v>
      </c>
      <c r="K178" s="95" t="e">
        <f>MATCH(J178,#REF!,0)</f>
        <v>#REF!</v>
      </c>
      <c r="L178" s="96" t="str">
        <f t="shared" ca="1" si="30"/>
        <v>F0</v>
      </c>
      <c r="M178" s="96" t="str">
        <f t="shared" ca="1" si="31"/>
        <v>C2</v>
      </c>
      <c r="N178" s="96" t="str">
        <f t="shared" ca="1" si="32"/>
        <v>C2</v>
      </c>
    </row>
    <row r="179" spans="1:14" s="100" customFormat="1" ht="30" customHeight="1" x14ac:dyDescent="0.2">
      <c r="A179" s="20" t="s">
        <v>97</v>
      </c>
      <c r="B179" s="21" t="s">
        <v>47</v>
      </c>
      <c r="C179" s="22" t="s">
        <v>220</v>
      </c>
      <c r="D179" s="23" t="s">
        <v>5</v>
      </c>
      <c r="E179" s="110"/>
      <c r="F179" s="111"/>
      <c r="G179" s="115"/>
      <c r="H179" s="113">
        <f t="shared" si="40"/>
        <v>0</v>
      </c>
      <c r="I179" s="93" t="str">
        <f t="shared" ca="1" si="29"/>
        <v>LOCKED</v>
      </c>
      <c r="J179" s="94" t="str">
        <f t="shared" si="33"/>
        <v>F002Replacing Existing RisersCW 2130-R12</v>
      </c>
      <c r="K179" s="95" t="e">
        <f>MATCH(J179,#REF!,0)</f>
        <v>#REF!</v>
      </c>
      <c r="L179" s="96" t="str">
        <f t="shared" ca="1" si="30"/>
        <v>F0</v>
      </c>
      <c r="M179" s="96" t="str">
        <f t="shared" ca="1" si="31"/>
        <v>C2</v>
      </c>
      <c r="N179" s="96" t="str">
        <f t="shared" ca="1" si="32"/>
        <v>C2</v>
      </c>
    </row>
    <row r="180" spans="1:14" s="100" customFormat="1" ht="30" customHeight="1" x14ac:dyDescent="0.2">
      <c r="A180" s="20" t="s">
        <v>221</v>
      </c>
      <c r="B180" s="24" t="s">
        <v>140</v>
      </c>
      <c r="C180" s="22" t="s">
        <v>223</v>
      </c>
      <c r="D180" s="23"/>
      <c r="E180" s="25" t="s">
        <v>78</v>
      </c>
      <c r="F180" s="26">
        <v>1.3</v>
      </c>
      <c r="G180" s="161"/>
      <c r="H180" s="27">
        <f>ROUND(G180*F180,2)</f>
        <v>0</v>
      </c>
      <c r="I180" s="93" t="str">
        <f t="shared" ca="1" si="29"/>
        <v/>
      </c>
      <c r="J180" s="94" t="str">
        <f t="shared" si="33"/>
        <v>F002APre-cast Concrete Risersvert. m</v>
      </c>
      <c r="K180" s="95" t="e">
        <f>MATCH(J180,#REF!,0)</f>
        <v>#REF!</v>
      </c>
      <c r="L180" s="96" t="str">
        <f t="shared" ca="1" si="30"/>
        <v>F2</v>
      </c>
      <c r="M180" s="96" t="str">
        <f t="shared" ca="1" si="31"/>
        <v>C2</v>
      </c>
      <c r="N180" s="96" t="str">
        <f t="shared" ca="1" si="32"/>
        <v>C2</v>
      </c>
    </row>
    <row r="181" spans="1:14" s="100" customFormat="1" ht="30" customHeight="1" x14ac:dyDescent="0.2">
      <c r="A181" s="20"/>
      <c r="B181" s="21" t="s">
        <v>48</v>
      </c>
      <c r="C181" s="28" t="s">
        <v>445</v>
      </c>
      <c r="D181" s="29" t="s">
        <v>305</v>
      </c>
      <c r="E181" s="110"/>
      <c r="F181" s="111"/>
      <c r="G181" s="115"/>
      <c r="H181" s="113">
        <f t="shared" ref="H181:H184" si="41">ROUND(G181*F181,2)</f>
        <v>0</v>
      </c>
      <c r="I181" s="93" t="str">
        <f t="shared" ca="1" si="29"/>
        <v>LOCKED</v>
      </c>
      <c r="J181" s="94" t="str">
        <f t="shared" si="33"/>
        <v>Manhole Inspection (following repair)CW 2145-R4</v>
      </c>
      <c r="K181" s="95" t="e">
        <f>MATCH(J181,#REF!,0)</f>
        <v>#REF!</v>
      </c>
      <c r="L181" s="96" t="str">
        <f t="shared" ca="1" si="30"/>
        <v>F0</v>
      </c>
      <c r="M181" s="96" t="str">
        <f t="shared" ca="1" si="31"/>
        <v>C2</v>
      </c>
      <c r="N181" s="96" t="str">
        <f t="shared" ca="1" si="32"/>
        <v>C2</v>
      </c>
    </row>
    <row r="182" spans="1:14" s="100" customFormat="1" ht="30" customHeight="1" x14ac:dyDescent="0.2">
      <c r="A182" s="20"/>
      <c r="B182" s="24" t="s">
        <v>140</v>
      </c>
      <c r="C182" s="22" t="s">
        <v>446</v>
      </c>
      <c r="D182" s="23"/>
      <c r="E182" s="25" t="s">
        <v>76</v>
      </c>
      <c r="F182" s="111">
        <v>1</v>
      </c>
      <c r="G182" s="161"/>
      <c r="H182" s="27">
        <f t="shared" si="41"/>
        <v>0</v>
      </c>
      <c r="I182" s="93" t="str">
        <f t="shared" ca="1" si="29"/>
        <v/>
      </c>
      <c r="J182" s="94" t="str">
        <f t="shared" si="33"/>
        <v>Manhole Inspectioneach</v>
      </c>
      <c r="K182" s="95" t="e">
        <f>MATCH(J182,#REF!,0)</f>
        <v>#REF!</v>
      </c>
      <c r="L182" s="96" t="str">
        <f t="shared" ca="1" si="30"/>
        <v>F0</v>
      </c>
      <c r="M182" s="96" t="str">
        <f t="shared" ca="1" si="31"/>
        <v>C2</v>
      </c>
      <c r="N182" s="96" t="str">
        <f t="shared" ca="1" si="32"/>
        <v>C2</v>
      </c>
    </row>
    <row r="183" spans="1:14" s="100" customFormat="1" ht="30" customHeight="1" x14ac:dyDescent="0.2">
      <c r="A183" s="16"/>
      <c r="B183" s="17"/>
      <c r="C183" s="18" t="s">
        <v>448</v>
      </c>
      <c r="D183" s="19"/>
      <c r="E183" s="110"/>
      <c r="F183" s="111"/>
      <c r="G183" s="115"/>
      <c r="H183" s="113">
        <f t="shared" si="41"/>
        <v>0</v>
      </c>
      <c r="I183" s="93" t="str">
        <f t="shared" ca="1" si="29"/>
        <v>LOCKED</v>
      </c>
      <c r="J183" s="94" t="str">
        <f t="shared" si="33"/>
        <v>MANHOLE REPAIR (MH50002197)</v>
      </c>
      <c r="K183" s="95" t="e">
        <f>MATCH(J183,#REF!,0)</f>
        <v>#REF!</v>
      </c>
      <c r="L183" s="96" t="str">
        <f t="shared" ca="1" si="30"/>
        <v>F0</v>
      </c>
      <c r="M183" s="96" t="str">
        <f t="shared" ca="1" si="31"/>
        <v>C2</v>
      </c>
      <c r="N183" s="96" t="str">
        <f t="shared" ca="1" si="32"/>
        <v>C2</v>
      </c>
    </row>
    <row r="184" spans="1:14" s="100" customFormat="1" ht="30" customHeight="1" x14ac:dyDescent="0.2">
      <c r="A184" s="20" t="s">
        <v>97</v>
      </c>
      <c r="B184" s="21" t="s">
        <v>49</v>
      </c>
      <c r="C184" s="22" t="s">
        <v>220</v>
      </c>
      <c r="D184" s="23" t="s">
        <v>5</v>
      </c>
      <c r="E184" s="110"/>
      <c r="F184" s="111"/>
      <c r="G184" s="115"/>
      <c r="H184" s="113">
        <f t="shared" si="41"/>
        <v>0</v>
      </c>
      <c r="I184" s="93" t="str">
        <f t="shared" ca="1" si="29"/>
        <v>LOCKED</v>
      </c>
      <c r="J184" s="94" t="str">
        <f t="shared" si="33"/>
        <v>F002Replacing Existing RisersCW 2130-R12</v>
      </c>
      <c r="K184" s="95" t="e">
        <f>MATCH(J184,#REF!,0)</f>
        <v>#REF!</v>
      </c>
      <c r="L184" s="96" t="str">
        <f t="shared" ca="1" si="30"/>
        <v>F0</v>
      </c>
      <c r="M184" s="96" t="str">
        <f t="shared" ca="1" si="31"/>
        <v>C2</v>
      </c>
      <c r="N184" s="96" t="str">
        <f t="shared" ca="1" si="32"/>
        <v>C2</v>
      </c>
    </row>
    <row r="185" spans="1:14" s="100" customFormat="1" ht="30" customHeight="1" x14ac:dyDescent="0.2">
      <c r="A185" s="20" t="s">
        <v>221</v>
      </c>
      <c r="B185" s="24" t="s">
        <v>140</v>
      </c>
      <c r="C185" s="22" t="s">
        <v>223</v>
      </c>
      <c r="D185" s="23"/>
      <c r="E185" s="25" t="s">
        <v>78</v>
      </c>
      <c r="F185" s="26">
        <v>0.6</v>
      </c>
      <c r="G185" s="161"/>
      <c r="H185" s="27">
        <f>ROUND(G185*F185,2)</f>
        <v>0</v>
      </c>
      <c r="I185" s="93" t="str">
        <f t="shared" ca="1" si="29"/>
        <v/>
      </c>
      <c r="J185" s="94" t="str">
        <f t="shared" si="33"/>
        <v>F002APre-cast Concrete Risersvert. m</v>
      </c>
      <c r="K185" s="95" t="e">
        <f>MATCH(J185,#REF!,0)</f>
        <v>#REF!</v>
      </c>
      <c r="L185" s="96" t="str">
        <f t="shared" ca="1" si="30"/>
        <v>F2</v>
      </c>
      <c r="M185" s="96" t="str">
        <f t="shared" ca="1" si="31"/>
        <v>C2</v>
      </c>
      <c r="N185" s="96" t="str">
        <f t="shared" ca="1" si="32"/>
        <v>C2</v>
      </c>
    </row>
    <row r="186" spans="1:14" s="100" customFormat="1" ht="30" customHeight="1" x14ac:dyDescent="0.2">
      <c r="A186" s="20"/>
      <c r="B186" s="21" t="s">
        <v>152</v>
      </c>
      <c r="C186" s="28" t="s">
        <v>445</v>
      </c>
      <c r="D186" s="29" t="s">
        <v>305</v>
      </c>
      <c r="E186" s="110"/>
      <c r="F186" s="111"/>
      <c r="G186" s="115"/>
      <c r="H186" s="113">
        <f t="shared" ref="H186:H189" si="42">ROUND(G186*F186,2)</f>
        <v>0</v>
      </c>
      <c r="I186" s="93" t="str">
        <f t="shared" ca="1" si="29"/>
        <v>LOCKED</v>
      </c>
      <c r="J186" s="94" t="str">
        <f t="shared" si="33"/>
        <v>Manhole Inspection (following repair)CW 2145-R4</v>
      </c>
      <c r="K186" s="95" t="e">
        <f>MATCH(J186,#REF!,0)</f>
        <v>#REF!</v>
      </c>
      <c r="L186" s="96" t="str">
        <f t="shared" ca="1" si="30"/>
        <v>F0</v>
      </c>
      <c r="M186" s="96" t="str">
        <f t="shared" ca="1" si="31"/>
        <v>C2</v>
      </c>
      <c r="N186" s="96" t="str">
        <f t="shared" ca="1" si="32"/>
        <v>C2</v>
      </c>
    </row>
    <row r="187" spans="1:14" s="100" customFormat="1" ht="30" customHeight="1" x14ac:dyDescent="0.2">
      <c r="A187" s="20"/>
      <c r="B187" s="24" t="s">
        <v>140</v>
      </c>
      <c r="C187" s="22" t="s">
        <v>446</v>
      </c>
      <c r="D187" s="23"/>
      <c r="E187" s="25" t="s">
        <v>76</v>
      </c>
      <c r="F187" s="111">
        <v>1</v>
      </c>
      <c r="G187" s="161"/>
      <c r="H187" s="27">
        <f t="shared" si="42"/>
        <v>0</v>
      </c>
      <c r="I187" s="93" t="str">
        <f t="shared" ca="1" si="29"/>
        <v/>
      </c>
      <c r="J187" s="94" t="str">
        <f t="shared" si="33"/>
        <v>Manhole Inspectioneach</v>
      </c>
      <c r="K187" s="95" t="e">
        <f>MATCH(J187,#REF!,0)</f>
        <v>#REF!</v>
      </c>
      <c r="L187" s="96" t="str">
        <f t="shared" ca="1" si="30"/>
        <v>F0</v>
      </c>
      <c r="M187" s="96" t="str">
        <f t="shared" ca="1" si="31"/>
        <v>C2</v>
      </c>
      <c r="N187" s="96" t="str">
        <f t="shared" ca="1" si="32"/>
        <v>C2</v>
      </c>
    </row>
    <row r="188" spans="1:14" s="100" customFormat="1" ht="30" customHeight="1" x14ac:dyDescent="0.2">
      <c r="A188" s="16"/>
      <c r="B188" s="17"/>
      <c r="C188" s="18" t="s">
        <v>449</v>
      </c>
      <c r="D188" s="19"/>
      <c r="E188" s="110"/>
      <c r="F188" s="111"/>
      <c r="G188" s="115"/>
      <c r="H188" s="113">
        <f t="shared" si="42"/>
        <v>0</v>
      </c>
      <c r="I188" s="93" t="str">
        <f t="shared" ca="1" si="29"/>
        <v>LOCKED</v>
      </c>
      <c r="J188" s="94" t="str">
        <f t="shared" si="33"/>
        <v>MANHOLE REPAIR (MH50002198)</v>
      </c>
      <c r="K188" s="95" t="e">
        <f>MATCH(J188,#REF!,0)</f>
        <v>#REF!</v>
      </c>
      <c r="L188" s="96" t="str">
        <f t="shared" ca="1" si="30"/>
        <v>F0</v>
      </c>
      <c r="M188" s="96" t="str">
        <f t="shared" ca="1" si="31"/>
        <v>C2</v>
      </c>
      <c r="N188" s="96" t="str">
        <f t="shared" ca="1" si="32"/>
        <v>C2</v>
      </c>
    </row>
    <row r="189" spans="1:14" s="100" customFormat="1" ht="30" customHeight="1" x14ac:dyDescent="0.2">
      <c r="A189" s="20" t="s">
        <v>97</v>
      </c>
      <c r="B189" s="21" t="s">
        <v>153</v>
      </c>
      <c r="C189" s="22" t="s">
        <v>220</v>
      </c>
      <c r="D189" s="23" t="s">
        <v>5</v>
      </c>
      <c r="E189" s="110"/>
      <c r="F189" s="111"/>
      <c r="G189" s="115"/>
      <c r="H189" s="113">
        <f t="shared" si="42"/>
        <v>0</v>
      </c>
      <c r="I189" s="93" t="str">
        <f t="shared" ca="1" si="29"/>
        <v>LOCKED</v>
      </c>
      <c r="J189" s="94" t="str">
        <f t="shared" si="33"/>
        <v>F002Replacing Existing RisersCW 2130-R12</v>
      </c>
      <c r="K189" s="95" t="e">
        <f>MATCH(J189,#REF!,0)</f>
        <v>#REF!</v>
      </c>
      <c r="L189" s="96" t="str">
        <f t="shared" ca="1" si="30"/>
        <v>F0</v>
      </c>
      <c r="M189" s="96" t="str">
        <f t="shared" ca="1" si="31"/>
        <v>C2</v>
      </c>
      <c r="N189" s="96" t="str">
        <f t="shared" ca="1" si="32"/>
        <v>C2</v>
      </c>
    </row>
    <row r="190" spans="1:14" s="100" customFormat="1" ht="30" customHeight="1" x14ac:dyDescent="0.2">
      <c r="A190" s="20" t="s">
        <v>221</v>
      </c>
      <c r="B190" s="24" t="s">
        <v>140</v>
      </c>
      <c r="C190" s="22" t="s">
        <v>223</v>
      </c>
      <c r="D190" s="23"/>
      <c r="E190" s="25" t="s">
        <v>78</v>
      </c>
      <c r="F190" s="26">
        <v>0.7</v>
      </c>
      <c r="G190" s="161"/>
      <c r="H190" s="27">
        <f>ROUND(G190*F190,2)</f>
        <v>0</v>
      </c>
      <c r="I190" s="93" t="str">
        <f t="shared" ca="1" si="29"/>
        <v/>
      </c>
      <c r="J190" s="94" t="str">
        <f t="shared" si="33"/>
        <v>F002APre-cast Concrete Risersvert. m</v>
      </c>
      <c r="K190" s="95" t="e">
        <f>MATCH(J190,#REF!,0)</f>
        <v>#REF!</v>
      </c>
      <c r="L190" s="96" t="str">
        <f t="shared" ca="1" si="30"/>
        <v>F2</v>
      </c>
      <c r="M190" s="96" t="str">
        <f t="shared" ca="1" si="31"/>
        <v>C2</v>
      </c>
      <c r="N190" s="96" t="str">
        <f t="shared" ca="1" si="32"/>
        <v>C2</v>
      </c>
    </row>
    <row r="191" spans="1:14" s="100" customFormat="1" ht="30" customHeight="1" x14ac:dyDescent="0.2">
      <c r="A191" s="20"/>
      <c r="B191" s="21" t="s">
        <v>154</v>
      </c>
      <c r="C191" s="28" t="s">
        <v>445</v>
      </c>
      <c r="D191" s="29" t="s">
        <v>305</v>
      </c>
      <c r="E191" s="110"/>
      <c r="F191" s="111"/>
      <c r="G191" s="115"/>
      <c r="H191" s="113">
        <f t="shared" ref="H191:H194" si="43">ROUND(G191*F191,2)</f>
        <v>0</v>
      </c>
      <c r="I191" s="93" t="str">
        <f t="shared" ca="1" si="29"/>
        <v>LOCKED</v>
      </c>
      <c r="J191" s="94" t="str">
        <f t="shared" si="33"/>
        <v>Manhole Inspection (following repair)CW 2145-R4</v>
      </c>
      <c r="K191" s="95" t="e">
        <f>MATCH(J191,#REF!,0)</f>
        <v>#REF!</v>
      </c>
      <c r="L191" s="96" t="str">
        <f t="shared" ca="1" si="30"/>
        <v>F0</v>
      </c>
      <c r="M191" s="96" t="str">
        <f t="shared" ca="1" si="31"/>
        <v>C2</v>
      </c>
      <c r="N191" s="96" t="str">
        <f t="shared" ca="1" si="32"/>
        <v>C2</v>
      </c>
    </row>
    <row r="192" spans="1:14" s="100" customFormat="1" ht="30" customHeight="1" x14ac:dyDescent="0.2">
      <c r="A192" s="20"/>
      <c r="B192" s="24" t="s">
        <v>140</v>
      </c>
      <c r="C192" s="22" t="s">
        <v>446</v>
      </c>
      <c r="D192" s="23"/>
      <c r="E192" s="25" t="s">
        <v>76</v>
      </c>
      <c r="F192" s="111">
        <v>1</v>
      </c>
      <c r="G192" s="161"/>
      <c r="H192" s="27">
        <f t="shared" si="43"/>
        <v>0</v>
      </c>
      <c r="I192" s="93" t="str">
        <f t="shared" ca="1" si="29"/>
        <v/>
      </c>
      <c r="J192" s="94" t="str">
        <f t="shared" si="33"/>
        <v>Manhole Inspectioneach</v>
      </c>
      <c r="K192" s="95" t="e">
        <f>MATCH(J192,#REF!,0)</f>
        <v>#REF!</v>
      </c>
      <c r="L192" s="96" t="str">
        <f t="shared" ca="1" si="30"/>
        <v>F0</v>
      </c>
      <c r="M192" s="96" t="str">
        <f t="shared" ca="1" si="31"/>
        <v>C2</v>
      </c>
      <c r="N192" s="96" t="str">
        <f t="shared" ca="1" si="32"/>
        <v>C2</v>
      </c>
    </row>
    <row r="193" spans="1:14" s="100" customFormat="1" ht="30" customHeight="1" x14ac:dyDescent="0.2">
      <c r="A193" s="16"/>
      <c r="B193" s="17"/>
      <c r="C193" s="18" t="s">
        <v>450</v>
      </c>
      <c r="D193" s="19"/>
      <c r="E193" s="110"/>
      <c r="F193" s="111"/>
      <c r="G193" s="115"/>
      <c r="H193" s="113">
        <f t="shared" si="43"/>
        <v>0</v>
      </c>
      <c r="I193" s="93" t="str">
        <f t="shared" ca="1" si="29"/>
        <v>LOCKED</v>
      </c>
      <c r="J193" s="94" t="str">
        <f t="shared" si="33"/>
        <v>MANHOLE REPAIR (MH50002199)</v>
      </c>
      <c r="K193" s="95" t="e">
        <f>MATCH(J193,#REF!,0)</f>
        <v>#REF!</v>
      </c>
      <c r="L193" s="96" t="str">
        <f t="shared" ca="1" si="30"/>
        <v>F0</v>
      </c>
      <c r="M193" s="96" t="str">
        <f t="shared" ca="1" si="31"/>
        <v>C2</v>
      </c>
      <c r="N193" s="96" t="str">
        <f t="shared" ca="1" si="32"/>
        <v>C2</v>
      </c>
    </row>
    <row r="194" spans="1:14" s="100" customFormat="1" ht="30" customHeight="1" x14ac:dyDescent="0.2">
      <c r="A194" s="20" t="s">
        <v>97</v>
      </c>
      <c r="B194" s="21" t="s">
        <v>155</v>
      </c>
      <c r="C194" s="22" t="s">
        <v>220</v>
      </c>
      <c r="D194" s="23" t="s">
        <v>5</v>
      </c>
      <c r="E194" s="110"/>
      <c r="F194" s="111"/>
      <c r="G194" s="115"/>
      <c r="H194" s="113">
        <f t="shared" si="43"/>
        <v>0</v>
      </c>
      <c r="I194" s="93" t="str">
        <f t="shared" ca="1" si="29"/>
        <v>LOCKED</v>
      </c>
      <c r="J194" s="94" t="str">
        <f t="shared" si="33"/>
        <v>F002Replacing Existing RisersCW 2130-R12</v>
      </c>
      <c r="K194" s="95" t="e">
        <f>MATCH(J194,#REF!,0)</f>
        <v>#REF!</v>
      </c>
      <c r="L194" s="96" t="str">
        <f t="shared" ca="1" si="30"/>
        <v>F0</v>
      </c>
      <c r="M194" s="96" t="str">
        <f t="shared" ca="1" si="31"/>
        <v>C2</v>
      </c>
      <c r="N194" s="96" t="str">
        <f t="shared" ca="1" si="32"/>
        <v>C2</v>
      </c>
    </row>
    <row r="195" spans="1:14" s="100" customFormat="1" ht="30" customHeight="1" x14ac:dyDescent="0.2">
      <c r="A195" s="20" t="s">
        <v>221</v>
      </c>
      <c r="B195" s="24" t="s">
        <v>140</v>
      </c>
      <c r="C195" s="22" t="s">
        <v>223</v>
      </c>
      <c r="D195" s="23"/>
      <c r="E195" s="25" t="s">
        <v>78</v>
      </c>
      <c r="F195" s="26">
        <v>0.4</v>
      </c>
      <c r="G195" s="161"/>
      <c r="H195" s="27">
        <f>ROUND(G195*F195,2)</f>
        <v>0</v>
      </c>
      <c r="I195" s="93" t="str">
        <f t="shared" ca="1" si="29"/>
        <v/>
      </c>
      <c r="J195" s="94" t="str">
        <f t="shared" si="33"/>
        <v>F002APre-cast Concrete Risersvert. m</v>
      </c>
      <c r="K195" s="95" t="e">
        <f>MATCH(J195,#REF!,0)</f>
        <v>#REF!</v>
      </c>
      <c r="L195" s="96" t="str">
        <f t="shared" ca="1" si="30"/>
        <v>F2</v>
      </c>
      <c r="M195" s="96" t="str">
        <f t="shared" ca="1" si="31"/>
        <v>C2</v>
      </c>
      <c r="N195" s="96" t="str">
        <f t="shared" ca="1" si="32"/>
        <v>C2</v>
      </c>
    </row>
    <row r="196" spans="1:14" s="100" customFormat="1" ht="30" customHeight="1" x14ac:dyDescent="0.2">
      <c r="A196" s="20"/>
      <c r="B196" s="21" t="s">
        <v>156</v>
      </c>
      <c r="C196" s="28" t="s">
        <v>445</v>
      </c>
      <c r="D196" s="29" t="s">
        <v>305</v>
      </c>
      <c r="E196" s="110"/>
      <c r="F196" s="111"/>
      <c r="G196" s="115"/>
      <c r="H196" s="113">
        <f t="shared" ref="H196:H199" si="44">ROUND(G196*F196,2)</f>
        <v>0</v>
      </c>
      <c r="I196" s="93" t="str">
        <f t="shared" ca="1" si="29"/>
        <v>LOCKED</v>
      </c>
      <c r="J196" s="94" t="str">
        <f t="shared" si="33"/>
        <v>Manhole Inspection (following repair)CW 2145-R4</v>
      </c>
      <c r="K196" s="95" t="e">
        <f>MATCH(J196,#REF!,0)</f>
        <v>#REF!</v>
      </c>
      <c r="L196" s="96" t="str">
        <f t="shared" ca="1" si="30"/>
        <v>F0</v>
      </c>
      <c r="M196" s="96" t="str">
        <f t="shared" ca="1" si="31"/>
        <v>C2</v>
      </c>
      <c r="N196" s="96" t="str">
        <f t="shared" ca="1" si="32"/>
        <v>C2</v>
      </c>
    </row>
    <row r="197" spans="1:14" s="100" customFormat="1" ht="30" customHeight="1" x14ac:dyDescent="0.2">
      <c r="A197" s="20"/>
      <c r="B197" s="24" t="s">
        <v>140</v>
      </c>
      <c r="C197" s="22" t="s">
        <v>446</v>
      </c>
      <c r="D197" s="23"/>
      <c r="E197" s="25" t="s">
        <v>76</v>
      </c>
      <c r="F197" s="111">
        <v>1</v>
      </c>
      <c r="G197" s="161"/>
      <c r="H197" s="27">
        <f t="shared" si="44"/>
        <v>0</v>
      </c>
      <c r="I197" s="93" t="str">
        <f t="shared" ca="1" si="29"/>
        <v/>
      </c>
      <c r="J197" s="94" t="str">
        <f t="shared" si="33"/>
        <v>Manhole Inspectioneach</v>
      </c>
      <c r="K197" s="95" t="e">
        <f>MATCH(J197,#REF!,0)</f>
        <v>#REF!</v>
      </c>
      <c r="L197" s="96" t="str">
        <f t="shared" ca="1" si="30"/>
        <v>F0</v>
      </c>
      <c r="M197" s="96" t="str">
        <f t="shared" ca="1" si="31"/>
        <v>C2</v>
      </c>
      <c r="N197" s="96" t="str">
        <f t="shared" ca="1" si="32"/>
        <v>C2</v>
      </c>
    </row>
    <row r="198" spans="1:14" s="100" customFormat="1" ht="30" customHeight="1" x14ac:dyDescent="0.2">
      <c r="A198" s="16"/>
      <c r="B198" s="17"/>
      <c r="C198" s="18" t="s">
        <v>451</v>
      </c>
      <c r="D198" s="19"/>
      <c r="E198" s="110"/>
      <c r="F198" s="111"/>
      <c r="G198" s="115"/>
      <c r="H198" s="113">
        <f t="shared" si="44"/>
        <v>0</v>
      </c>
      <c r="I198" s="93" t="str">
        <f t="shared" ref="I198:I262" ca="1" si="45">IF(CELL("protect",$G198)=1, "LOCKED", "")</f>
        <v>LOCKED</v>
      </c>
      <c r="J198" s="94" t="str">
        <f t="shared" si="33"/>
        <v>MANHOLE REPAIR (MH50008628)</v>
      </c>
      <c r="K198" s="95" t="e">
        <f>MATCH(J198,#REF!,0)</f>
        <v>#REF!</v>
      </c>
      <c r="L198" s="96" t="str">
        <f t="shared" ref="L198:L262" ca="1" si="46">CELL("format",$F198)</f>
        <v>F0</v>
      </c>
      <c r="M198" s="96" t="str">
        <f t="shared" ref="M198:M262" ca="1" si="47">CELL("format",$G198)</f>
        <v>C2</v>
      </c>
      <c r="N198" s="96" t="str">
        <f t="shared" ref="N198:N262" ca="1" si="48">CELL("format",$H198)</f>
        <v>C2</v>
      </c>
    </row>
    <row r="199" spans="1:14" s="100" customFormat="1" ht="30" customHeight="1" x14ac:dyDescent="0.2">
      <c r="A199" s="20" t="s">
        <v>97</v>
      </c>
      <c r="B199" s="21" t="s">
        <v>157</v>
      </c>
      <c r="C199" s="22" t="s">
        <v>220</v>
      </c>
      <c r="D199" s="23" t="s">
        <v>5</v>
      </c>
      <c r="E199" s="110"/>
      <c r="F199" s="111"/>
      <c r="G199" s="115"/>
      <c r="H199" s="113">
        <f t="shared" si="44"/>
        <v>0</v>
      </c>
      <c r="I199" s="93" t="str">
        <f t="shared" ca="1" si="45"/>
        <v>LOCKED</v>
      </c>
      <c r="J199" s="94" t="str">
        <f t="shared" ref="J199:J263" si="49">CLEAN(CONCATENATE(TRIM($A199),TRIM($C199),IF(LEFT($D199)&lt;&gt;"E",TRIM($D199),),TRIM($E199)))</f>
        <v>F002Replacing Existing RisersCW 2130-R12</v>
      </c>
      <c r="K199" s="95" t="e">
        <f>MATCH(J199,#REF!,0)</f>
        <v>#REF!</v>
      </c>
      <c r="L199" s="96" t="str">
        <f t="shared" ca="1" si="46"/>
        <v>F0</v>
      </c>
      <c r="M199" s="96" t="str">
        <f t="shared" ca="1" si="47"/>
        <v>C2</v>
      </c>
      <c r="N199" s="96" t="str">
        <f t="shared" ca="1" si="48"/>
        <v>C2</v>
      </c>
    </row>
    <row r="200" spans="1:14" s="163" customFormat="1" ht="30" customHeight="1" x14ac:dyDescent="0.2">
      <c r="A200" s="30" t="s">
        <v>221</v>
      </c>
      <c r="B200" s="31" t="s">
        <v>140</v>
      </c>
      <c r="C200" s="32" t="s">
        <v>223</v>
      </c>
      <c r="D200" s="33"/>
      <c r="E200" s="34" t="s">
        <v>78</v>
      </c>
      <c r="F200" s="35">
        <v>0.2</v>
      </c>
      <c r="G200" s="162"/>
      <c r="H200" s="36">
        <f>ROUND(G200*F200,2)</f>
        <v>0</v>
      </c>
      <c r="I200" s="131" t="str">
        <f t="shared" ca="1" si="45"/>
        <v/>
      </c>
      <c r="J200" s="132" t="str">
        <f t="shared" si="49"/>
        <v>F002APre-cast Concrete Risersvert. m</v>
      </c>
      <c r="K200" s="133" t="e">
        <f>MATCH(J200,#REF!,0)</f>
        <v>#REF!</v>
      </c>
      <c r="L200" s="134" t="str">
        <f t="shared" ca="1" si="46"/>
        <v>F2</v>
      </c>
      <c r="M200" s="134" t="str">
        <f t="shared" ca="1" si="47"/>
        <v>C2</v>
      </c>
      <c r="N200" s="134" t="str">
        <f t="shared" ca="1" si="48"/>
        <v>C2</v>
      </c>
    </row>
    <row r="201" spans="1:14" s="100" customFormat="1" ht="30" customHeight="1" x14ac:dyDescent="0.2">
      <c r="A201" s="20"/>
      <c r="B201" s="21" t="s">
        <v>242</v>
      </c>
      <c r="C201" s="28" t="s">
        <v>445</v>
      </c>
      <c r="D201" s="29" t="s">
        <v>305</v>
      </c>
      <c r="E201" s="110"/>
      <c r="F201" s="111"/>
      <c r="G201" s="115"/>
      <c r="H201" s="113">
        <f t="shared" ref="H201:H204" si="50">ROUND(G201*F201,2)</f>
        <v>0</v>
      </c>
      <c r="I201" s="93" t="str">
        <f t="shared" ca="1" si="45"/>
        <v>LOCKED</v>
      </c>
      <c r="J201" s="94" t="str">
        <f t="shared" si="49"/>
        <v>Manhole Inspection (following repair)CW 2145-R4</v>
      </c>
      <c r="K201" s="95" t="e">
        <f>MATCH(J201,#REF!,0)</f>
        <v>#REF!</v>
      </c>
      <c r="L201" s="96" t="str">
        <f t="shared" ca="1" si="46"/>
        <v>F0</v>
      </c>
      <c r="M201" s="96" t="str">
        <f t="shared" ca="1" si="47"/>
        <v>C2</v>
      </c>
      <c r="N201" s="96" t="str">
        <f t="shared" ca="1" si="48"/>
        <v>C2</v>
      </c>
    </row>
    <row r="202" spans="1:14" s="100" customFormat="1" ht="30" customHeight="1" x14ac:dyDescent="0.2">
      <c r="A202" s="20"/>
      <c r="B202" s="24" t="s">
        <v>140</v>
      </c>
      <c r="C202" s="22" t="s">
        <v>446</v>
      </c>
      <c r="D202" s="23"/>
      <c r="E202" s="25" t="s">
        <v>76</v>
      </c>
      <c r="F202" s="111">
        <v>1</v>
      </c>
      <c r="G202" s="161"/>
      <c r="H202" s="27">
        <f t="shared" si="50"/>
        <v>0</v>
      </c>
      <c r="I202" s="93" t="str">
        <f t="shared" ca="1" si="45"/>
        <v/>
      </c>
      <c r="J202" s="94" t="str">
        <f t="shared" si="49"/>
        <v>Manhole Inspectioneach</v>
      </c>
      <c r="K202" s="95" t="e">
        <f>MATCH(J202,#REF!,0)</f>
        <v>#REF!</v>
      </c>
      <c r="L202" s="96" t="str">
        <f t="shared" ca="1" si="46"/>
        <v>F0</v>
      </c>
      <c r="M202" s="96" t="str">
        <f t="shared" ca="1" si="47"/>
        <v>C2</v>
      </c>
      <c r="N202" s="96" t="str">
        <f t="shared" ca="1" si="48"/>
        <v>C2</v>
      </c>
    </row>
    <row r="203" spans="1:14" s="100" customFormat="1" ht="30" customHeight="1" x14ac:dyDescent="0.2">
      <c r="A203" s="16"/>
      <c r="B203" s="17"/>
      <c r="C203" s="18" t="s">
        <v>452</v>
      </c>
      <c r="D203" s="19"/>
      <c r="E203" s="110"/>
      <c r="F203" s="111"/>
      <c r="G203" s="115"/>
      <c r="H203" s="113">
        <f t="shared" si="50"/>
        <v>0</v>
      </c>
      <c r="I203" s="93" t="str">
        <f t="shared" ca="1" si="45"/>
        <v>LOCKED</v>
      </c>
      <c r="J203" s="94" t="str">
        <f t="shared" si="49"/>
        <v>MANHOLE REPAIR (MH50007230)</v>
      </c>
      <c r="K203" s="95" t="e">
        <f>MATCH(J203,#REF!,0)</f>
        <v>#REF!</v>
      </c>
      <c r="L203" s="96" t="str">
        <f t="shared" ca="1" si="46"/>
        <v>F0</v>
      </c>
      <c r="M203" s="96" t="str">
        <f t="shared" ca="1" si="47"/>
        <v>C2</v>
      </c>
      <c r="N203" s="96" t="str">
        <f t="shared" ca="1" si="48"/>
        <v>C2</v>
      </c>
    </row>
    <row r="204" spans="1:14" s="100" customFormat="1" ht="30" customHeight="1" x14ac:dyDescent="0.2">
      <c r="A204" s="20"/>
      <c r="B204" s="21" t="s">
        <v>453</v>
      </c>
      <c r="C204" s="22" t="s">
        <v>454</v>
      </c>
      <c r="D204" s="23" t="s">
        <v>5</v>
      </c>
      <c r="E204" s="110"/>
      <c r="F204" s="111"/>
      <c r="G204" s="115"/>
      <c r="H204" s="113">
        <f t="shared" si="50"/>
        <v>0</v>
      </c>
      <c r="I204" s="93" t="str">
        <f t="shared" ca="1" si="45"/>
        <v>LOCKED</v>
      </c>
      <c r="J204" s="94" t="str">
        <f t="shared" si="49"/>
        <v>Stabilization RepairCW 2130-R12</v>
      </c>
      <c r="K204" s="95" t="e">
        <f>MATCH(J204,#REF!,0)</f>
        <v>#REF!</v>
      </c>
      <c r="L204" s="96" t="str">
        <f t="shared" ca="1" si="46"/>
        <v>F0</v>
      </c>
      <c r="M204" s="96" t="str">
        <f t="shared" ca="1" si="47"/>
        <v>C2</v>
      </c>
      <c r="N204" s="96" t="str">
        <f t="shared" ca="1" si="48"/>
        <v>C2</v>
      </c>
    </row>
    <row r="205" spans="1:14" s="100" customFormat="1" ht="60" customHeight="1" x14ac:dyDescent="0.2">
      <c r="A205" s="20"/>
      <c r="B205" s="24" t="s">
        <v>140</v>
      </c>
      <c r="C205" s="22" t="s">
        <v>455</v>
      </c>
      <c r="D205" s="23"/>
      <c r="E205" s="25" t="s">
        <v>76</v>
      </c>
      <c r="F205" s="111">
        <v>1</v>
      </c>
      <c r="G205" s="161"/>
      <c r="H205" s="27">
        <f>ROUND(G205*F205,2)</f>
        <v>0</v>
      </c>
      <c r="I205" s="93" t="str">
        <f t="shared" ca="1" si="45"/>
        <v/>
      </c>
      <c r="J205" s="94" t="str">
        <f t="shared" si="49"/>
        <v>Stabilize and grout manhole base walls and around pipe connections from 3.9m to bottom of manholeeach</v>
      </c>
      <c r="K205" s="95" t="e">
        <f>MATCH(J205,#REF!,0)</f>
        <v>#REF!</v>
      </c>
      <c r="L205" s="96" t="str">
        <f t="shared" ca="1" si="46"/>
        <v>F0</v>
      </c>
      <c r="M205" s="96" t="str">
        <f t="shared" ca="1" si="47"/>
        <v>C2</v>
      </c>
      <c r="N205" s="96" t="str">
        <f t="shared" ca="1" si="48"/>
        <v>C2</v>
      </c>
    </row>
    <row r="206" spans="1:14" s="100" customFormat="1" ht="30" customHeight="1" x14ac:dyDescent="0.2">
      <c r="A206" s="20"/>
      <c r="B206" s="21" t="s">
        <v>456</v>
      </c>
      <c r="C206" s="28" t="s">
        <v>445</v>
      </c>
      <c r="D206" s="29" t="s">
        <v>305</v>
      </c>
      <c r="E206" s="110"/>
      <c r="F206" s="111"/>
      <c r="G206" s="115"/>
      <c r="H206" s="113">
        <f t="shared" ref="H206:H209" si="51">ROUND(G206*F206,2)</f>
        <v>0</v>
      </c>
      <c r="I206" s="93" t="str">
        <f t="shared" ca="1" si="45"/>
        <v>LOCKED</v>
      </c>
      <c r="J206" s="94" t="str">
        <f t="shared" si="49"/>
        <v>Manhole Inspection (following repair)CW 2145-R4</v>
      </c>
      <c r="K206" s="95" t="e">
        <f>MATCH(J206,#REF!,0)</f>
        <v>#REF!</v>
      </c>
      <c r="L206" s="96" t="str">
        <f t="shared" ca="1" si="46"/>
        <v>F0</v>
      </c>
      <c r="M206" s="96" t="str">
        <f t="shared" ca="1" si="47"/>
        <v>C2</v>
      </c>
      <c r="N206" s="96" t="str">
        <f t="shared" ca="1" si="48"/>
        <v>C2</v>
      </c>
    </row>
    <row r="207" spans="1:14" s="100" customFormat="1" ht="30" customHeight="1" x14ac:dyDescent="0.2">
      <c r="A207" s="20"/>
      <c r="B207" s="24" t="s">
        <v>140</v>
      </c>
      <c r="C207" s="22" t="s">
        <v>446</v>
      </c>
      <c r="D207" s="23"/>
      <c r="E207" s="25" t="s">
        <v>76</v>
      </c>
      <c r="F207" s="111">
        <v>1</v>
      </c>
      <c r="G207" s="161"/>
      <c r="H207" s="27">
        <f t="shared" si="51"/>
        <v>0</v>
      </c>
      <c r="I207" s="93" t="str">
        <f t="shared" ca="1" si="45"/>
        <v/>
      </c>
      <c r="J207" s="94" t="str">
        <f t="shared" si="49"/>
        <v>Manhole Inspectioneach</v>
      </c>
      <c r="K207" s="95" t="e">
        <f>MATCH(J207,#REF!,0)</f>
        <v>#REF!</v>
      </c>
      <c r="L207" s="96" t="str">
        <f t="shared" ca="1" si="46"/>
        <v>F0</v>
      </c>
      <c r="M207" s="96" t="str">
        <f t="shared" ca="1" si="47"/>
        <v>C2</v>
      </c>
      <c r="N207" s="96" t="str">
        <f t="shared" ca="1" si="48"/>
        <v>C2</v>
      </c>
    </row>
    <row r="208" spans="1:14" s="100" customFormat="1" ht="30" customHeight="1" x14ac:dyDescent="0.2">
      <c r="A208" s="16"/>
      <c r="B208" s="17"/>
      <c r="C208" s="18" t="s">
        <v>457</v>
      </c>
      <c r="D208" s="19"/>
      <c r="E208" s="110"/>
      <c r="F208" s="111"/>
      <c r="G208" s="115"/>
      <c r="H208" s="113">
        <f t="shared" si="51"/>
        <v>0</v>
      </c>
      <c r="I208" s="93" t="str">
        <f t="shared" ca="1" si="45"/>
        <v>LOCKED</v>
      </c>
      <c r="J208" s="94" t="str">
        <f t="shared" si="49"/>
        <v>MANHOLE REPLACEMENT (MH50008629)</v>
      </c>
      <c r="K208" s="95" t="e">
        <f>MATCH(J208,#REF!,0)</f>
        <v>#REF!</v>
      </c>
      <c r="L208" s="96" t="str">
        <f t="shared" ca="1" si="46"/>
        <v>F0</v>
      </c>
      <c r="M208" s="96" t="str">
        <f t="shared" ca="1" si="47"/>
        <v>C2</v>
      </c>
      <c r="N208" s="96" t="str">
        <f t="shared" ca="1" si="48"/>
        <v>C2</v>
      </c>
    </row>
    <row r="209" spans="1:14" s="100" customFormat="1" ht="30" customHeight="1" x14ac:dyDescent="0.2">
      <c r="A209" s="20"/>
      <c r="B209" s="21" t="s">
        <v>458</v>
      </c>
      <c r="C209" s="22" t="s">
        <v>459</v>
      </c>
      <c r="D209" s="23" t="s">
        <v>5</v>
      </c>
      <c r="E209" s="110"/>
      <c r="F209" s="111"/>
      <c r="G209" s="115"/>
      <c r="H209" s="113">
        <f t="shared" si="51"/>
        <v>0</v>
      </c>
      <c r="I209" s="93" t="str">
        <f t="shared" ca="1" si="45"/>
        <v>LOCKED</v>
      </c>
      <c r="J209" s="94" t="str">
        <f t="shared" si="49"/>
        <v>Replace Existing ManholeCW 2130-R12</v>
      </c>
      <c r="K209" s="95" t="e">
        <f>MATCH(J209,#REF!,0)</f>
        <v>#REF!</v>
      </c>
      <c r="L209" s="96" t="str">
        <f t="shared" ca="1" si="46"/>
        <v>F0</v>
      </c>
      <c r="M209" s="96" t="str">
        <f t="shared" ca="1" si="47"/>
        <v>C2</v>
      </c>
      <c r="N209" s="96" t="str">
        <f t="shared" ca="1" si="48"/>
        <v>C2</v>
      </c>
    </row>
    <row r="210" spans="1:14" s="100" customFormat="1" ht="30" customHeight="1" x14ac:dyDescent="0.2">
      <c r="A210" s="20"/>
      <c r="B210" s="24" t="s">
        <v>140</v>
      </c>
      <c r="C210" s="22" t="s">
        <v>460</v>
      </c>
      <c r="D210" s="23"/>
      <c r="E210" s="25" t="s">
        <v>78</v>
      </c>
      <c r="F210" s="26">
        <v>5.7</v>
      </c>
      <c r="G210" s="161"/>
      <c r="H210" s="27">
        <f>ROUND(G210*F210,2)</f>
        <v>0</v>
      </c>
      <c r="I210" s="93" t="str">
        <f t="shared" ca="1" si="45"/>
        <v/>
      </c>
      <c r="J210" s="94" t="str">
        <f t="shared" si="49"/>
        <v>Pre-cast Concrete Base and Risersvert. m</v>
      </c>
      <c r="K210" s="95" t="e">
        <f>MATCH(J210,#REF!,0)</f>
        <v>#REF!</v>
      </c>
      <c r="L210" s="96" t="str">
        <f t="shared" ca="1" si="46"/>
        <v>F2</v>
      </c>
      <c r="M210" s="96" t="str">
        <f t="shared" ca="1" si="47"/>
        <v>C2</v>
      </c>
      <c r="N210" s="96" t="str">
        <f t="shared" ca="1" si="48"/>
        <v>C2</v>
      </c>
    </row>
    <row r="211" spans="1:14" s="100" customFormat="1" ht="30" customHeight="1" x14ac:dyDescent="0.2">
      <c r="A211" s="20"/>
      <c r="B211" s="21" t="s">
        <v>461</v>
      </c>
      <c r="C211" s="28" t="s">
        <v>462</v>
      </c>
      <c r="D211" s="29" t="s">
        <v>305</v>
      </c>
      <c r="E211" s="110"/>
      <c r="F211" s="111"/>
      <c r="G211" s="115"/>
      <c r="H211" s="113">
        <f t="shared" ref="H211:H214" si="52">ROUND(G211*F211,2)</f>
        <v>0</v>
      </c>
      <c r="I211" s="93" t="str">
        <f t="shared" ca="1" si="45"/>
        <v>LOCKED</v>
      </c>
      <c r="J211" s="94" t="str">
        <f t="shared" si="49"/>
        <v>Manhole Inspection (following replacement)CW 2145-R4</v>
      </c>
      <c r="K211" s="95" t="e">
        <f>MATCH(J211,#REF!,0)</f>
        <v>#REF!</v>
      </c>
      <c r="L211" s="96" t="str">
        <f t="shared" ca="1" si="46"/>
        <v>F0</v>
      </c>
      <c r="M211" s="96" t="str">
        <f t="shared" ca="1" si="47"/>
        <v>C2</v>
      </c>
      <c r="N211" s="96" t="str">
        <f t="shared" ca="1" si="48"/>
        <v>C2</v>
      </c>
    </row>
    <row r="212" spans="1:14" s="100" customFormat="1" ht="30" customHeight="1" x14ac:dyDescent="0.2">
      <c r="A212" s="20"/>
      <c r="B212" s="24" t="s">
        <v>140</v>
      </c>
      <c r="C212" s="22" t="s">
        <v>446</v>
      </c>
      <c r="D212" s="23"/>
      <c r="E212" s="25" t="s">
        <v>76</v>
      </c>
      <c r="F212" s="111">
        <v>1</v>
      </c>
      <c r="G212" s="161"/>
      <c r="H212" s="27">
        <f t="shared" si="52"/>
        <v>0</v>
      </c>
      <c r="I212" s="93" t="str">
        <f t="shared" ca="1" si="45"/>
        <v/>
      </c>
      <c r="J212" s="94" t="str">
        <f t="shared" si="49"/>
        <v>Manhole Inspectioneach</v>
      </c>
      <c r="K212" s="95" t="e">
        <f>MATCH(J212,#REF!,0)</f>
        <v>#REF!</v>
      </c>
      <c r="L212" s="96" t="str">
        <f t="shared" ca="1" si="46"/>
        <v>F0</v>
      </c>
      <c r="M212" s="96" t="str">
        <f t="shared" ca="1" si="47"/>
        <v>C2</v>
      </c>
      <c r="N212" s="96" t="str">
        <f t="shared" ca="1" si="48"/>
        <v>C2</v>
      </c>
    </row>
    <row r="213" spans="1:14" s="100" customFormat="1" ht="30" customHeight="1" x14ac:dyDescent="0.2">
      <c r="A213" s="16"/>
      <c r="B213" s="17"/>
      <c r="C213" s="18" t="s">
        <v>463</v>
      </c>
      <c r="D213" s="19"/>
      <c r="E213" s="110"/>
      <c r="F213" s="111"/>
      <c r="G213" s="115"/>
      <c r="H213" s="113">
        <f t="shared" si="52"/>
        <v>0</v>
      </c>
      <c r="I213" s="93" t="str">
        <f t="shared" ca="1" si="45"/>
        <v>LOCKED</v>
      </c>
      <c r="J213" s="94" t="str">
        <f t="shared" si="49"/>
        <v>SEWER ABANDONMENT (MA70060268)</v>
      </c>
      <c r="K213" s="95" t="e">
        <f>MATCH(J213,#REF!,0)</f>
        <v>#REF!</v>
      </c>
      <c r="L213" s="96" t="str">
        <f t="shared" ca="1" si="46"/>
        <v>F0</v>
      </c>
      <c r="M213" s="96" t="str">
        <f t="shared" ca="1" si="47"/>
        <v>C2</v>
      </c>
      <c r="N213" s="96" t="str">
        <f t="shared" ca="1" si="48"/>
        <v>C2</v>
      </c>
    </row>
    <row r="214" spans="1:14" s="100" customFormat="1" ht="30" customHeight="1" x14ac:dyDescent="0.2">
      <c r="A214" s="20"/>
      <c r="B214" s="21" t="s">
        <v>464</v>
      </c>
      <c r="C214" s="22" t="s">
        <v>465</v>
      </c>
      <c r="D214" s="23" t="s">
        <v>5</v>
      </c>
      <c r="E214" s="110"/>
      <c r="F214" s="111"/>
      <c r="G214" s="115"/>
      <c r="H214" s="113">
        <f t="shared" si="52"/>
        <v>0</v>
      </c>
      <c r="I214" s="93" t="str">
        <f t="shared" ca="1" si="45"/>
        <v>LOCKED</v>
      </c>
      <c r="J214" s="94" t="str">
        <f t="shared" si="49"/>
        <v>Abandon Existing SewerCW 2130-R12</v>
      </c>
      <c r="K214" s="95" t="e">
        <f>MATCH(J214,#REF!,0)</f>
        <v>#REF!</v>
      </c>
      <c r="L214" s="96" t="str">
        <f t="shared" ca="1" si="46"/>
        <v>F0</v>
      </c>
      <c r="M214" s="96" t="str">
        <f t="shared" ca="1" si="47"/>
        <v>C2</v>
      </c>
      <c r="N214" s="96" t="str">
        <f t="shared" ca="1" si="48"/>
        <v>C2</v>
      </c>
    </row>
    <row r="215" spans="1:14" s="100" customFormat="1" ht="30" customHeight="1" x14ac:dyDescent="0.2">
      <c r="A215" s="20"/>
      <c r="B215" s="24" t="s">
        <v>140</v>
      </c>
      <c r="C215" s="22" t="s">
        <v>466</v>
      </c>
      <c r="D215" s="23"/>
      <c r="E215" s="25" t="s">
        <v>77</v>
      </c>
      <c r="F215" s="111">
        <v>8</v>
      </c>
      <c r="G215" s="161"/>
      <c r="H215" s="27">
        <f>ROUND(G215*F215,2)</f>
        <v>0</v>
      </c>
      <c r="I215" s="93" t="str">
        <f t="shared" ca="1" si="45"/>
        <v/>
      </c>
      <c r="J215" s="94" t="str">
        <f t="shared" si="49"/>
        <v>200 mmm</v>
      </c>
      <c r="K215" s="95" t="e">
        <f>MATCH(J215,#REF!,0)</f>
        <v>#REF!</v>
      </c>
      <c r="L215" s="96" t="str">
        <f t="shared" ca="1" si="46"/>
        <v>F0</v>
      </c>
      <c r="M215" s="96" t="str">
        <f t="shared" ca="1" si="47"/>
        <v>C2</v>
      </c>
      <c r="N215" s="96" t="str">
        <f t="shared" ca="1" si="48"/>
        <v>C2</v>
      </c>
    </row>
    <row r="216" spans="1:14" s="100" customFormat="1" ht="30" customHeight="1" x14ac:dyDescent="0.2">
      <c r="A216" s="16"/>
      <c r="B216" s="17"/>
      <c r="C216" s="18" t="s">
        <v>467</v>
      </c>
      <c r="D216" s="19"/>
      <c r="E216" s="110"/>
      <c r="F216" s="111"/>
      <c r="G216" s="115"/>
      <c r="H216" s="113">
        <f t="shared" ref="H216:H219" si="53">ROUND(G216*F216,2)</f>
        <v>0</v>
      </c>
      <c r="I216" s="93" t="str">
        <f t="shared" ca="1" si="45"/>
        <v>LOCKED</v>
      </c>
      <c r="J216" s="94" t="str">
        <f t="shared" si="49"/>
        <v>SEWER ABANDONMENT (MA70060269)</v>
      </c>
      <c r="K216" s="95" t="e">
        <f>MATCH(J216,#REF!,0)</f>
        <v>#REF!</v>
      </c>
      <c r="L216" s="96" t="str">
        <f t="shared" ca="1" si="46"/>
        <v>F0</v>
      </c>
      <c r="M216" s="96" t="str">
        <f t="shared" ca="1" si="47"/>
        <v>C2</v>
      </c>
      <c r="N216" s="96" t="str">
        <f t="shared" ca="1" si="48"/>
        <v>C2</v>
      </c>
    </row>
    <row r="217" spans="1:14" s="100" customFormat="1" ht="45" customHeight="1" x14ac:dyDescent="0.2">
      <c r="A217" s="20"/>
      <c r="B217" s="21" t="s">
        <v>468</v>
      </c>
      <c r="C217" s="37" t="s">
        <v>469</v>
      </c>
      <c r="D217" s="38" t="s">
        <v>470</v>
      </c>
      <c r="E217" s="110"/>
      <c r="F217" s="111"/>
      <c r="G217" s="115"/>
      <c r="H217" s="113">
        <f t="shared" si="53"/>
        <v>0</v>
      </c>
      <c r="I217" s="93" t="str">
        <f t="shared" ca="1" si="45"/>
        <v>LOCKED</v>
      </c>
      <c r="J217" s="94" t="str">
        <f t="shared" si="49"/>
        <v>Sewer Inspection (pre repair) to confirm no longer in useCW2145-R4</v>
      </c>
      <c r="K217" s="95" t="e">
        <f>MATCH(J217,#REF!,0)</f>
        <v>#REF!</v>
      </c>
      <c r="L217" s="96" t="str">
        <f t="shared" ca="1" si="46"/>
        <v>F0</v>
      </c>
      <c r="M217" s="96" t="str">
        <f t="shared" ca="1" si="47"/>
        <v>C2</v>
      </c>
      <c r="N217" s="96" t="str">
        <f t="shared" ca="1" si="48"/>
        <v>C2</v>
      </c>
    </row>
    <row r="218" spans="1:14" s="100" customFormat="1" ht="30" customHeight="1" x14ac:dyDescent="0.2">
      <c r="A218" s="20"/>
      <c r="B218" s="24" t="s">
        <v>140</v>
      </c>
      <c r="C218" s="39" t="s">
        <v>466</v>
      </c>
      <c r="D218" s="40"/>
      <c r="E218" s="41" t="s">
        <v>77</v>
      </c>
      <c r="F218" s="111">
        <v>8</v>
      </c>
      <c r="G218" s="161"/>
      <c r="H218" s="27">
        <f t="shared" si="53"/>
        <v>0</v>
      </c>
      <c r="I218" s="93" t="str">
        <f t="shared" ca="1" si="45"/>
        <v/>
      </c>
      <c r="J218" s="94" t="str">
        <f t="shared" si="49"/>
        <v>200 mmm</v>
      </c>
      <c r="K218" s="95" t="e">
        <f>MATCH(J218,#REF!,0)</f>
        <v>#REF!</v>
      </c>
      <c r="L218" s="96" t="str">
        <f t="shared" ca="1" si="46"/>
        <v>F0</v>
      </c>
      <c r="M218" s="96" t="str">
        <f t="shared" ca="1" si="47"/>
        <v>C2</v>
      </c>
      <c r="N218" s="96" t="str">
        <f t="shared" ca="1" si="48"/>
        <v>C2</v>
      </c>
    </row>
    <row r="219" spans="1:14" s="100" customFormat="1" ht="30" customHeight="1" x14ac:dyDescent="0.2">
      <c r="A219" s="20"/>
      <c r="B219" s="21" t="s">
        <v>471</v>
      </c>
      <c r="C219" s="22" t="s">
        <v>465</v>
      </c>
      <c r="D219" s="23" t="s">
        <v>5</v>
      </c>
      <c r="E219" s="110"/>
      <c r="F219" s="111"/>
      <c r="G219" s="115"/>
      <c r="H219" s="113">
        <f t="shared" si="53"/>
        <v>0</v>
      </c>
      <c r="I219" s="93" t="str">
        <f t="shared" ca="1" si="45"/>
        <v>LOCKED</v>
      </c>
      <c r="J219" s="94" t="str">
        <f t="shared" si="49"/>
        <v>Abandon Existing SewerCW 2130-R12</v>
      </c>
      <c r="K219" s="95" t="e">
        <f>MATCH(J219,#REF!,0)</f>
        <v>#REF!</v>
      </c>
      <c r="L219" s="96" t="str">
        <f t="shared" ca="1" si="46"/>
        <v>F0</v>
      </c>
      <c r="M219" s="96" t="str">
        <f t="shared" ca="1" si="47"/>
        <v>C2</v>
      </c>
      <c r="N219" s="96" t="str">
        <f t="shared" ca="1" si="48"/>
        <v>C2</v>
      </c>
    </row>
    <row r="220" spans="1:14" s="100" customFormat="1" ht="30" customHeight="1" x14ac:dyDescent="0.2">
      <c r="A220" s="20"/>
      <c r="B220" s="24" t="s">
        <v>140</v>
      </c>
      <c r="C220" s="22" t="s">
        <v>466</v>
      </c>
      <c r="D220" s="23"/>
      <c r="E220" s="25" t="s">
        <v>77</v>
      </c>
      <c r="F220" s="111">
        <v>8</v>
      </c>
      <c r="G220" s="161"/>
      <c r="H220" s="27">
        <f>ROUND(G220*F220,2)</f>
        <v>0</v>
      </c>
      <c r="I220" s="93" t="str">
        <f t="shared" ca="1" si="45"/>
        <v/>
      </c>
      <c r="J220" s="94" t="str">
        <f t="shared" si="49"/>
        <v>200 mmm</v>
      </c>
      <c r="K220" s="95" t="e">
        <f>MATCH(J220,#REF!,0)</f>
        <v>#REF!</v>
      </c>
      <c r="L220" s="96" t="str">
        <f t="shared" ca="1" si="46"/>
        <v>F0</v>
      </c>
      <c r="M220" s="96" t="str">
        <f t="shared" ca="1" si="47"/>
        <v>C2</v>
      </c>
      <c r="N220" s="96" t="str">
        <f t="shared" ca="1" si="48"/>
        <v>C2</v>
      </c>
    </row>
    <row r="221" spans="1:14" s="100" customFormat="1" ht="30" customHeight="1" x14ac:dyDescent="0.2">
      <c r="A221" s="42" t="s">
        <v>296</v>
      </c>
      <c r="B221" s="107" t="s">
        <v>472</v>
      </c>
      <c r="C221" s="144" t="s">
        <v>473</v>
      </c>
      <c r="D221" s="150" t="s">
        <v>356</v>
      </c>
      <c r="E221" s="110"/>
      <c r="F221" s="111"/>
      <c r="G221" s="115"/>
      <c r="H221" s="113">
        <f t="shared" ref="H221" si="54">ROUND(G221*F221,2)</f>
        <v>0</v>
      </c>
      <c r="I221" s="93" t="str">
        <f t="shared" ca="1" si="45"/>
        <v>LOCKED</v>
      </c>
      <c r="J221" s="94" t="str">
        <f t="shared" si="49"/>
        <v>E072Water Main and Water Service Insulation</v>
      </c>
      <c r="K221" s="95" t="e">
        <f>MATCH(J221,#REF!,0)</f>
        <v>#REF!</v>
      </c>
      <c r="L221" s="96" t="str">
        <f t="shared" ca="1" si="46"/>
        <v>F0</v>
      </c>
      <c r="M221" s="96" t="str">
        <f t="shared" ca="1" si="47"/>
        <v>C2</v>
      </c>
      <c r="N221" s="96" t="str">
        <f t="shared" ca="1" si="48"/>
        <v>C2</v>
      </c>
    </row>
    <row r="222" spans="1:14" s="100" customFormat="1" ht="30" customHeight="1" x14ac:dyDescent="0.2">
      <c r="A222" s="42" t="s">
        <v>297</v>
      </c>
      <c r="B222" s="116" t="s">
        <v>140</v>
      </c>
      <c r="C222" s="164" t="s">
        <v>474</v>
      </c>
      <c r="D222" s="150"/>
      <c r="E222" s="110" t="s">
        <v>73</v>
      </c>
      <c r="F222" s="111">
        <v>30</v>
      </c>
      <c r="G222" s="112"/>
      <c r="H222" s="113">
        <f>ROUND(G222*F222,2)</f>
        <v>0</v>
      </c>
      <c r="I222" s="93" t="str">
        <f t="shared" ca="1" si="45"/>
        <v/>
      </c>
      <c r="J222" s="94" t="str">
        <f t="shared" si="49"/>
        <v>E073Pipe Under Roadway Excavation (SD-018)m²</v>
      </c>
      <c r="K222" s="95" t="e">
        <f>MATCH(J222,#REF!,0)</f>
        <v>#REF!</v>
      </c>
      <c r="L222" s="96" t="str">
        <f t="shared" ca="1" si="46"/>
        <v>F0</v>
      </c>
      <c r="M222" s="96" t="str">
        <f t="shared" ca="1" si="47"/>
        <v>C2</v>
      </c>
      <c r="N222" s="96" t="str">
        <f t="shared" ca="1" si="48"/>
        <v>C2</v>
      </c>
    </row>
    <row r="223" spans="1:14" s="100" customFormat="1" ht="11.25" customHeight="1" x14ac:dyDescent="0.2">
      <c r="A223" s="120"/>
      <c r="B223" s="165"/>
      <c r="C223" s="102"/>
      <c r="D223" s="103"/>
      <c r="E223" s="154"/>
      <c r="F223" s="104"/>
      <c r="G223" s="120"/>
      <c r="H223" s="105"/>
      <c r="I223" s="93" t="str">
        <f t="shared" ca="1" si="45"/>
        <v>LOCKED</v>
      </c>
      <c r="J223" s="94" t="str">
        <f t="shared" si="49"/>
        <v/>
      </c>
      <c r="K223" s="95" t="e">
        <f>MATCH(J223,#REF!,0)</f>
        <v>#REF!</v>
      </c>
      <c r="L223" s="96" t="str">
        <f t="shared" ca="1" si="46"/>
        <v>G</v>
      </c>
      <c r="M223" s="96" t="str">
        <f t="shared" ca="1" si="47"/>
        <v>C2</v>
      </c>
      <c r="N223" s="96" t="str">
        <f t="shared" ca="1" si="48"/>
        <v>C2</v>
      </c>
    </row>
    <row r="224" spans="1:14" s="100" customFormat="1" ht="49.9" customHeight="1" thickBot="1" x14ac:dyDescent="0.25">
      <c r="A224" s="160"/>
      <c r="B224" s="157" t="str">
        <f>B172</f>
        <v>C</v>
      </c>
      <c r="C224" s="243" t="str">
        <f>C172</f>
        <v>ARCHIBALD STREET WATER AND WASTE WORK:  DOUCET STREET TO PLINGUET STREET</v>
      </c>
      <c r="D224" s="244"/>
      <c r="E224" s="244"/>
      <c r="F224" s="245"/>
      <c r="G224" s="160" t="s">
        <v>440</v>
      </c>
      <c r="H224" s="160">
        <f>SUM(H172:H223)</f>
        <v>0</v>
      </c>
      <c r="I224" s="93" t="str">
        <f t="shared" ca="1" si="45"/>
        <v>LOCKED</v>
      </c>
      <c r="J224" s="94" t="str">
        <f t="shared" si="49"/>
        <v>ARCHIBALD STREET WATER AND WASTE WORK: DOUCET STREET TO PLINGUET STREET</v>
      </c>
      <c r="K224" s="95" t="e">
        <f>MATCH(J224,#REF!,0)</f>
        <v>#REF!</v>
      </c>
      <c r="L224" s="96" t="str">
        <f t="shared" ca="1" si="46"/>
        <v>G</v>
      </c>
      <c r="M224" s="96" t="str">
        <f t="shared" ca="1" si="47"/>
        <v>C2</v>
      </c>
      <c r="N224" s="96" t="str">
        <f t="shared" ca="1" si="48"/>
        <v>C2</v>
      </c>
    </row>
    <row r="225" spans="1:14" s="100" customFormat="1" ht="30" customHeight="1" thickTop="1" x14ac:dyDescent="0.2">
      <c r="A225" s="97"/>
      <c r="B225" s="166" t="s">
        <v>9</v>
      </c>
      <c r="C225" s="227" t="s">
        <v>475</v>
      </c>
      <c r="D225" s="228"/>
      <c r="E225" s="228"/>
      <c r="F225" s="229"/>
      <c r="G225" s="97"/>
      <c r="H225" s="167"/>
      <c r="I225" s="93" t="str">
        <f t="shared" ca="1" si="45"/>
        <v>LOCKED</v>
      </c>
      <c r="J225" s="94" t="str">
        <f t="shared" si="49"/>
        <v>WATER MAIN RENEWALS</v>
      </c>
      <c r="K225" s="95" t="e">
        <f>MATCH(J225,#REF!,0)</f>
        <v>#REF!</v>
      </c>
      <c r="L225" s="96" t="str">
        <f t="shared" ca="1" si="46"/>
        <v>F0</v>
      </c>
      <c r="M225" s="96" t="str">
        <f t="shared" ca="1" si="47"/>
        <v>C2</v>
      </c>
      <c r="N225" s="96" t="str">
        <f t="shared" ca="1" si="48"/>
        <v>C2</v>
      </c>
    </row>
    <row r="226" spans="1:14" s="100" customFormat="1" ht="30" customHeight="1" x14ac:dyDescent="0.2">
      <c r="A226" s="168"/>
      <c r="B226" s="169"/>
      <c r="C226" s="170" t="s">
        <v>476</v>
      </c>
      <c r="D226" s="171"/>
      <c r="E226" s="110"/>
      <c r="F226" s="111"/>
      <c r="G226" s="115"/>
      <c r="H226" s="113">
        <f t="shared" ref="H226:H275" si="55">ROUND(G226*F226,2)</f>
        <v>0</v>
      </c>
      <c r="I226" s="93" t="str">
        <f t="shared" ca="1" si="45"/>
        <v>LOCKED</v>
      </c>
      <c r="J226" s="94" t="str">
        <f t="shared" si="49"/>
        <v>ARCHIBALD STREET</v>
      </c>
      <c r="K226" s="95" t="e">
        <f>MATCH(J226,#REF!,0)</f>
        <v>#REF!</v>
      </c>
      <c r="L226" s="96" t="str">
        <f t="shared" ca="1" si="46"/>
        <v>F0</v>
      </c>
      <c r="M226" s="96" t="str">
        <f t="shared" ca="1" si="47"/>
        <v>C2</v>
      </c>
      <c r="N226" s="96" t="str">
        <f t="shared" ca="1" si="48"/>
        <v>C2</v>
      </c>
    </row>
    <row r="227" spans="1:14" s="178" customFormat="1" ht="30" customHeight="1" x14ac:dyDescent="0.2">
      <c r="A227" s="172"/>
      <c r="B227" s="173" t="s">
        <v>179</v>
      </c>
      <c r="C227" s="174" t="s">
        <v>566</v>
      </c>
      <c r="D227" s="175" t="s">
        <v>567</v>
      </c>
      <c r="E227" s="110"/>
      <c r="F227" s="111"/>
      <c r="G227" s="113"/>
      <c r="H227" s="113">
        <f t="shared" si="55"/>
        <v>0</v>
      </c>
      <c r="I227" s="93" t="str">
        <f t="shared" ca="1" si="45"/>
        <v>LOCKED</v>
      </c>
      <c r="J227" s="176" t="str">
        <f t="shared" si="49"/>
        <v>Water Main RenewalCW 2110-R11E17</v>
      </c>
      <c r="K227" s="177" t="e">
        <f>MATCH(J227,#REF!,0)</f>
        <v>#REF!</v>
      </c>
      <c r="L227" s="96" t="str">
        <f t="shared" ca="1" si="46"/>
        <v>F0</v>
      </c>
      <c r="M227" s="96" t="str">
        <f t="shared" ca="1" si="47"/>
        <v>C2</v>
      </c>
      <c r="N227" s="96" t="str">
        <f t="shared" ca="1" si="48"/>
        <v>C2</v>
      </c>
    </row>
    <row r="228" spans="1:14" s="178" customFormat="1" ht="30" customHeight="1" x14ac:dyDescent="0.2">
      <c r="A228" s="172"/>
      <c r="B228" s="179" t="s">
        <v>140</v>
      </c>
      <c r="C228" s="180" t="s">
        <v>477</v>
      </c>
      <c r="D228" s="103"/>
      <c r="E228" s="110"/>
      <c r="F228" s="111"/>
      <c r="G228" s="113"/>
      <c r="H228" s="113">
        <f t="shared" si="55"/>
        <v>0</v>
      </c>
      <c r="I228" s="93" t="str">
        <f t="shared" ca="1" si="45"/>
        <v>LOCKED</v>
      </c>
      <c r="J228" s="176" t="str">
        <f t="shared" si="49"/>
        <v>200mm</v>
      </c>
      <c r="K228" s="177" t="e">
        <f>MATCH(J228,#REF!,0)</f>
        <v>#REF!</v>
      </c>
      <c r="L228" s="96" t="str">
        <f t="shared" ca="1" si="46"/>
        <v>F0</v>
      </c>
      <c r="M228" s="96" t="str">
        <f t="shared" ca="1" si="47"/>
        <v>C2</v>
      </c>
      <c r="N228" s="96" t="str">
        <f t="shared" ca="1" si="48"/>
        <v>C2</v>
      </c>
    </row>
    <row r="229" spans="1:14" s="178" customFormat="1" ht="45" customHeight="1" x14ac:dyDescent="0.2">
      <c r="A229" s="172"/>
      <c r="B229" s="181" t="s">
        <v>224</v>
      </c>
      <c r="C229" s="174" t="s">
        <v>406</v>
      </c>
      <c r="D229" s="103"/>
      <c r="E229" s="104" t="s">
        <v>77</v>
      </c>
      <c r="F229" s="137">
        <v>25</v>
      </c>
      <c r="G229" s="112"/>
      <c r="H229" s="113">
        <f t="shared" si="55"/>
        <v>0</v>
      </c>
      <c r="I229" s="93" t="str">
        <f t="shared" ca="1" si="45"/>
        <v/>
      </c>
      <c r="J229" s="176" t="str">
        <f t="shared" si="49"/>
        <v>Trenchless Installation, Class B Sand Bedding, Class 3 Backfillm</v>
      </c>
      <c r="K229" s="177" t="e">
        <f>MATCH(J229,#REF!,0)</f>
        <v>#REF!</v>
      </c>
      <c r="L229" s="96" t="str">
        <f t="shared" ca="1" si="46"/>
        <v>F0</v>
      </c>
      <c r="M229" s="96" t="str">
        <f t="shared" ca="1" si="47"/>
        <v>C2</v>
      </c>
      <c r="N229" s="96" t="str">
        <f t="shared" ca="1" si="48"/>
        <v>C2</v>
      </c>
    </row>
    <row r="230" spans="1:14" s="178" customFormat="1" ht="30" customHeight="1" x14ac:dyDescent="0.2">
      <c r="A230" s="172"/>
      <c r="B230" s="179" t="s">
        <v>141</v>
      </c>
      <c r="C230" s="180" t="s">
        <v>478</v>
      </c>
      <c r="D230" s="103"/>
      <c r="E230" s="110"/>
      <c r="F230" s="111"/>
      <c r="G230" s="113"/>
      <c r="H230" s="113">
        <f t="shared" si="55"/>
        <v>0</v>
      </c>
      <c r="I230" s="93" t="str">
        <f t="shared" ca="1" si="45"/>
        <v>LOCKED</v>
      </c>
      <c r="J230" s="176" t="str">
        <f t="shared" si="49"/>
        <v>300mm</v>
      </c>
      <c r="K230" s="177" t="e">
        <f>MATCH(J230,#REF!,0)</f>
        <v>#REF!</v>
      </c>
      <c r="L230" s="96" t="str">
        <f t="shared" ca="1" si="46"/>
        <v>F0</v>
      </c>
      <c r="M230" s="96" t="str">
        <f t="shared" ca="1" si="47"/>
        <v>C2</v>
      </c>
      <c r="N230" s="96" t="str">
        <f t="shared" ca="1" si="48"/>
        <v>C2</v>
      </c>
    </row>
    <row r="231" spans="1:14" s="178" customFormat="1" ht="45" customHeight="1" x14ac:dyDescent="0.2">
      <c r="A231" s="172"/>
      <c r="B231" s="181" t="s">
        <v>224</v>
      </c>
      <c r="C231" s="174" t="s">
        <v>406</v>
      </c>
      <c r="D231" s="103"/>
      <c r="E231" s="104" t="s">
        <v>77</v>
      </c>
      <c r="F231" s="137">
        <v>425</v>
      </c>
      <c r="G231" s="112"/>
      <c r="H231" s="113">
        <f t="shared" si="55"/>
        <v>0</v>
      </c>
      <c r="I231" s="93" t="str">
        <f t="shared" ca="1" si="45"/>
        <v/>
      </c>
      <c r="J231" s="176" t="str">
        <f t="shared" si="49"/>
        <v>Trenchless Installation, Class B Sand Bedding, Class 3 Backfillm</v>
      </c>
      <c r="K231" s="177" t="e">
        <f>MATCH(J231,#REF!,0)</f>
        <v>#REF!</v>
      </c>
      <c r="L231" s="96" t="str">
        <f t="shared" ca="1" si="46"/>
        <v>F0</v>
      </c>
      <c r="M231" s="96" t="str">
        <f t="shared" ca="1" si="47"/>
        <v>C2</v>
      </c>
      <c r="N231" s="96" t="str">
        <f t="shared" ca="1" si="48"/>
        <v>C2</v>
      </c>
    </row>
    <row r="232" spans="1:14" s="178" customFormat="1" ht="30" customHeight="1" x14ac:dyDescent="0.2">
      <c r="A232" s="172"/>
      <c r="B232" s="173" t="s">
        <v>50</v>
      </c>
      <c r="C232" s="180" t="s">
        <v>479</v>
      </c>
      <c r="D232" s="175" t="s">
        <v>6</v>
      </c>
      <c r="E232" s="110"/>
      <c r="F232" s="111"/>
      <c r="G232" s="113"/>
      <c r="H232" s="113">
        <f t="shared" si="55"/>
        <v>0</v>
      </c>
      <c r="I232" s="93" t="str">
        <f t="shared" ca="1" si="45"/>
        <v>LOCKED</v>
      </c>
      <c r="J232" s="176" t="str">
        <f t="shared" si="49"/>
        <v>Hydrant AssemblyCW 2110-R11</v>
      </c>
      <c r="K232" s="177" t="e">
        <f>MATCH(J232,#REF!,0)</f>
        <v>#REF!</v>
      </c>
      <c r="L232" s="96" t="str">
        <f t="shared" ca="1" si="46"/>
        <v>F0</v>
      </c>
      <c r="M232" s="96" t="str">
        <f t="shared" ca="1" si="47"/>
        <v>C2</v>
      </c>
      <c r="N232" s="96" t="str">
        <f t="shared" ca="1" si="48"/>
        <v>C2</v>
      </c>
    </row>
    <row r="233" spans="1:14" s="178" customFormat="1" ht="30" customHeight="1" x14ac:dyDescent="0.2">
      <c r="A233" s="172"/>
      <c r="B233" s="179" t="s">
        <v>140</v>
      </c>
      <c r="C233" s="180" t="s">
        <v>480</v>
      </c>
      <c r="D233" s="103"/>
      <c r="E233" s="182" t="s">
        <v>76</v>
      </c>
      <c r="F233" s="137">
        <v>3</v>
      </c>
      <c r="G233" s="112"/>
      <c r="H233" s="113">
        <f t="shared" si="55"/>
        <v>0</v>
      </c>
      <c r="I233" s="93" t="str">
        <f t="shared" ca="1" si="45"/>
        <v/>
      </c>
      <c r="J233" s="176" t="str">
        <f t="shared" si="49"/>
        <v>SD-006each</v>
      </c>
      <c r="K233" s="177" t="e">
        <f>MATCH(J233,#REF!,0)</f>
        <v>#REF!</v>
      </c>
      <c r="L233" s="96" t="str">
        <f t="shared" ca="1" si="46"/>
        <v>F0</v>
      </c>
      <c r="M233" s="96" t="str">
        <f t="shared" ca="1" si="47"/>
        <v>C2</v>
      </c>
      <c r="N233" s="96" t="str">
        <f t="shared" ca="1" si="48"/>
        <v>C2</v>
      </c>
    </row>
    <row r="234" spans="1:14" s="178" customFormat="1" ht="30" customHeight="1" x14ac:dyDescent="0.2">
      <c r="A234" s="172"/>
      <c r="B234" s="179" t="s">
        <v>141</v>
      </c>
      <c r="C234" s="180" t="s">
        <v>481</v>
      </c>
      <c r="D234" s="103" t="s">
        <v>68</v>
      </c>
      <c r="E234" s="182" t="s">
        <v>76</v>
      </c>
      <c r="F234" s="137">
        <v>2</v>
      </c>
      <c r="G234" s="112"/>
      <c r="H234" s="113">
        <f t="shared" si="55"/>
        <v>0</v>
      </c>
      <c r="I234" s="93" t="str">
        <f t="shared" ca="1" si="45"/>
        <v/>
      </c>
      <c r="J234" s="176" t="str">
        <f t="shared" si="49"/>
        <v>SD-007each</v>
      </c>
      <c r="K234" s="177" t="e">
        <f>MATCH(J234,#REF!,0)</f>
        <v>#REF!</v>
      </c>
      <c r="L234" s="96" t="str">
        <f t="shared" ca="1" si="46"/>
        <v>F0</v>
      </c>
      <c r="M234" s="96" t="str">
        <f t="shared" ca="1" si="47"/>
        <v>C2</v>
      </c>
      <c r="N234" s="96" t="str">
        <f t="shared" ca="1" si="48"/>
        <v>C2</v>
      </c>
    </row>
    <row r="235" spans="1:14" s="178" customFormat="1" ht="30" customHeight="1" x14ac:dyDescent="0.2">
      <c r="A235" s="172"/>
      <c r="B235" s="173" t="s">
        <v>52</v>
      </c>
      <c r="C235" s="174" t="s">
        <v>568</v>
      </c>
      <c r="D235" s="175" t="s">
        <v>6</v>
      </c>
      <c r="E235" s="110"/>
      <c r="F235" s="111"/>
      <c r="G235" s="113"/>
      <c r="H235" s="113">
        <f t="shared" si="55"/>
        <v>0</v>
      </c>
      <c r="I235" s="93" t="str">
        <f t="shared" ca="1" si="45"/>
        <v>LOCKED</v>
      </c>
      <c r="J235" s="176" t="str">
        <f t="shared" si="49"/>
        <v>Water Main ValveCW 2110-R11</v>
      </c>
      <c r="K235" s="177" t="e">
        <f>MATCH(J235,#REF!,0)</f>
        <v>#REF!</v>
      </c>
      <c r="L235" s="96" t="str">
        <f t="shared" ca="1" si="46"/>
        <v>F0</v>
      </c>
      <c r="M235" s="96" t="str">
        <f t="shared" ca="1" si="47"/>
        <v>C2</v>
      </c>
      <c r="N235" s="96" t="str">
        <f t="shared" ca="1" si="48"/>
        <v>C2</v>
      </c>
    </row>
    <row r="236" spans="1:14" s="178" customFormat="1" ht="30" customHeight="1" x14ac:dyDescent="0.2">
      <c r="A236" s="172"/>
      <c r="B236" s="179" t="s">
        <v>140</v>
      </c>
      <c r="C236" s="180" t="s">
        <v>477</v>
      </c>
      <c r="D236" s="103" t="s">
        <v>68</v>
      </c>
      <c r="E236" s="104" t="s">
        <v>76</v>
      </c>
      <c r="F236" s="137">
        <v>3</v>
      </c>
      <c r="G236" s="112"/>
      <c r="H236" s="113">
        <f t="shared" si="55"/>
        <v>0</v>
      </c>
      <c r="I236" s="93" t="str">
        <f t="shared" ca="1" si="45"/>
        <v/>
      </c>
      <c r="J236" s="176" t="str">
        <f t="shared" si="49"/>
        <v>200mmeach</v>
      </c>
      <c r="K236" s="177" t="e">
        <f>MATCH(J236,#REF!,0)</f>
        <v>#REF!</v>
      </c>
      <c r="L236" s="96" t="str">
        <f t="shared" ca="1" si="46"/>
        <v>F0</v>
      </c>
      <c r="M236" s="96" t="str">
        <f t="shared" ca="1" si="47"/>
        <v>C2</v>
      </c>
      <c r="N236" s="96" t="str">
        <f t="shared" ca="1" si="48"/>
        <v>C2</v>
      </c>
    </row>
    <row r="237" spans="1:14" s="178" customFormat="1" ht="30" customHeight="1" x14ac:dyDescent="0.2">
      <c r="A237" s="172"/>
      <c r="B237" s="179" t="s">
        <v>141</v>
      </c>
      <c r="C237" s="180" t="s">
        <v>478</v>
      </c>
      <c r="D237" s="103" t="s">
        <v>68</v>
      </c>
      <c r="E237" s="104" t="s">
        <v>76</v>
      </c>
      <c r="F237" s="137">
        <v>3</v>
      </c>
      <c r="G237" s="112"/>
      <c r="H237" s="113">
        <f t="shared" si="55"/>
        <v>0</v>
      </c>
      <c r="I237" s="93" t="str">
        <f t="shared" ca="1" si="45"/>
        <v/>
      </c>
      <c r="J237" s="176" t="str">
        <f t="shared" si="49"/>
        <v>300mmeach</v>
      </c>
      <c r="K237" s="177" t="e">
        <f>MATCH(J237,#REF!,0)</f>
        <v>#REF!</v>
      </c>
      <c r="L237" s="96" t="str">
        <f t="shared" ca="1" si="46"/>
        <v>F0</v>
      </c>
      <c r="M237" s="96" t="str">
        <f t="shared" ca="1" si="47"/>
        <v>C2</v>
      </c>
      <c r="N237" s="96" t="str">
        <f t="shared" ca="1" si="48"/>
        <v>C2</v>
      </c>
    </row>
    <row r="238" spans="1:14" s="178" customFormat="1" ht="30" customHeight="1" x14ac:dyDescent="0.2">
      <c r="A238" s="172"/>
      <c r="B238" s="173" t="s">
        <v>53</v>
      </c>
      <c r="C238" s="180" t="s">
        <v>482</v>
      </c>
      <c r="D238" s="175" t="s">
        <v>6</v>
      </c>
      <c r="E238" s="110"/>
      <c r="F238" s="111"/>
      <c r="G238" s="113"/>
      <c r="H238" s="113">
        <f t="shared" si="55"/>
        <v>0</v>
      </c>
      <c r="I238" s="93" t="str">
        <f t="shared" ca="1" si="45"/>
        <v>LOCKED</v>
      </c>
      <c r="J238" s="176" t="str">
        <f t="shared" si="49"/>
        <v>FittingsCW 2110-R11</v>
      </c>
      <c r="K238" s="177" t="e">
        <f>MATCH(J238,#REF!,0)</f>
        <v>#REF!</v>
      </c>
      <c r="L238" s="96" t="str">
        <f t="shared" ca="1" si="46"/>
        <v>F0</v>
      </c>
      <c r="M238" s="96" t="str">
        <f t="shared" ca="1" si="47"/>
        <v>C2</v>
      </c>
      <c r="N238" s="96" t="str">
        <f t="shared" ca="1" si="48"/>
        <v>C2</v>
      </c>
    </row>
    <row r="239" spans="1:14" s="178" customFormat="1" ht="30" customHeight="1" x14ac:dyDescent="0.2">
      <c r="A239" s="172"/>
      <c r="B239" s="179" t="s">
        <v>140</v>
      </c>
      <c r="C239" s="180" t="s">
        <v>483</v>
      </c>
      <c r="D239" s="103"/>
      <c r="E239" s="110"/>
      <c r="F239" s="111"/>
      <c r="G239" s="113"/>
      <c r="H239" s="113">
        <f t="shared" si="55"/>
        <v>0</v>
      </c>
      <c r="I239" s="93" t="str">
        <f t="shared" ca="1" si="45"/>
        <v>LOCKED</v>
      </c>
      <c r="J239" s="176" t="str">
        <f t="shared" si="49"/>
        <v>Tees</v>
      </c>
      <c r="K239" s="177" t="e">
        <f>MATCH(J239,#REF!,0)</f>
        <v>#REF!</v>
      </c>
      <c r="L239" s="96" t="str">
        <f t="shared" ca="1" si="46"/>
        <v>F0</v>
      </c>
      <c r="M239" s="96" t="str">
        <f t="shared" ca="1" si="47"/>
        <v>C2</v>
      </c>
      <c r="N239" s="96" t="str">
        <f t="shared" ca="1" si="48"/>
        <v>C2</v>
      </c>
    </row>
    <row r="240" spans="1:14" s="178" customFormat="1" ht="30" customHeight="1" x14ac:dyDescent="0.2">
      <c r="A240" s="172"/>
      <c r="B240" s="181" t="s">
        <v>224</v>
      </c>
      <c r="C240" s="180" t="s">
        <v>484</v>
      </c>
      <c r="D240" s="103" t="s">
        <v>68</v>
      </c>
      <c r="E240" s="104" t="s">
        <v>76</v>
      </c>
      <c r="F240" s="137">
        <v>1</v>
      </c>
      <c r="G240" s="112"/>
      <c r="H240" s="113">
        <f t="shared" si="55"/>
        <v>0</v>
      </c>
      <c r="I240" s="93" t="str">
        <f t="shared" ca="1" si="45"/>
        <v/>
      </c>
      <c r="J240" s="176" t="str">
        <f t="shared" si="49"/>
        <v>300mm x 300mm x 150 mmeach</v>
      </c>
      <c r="K240" s="177" t="e">
        <f>MATCH(J240,#REF!,0)</f>
        <v>#REF!</v>
      </c>
      <c r="L240" s="96" t="str">
        <f t="shared" ca="1" si="46"/>
        <v>F0</v>
      </c>
      <c r="M240" s="96" t="str">
        <f t="shared" ca="1" si="47"/>
        <v>C2</v>
      </c>
      <c r="N240" s="96" t="str">
        <f t="shared" ca="1" si="48"/>
        <v>C2</v>
      </c>
    </row>
    <row r="241" spans="1:14" s="178" customFormat="1" ht="30" customHeight="1" x14ac:dyDescent="0.2">
      <c r="A241" s="172"/>
      <c r="B241" s="181" t="s">
        <v>226</v>
      </c>
      <c r="C241" s="180" t="s">
        <v>485</v>
      </c>
      <c r="D241" s="103" t="s">
        <v>68</v>
      </c>
      <c r="E241" s="104" t="s">
        <v>76</v>
      </c>
      <c r="F241" s="137">
        <v>3</v>
      </c>
      <c r="G241" s="112"/>
      <c r="H241" s="113">
        <f t="shared" si="55"/>
        <v>0</v>
      </c>
      <c r="I241" s="93" t="str">
        <f t="shared" ca="1" si="45"/>
        <v/>
      </c>
      <c r="J241" s="176" t="str">
        <f t="shared" si="49"/>
        <v>300mm x 300mm x 200 mmeach</v>
      </c>
      <c r="K241" s="177" t="e">
        <f>MATCH(J241,#REF!,0)</f>
        <v>#REF!</v>
      </c>
      <c r="L241" s="96" t="str">
        <f t="shared" ca="1" si="46"/>
        <v>F0</v>
      </c>
      <c r="M241" s="96" t="str">
        <f t="shared" ca="1" si="47"/>
        <v>C2</v>
      </c>
      <c r="N241" s="96" t="str">
        <f t="shared" ca="1" si="48"/>
        <v>C2</v>
      </c>
    </row>
    <row r="242" spans="1:14" s="178" customFormat="1" ht="30" customHeight="1" x14ac:dyDescent="0.2">
      <c r="A242" s="172"/>
      <c r="B242" s="179" t="s">
        <v>141</v>
      </c>
      <c r="C242" s="180" t="s">
        <v>486</v>
      </c>
      <c r="D242" s="103"/>
      <c r="E242" s="110"/>
      <c r="F242" s="111"/>
      <c r="G242" s="113"/>
      <c r="H242" s="113">
        <f t="shared" si="55"/>
        <v>0</v>
      </c>
      <c r="I242" s="93" t="str">
        <f t="shared" ca="1" si="45"/>
        <v>LOCKED</v>
      </c>
      <c r="J242" s="176" t="str">
        <f t="shared" si="49"/>
        <v>Bends (SD-004)</v>
      </c>
      <c r="K242" s="177" t="e">
        <f>MATCH(J242,#REF!,0)</f>
        <v>#REF!</v>
      </c>
      <c r="L242" s="96" t="str">
        <f t="shared" ca="1" si="46"/>
        <v>F0</v>
      </c>
      <c r="M242" s="96" t="str">
        <f t="shared" ca="1" si="47"/>
        <v>C2</v>
      </c>
      <c r="N242" s="96" t="str">
        <f t="shared" ca="1" si="48"/>
        <v>C2</v>
      </c>
    </row>
    <row r="243" spans="1:14" s="178" customFormat="1" ht="30" customHeight="1" x14ac:dyDescent="0.2">
      <c r="A243" s="172"/>
      <c r="B243" s="181" t="s">
        <v>224</v>
      </c>
      <c r="C243" s="180" t="s">
        <v>487</v>
      </c>
      <c r="D243" s="103" t="s">
        <v>68</v>
      </c>
      <c r="E243" s="104" t="s">
        <v>76</v>
      </c>
      <c r="F243" s="137">
        <v>2</v>
      </c>
      <c r="G243" s="112"/>
      <c r="H243" s="113">
        <f t="shared" si="55"/>
        <v>0</v>
      </c>
      <c r="I243" s="93" t="str">
        <f t="shared" ca="1" si="45"/>
        <v/>
      </c>
      <c r="J243" s="176" t="str">
        <f t="shared" si="49"/>
        <v>300mm - 11 1/4°each</v>
      </c>
      <c r="K243" s="177" t="e">
        <f>MATCH(J243,#REF!,0)</f>
        <v>#REF!</v>
      </c>
      <c r="L243" s="96" t="str">
        <f t="shared" ca="1" si="46"/>
        <v>F0</v>
      </c>
      <c r="M243" s="96" t="str">
        <f t="shared" ca="1" si="47"/>
        <v>C2</v>
      </c>
      <c r="N243" s="96" t="str">
        <f t="shared" ca="1" si="48"/>
        <v>C2</v>
      </c>
    </row>
    <row r="244" spans="1:14" s="183" customFormat="1" ht="30" customHeight="1" x14ac:dyDescent="0.2">
      <c r="A244" s="172"/>
      <c r="B244" s="181" t="s">
        <v>226</v>
      </c>
      <c r="C244" s="180" t="s">
        <v>489</v>
      </c>
      <c r="D244" s="103" t="s">
        <v>68</v>
      </c>
      <c r="E244" s="104" t="s">
        <v>76</v>
      </c>
      <c r="F244" s="137">
        <v>2</v>
      </c>
      <c r="G244" s="112"/>
      <c r="H244" s="113">
        <f t="shared" si="55"/>
        <v>0</v>
      </c>
      <c r="I244" s="93" t="str">
        <f t="shared" ca="1" si="45"/>
        <v/>
      </c>
      <c r="J244" s="176" t="str">
        <f t="shared" si="49"/>
        <v>200mm - 45°each</v>
      </c>
      <c r="K244" s="177" t="e">
        <f>MATCH(J244,#REF!,0)</f>
        <v>#REF!</v>
      </c>
      <c r="L244" s="96" t="str">
        <f t="shared" ca="1" si="46"/>
        <v>F0</v>
      </c>
      <c r="M244" s="96" t="str">
        <f t="shared" ca="1" si="47"/>
        <v>C2</v>
      </c>
      <c r="N244" s="96" t="str">
        <f t="shared" ca="1" si="48"/>
        <v>C2</v>
      </c>
    </row>
    <row r="245" spans="1:14" s="178" customFormat="1" ht="30" customHeight="1" x14ac:dyDescent="0.2">
      <c r="A245" s="172"/>
      <c r="B245" s="179" t="s">
        <v>142</v>
      </c>
      <c r="C245" s="180" t="s">
        <v>488</v>
      </c>
      <c r="D245" s="103"/>
      <c r="E245" s="110"/>
      <c r="F245" s="111"/>
      <c r="G245" s="113"/>
      <c r="H245" s="113">
        <f t="shared" si="55"/>
        <v>0</v>
      </c>
      <c r="I245" s="93" t="str">
        <f t="shared" ca="1" si="45"/>
        <v>LOCKED</v>
      </c>
      <c r="J245" s="176" t="str">
        <f t="shared" si="49"/>
        <v>Bends (SD-005)</v>
      </c>
      <c r="K245" s="177" t="e">
        <f>MATCH(J245,#REF!,0)</f>
        <v>#REF!</v>
      </c>
      <c r="L245" s="96" t="str">
        <f t="shared" ca="1" si="46"/>
        <v>F0</v>
      </c>
      <c r="M245" s="96" t="str">
        <f t="shared" ca="1" si="47"/>
        <v>C2</v>
      </c>
      <c r="N245" s="96" t="str">
        <f t="shared" ca="1" si="48"/>
        <v>C2</v>
      </c>
    </row>
    <row r="246" spans="1:14" s="178" customFormat="1" ht="30" customHeight="1" x14ac:dyDescent="0.2">
      <c r="A246" s="172"/>
      <c r="B246" s="181" t="s">
        <v>224</v>
      </c>
      <c r="C246" s="180" t="s">
        <v>489</v>
      </c>
      <c r="D246" s="103" t="s">
        <v>68</v>
      </c>
      <c r="E246" s="104" t="s">
        <v>76</v>
      </c>
      <c r="F246" s="137">
        <v>6</v>
      </c>
      <c r="G246" s="112"/>
      <c r="H246" s="113">
        <f t="shared" si="55"/>
        <v>0</v>
      </c>
      <c r="I246" s="93" t="str">
        <f t="shared" ca="1" si="45"/>
        <v/>
      </c>
      <c r="J246" s="176" t="str">
        <f t="shared" si="49"/>
        <v>200mm - 45°each</v>
      </c>
      <c r="K246" s="177" t="e">
        <f>MATCH(J246,#REF!,0)</f>
        <v>#REF!</v>
      </c>
      <c r="L246" s="96" t="str">
        <f t="shared" ca="1" si="46"/>
        <v>F0</v>
      </c>
      <c r="M246" s="96" t="str">
        <f t="shared" ca="1" si="47"/>
        <v>C2</v>
      </c>
      <c r="N246" s="96" t="str">
        <f t="shared" ca="1" si="48"/>
        <v>C2</v>
      </c>
    </row>
    <row r="247" spans="1:14" s="178" customFormat="1" ht="30" customHeight="1" x14ac:dyDescent="0.2">
      <c r="A247" s="172"/>
      <c r="B247" s="173" t="s">
        <v>490</v>
      </c>
      <c r="C247" s="180" t="s">
        <v>491</v>
      </c>
      <c r="D247" s="175" t="s">
        <v>6</v>
      </c>
      <c r="E247" s="110"/>
      <c r="F247" s="111"/>
      <c r="G247" s="113"/>
      <c r="H247" s="113">
        <f t="shared" si="55"/>
        <v>0</v>
      </c>
      <c r="I247" s="93" t="str">
        <f t="shared" ca="1" si="45"/>
        <v>LOCKED</v>
      </c>
      <c r="J247" s="176" t="str">
        <f t="shared" si="49"/>
        <v>Water ServicesCW 2110-R11</v>
      </c>
      <c r="K247" s="177" t="e">
        <f>MATCH(J247,#REF!,0)</f>
        <v>#REF!</v>
      </c>
      <c r="L247" s="96" t="str">
        <f t="shared" ca="1" si="46"/>
        <v>F0</v>
      </c>
      <c r="M247" s="96" t="str">
        <f t="shared" ca="1" si="47"/>
        <v>C2</v>
      </c>
      <c r="N247" s="96" t="str">
        <f t="shared" ca="1" si="48"/>
        <v>C2</v>
      </c>
    </row>
    <row r="248" spans="1:14" s="178" customFormat="1" ht="30" customHeight="1" x14ac:dyDescent="0.2">
      <c r="A248" s="172"/>
      <c r="B248" s="179" t="s">
        <v>140</v>
      </c>
      <c r="C248" s="180" t="s">
        <v>492</v>
      </c>
      <c r="D248" s="103"/>
      <c r="E248" s="110"/>
      <c r="F248" s="111"/>
      <c r="G248" s="113"/>
      <c r="H248" s="113">
        <f t="shared" si="55"/>
        <v>0</v>
      </c>
      <c r="I248" s="93" t="str">
        <f t="shared" ca="1" si="45"/>
        <v>LOCKED</v>
      </c>
      <c r="J248" s="176" t="str">
        <f t="shared" si="49"/>
        <v>19mm</v>
      </c>
      <c r="K248" s="177" t="e">
        <f>MATCH(J248,#REF!,0)</f>
        <v>#REF!</v>
      </c>
      <c r="L248" s="96" t="str">
        <f t="shared" ca="1" si="46"/>
        <v>F0</v>
      </c>
      <c r="M248" s="96" t="str">
        <f t="shared" ca="1" si="47"/>
        <v>C2</v>
      </c>
      <c r="N248" s="96" t="str">
        <f t="shared" ca="1" si="48"/>
        <v>C2</v>
      </c>
    </row>
    <row r="249" spans="1:14" s="178" customFormat="1" ht="45" customHeight="1" x14ac:dyDescent="0.2">
      <c r="A249" s="172"/>
      <c r="B249" s="181" t="s">
        <v>224</v>
      </c>
      <c r="C249" s="174" t="s">
        <v>406</v>
      </c>
      <c r="D249" s="103"/>
      <c r="E249" s="104" t="s">
        <v>77</v>
      </c>
      <c r="F249" s="137">
        <v>10</v>
      </c>
      <c r="G249" s="112"/>
      <c r="H249" s="113">
        <f t="shared" si="55"/>
        <v>0</v>
      </c>
      <c r="I249" s="93" t="str">
        <f t="shared" ca="1" si="45"/>
        <v/>
      </c>
      <c r="J249" s="176" t="str">
        <f t="shared" si="49"/>
        <v>Trenchless Installation, Class B Sand Bedding, Class 3 Backfillm</v>
      </c>
      <c r="K249" s="177" t="e">
        <f>MATCH(J249,#REF!,0)</f>
        <v>#REF!</v>
      </c>
      <c r="L249" s="96" t="str">
        <f t="shared" ca="1" si="46"/>
        <v>F0</v>
      </c>
      <c r="M249" s="96" t="str">
        <f t="shared" ca="1" si="47"/>
        <v>C2</v>
      </c>
      <c r="N249" s="96" t="str">
        <f t="shared" ca="1" si="48"/>
        <v>C2</v>
      </c>
    </row>
    <row r="250" spans="1:14" s="178" customFormat="1" ht="30" customHeight="1" x14ac:dyDescent="0.2">
      <c r="A250" s="172"/>
      <c r="B250" s="179" t="s">
        <v>141</v>
      </c>
      <c r="C250" s="180" t="s">
        <v>493</v>
      </c>
      <c r="D250" s="103"/>
      <c r="E250" s="110"/>
      <c r="F250" s="111"/>
      <c r="G250" s="113"/>
      <c r="H250" s="113">
        <f t="shared" si="55"/>
        <v>0</v>
      </c>
      <c r="I250" s="93" t="str">
        <f t="shared" ca="1" si="45"/>
        <v>LOCKED</v>
      </c>
      <c r="J250" s="176" t="str">
        <f t="shared" si="49"/>
        <v>25mm</v>
      </c>
      <c r="K250" s="177" t="e">
        <f>MATCH(J250,#REF!,0)</f>
        <v>#REF!</v>
      </c>
      <c r="L250" s="96" t="str">
        <f t="shared" ca="1" si="46"/>
        <v>F0</v>
      </c>
      <c r="M250" s="96" t="str">
        <f t="shared" ca="1" si="47"/>
        <v>C2</v>
      </c>
      <c r="N250" s="96" t="str">
        <f t="shared" ca="1" si="48"/>
        <v>C2</v>
      </c>
    </row>
    <row r="251" spans="1:14" s="191" customFormat="1" ht="45" customHeight="1" x14ac:dyDescent="0.2">
      <c r="A251" s="184"/>
      <c r="B251" s="185" t="s">
        <v>224</v>
      </c>
      <c r="C251" s="186" t="s">
        <v>406</v>
      </c>
      <c r="D251" s="187"/>
      <c r="E251" s="188" t="s">
        <v>77</v>
      </c>
      <c r="F251" s="142">
        <v>5</v>
      </c>
      <c r="G251" s="129"/>
      <c r="H251" s="130">
        <f t="shared" si="55"/>
        <v>0</v>
      </c>
      <c r="I251" s="131" t="str">
        <f t="shared" ca="1" si="45"/>
        <v/>
      </c>
      <c r="J251" s="189" t="str">
        <f t="shared" si="49"/>
        <v>Trenchless Installation, Class B Sand Bedding, Class 3 Backfillm</v>
      </c>
      <c r="K251" s="190" t="e">
        <f>MATCH(J251,#REF!,0)</f>
        <v>#REF!</v>
      </c>
      <c r="L251" s="134" t="str">
        <f t="shared" ca="1" si="46"/>
        <v>F0</v>
      </c>
      <c r="M251" s="134" t="str">
        <f t="shared" ca="1" si="47"/>
        <v>C2</v>
      </c>
      <c r="N251" s="134" t="str">
        <f t="shared" ca="1" si="48"/>
        <v>C2</v>
      </c>
    </row>
    <row r="252" spans="1:14" s="178" customFormat="1" ht="30" customHeight="1" x14ac:dyDescent="0.2">
      <c r="A252" s="172"/>
      <c r="B252" s="179" t="s">
        <v>142</v>
      </c>
      <c r="C252" s="180" t="s">
        <v>494</v>
      </c>
      <c r="D252" s="103"/>
      <c r="E252" s="110"/>
      <c r="F252" s="111"/>
      <c r="G252" s="113"/>
      <c r="H252" s="113">
        <f t="shared" si="55"/>
        <v>0</v>
      </c>
      <c r="I252" s="93" t="str">
        <f t="shared" ca="1" si="45"/>
        <v>LOCKED</v>
      </c>
      <c r="J252" s="176" t="str">
        <f t="shared" si="49"/>
        <v>38mm</v>
      </c>
      <c r="K252" s="177" t="e">
        <f>MATCH(J252,#REF!,0)</f>
        <v>#REF!</v>
      </c>
      <c r="L252" s="96" t="str">
        <f t="shared" ca="1" si="46"/>
        <v>F0</v>
      </c>
      <c r="M252" s="96" t="str">
        <f t="shared" ca="1" si="47"/>
        <v>C2</v>
      </c>
      <c r="N252" s="96" t="str">
        <f t="shared" ca="1" si="48"/>
        <v>C2</v>
      </c>
    </row>
    <row r="253" spans="1:14" s="178" customFormat="1" ht="45" customHeight="1" x14ac:dyDescent="0.2">
      <c r="A253" s="172"/>
      <c r="B253" s="181" t="s">
        <v>224</v>
      </c>
      <c r="C253" s="174" t="s">
        <v>406</v>
      </c>
      <c r="D253" s="103"/>
      <c r="E253" s="104" t="s">
        <v>77</v>
      </c>
      <c r="F253" s="137">
        <v>5</v>
      </c>
      <c r="G253" s="112"/>
      <c r="H253" s="113">
        <f t="shared" si="55"/>
        <v>0</v>
      </c>
      <c r="I253" s="93" t="str">
        <f t="shared" ca="1" si="45"/>
        <v/>
      </c>
      <c r="J253" s="176" t="str">
        <f t="shared" si="49"/>
        <v>Trenchless Installation, Class B Sand Bedding, Class 3 Backfillm</v>
      </c>
      <c r="K253" s="177" t="e">
        <f>MATCH(J253,#REF!,0)</f>
        <v>#REF!</v>
      </c>
      <c r="L253" s="96" t="str">
        <f t="shared" ca="1" si="46"/>
        <v>F0</v>
      </c>
      <c r="M253" s="96" t="str">
        <f t="shared" ca="1" si="47"/>
        <v>C2</v>
      </c>
      <c r="N253" s="96" t="str">
        <f t="shared" ca="1" si="48"/>
        <v>C2</v>
      </c>
    </row>
    <row r="254" spans="1:14" s="178" customFormat="1" ht="30" customHeight="1" x14ac:dyDescent="0.2">
      <c r="A254" s="172"/>
      <c r="B254" s="173" t="s">
        <v>495</v>
      </c>
      <c r="C254" s="180" t="s">
        <v>496</v>
      </c>
      <c r="D254" s="175" t="s">
        <v>6</v>
      </c>
      <c r="E254" s="110"/>
      <c r="F254" s="111"/>
      <c r="G254" s="113"/>
      <c r="H254" s="113">
        <f t="shared" si="55"/>
        <v>0</v>
      </c>
      <c r="I254" s="93" t="str">
        <f t="shared" ca="1" si="45"/>
        <v>LOCKED</v>
      </c>
      <c r="J254" s="176" t="str">
        <f t="shared" si="49"/>
        <v>Corporation StopsCW 2110-R11</v>
      </c>
      <c r="K254" s="177" t="e">
        <f>MATCH(J254,#REF!,0)</f>
        <v>#REF!</v>
      </c>
      <c r="L254" s="96" t="str">
        <f t="shared" ca="1" si="46"/>
        <v>F0</v>
      </c>
      <c r="M254" s="96" t="str">
        <f t="shared" ca="1" si="47"/>
        <v>C2</v>
      </c>
      <c r="N254" s="96" t="str">
        <f t="shared" ca="1" si="48"/>
        <v>C2</v>
      </c>
    </row>
    <row r="255" spans="1:14" s="178" customFormat="1" ht="30" customHeight="1" x14ac:dyDescent="0.2">
      <c r="A255" s="172"/>
      <c r="B255" s="179" t="s">
        <v>140</v>
      </c>
      <c r="C255" s="180" t="s">
        <v>492</v>
      </c>
      <c r="D255" s="103" t="s">
        <v>68</v>
      </c>
      <c r="E255" s="182" t="s">
        <v>76</v>
      </c>
      <c r="F255" s="137">
        <v>6</v>
      </c>
      <c r="G255" s="112"/>
      <c r="H255" s="113">
        <f t="shared" si="55"/>
        <v>0</v>
      </c>
      <c r="I255" s="93" t="str">
        <f t="shared" ca="1" si="45"/>
        <v/>
      </c>
      <c r="J255" s="176" t="str">
        <f t="shared" si="49"/>
        <v>19mmeach</v>
      </c>
      <c r="K255" s="177" t="e">
        <f>MATCH(J255,#REF!,0)</f>
        <v>#REF!</v>
      </c>
      <c r="L255" s="96" t="str">
        <f t="shared" ca="1" si="46"/>
        <v>F0</v>
      </c>
      <c r="M255" s="96" t="str">
        <f t="shared" ca="1" si="47"/>
        <v>C2</v>
      </c>
      <c r="N255" s="96" t="str">
        <f t="shared" ca="1" si="48"/>
        <v>C2</v>
      </c>
    </row>
    <row r="256" spans="1:14" s="178" customFormat="1" ht="30" customHeight="1" x14ac:dyDescent="0.2">
      <c r="A256" s="172"/>
      <c r="B256" s="179" t="s">
        <v>141</v>
      </c>
      <c r="C256" s="180" t="s">
        <v>493</v>
      </c>
      <c r="D256" s="103" t="s">
        <v>68</v>
      </c>
      <c r="E256" s="182" t="s">
        <v>76</v>
      </c>
      <c r="F256" s="137">
        <v>3</v>
      </c>
      <c r="G256" s="112"/>
      <c r="H256" s="113">
        <f t="shared" si="55"/>
        <v>0</v>
      </c>
      <c r="I256" s="93" t="str">
        <f t="shared" ca="1" si="45"/>
        <v/>
      </c>
      <c r="J256" s="176" t="str">
        <f t="shared" si="49"/>
        <v>25mmeach</v>
      </c>
      <c r="K256" s="177" t="e">
        <f>MATCH(J256,#REF!,0)</f>
        <v>#REF!</v>
      </c>
      <c r="L256" s="96" t="str">
        <f t="shared" ca="1" si="46"/>
        <v>F0</v>
      </c>
      <c r="M256" s="96" t="str">
        <f t="shared" ca="1" si="47"/>
        <v>C2</v>
      </c>
      <c r="N256" s="96" t="str">
        <f t="shared" ca="1" si="48"/>
        <v>C2</v>
      </c>
    </row>
    <row r="257" spans="1:14" s="178" customFormat="1" ht="30" customHeight="1" x14ac:dyDescent="0.2">
      <c r="A257" s="172"/>
      <c r="B257" s="179" t="s">
        <v>142</v>
      </c>
      <c r="C257" s="180" t="s">
        <v>494</v>
      </c>
      <c r="D257" s="103" t="s">
        <v>68</v>
      </c>
      <c r="E257" s="182" t="s">
        <v>76</v>
      </c>
      <c r="F257" s="137">
        <v>1</v>
      </c>
      <c r="G257" s="112"/>
      <c r="H257" s="113">
        <f t="shared" si="55"/>
        <v>0</v>
      </c>
      <c r="I257" s="93" t="str">
        <f t="shared" ca="1" si="45"/>
        <v/>
      </c>
      <c r="J257" s="176" t="str">
        <f t="shared" si="49"/>
        <v>38mmeach</v>
      </c>
      <c r="K257" s="177" t="e">
        <f>MATCH(J257,#REF!,0)</f>
        <v>#REF!</v>
      </c>
      <c r="L257" s="96" t="str">
        <f t="shared" ca="1" si="46"/>
        <v>F0</v>
      </c>
      <c r="M257" s="96" t="str">
        <f t="shared" ca="1" si="47"/>
        <v>C2</v>
      </c>
      <c r="N257" s="96" t="str">
        <f t="shared" ca="1" si="48"/>
        <v>C2</v>
      </c>
    </row>
    <row r="258" spans="1:14" s="178" customFormat="1" ht="45" customHeight="1" x14ac:dyDescent="0.2">
      <c r="A258" s="172"/>
      <c r="B258" s="173" t="s">
        <v>497</v>
      </c>
      <c r="C258" s="174" t="s">
        <v>569</v>
      </c>
      <c r="D258" s="175" t="s">
        <v>6</v>
      </c>
      <c r="E258" s="110"/>
      <c r="F258" s="111"/>
      <c r="G258" s="113"/>
      <c r="H258" s="113">
        <f t="shared" si="55"/>
        <v>0</v>
      </c>
      <c r="I258" s="93" t="str">
        <f t="shared" ca="1" si="45"/>
        <v>LOCKED</v>
      </c>
      <c r="J258" s="176" t="str">
        <f t="shared" si="49"/>
        <v>Connecting to Existing Water Mains and Large Diameter Water ServicesCW 2110-R11</v>
      </c>
      <c r="K258" s="177" t="e">
        <f>MATCH(J258,#REF!,0)</f>
        <v>#REF!</v>
      </c>
      <c r="L258" s="96" t="str">
        <f t="shared" ca="1" si="46"/>
        <v>F0</v>
      </c>
      <c r="M258" s="96" t="str">
        <f t="shared" ca="1" si="47"/>
        <v>C2</v>
      </c>
      <c r="N258" s="96" t="str">
        <f t="shared" ca="1" si="48"/>
        <v>C2</v>
      </c>
    </row>
    <row r="259" spans="1:14" s="178" customFormat="1" ht="30" customHeight="1" x14ac:dyDescent="0.2">
      <c r="A259" s="172"/>
      <c r="B259" s="179" t="s">
        <v>140</v>
      </c>
      <c r="C259" s="180" t="s">
        <v>498</v>
      </c>
      <c r="D259" s="103"/>
      <c r="E259" s="110"/>
      <c r="F259" s="111"/>
      <c r="G259" s="113"/>
      <c r="H259" s="113">
        <f t="shared" si="55"/>
        <v>0</v>
      </c>
      <c r="I259" s="93" t="str">
        <f t="shared" ca="1" si="45"/>
        <v>LOCKED</v>
      </c>
      <c r="J259" s="176" t="str">
        <f t="shared" si="49"/>
        <v>In-line Connection - No Plug Existing</v>
      </c>
      <c r="K259" s="177" t="e">
        <f>MATCH(J259,#REF!,0)</f>
        <v>#REF!</v>
      </c>
      <c r="L259" s="96" t="str">
        <f t="shared" ca="1" si="46"/>
        <v>F0</v>
      </c>
      <c r="M259" s="96" t="str">
        <f t="shared" ca="1" si="47"/>
        <v>C2</v>
      </c>
      <c r="N259" s="96" t="str">
        <f t="shared" ca="1" si="48"/>
        <v>C2</v>
      </c>
    </row>
    <row r="260" spans="1:14" s="178" customFormat="1" ht="30" customHeight="1" x14ac:dyDescent="0.2">
      <c r="A260" s="172"/>
      <c r="B260" s="181" t="s">
        <v>224</v>
      </c>
      <c r="C260" s="180" t="s">
        <v>477</v>
      </c>
      <c r="D260" s="103" t="s">
        <v>68</v>
      </c>
      <c r="E260" s="104" t="s">
        <v>76</v>
      </c>
      <c r="F260" s="137">
        <v>3</v>
      </c>
      <c r="G260" s="112"/>
      <c r="H260" s="113">
        <f t="shared" si="55"/>
        <v>0</v>
      </c>
      <c r="I260" s="93" t="str">
        <f t="shared" ca="1" si="45"/>
        <v/>
      </c>
      <c r="J260" s="176" t="str">
        <f t="shared" si="49"/>
        <v>200mmeach</v>
      </c>
      <c r="K260" s="177" t="e">
        <f>MATCH(J260,#REF!,0)</f>
        <v>#REF!</v>
      </c>
      <c r="L260" s="96" t="str">
        <f t="shared" ca="1" si="46"/>
        <v>F0</v>
      </c>
      <c r="M260" s="96" t="str">
        <f t="shared" ca="1" si="47"/>
        <v>C2</v>
      </c>
      <c r="N260" s="96" t="str">
        <f t="shared" ca="1" si="48"/>
        <v>C2</v>
      </c>
    </row>
    <row r="261" spans="1:14" s="178" customFormat="1" ht="30" customHeight="1" x14ac:dyDescent="0.2">
      <c r="A261" s="172"/>
      <c r="B261" s="181" t="s">
        <v>226</v>
      </c>
      <c r="C261" s="180" t="s">
        <v>478</v>
      </c>
      <c r="D261" s="103" t="s">
        <v>68</v>
      </c>
      <c r="E261" s="104" t="s">
        <v>76</v>
      </c>
      <c r="F261" s="137">
        <v>2</v>
      </c>
      <c r="G261" s="112"/>
      <c r="H261" s="113">
        <f t="shared" si="55"/>
        <v>0</v>
      </c>
      <c r="I261" s="93" t="str">
        <f t="shared" ca="1" si="45"/>
        <v/>
      </c>
      <c r="J261" s="176" t="str">
        <f t="shared" si="49"/>
        <v>300mmeach</v>
      </c>
      <c r="K261" s="177" t="e">
        <f>MATCH(J261,#REF!,0)</f>
        <v>#REF!</v>
      </c>
      <c r="L261" s="96" t="str">
        <f t="shared" ca="1" si="46"/>
        <v>F0</v>
      </c>
      <c r="M261" s="96" t="str">
        <f t="shared" ca="1" si="47"/>
        <v>C2</v>
      </c>
      <c r="N261" s="96" t="str">
        <f t="shared" ca="1" si="48"/>
        <v>C2</v>
      </c>
    </row>
    <row r="262" spans="1:14" s="178" customFormat="1" ht="45" customHeight="1" x14ac:dyDescent="0.2">
      <c r="A262" s="172"/>
      <c r="B262" s="173" t="s">
        <v>499</v>
      </c>
      <c r="C262" s="174" t="s">
        <v>570</v>
      </c>
      <c r="D262" s="175" t="s">
        <v>571</v>
      </c>
      <c r="E262" s="110"/>
      <c r="F262" s="111"/>
      <c r="G262" s="113"/>
      <c r="H262" s="113">
        <f t="shared" si="55"/>
        <v>0</v>
      </c>
      <c r="I262" s="93" t="str">
        <f t="shared" ca="1" si="45"/>
        <v>LOCKED</v>
      </c>
      <c r="J262" s="176" t="str">
        <f t="shared" si="49"/>
        <v>Connecting Existing Copper Water Services to New Water Mains</v>
      </c>
      <c r="K262" s="177" t="e">
        <f>MATCH(J262,#REF!,0)</f>
        <v>#REF!</v>
      </c>
      <c r="L262" s="96" t="str">
        <f t="shared" ca="1" si="46"/>
        <v>F0</v>
      </c>
      <c r="M262" s="96" t="str">
        <f t="shared" ca="1" si="47"/>
        <v>C2</v>
      </c>
      <c r="N262" s="96" t="str">
        <f t="shared" ca="1" si="48"/>
        <v>C2</v>
      </c>
    </row>
    <row r="263" spans="1:14" s="178" customFormat="1" ht="30" customHeight="1" x14ac:dyDescent="0.2">
      <c r="A263" s="172"/>
      <c r="B263" s="179" t="s">
        <v>140</v>
      </c>
      <c r="C263" s="180" t="s">
        <v>492</v>
      </c>
      <c r="D263" s="103" t="s">
        <v>68</v>
      </c>
      <c r="E263" s="182" t="s">
        <v>76</v>
      </c>
      <c r="F263" s="137">
        <v>6</v>
      </c>
      <c r="G263" s="112"/>
      <c r="H263" s="113">
        <f t="shared" si="55"/>
        <v>0</v>
      </c>
      <c r="I263" s="93" t="str">
        <f t="shared" ref="I263:I326" ca="1" si="56">IF(CELL("protect",$G263)=1, "LOCKED", "")</f>
        <v/>
      </c>
      <c r="J263" s="176" t="str">
        <f t="shared" si="49"/>
        <v>19mmeach</v>
      </c>
      <c r="K263" s="177" t="e">
        <f>MATCH(J263,#REF!,0)</f>
        <v>#REF!</v>
      </c>
      <c r="L263" s="96" t="str">
        <f t="shared" ref="L263:L326" ca="1" si="57">CELL("format",$F263)</f>
        <v>F0</v>
      </c>
      <c r="M263" s="96" t="str">
        <f t="shared" ref="M263:M326" ca="1" si="58">CELL("format",$G263)</f>
        <v>C2</v>
      </c>
      <c r="N263" s="96" t="str">
        <f t="shared" ref="N263:N326" ca="1" si="59">CELL("format",$H263)</f>
        <v>C2</v>
      </c>
    </row>
    <row r="264" spans="1:14" s="178" customFormat="1" ht="30" customHeight="1" x14ac:dyDescent="0.2">
      <c r="A264" s="172"/>
      <c r="B264" s="179" t="s">
        <v>141</v>
      </c>
      <c r="C264" s="180" t="s">
        <v>493</v>
      </c>
      <c r="D264" s="103" t="s">
        <v>68</v>
      </c>
      <c r="E264" s="182" t="s">
        <v>76</v>
      </c>
      <c r="F264" s="137">
        <v>3</v>
      </c>
      <c r="G264" s="112"/>
      <c r="H264" s="113">
        <f t="shared" si="55"/>
        <v>0</v>
      </c>
      <c r="I264" s="93" t="str">
        <f t="shared" ca="1" si="56"/>
        <v/>
      </c>
      <c r="J264" s="176" t="str">
        <f t="shared" ref="J264:J327" si="60">CLEAN(CONCATENATE(TRIM($A264),TRIM($C264),IF(LEFT($D264)&lt;&gt;"E",TRIM($D264),),TRIM($E264)))</f>
        <v>25mmeach</v>
      </c>
      <c r="K264" s="177" t="e">
        <f>MATCH(J264,#REF!,0)</f>
        <v>#REF!</v>
      </c>
      <c r="L264" s="96" t="str">
        <f t="shared" ca="1" si="57"/>
        <v>F0</v>
      </c>
      <c r="M264" s="96" t="str">
        <f t="shared" ca="1" si="58"/>
        <v>C2</v>
      </c>
      <c r="N264" s="96" t="str">
        <f t="shared" ca="1" si="59"/>
        <v>C2</v>
      </c>
    </row>
    <row r="265" spans="1:14" s="178" customFormat="1" ht="30" customHeight="1" x14ac:dyDescent="0.2">
      <c r="A265" s="172"/>
      <c r="B265" s="179" t="s">
        <v>142</v>
      </c>
      <c r="C265" s="180" t="s">
        <v>494</v>
      </c>
      <c r="D265" s="103" t="s">
        <v>68</v>
      </c>
      <c r="E265" s="182" t="s">
        <v>76</v>
      </c>
      <c r="F265" s="137">
        <v>1</v>
      </c>
      <c r="G265" s="112"/>
      <c r="H265" s="113">
        <f t="shared" si="55"/>
        <v>0</v>
      </c>
      <c r="I265" s="93" t="str">
        <f t="shared" ca="1" si="56"/>
        <v/>
      </c>
      <c r="J265" s="176" t="str">
        <f t="shared" si="60"/>
        <v>38mmeach</v>
      </c>
      <c r="K265" s="177" t="e">
        <f>MATCH(J265,#REF!,0)</f>
        <v>#REF!</v>
      </c>
      <c r="L265" s="96" t="str">
        <f t="shared" ca="1" si="57"/>
        <v>F0</v>
      </c>
      <c r="M265" s="96" t="str">
        <f t="shared" ca="1" si="58"/>
        <v>C2</v>
      </c>
      <c r="N265" s="96" t="str">
        <f t="shared" ca="1" si="59"/>
        <v>C2</v>
      </c>
    </row>
    <row r="266" spans="1:14" s="178" customFormat="1" ht="30" customHeight="1" x14ac:dyDescent="0.2">
      <c r="A266" s="172"/>
      <c r="B266" s="173" t="s">
        <v>500</v>
      </c>
      <c r="C266" s="180" t="s">
        <v>501</v>
      </c>
      <c r="D266" s="175" t="s">
        <v>6</v>
      </c>
      <c r="E266" s="110"/>
      <c r="F266" s="111"/>
      <c r="G266" s="113"/>
      <c r="H266" s="113">
        <f t="shared" si="55"/>
        <v>0</v>
      </c>
      <c r="I266" s="93" t="str">
        <f t="shared" ca="1" si="56"/>
        <v>LOCKED</v>
      </c>
      <c r="J266" s="176" t="str">
        <f t="shared" si="60"/>
        <v>10.9 Kilogram Sacrificial Zinc AnodesCW 2110-R11</v>
      </c>
      <c r="K266" s="177" t="e">
        <f>MATCH(J266,#REF!,0)</f>
        <v>#REF!</v>
      </c>
      <c r="L266" s="96" t="str">
        <f t="shared" ca="1" si="57"/>
        <v>F0</v>
      </c>
      <c r="M266" s="96" t="str">
        <f t="shared" ca="1" si="58"/>
        <v>C2</v>
      </c>
      <c r="N266" s="96" t="str">
        <f t="shared" ca="1" si="59"/>
        <v>C2</v>
      </c>
    </row>
    <row r="267" spans="1:14" s="178" customFormat="1" ht="30" customHeight="1" x14ac:dyDescent="0.2">
      <c r="A267" s="172"/>
      <c r="B267" s="179" t="s">
        <v>140</v>
      </c>
      <c r="C267" s="180" t="s">
        <v>572</v>
      </c>
      <c r="D267" s="103" t="s">
        <v>68</v>
      </c>
      <c r="E267" s="104" t="s">
        <v>502</v>
      </c>
      <c r="F267" s="137">
        <v>3</v>
      </c>
      <c r="G267" s="112"/>
      <c r="H267" s="113">
        <f t="shared" si="55"/>
        <v>0</v>
      </c>
      <c r="I267" s="93" t="str">
        <f t="shared" ca="1" si="56"/>
        <v/>
      </c>
      <c r="J267" s="176" t="str">
        <f t="shared" si="60"/>
        <v>On Metallic Water Mainseach</v>
      </c>
      <c r="K267" s="177" t="e">
        <f>MATCH(J267,#REF!,0)</f>
        <v>#REF!</v>
      </c>
      <c r="L267" s="96" t="str">
        <f t="shared" ca="1" si="57"/>
        <v>F0</v>
      </c>
      <c r="M267" s="96" t="str">
        <f t="shared" ca="1" si="58"/>
        <v>C2</v>
      </c>
      <c r="N267" s="96" t="str">
        <f t="shared" ca="1" si="59"/>
        <v>C2</v>
      </c>
    </row>
    <row r="268" spans="1:14" s="178" customFormat="1" ht="30" customHeight="1" x14ac:dyDescent="0.2">
      <c r="A268" s="172"/>
      <c r="B268" s="179" t="s">
        <v>141</v>
      </c>
      <c r="C268" s="180" t="s">
        <v>503</v>
      </c>
      <c r="D268" s="103" t="s">
        <v>68</v>
      </c>
      <c r="E268" s="104" t="s">
        <v>502</v>
      </c>
      <c r="F268" s="137">
        <v>5</v>
      </c>
      <c r="G268" s="112"/>
      <c r="H268" s="113">
        <f t="shared" si="55"/>
        <v>0</v>
      </c>
      <c r="I268" s="93" t="str">
        <f t="shared" ca="1" si="56"/>
        <v/>
      </c>
      <c r="J268" s="176" t="str">
        <f t="shared" si="60"/>
        <v>On Water Serviceseach</v>
      </c>
      <c r="K268" s="177" t="e">
        <f>MATCH(J268,#REF!,0)</f>
        <v>#REF!</v>
      </c>
      <c r="L268" s="96" t="str">
        <f t="shared" ca="1" si="57"/>
        <v>F0</v>
      </c>
      <c r="M268" s="96" t="str">
        <f t="shared" ca="1" si="58"/>
        <v>C2</v>
      </c>
      <c r="N268" s="96" t="str">
        <f t="shared" ca="1" si="59"/>
        <v>C2</v>
      </c>
    </row>
    <row r="269" spans="1:14" s="178" customFormat="1" ht="30" customHeight="1" x14ac:dyDescent="0.2">
      <c r="A269" s="172"/>
      <c r="B269" s="173" t="s">
        <v>504</v>
      </c>
      <c r="C269" s="180" t="s">
        <v>505</v>
      </c>
      <c r="D269" s="175" t="s">
        <v>6</v>
      </c>
      <c r="E269" s="104" t="s">
        <v>502</v>
      </c>
      <c r="F269" s="137">
        <v>5</v>
      </c>
      <c r="G269" s="112"/>
      <c r="H269" s="113">
        <f t="shared" si="55"/>
        <v>0</v>
      </c>
      <c r="I269" s="93" t="str">
        <f t="shared" ca="1" si="56"/>
        <v/>
      </c>
      <c r="J269" s="176" t="str">
        <f t="shared" si="60"/>
        <v>Continuity BondingCW 2110-R11each</v>
      </c>
      <c r="K269" s="177" t="e">
        <f>MATCH(J269,#REF!,0)</f>
        <v>#REF!</v>
      </c>
      <c r="L269" s="96" t="str">
        <f t="shared" ca="1" si="57"/>
        <v>F0</v>
      </c>
      <c r="M269" s="96" t="str">
        <f t="shared" ca="1" si="58"/>
        <v>C2</v>
      </c>
      <c r="N269" s="96" t="str">
        <f t="shared" ca="1" si="59"/>
        <v>C2</v>
      </c>
    </row>
    <row r="270" spans="1:14" s="178" customFormat="1" ht="30" customHeight="1" x14ac:dyDescent="0.2">
      <c r="A270" s="172"/>
      <c r="B270" s="173" t="s">
        <v>506</v>
      </c>
      <c r="C270" s="180" t="s">
        <v>573</v>
      </c>
      <c r="D270" s="175" t="s">
        <v>2</v>
      </c>
      <c r="E270" s="192" t="s">
        <v>76</v>
      </c>
      <c r="F270" s="137">
        <v>2</v>
      </c>
      <c r="G270" s="112"/>
      <c r="H270" s="113">
        <f t="shared" si="55"/>
        <v>0</v>
      </c>
      <c r="I270" s="93"/>
      <c r="J270" s="176" t="str">
        <f t="shared" si="60"/>
        <v>Water Main Under-Crossings - Surchargeeach</v>
      </c>
      <c r="K270" s="177" t="e">
        <f>MATCH(J270,#REF!,0)</f>
        <v>#REF!</v>
      </c>
      <c r="L270" s="96" t="str">
        <f t="shared" ca="1" si="57"/>
        <v>F0</v>
      </c>
      <c r="M270" s="96" t="str">
        <f t="shared" ca="1" si="58"/>
        <v>C2</v>
      </c>
      <c r="N270" s="96" t="str">
        <f t="shared" ca="1" si="59"/>
        <v>C2</v>
      </c>
    </row>
    <row r="271" spans="1:14" s="178" customFormat="1" ht="30" customHeight="1" x14ac:dyDescent="0.2">
      <c r="A271" s="172"/>
      <c r="B271" s="173" t="s">
        <v>509</v>
      </c>
      <c r="C271" s="180" t="s">
        <v>574</v>
      </c>
      <c r="D271" s="175" t="s">
        <v>575</v>
      </c>
      <c r="E271" s="110" t="s">
        <v>73</v>
      </c>
      <c r="F271" s="137">
        <v>50</v>
      </c>
      <c r="G271" s="112"/>
      <c r="H271" s="113">
        <f t="shared" si="55"/>
        <v>0</v>
      </c>
      <c r="I271" s="93" t="str">
        <f t="shared" ca="1" si="56"/>
        <v/>
      </c>
      <c r="J271" s="176" t="str">
        <f t="shared" si="60"/>
        <v>Temporary Surface Restorations: Roadwaym²</v>
      </c>
      <c r="K271" s="177" t="e">
        <f>MATCH(J271,#REF!,0)</f>
        <v>#REF!</v>
      </c>
      <c r="L271" s="96" t="str">
        <f t="shared" ca="1" si="57"/>
        <v>F0</v>
      </c>
      <c r="M271" s="96" t="str">
        <f t="shared" ca="1" si="58"/>
        <v>C2</v>
      </c>
      <c r="N271" s="96" t="str">
        <f t="shared" ca="1" si="59"/>
        <v>C2</v>
      </c>
    </row>
    <row r="272" spans="1:14" s="183" customFormat="1" ht="30" customHeight="1" x14ac:dyDescent="0.2">
      <c r="A272" s="120"/>
      <c r="B272" s="101"/>
      <c r="C272" s="102" t="s">
        <v>576</v>
      </c>
      <c r="D272" s="103"/>
      <c r="E272" s="110"/>
      <c r="F272" s="111"/>
      <c r="G272" s="113"/>
      <c r="H272" s="113">
        <f t="shared" si="55"/>
        <v>0</v>
      </c>
      <c r="I272" s="93" t="str">
        <f t="shared" ca="1" si="56"/>
        <v>LOCKED</v>
      </c>
      <c r="J272" s="176" t="str">
        <f t="shared" si="60"/>
        <v>KAVANAGH STREET, GIROUX STREET &amp; BACK LANE</v>
      </c>
      <c r="K272" s="177" t="e">
        <f>MATCH(J272,#REF!,0)</f>
        <v>#REF!</v>
      </c>
      <c r="L272" s="96" t="str">
        <f t="shared" ca="1" si="57"/>
        <v>F0</v>
      </c>
      <c r="M272" s="96" t="str">
        <f t="shared" ca="1" si="58"/>
        <v>C2</v>
      </c>
      <c r="N272" s="96" t="str">
        <f t="shared" ca="1" si="59"/>
        <v>C2</v>
      </c>
    </row>
    <row r="273" spans="1:14" s="183" customFormat="1" ht="30" customHeight="1" x14ac:dyDescent="0.2">
      <c r="A273" s="122"/>
      <c r="B273" s="107" t="s">
        <v>510</v>
      </c>
      <c r="C273" s="108" t="s">
        <v>183</v>
      </c>
      <c r="D273" s="175" t="s">
        <v>575</v>
      </c>
      <c r="E273" s="110"/>
      <c r="F273" s="111"/>
      <c r="G273" s="113"/>
      <c r="H273" s="113">
        <f t="shared" si="55"/>
        <v>0</v>
      </c>
      <c r="I273" s="93" t="str">
        <f t="shared" ca="1" si="56"/>
        <v>LOCKED</v>
      </c>
      <c r="J273" s="176" t="str">
        <f t="shared" si="60"/>
        <v>Partial Slab Patches</v>
      </c>
      <c r="K273" s="177" t="e">
        <f>MATCH(J273,#REF!,0)</f>
        <v>#REF!</v>
      </c>
      <c r="L273" s="96" t="str">
        <f t="shared" ca="1" si="57"/>
        <v>F0</v>
      </c>
      <c r="M273" s="96" t="str">
        <f t="shared" ca="1" si="58"/>
        <v>C2</v>
      </c>
      <c r="N273" s="96" t="str">
        <f t="shared" ca="1" si="59"/>
        <v>C2</v>
      </c>
    </row>
    <row r="274" spans="1:14" s="183" customFormat="1" ht="45" customHeight="1" x14ac:dyDescent="0.2">
      <c r="A274" s="172"/>
      <c r="B274" s="179" t="s">
        <v>140</v>
      </c>
      <c r="C274" s="108" t="s">
        <v>577</v>
      </c>
      <c r="D274" s="103"/>
      <c r="E274" s="110" t="s">
        <v>73</v>
      </c>
      <c r="F274" s="137">
        <v>50</v>
      </c>
      <c r="G274" s="112"/>
      <c r="H274" s="113">
        <f t="shared" si="55"/>
        <v>0</v>
      </c>
      <c r="I274" s="93" t="str">
        <f t="shared" ca="1" si="56"/>
        <v/>
      </c>
      <c r="J274" s="176" t="str">
        <f t="shared" si="60"/>
        <v>150mm reinforced concrete pavementm²</v>
      </c>
      <c r="K274" s="177" t="e">
        <f>MATCH(J274,#REF!,0)</f>
        <v>#REF!</v>
      </c>
      <c r="L274" s="96" t="str">
        <f t="shared" ca="1" si="57"/>
        <v>F0</v>
      </c>
      <c r="M274" s="96" t="str">
        <f t="shared" ca="1" si="58"/>
        <v>C2</v>
      </c>
      <c r="N274" s="96" t="str">
        <f t="shared" ca="1" si="59"/>
        <v>C2</v>
      </c>
    </row>
    <row r="275" spans="1:14" s="183" customFormat="1" ht="30" customHeight="1" x14ac:dyDescent="0.2">
      <c r="A275" s="172"/>
      <c r="B275" s="193" t="s">
        <v>512</v>
      </c>
      <c r="C275" s="108" t="s">
        <v>511</v>
      </c>
      <c r="D275" s="175" t="s">
        <v>575</v>
      </c>
      <c r="E275" s="110"/>
      <c r="F275" s="111"/>
      <c r="G275" s="113"/>
      <c r="H275" s="113">
        <f t="shared" si="55"/>
        <v>0</v>
      </c>
      <c r="I275" s="93" t="str">
        <f t="shared" ca="1" si="56"/>
        <v>LOCKED</v>
      </c>
      <c r="J275" s="176" t="str">
        <f t="shared" si="60"/>
        <v>Miscellaneous Concrete Slab Renewal</v>
      </c>
      <c r="K275" s="177" t="e">
        <f>MATCH(J275,#REF!,0)</f>
        <v>#REF!</v>
      </c>
      <c r="L275" s="96" t="str">
        <f t="shared" ca="1" si="57"/>
        <v>F0</v>
      </c>
      <c r="M275" s="96" t="str">
        <f t="shared" ca="1" si="58"/>
        <v>C2</v>
      </c>
      <c r="N275" s="96" t="str">
        <f t="shared" ca="1" si="59"/>
        <v>C2</v>
      </c>
    </row>
    <row r="276" spans="1:14" s="183" customFormat="1" ht="30" customHeight="1" x14ac:dyDescent="0.2">
      <c r="A276" s="122"/>
      <c r="B276" s="249" t="s">
        <v>140</v>
      </c>
      <c r="C276" s="125" t="s">
        <v>578</v>
      </c>
      <c r="D276" s="126"/>
      <c r="E276" s="127" t="s">
        <v>73</v>
      </c>
      <c r="F276" s="128">
        <v>100</v>
      </c>
      <c r="G276" s="129"/>
      <c r="H276" s="130">
        <f>ROUND(G276*F276,2)</f>
        <v>0</v>
      </c>
      <c r="I276" s="93" t="str">
        <f t="shared" ca="1" si="56"/>
        <v/>
      </c>
      <c r="J276" s="176" t="str">
        <f t="shared" si="60"/>
        <v>Sidewalk (SD-228A)m²</v>
      </c>
      <c r="K276" s="177" t="e">
        <f>MATCH(J276,#REF!,0)</f>
        <v>#REF!</v>
      </c>
      <c r="L276" s="96" t="str">
        <f t="shared" ca="1" si="57"/>
        <v>F0</v>
      </c>
      <c r="M276" s="96" t="str">
        <f t="shared" ca="1" si="58"/>
        <v>C2</v>
      </c>
      <c r="N276" s="96" t="str">
        <f t="shared" ca="1" si="59"/>
        <v>C2</v>
      </c>
    </row>
    <row r="277" spans="1:14" s="183" customFormat="1" ht="30" customHeight="1" x14ac:dyDescent="0.2">
      <c r="A277" s="172"/>
      <c r="B277" s="193" t="s">
        <v>515</v>
      </c>
      <c r="C277" s="180" t="s">
        <v>513</v>
      </c>
      <c r="D277" s="175" t="s">
        <v>575</v>
      </c>
      <c r="E277" s="110"/>
      <c r="F277" s="111"/>
      <c r="G277" s="113"/>
      <c r="H277" s="113">
        <f t="shared" ref="H277:H340" si="61">ROUND(G277*F277,2)</f>
        <v>0</v>
      </c>
      <c r="I277" s="93" t="str">
        <f t="shared" ca="1" si="56"/>
        <v>LOCKED</v>
      </c>
      <c r="J277" s="176" t="str">
        <f t="shared" si="60"/>
        <v>Concrete Curb Renewal</v>
      </c>
      <c r="K277" s="177" t="e">
        <f>MATCH(J277,#REF!,0)</f>
        <v>#REF!</v>
      </c>
      <c r="L277" s="96" t="str">
        <f t="shared" ca="1" si="57"/>
        <v>F0</v>
      </c>
      <c r="M277" s="96" t="str">
        <f t="shared" ca="1" si="58"/>
        <v>C2</v>
      </c>
      <c r="N277" s="96" t="str">
        <f t="shared" ca="1" si="59"/>
        <v>C2</v>
      </c>
    </row>
    <row r="278" spans="1:14" s="183" customFormat="1" ht="45" customHeight="1" x14ac:dyDescent="0.2">
      <c r="A278" s="122"/>
      <c r="B278" s="116" t="s">
        <v>140</v>
      </c>
      <c r="C278" s="108" t="s">
        <v>387</v>
      </c>
      <c r="D278" s="109" t="s">
        <v>230</v>
      </c>
      <c r="E278" s="110" t="s">
        <v>77</v>
      </c>
      <c r="F278" s="111">
        <v>15</v>
      </c>
      <c r="G278" s="112"/>
      <c r="H278" s="113">
        <f t="shared" si="61"/>
        <v>0</v>
      </c>
      <c r="I278" s="93" t="str">
        <f t="shared" ca="1" si="56"/>
        <v/>
      </c>
      <c r="J278" s="176" t="str">
        <f t="shared" si="60"/>
        <v>Type 2 Concrete Barrier (150 mm reveal ht, Dowelled)SD-205,SD-206Am</v>
      </c>
      <c r="K278" s="177" t="e">
        <f>MATCH(J278,#REF!,0)</f>
        <v>#REF!</v>
      </c>
      <c r="L278" s="96" t="str">
        <f t="shared" ca="1" si="57"/>
        <v>F0</v>
      </c>
      <c r="M278" s="96" t="str">
        <f t="shared" ca="1" si="58"/>
        <v>C2</v>
      </c>
      <c r="N278" s="96" t="str">
        <f t="shared" ca="1" si="59"/>
        <v>C2</v>
      </c>
    </row>
    <row r="279" spans="1:14" s="194" customFormat="1" ht="45" customHeight="1" x14ac:dyDescent="0.2">
      <c r="A279" s="123"/>
      <c r="B279" s="116" t="s">
        <v>141</v>
      </c>
      <c r="C279" s="108" t="s">
        <v>514</v>
      </c>
      <c r="D279" s="109" t="s">
        <v>235</v>
      </c>
      <c r="E279" s="110" t="s">
        <v>77</v>
      </c>
      <c r="F279" s="111">
        <v>5</v>
      </c>
      <c r="G279" s="112"/>
      <c r="H279" s="113">
        <f t="shared" si="61"/>
        <v>0</v>
      </c>
      <c r="I279" s="131" t="str">
        <f t="shared" ca="1" si="56"/>
        <v/>
      </c>
      <c r="J279" s="189" t="str">
        <f t="shared" si="60"/>
        <v>Type 2 Concrete Curb Ramp (8-12 mm reveal ht, Monolithic)SD-229C,Dm</v>
      </c>
      <c r="K279" s="190" t="e">
        <f>MATCH(J279,#REF!,0)</f>
        <v>#REF!</v>
      </c>
      <c r="L279" s="134" t="str">
        <f t="shared" ca="1" si="57"/>
        <v>F0</v>
      </c>
      <c r="M279" s="134" t="str">
        <f t="shared" ca="1" si="58"/>
        <v>C2</v>
      </c>
      <c r="N279" s="134" t="str">
        <f t="shared" ca="1" si="59"/>
        <v>C2</v>
      </c>
    </row>
    <row r="280" spans="1:14" s="183" customFormat="1" ht="30" customHeight="1" x14ac:dyDescent="0.2">
      <c r="A280" s="172"/>
      <c r="B280" s="173" t="s">
        <v>516</v>
      </c>
      <c r="C280" s="174" t="s">
        <v>147</v>
      </c>
      <c r="D280" s="175" t="s">
        <v>575</v>
      </c>
      <c r="E280" s="104" t="s">
        <v>73</v>
      </c>
      <c r="F280" s="137">
        <v>25</v>
      </c>
      <c r="G280" s="112"/>
      <c r="H280" s="113">
        <f t="shared" si="61"/>
        <v>0</v>
      </c>
      <c r="I280" s="93" t="str">
        <f t="shared" ca="1" si="56"/>
        <v/>
      </c>
      <c r="J280" s="176" t="str">
        <f t="shared" si="60"/>
        <v>Construction of Asphalt Patchesm²</v>
      </c>
      <c r="K280" s="177" t="e">
        <f>MATCH(J280,#REF!,0)</f>
        <v>#REF!</v>
      </c>
      <c r="L280" s="96" t="str">
        <f t="shared" ca="1" si="57"/>
        <v>F0</v>
      </c>
      <c r="M280" s="96" t="str">
        <f t="shared" ca="1" si="58"/>
        <v>C2</v>
      </c>
      <c r="N280" s="96" t="str">
        <f t="shared" ca="1" si="59"/>
        <v>C2</v>
      </c>
    </row>
    <row r="281" spans="1:14" s="183" customFormat="1" ht="30" customHeight="1" x14ac:dyDescent="0.2">
      <c r="A281" s="172"/>
      <c r="B281" s="173" t="s">
        <v>519</v>
      </c>
      <c r="C281" s="174" t="s">
        <v>566</v>
      </c>
      <c r="D281" s="175" t="s">
        <v>567</v>
      </c>
      <c r="E281" s="110"/>
      <c r="F281" s="111"/>
      <c r="G281" s="113"/>
      <c r="H281" s="113">
        <f t="shared" si="61"/>
        <v>0</v>
      </c>
      <c r="I281" s="93" t="str">
        <f t="shared" ca="1" si="56"/>
        <v>LOCKED</v>
      </c>
      <c r="J281" s="176" t="str">
        <f t="shared" si="60"/>
        <v>Water Main RenewalCW 2110-R11E17</v>
      </c>
      <c r="K281" s="177" t="e">
        <f>MATCH(J281,#REF!,0)</f>
        <v>#REF!</v>
      </c>
      <c r="L281" s="96" t="str">
        <f t="shared" ca="1" si="57"/>
        <v>F0</v>
      </c>
      <c r="M281" s="96" t="str">
        <f t="shared" ca="1" si="58"/>
        <v>C2</v>
      </c>
      <c r="N281" s="96" t="str">
        <f t="shared" ca="1" si="59"/>
        <v>C2</v>
      </c>
    </row>
    <row r="282" spans="1:14" s="183" customFormat="1" ht="30" customHeight="1" x14ac:dyDescent="0.2">
      <c r="A282" s="172"/>
      <c r="B282" s="179" t="s">
        <v>140</v>
      </c>
      <c r="C282" s="180" t="s">
        <v>517</v>
      </c>
      <c r="D282" s="103"/>
      <c r="E282" s="110"/>
      <c r="F282" s="111"/>
      <c r="G282" s="113"/>
      <c r="H282" s="113">
        <f t="shared" si="61"/>
        <v>0</v>
      </c>
      <c r="I282" s="93" t="str">
        <f t="shared" ca="1" si="56"/>
        <v>LOCKED</v>
      </c>
      <c r="J282" s="176" t="str">
        <f t="shared" si="60"/>
        <v>150mm</v>
      </c>
      <c r="K282" s="177" t="e">
        <f>MATCH(J282,#REF!,0)</f>
        <v>#REF!</v>
      </c>
      <c r="L282" s="96" t="str">
        <f t="shared" ca="1" si="57"/>
        <v>F0</v>
      </c>
      <c r="M282" s="96" t="str">
        <f t="shared" ca="1" si="58"/>
        <v>C2</v>
      </c>
      <c r="N282" s="96" t="str">
        <f t="shared" ca="1" si="59"/>
        <v>C2</v>
      </c>
    </row>
    <row r="283" spans="1:14" s="183" customFormat="1" ht="45" customHeight="1" x14ac:dyDescent="0.2">
      <c r="A283" s="172"/>
      <c r="B283" s="181" t="s">
        <v>224</v>
      </c>
      <c r="C283" s="174" t="s">
        <v>406</v>
      </c>
      <c r="D283" s="103"/>
      <c r="E283" s="104" t="s">
        <v>77</v>
      </c>
      <c r="F283" s="137">
        <v>145</v>
      </c>
      <c r="G283" s="112"/>
      <c r="H283" s="113">
        <f t="shared" si="61"/>
        <v>0</v>
      </c>
      <c r="I283" s="93" t="str">
        <f t="shared" ca="1" si="56"/>
        <v/>
      </c>
      <c r="J283" s="176" t="str">
        <f t="shared" si="60"/>
        <v>Trenchless Installation, Class B Sand Bedding, Class 3 Backfillm</v>
      </c>
      <c r="K283" s="177" t="e">
        <f>MATCH(J283,#REF!,0)</f>
        <v>#REF!</v>
      </c>
      <c r="L283" s="96" t="str">
        <f t="shared" ca="1" si="57"/>
        <v>F0</v>
      </c>
      <c r="M283" s="96" t="str">
        <f t="shared" ca="1" si="58"/>
        <v>C2</v>
      </c>
      <c r="N283" s="96" t="str">
        <f t="shared" ca="1" si="59"/>
        <v>C2</v>
      </c>
    </row>
    <row r="284" spans="1:14" s="183" customFormat="1" ht="45" customHeight="1" x14ac:dyDescent="0.2">
      <c r="A284" s="172"/>
      <c r="B284" s="181" t="s">
        <v>226</v>
      </c>
      <c r="C284" s="174" t="s">
        <v>518</v>
      </c>
      <c r="D284" s="103"/>
      <c r="E284" s="104" t="s">
        <v>77</v>
      </c>
      <c r="F284" s="137">
        <v>370</v>
      </c>
      <c r="G284" s="112"/>
      <c r="H284" s="113">
        <f t="shared" si="61"/>
        <v>0</v>
      </c>
      <c r="I284" s="93" t="str">
        <f t="shared" ca="1" si="56"/>
        <v/>
      </c>
      <c r="J284" s="176" t="str">
        <f t="shared" si="60"/>
        <v>Trenchless Installation, Class B Sand Bedding, Class 5 Backfillm</v>
      </c>
      <c r="K284" s="177" t="e">
        <f>MATCH(J284,#REF!,0)</f>
        <v>#REF!</v>
      </c>
      <c r="L284" s="96" t="str">
        <f t="shared" ca="1" si="57"/>
        <v>F0</v>
      </c>
      <c r="M284" s="96" t="str">
        <f t="shared" ca="1" si="58"/>
        <v>C2</v>
      </c>
      <c r="N284" s="96" t="str">
        <f t="shared" ca="1" si="59"/>
        <v>C2</v>
      </c>
    </row>
    <row r="285" spans="1:14" s="183" customFormat="1" ht="30" customHeight="1" x14ac:dyDescent="0.2">
      <c r="A285" s="172"/>
      <c r="B285" s="173" t="s">
        <v>520</v>
      </c>
      <c r="C285" s="180" t="s">
        <v>479</v>
      </c>
      <c r="D285" s="175" t="s">
        <v>6</v>
      </c>
      <c r="E285" s="110"/>
      <c r="F285" s="111"/>
      <c r="G285" s="113"/>
      <c r="H285" s="113">
        <f t="shared" si="61"/>
        <v>0</v>
      </c>
      <c r="I285" s="93" t="str">
        <f t="shared" ca="1" si="56"/>
        <v>LOCKED</v>
      </c>
      <c r="J285" s="176" t="str">
        <f t="shared" si="60"/>
        <v>Hydrant AssemblyCW 2110-R11</v>
      </c>
      <c r="K285" s="177" t="e">
        <f>MATCH(J285,#REF!,0)</f>
        <v>#REF!</v>
      </c>
      <c r="L285" s="96" t="str">
        <f t="shared" ca="1" si="57"/>
        <v>F0</v>
      </c>
      <c r="M285" s="96" t="str">
        <f t="shared" ca="1" si="58"/>
        <v>C2</v>
      </c>
      <c r="N285" s="96" t="str">
        <f t="shared" ca="1" si="59"/>
        <v>C2</v>
      </c>
    </row>
    <row r="286" spans="1:14" s="183" customFormat="1" ht="30" customHeight="1" x14ac:dyDescent="0.2">
      <c r="A286" s="172"/>
      <c r="B286" s="179" t="s">
        <v>140</v>
      </c>
      <c r="C286" s="180" t="s">
        <v>481</v>
      </c>
      <c r="D286" s="103" t="s">
        <v>68</v>
      </c>
      <c r="E286" s="104" t="s">
        <v>76</v>
      </c>
      <c r="F286" s="137">
        <v>5</v>
      </c>
      <c r="G286" s="112"/>
      <c r="H286" s="113">
        <f t="shared" si="61"/>
        <v>0</v>
      </c>
      <c r="I286" s="93" t="str">
        <f t="shared" ca="1" si="56"/>
        <v/>
      </c>
      <c r="J286" s="176" t="str">
        <f t="shared" si="60"/>
        <v>SD-007each</v>
      </c>
      <c r="K286" s="177" t="e">
        <f>MATCH(J286,#REF!,0)</f>
        <v>#REF!</v>
      </c>
      <c r="L286" s="96" t="str">
        <f t="shared" ca="1" si="57"/>
        <v>F0</v>
      </c>
      <c r="M286" s="96" t="str">
        <f t="shared" ca="1" si="58"/>
        <v>C2</v>
      </c>
      <c r="N286" s="96" t="str">
        <f t="shared" ca="1" si="59"/>
        <v>C2</v>
      </c>
    </row>
    <row r="287" spans="1:14" s="183" customFormat="1" ht="30" customHeight="1" x14ac:dyDescent="0.2">
      <c r="A287" s="172"/>
      <c r="B287" s="173" t="s">
        <v>521</v>
      </c>
      <c r="C287" s="174" t="s">
        <v>568</v>
      </c>
      <c r="D287" s="103"/>
      <c r="E287" s="110"/>
      <c r="F287" s="111"/>
      <c r="G287" s="113"/>
      <c r="H287" s="113">
        <f t="shared" si="61"/>
        <v>0</v>
      </c>
      <c r="I287" s="93" t="str">
        <f t="shared" ca="1" si="56"/>
        <v>LOCKED</v>
      </c>
      <c r="J287" s="176" t="str">
        <f t="shared" si="60"/>
        <v>Water Main Valve</v>
      </c>
      <c r="K287" s="177" t="e">
        <f>MATCH(J287,#REF!,0)</f>
        <v>#REF!</v>
      </c>
      <c r="L287" s="96" t="str">
        <f t="shared" ca="1" si="57"/>
        <v>F0</v>
      </c>
      <c r="M287" s="96" t="str">
        <f t="shared" ca="1" si="58"/>
        <v>C2</v>
      </c>
      <c r="N287" s="96" t="str">
        <f t="shared" ca="1" si="59"/>
        <v>C2</v>
      </c>
    </row>
    <row r="288" spans="1:14" s="183" customFormat="1" ht="30" customHeight="1" x14ac:dyDescent="0.2">
      <c r="A288" s="172"/>
      <c r="B288" s="179" t="s">
        <v>140</v>
      </c>
      <c r="C288" s="180" t="s">
        <v>517</v>
      </c>
      <c r="D288" s="103" t="s">
        <v>68</v>
      </c>
      <c r="E288" s="104" t="s">
        <v>76</v>
      </c>
      <c r="F288" s="137">
        <v>5</v>
      </c>
      <c r="G288" s="112"/>
      <c r="H288" s="113">
        <f t="shared" si="61"/>
        <v>0</v>
      </c>
      <c r="I288" s="93" t="str">
        <f t="shared" ca="1" si="56"/>
        <v/>
      </c>
      <c r="J288" s="176" t="str">
        <f t="shared" si="60"/>
        <v>150mmeach</v>
      </c>
      <c r="K288" s="177" t="e">
        <f>MATCH(J288,#REF!,0)</f>
        <v>#REF!</v>
      </c>
      <c r="L288" s="96" t="str">
        <f t="shared" ca="1" si="57"/>
        <v>F0</v>
      </c>
      <c r="M288" s="96" t="str">
        <f t="shared" ca="1" si="58"/>
        <v>C2</v>
      </c>
      <c r="N288" s="96" t="str">
        <f t="shared" ca="1" si="59"/>
        <v>C2</v>
      </c>
    </row>
    <row r="289" spans="1:14" s="183" customFormat="1" ht="30" customHeight="1" x14ac:dyDescent="0.2">
      <c r="A289" s="172"/>
      <c r="B289" s="173" t="s">
        <v>526</v>
      </c>
      <c r="C289" s="180" t="s">
        <v>482</v>
      </c>
      <c r="D289" s="103" t="s">
        <v>6</v>
      </c>
      <c r="E289" s="110"/>
      <c r="F289" s="111"/>
      <c r="G289" s="113"/>
      <c r="H289" s="113">
        <f t="shared" si="61"/>
        <v>0</v>
      </c>
      <c r="I289" s="93" t="str">
        <f t="shared" ca="1" si="56"/>
        <v>LOCKED</v>
      </c>
      <c r="J289" s="176" t="str">
        <f t="shared" si="60"/>
        <v>FittingsCW 2110-R11</v>
      </c>
      <c r="K289" s="177" t="e">
        <f>MATCH(J289,#REF!,0)</f>
        <v>#REF!</v>
      </c>
      <c r="L289" s="96" t="str">
        <f t="shared" ca="1" si="57"/>
        <v>F0</v>
      </c>
      <c r="M289" s="96" t="str">
        <f t="shared" ca="1" si="58"/>
        <v>C2</v>
      </c>
      <c r="N289" s="96" t="str">
        <f t="shared" ca="1" si="59"/>
        <v>C2</v>
      </c>
    </row>
    <row r="290" spans="1:14" s="183" customFormat="1" ht="30" customHeight="1" x14ac:dyDescent="0.2">
      <c r="A290" s="172"/>
      <c r="B290" s="179" t="s">
        <v>140</v>
      </c>
      <c r="C290" s="180" t="s">
        <v>483</v>
      </c>
      <c r="D290" s="103" t="s">
        <v>68</v>
      </c>
      <c r="E290" s="110"/>
      <c r="F290" s="111"/>
      <c r="G290" s="113"/>
      <c r="H290" s="113">
        <f t="shared" si="61"/>
        <v>0</v>
      </c>
      <c r="I290" s="93" t="str">
        <f t="shared" ca="1" si="56"/>
        <v>LOCKED</v>
      </c>
      <c r="J290" s="176" t="str">
        <f t="shared" si="60"/>
        <v>Tees</v>
      </c>
      <c r="K290" s="177" t="e">
        <f>MATCH(J290,#REF!,0)</f>
        <v>#REF!</v>
      </c>
      <c r="L290" s="96" t="str">
        <f t="shared" ca="1" si="57"/>
        <v>F0</v>
      </c>
      <c r="M290" s="96" t="str">
        <f t="shared" ca="1" si="58"/>
        <v>C2</v>
      </c>
      <c r="N290" s="96" t="str">
        <f t="shared" ca="1" si="59"/>
        <v>C2</v>
      </c>
    </row>
    <row r="291" spans="1:14" s="183" customFormat="1" ht="30" customHeight="1" x14ac:dyDescent="0.2">
      <c r="A291" s="172"/>
      <c r="B291" s="181" t="s">
        <v>224</v>
      </c>
      <c r="C291" s="180" t="s">
        <v>522</v>
      </c>
      <c r="D291" s="103" t="s">
        <v>68</v>
      </c>
      <c r="E291" s="104" t="s">
        <v>76</v>
      </c>
      <c r="F291" s="137">
        <v>1</v>
      </c>
      <c r="G291" s="112"/>
      <c r="H291" s="113">
        <f t="shared" si="61"/>
        <v>0</v>
      </c>
      <c r="I291" s="93" t="str">
        <f t="shared" ca="1" si="56"/>
        <v/>
      </c>
      <c r="J291" s="176" t="str">
        <f t="shared" si="60"/>
        <v>150mm X 150mm X 150mmeach</v>
      </c>
      <c r="K291" s="177" t="e">
        <f>MATCH(J291,#REF!,0)</f>
        <v>#REF!</v>
      </c>
      <c r="L291" s="96" t="str">
        <f t="shared" ca="1" si="57"/>
        <v>F0</v>
      </c>
      <c r="M291" s="96" t="str">
        <f t="shared" ca="1" si="58"/>
        <v>C2</v>
      </c>
      <c r="N291" s="96" t="str">
        <f t="shared" ca="1" si="59"/>
        <v>C2</v>
      </c>
    </row>
    <row r="292" spans="1:14" s="183" customFormat="1" ht="30" customHeight="1" x14ac:dyDescent="0.2">
      <c r="A292" s="172"/>
      <c r="B292" s="179" t="s">
        <v>141</v>
      </c>
      <c r="C292" s="180" t="s">
        <v>486</v>
      </c>
      <c r="D292" s="103" t="s">
        <v>68</v>
      </c>
      <c r="E292" s="110"/>
      <c r="F292" s="111"/>
      <c r="G292" s="113"/>
      <c r="H292" s="113">
        <f t="shared" si="61"/>
        <v>0</v>
      </c>
      <c r="I292" s="93" t="str">
        <f t="shared" ca="1" si="56"/>
        <v>LOCKED</v>
      </c>
      <c r="J292" s="176" t="str">
        <f t="shared" si="60"/>
        <v>Bends (SD-004)</v>
      </c>
      <c r="K292" s="177" t="e">
        <f>MATCH(J292,#REF!,0)</f>
        <v>#REF!</v>
      </c>
      <c r="L292" s="96" t="str">
        <f t="shared" ca="1" si="57"/>
        <v>F0</v>
      </c>
      <c r="M292" s="96" t="str">
        <f t="shared" ca="1" si="58"/>
        <v>C2</v>
      </c>
      <c r="N292" s="96" t="str">
        <f t="shared" ca="1" si="59"/>
        <v>C2</v>
      </c>
    </row>
    <row r="293" spans="1:14" s="183" customFormat="1" ht="30" customHeight="1" x14ac:dyDescent="0.2">
      <c r="A293" s="172"/>
      <c r="B293" s="181" t="s">
        <v>224</v>
      </c>
      <c r="C293" s="180" t="s">
        <v>523</v>
      </c>
      <c r="D293" s="103" t="s">
        <v>68</v>
      </c>
      <c r="E293" s="104" t="s">
        <v>76</v>
      </c>
      <c r="F293" s="137">
        <v>3</v>
      </c>
      <c r="G293" s="112"/>
      <c r="H293" s="113">
        <f t="shared" si="61"/>
        <v>0</v>
      </c>
      <c r="I293" s="93" t="str">
        <f t="shared" ca="1" si="56"/>
        <v/>
      </c>
      <c r="J293" s="176" t="str">
        <f t="shared" si="60"/>
        <v>150mm - 11 1/4°each</v>
      </c>
      <c r="K293" s="177" t="e">
        <f>MATCH(J293,#REF!,0)</f>
        <v>#REF!</v>
      </c>
      <c r="L293" s="96" t="str">
        <f t="shared" ca="1" si="57"/>
        <v>F0</v>
      </c>
      <c r="M293" s="96" t="str">
        <f t="shared" ca="1" si="58"/>
        <v>C2</v>
      </c>
      <c r="N293" s="96" t="str">
        <f t="shared" ca="1" si="59"/>
        <v>C2</v>
      </c>
    </row>
    <row r="294" spans="1:14" s="183" customFormat="1" ht="30" customHeight="1" x14ac:dyDescent="0.2">
      <c r="A294" s="172"/>
      <c r="B294" s="181" t="s">
        <v>226</v>
      </c>
      <c r="C294" s="180" t="s">
        <v>524</v>
      </c>
      <c r="D294" s="103" t="s">
        <v>68</v>
      </c>
      <c r="E294" s="104" t="s">
        <v>76</v>
      </c>
      <c r="F294" s="137">
        <v>3</v>
      </c>
      <c r="G294" s="112"/>
      <c r="H294" s="113">
        <f t="shared" si="61"/>
        <v>0</v>
      </c>
      <c r="I294" s="93" t="str">
        <f t="shared" ca="1" si="56"/>
        <v/>
      </c>
      <c r="J294" s="176" t="str">
        <f t="shared" si="60"/>
        <v>150mm - 22 1/2°each</v>
      </c>
      <c r="K294" s="177" t="e">
        <f>MATCH(J294,#REF!,0)</f>
        <v>#REF!</v>
      </c>
      <c r="L294" s="96" t="str">
        <f t="shared" ca="1" si="57"/>
        <v>F0</v>
      </c>
      <c r="M294" s="96" t="str">
        <f t="shared" ca="1" si="58"/>
        <v>C2</v>
      </c>
      <c r="N294" s="96" t="str">
        <f t="shared" ca="1" si="59"/>
        <v>C2</v>
      </c>
    </row>
    <row r="295" spans="1:14" s="183" customFormat="1" ht="30" customHeight="1" x14ac:dyDescent="0.2">
      <c r="A295" s="172"/>
      <c r="B295" s="181" t="s">
        <v>228</v>
      </c>
      <c r="C295" s="180" t="s">
        <v>525</v>
      </c>
      <c r="D295" s="103" t="s">
        <v>68</v>
      </c>
      <c r="E295" s="104" t="s">
        <v>76</v>
      </c>
      <c r="F295" s="137">
        <v>4</v>
      </c>
      <c r="G295" s="112"/>
      <c r="H295" s="113">
        <f t="shared" si="61"/>
        <v>0</v>
      </c>
      <c r="I295" s="93" t="str">
        <f t="shared" ca="1" si="56"/>
        <v/>
      </c>
      <c r="J295" s="176" t="str">
        <f t="shared" si="60"/>
        <v>150mm - 45°each</v>
      </c>
      <c r="K295" s="177" t="e">
        <f>MATCH(J295,#REF!,0)</f>
        <v>#REF!</v>
      </c>
      <c r="L295" s="96" t="str">
        <f t="shared" ca="1" si="57"/>
        <v>F0</v>
      </c>
      <c r="M295" s="96" t="str">
        <f t="shared" ca="1" si="58"/>
        <v>C2</v>
      </c>
      <c r="N295" s="96" t="str">
        <f t="shared" ca="1" si="59"/>
        <v>C2</v>
      </c>
    </row>
    <row r="296" spans="1:14" s="183" customFormat="1" ht="30" customHeight="1" x14ac:dyDescent="0.2">
      <c r="A296" s="172"/>
      <c r="B296" s="179" t="s">
        <v>142</v>
      </c>
      <c r="C296" s="180" t="s">
        <v>488</v>
      </c>
      <c r="D296" s="103"/>
      <c r="E296" s="110"/>
      <c r="F296" s="111"/>
      <c r="G296" s="113"/>
      <c r="H296" s="113">
        <f t="shared" si="61"/>
        <v>0</v>
      </c>
      <c r="I296" s="93" t="str">
        <f t="shared" ca="1" si="56"/>
        <v>LOCKED</v>
      </c>
      <c r="J296" s="176" t="str">
        <f t="shared" si="60"/>
        <v>Bends (SD-005)</v>
      </c>
      <c r="K296" s="177" t="e">
        <f>MATCH(J296,#REF!,0)</f>
        <v>#REF!</v>
      </c>
      <c r="L296" s="96" t="str">
        <f t="shared" ca="1" si="57"/>
        <v>F0</v>
      </c>
      <c r="M296" s="96" t="str">
        <f t="shared" ca="1" si="58"/>
        <v>C2</v>
      </c>
      <c r="N296" s="96" t="str">
        <f t="shared" ca="1" si="59"/>
        <v>C2</v>
      </c>
    </row>
    <row r="297" spans="1:14" s="183" customFormat="1" ht="30" customHeight="1" x14ac:dyDescent="0.2">
      <c r="A297" s="172"/>
      <c r="B297" s="181" t="s">
        <v>224</v>
      </c>
      <c r="C297" s="180" t="s">
        <v>525</v>
      </c>
      <c r="D297" s="103" t="s">
        <v>68</v>
      </c>
      <c r="E297" s="104" t="s">
        <v>76</v>
      </c>
      <c r="F297" s="137">
        <v>4</v>
      </c>
      <c r="G297" s="112"/>
      <c r="H297" s="113">
        <f t="shared" si="61"/>
        <v>0</v>
      </c>
      <c r="I297" s="93" t="str">
        <f t="shared" ca="1" si="56"/>
        <v/>
      </c>
      <c r="J297" s="176" t="str">
        <f t="shared" si="60"/>
        <v>150mm - 45°each</v>
      </c>
      <c r="K297" s="177" t="e">
        <f>MATCH(J297,#REF!,0)</f>
        <v>#REF!</v>
      </c>
      <c r="L297" s="96" t="str">
        <f t="shared" ca="1" si="57"/>
        <v>F0</v>
      </c>
      <c r="M297" s="96" t="str">
        <f t="shared" ca="1" si="58"/>
        <v>C2</v>
      </c>
      <c r="N297" s="96" t="str">
        <f t="shared" ca="1" si="59"/>
        <v>C2</v>
      </c>
    </row>
    <row r="298" spans="1:14" s="183" customFormat="1" ht="30" customHeight="1" x14ac:dyDescent="0.2">
      <c r="A298" s="172"/>
      <c r="B298" s="173" t="s">
        <v>527</v>
      </c>
      <c r="C298" s="180" t="s">
        <v>491</v>
      </c>
      <c r="D298" s="175" t="s">
        <v>6</v>
      </c>
      <c r="E298" s="110"/>
      <c r="F298" s="111"/>
      <c r="G298" s="113"/>
      <c r="H298" s="113">
        <f t="shared" si="61"/>
        <v>0</v>
      </c>
      <c r="I298" s="93" t="str">
        <f t="shared" ca="1" si="56"/>
        <v>LOCKED</v>
      </c>
      <c r="J298" s="176" t="str">
        <f t="shared" si="60"/>
        <v>Water ServicesCW 2110-R11</v>
      </c>
      <c r="K298" s="177" t="e">
        <f>MATCH(J298,#REF!,0)</f>
        <v>#REF!</v>
      </c>
      <c r="L298" s="96" t="str">
        <f t="shared" ca="1" si="57"/>
        <v>F0</v>
      </c>
      <c r="M298" s="96" t="str">
        <f t="shared" ca="1" si="58"/>
        <v>C2</v>
      </c>
      <c r="N298" s="96" t="str">
        <f t="shared" ca="1" si="59"/>
        <v>C2</v>
      </c>
    </row>
    <row r="299" spans="1:14" s="183" customFormat="1" ht="30" customHeight="1" x14ac:dyDescent="0.2">
      <c r="A299" s="172"/>
      <c r="B299" s="179" t="s">
        <v>140</v>
      </c>
      <c r="C299" s="180" t="s">
        <v>492</v>
      </c>
      <c r="D299" s="103"/>
      <c r="E299" s="110"/>
      <c r="F299" s="111"/>
      <c r="G299" s="113"/>
      <c r="H299" s="113">
        <f t="shared" si="61"/>
        <v>0</v>
      </c>
      <c r="I299" s="93" t="str">
        <f t="shared" ca="1" si="56"/>
        <v>LOCKED</v>
      </c>
      <c r="J299" s="176" t="str">
        <f t="shared" si="60"/>
        <v>19mm</v>
      </c>
      <c r="K299" s="177" t="e">
        <f>MATCH(J299,#REF!,0)</f>
        <v>#REF!</v>
      </c>
      <c r="L299" s="96" t="str">
        <f t="shared" ca="1" si="57"/>
        <v>F0</v>
      </c>
      <c r="M299" s="96" t="str">
        <f t="shared" ca="1" si="58"/>
        <v>C2</v>
      </c>
      <c r="N299" s="96" t="str">
        <f t="shared" ca="1" si="59"/>
        <v>C2</v>
      </c>
    </row>
    <row r="300" spans="1:14" s="183" customFormat="1" ht="45" customHeight="1" x14ac:dyDescent="0.2">
      <c r="A300" s="172"/>
      <c r="B300" s="181" t="s">
        <v>224</v>
      </c>
      <c r="C300" s="174" t="s">
        <v>406</v>
      </c>
      <c r="D300" s="103"/>
      <c r="E300" s="104" t="s">
        <v>77</v>
      </c>
      <c r="F300" s="137">
        <v>140</v>
      </c>
      <c r="G300" s="112"/>
      <c r="H300" s="113">
        <f t="shared" si="61"/>
        <v>0</v>
      </c>
      <c r="I300" s="93" t="str">
        <f t="shared" ca="1" si="56"/>
        <v/>
      </c>
      <c r="J300" s="176" t="str">
        <f t="shared" si="60"/>
        <v>Trenchless Installation, Class B Sand Bedding, Class 3 Backfillm</v>
      </c>
      <c r="K300" s="177" t="e">
        <f>MATCH(J300,#REF!,0)</f>
        <v>#REF!</v>
      </c>
      <c r="L300" s="96" t="str">
        <f t="shared" ca="1" si="57"/>
        <v>F0</v>
      </c>
      <c r="M300" s="96" t="str">
        <f t="shared" ca="1" si="58"/>
        <v>C2</v>
      </c>
      <c r="N300" s="96" t="str">
        <f t="shared" ca="1" si="59"/>
        <v>C2</v>
      </c>
    </row>
    <row r="301" spans="1:14" s="183" customFormat="1" ht="30" customHeight="1" x14ac:dyDescent="0.2">
      <c r="A301" s="172"/>
      <c r="B301" s="173" t="s">
        <v>528</v>
      </c>
      <c r="C301" s="180" t="s">
        <v>496</v>
      </c>
      <c r="D301" s="175" t="s">
        <v>6</v>
      </c>
      <c r="E301" s="110"/>
      <c r="F301" s="111"/>
      <c r="G301" s="113"/>
      <c r="H301" s="113">
        <f t="shared" si="61"/>
        <v>0</v>
      </c>
      <c r="I301" s="93" t="str">
        <f t="shared" ca="1" si="56"/>
        <v>LOCKED</v>
      </c>
      <c r="J301" s="176" t="str">
        <f t="shared" si="60"/>
        <v>Corporation StopsCW 2110-R11</v>
      </c>
      <c r="K301" s="177" t="e">
        <f>MATCH(J301,#REF!,0)</f>
        <v>#REF!</v>
      </c>
      <c r="L301" s="96" t="str">
        <f t="shared" ca="1" si="57"/>
        <v>F0</v>
      </c>
      <c r="M301" s="96" t="str">
        <f t="shared" ca="1" si="58"/>
        <v>C2</v>
      </c>
      <c r="N301" s="96" t="str">
        <f t="shared" ca="1" si="59"/>
        <v>C2</v>
      </c>
    </row>
    <row r="302" spans="1:14" s="183" customFormat="1" ht="30" customHeight="1" x14ac:dyDescent="0.2">
      <c r="A302" s="172"/>
      <c r="B302" s="179" t="s">
        <v>140</v>
      </c>
      <c r="C302" s="180" t="s">
        <v>492</v>
      </c>
      <c r="D302" s="103" t="s">
        <v>68</v>
      </c>
      <c r="E302" s="104" t="s">
        <v>76</v>
      </c>
      <c r="F302" s="137">
        <v>45</v>
      </c>
      <c r="G302" s="112"/>
      <c r="H302" s="113">
        <f t="shared" si="61"/>
        <v>0</v>
      </c>
      <c r="I302" s="93" t="str">
        <f t="shared" ca="1" si="56"/>
        <v/>
      </c>
      <c r="J302" s="176" t="str">
        <f t="shared" si="60"/>
        <v>19mmeach</v>
      </c>
      <c r="K302" s="177" t="e">
        <f>MATCH(J302,#REF!,0)</f>
        <v>#REF!</v>
      </c>
      <c r="L302" s="96" t="str">
        <f t="shared" ca="1" si="57"/>
        <v>F0</v>
      </c>
      <c r="M302" s="96" t="str">
        <f t="shared" ca="1" si="58"/>
        <v>C2</v>
      </c>
      <c r="N302" s="96" t="str">
        <f t="shared" ca="1" si="59"/>
        <v>C2</v>
      </c>
    </row>
    <row r="303" spans="1:14" s="183" customFormat="1" ht="30" customHeight="1" x14ac:dyDescent="0.2">
      <c r="A303" s="172"/>
      <c r="B303" s="173" t="s">
        <v>530</v>
      </c>
      <c r="C303" s="180" t="s">
        <v>529</v>
      </c>
      <c r="D303" s="175" t="s">
        <v>6</v>
      </c>
      <c r="E303" s="110"/>
      <c r="F303" s="111"/>
      <c r="G303" s="113"/>
      <c r="H303" s="113">
        <f t="shared" si="61"/>
        <v>0</v>
      </c>
      <c r="I303" s="93" t="str">
        <f t="shared" ca="1" si="56"/>
        <v>LOCKED</v>
      </c>
      <c r="J303" s="176" t="str">
        <f t="shared" si="60"/>
        <v>Curb StopsCW 2110-R11</v>
      </c>
      <c r="K303" s="177" t="e">
        <f>MATCH(J303,#REF!,0)</f>
        <v>#REF!</v>
      </c>
      <c r="L303" s="96" t="str">
        <f t="shared" ca="1" si="57"/>
        <v>F0</v>
      </c>
      <c r="M303" s="96" t="str">
        <f t="shared" ca="1" si="58"/>
        <v>C2</v>
      </c>
      <c r="N303" s="96" t="str">
        <f t="shared" ca="1" si="59"/>
        <v>C2</v>
      </c>
    </row>
    <row r="304" spans="1:14" s="183" customFormat="1" ht="30" customHeight="1" x14ac:dyDescent="0.2">
      <c r="A304" s="172"/>
      <c r="B304" s="195" t="s">
        <v>140</v>
      </c>
      <c r="C304" s="196" t="s">
        <v>492</v>
      </c>
      <c r="D304" s="187" t="s">
        <v>68</v>
      </c>
      <c r="E304" s="188" t="s">
        <v>76</v>
      </c>
      <c r="F304" s="142">
        <v>8</v>
      </c>
      <c r="G304" s="129"/>
      <c r="H304" s="130">
        <f t="shared" si="61"/>
        <v>0</v>
      </c>
      <c r="I304" s="93" t="str">
        <f t="shared" ca="1" si="56"/>
        <v/>
      </c>
      <c r="J304" s="176" t="str">
        <f t="shared" si="60"/>
        <v>19mmeach</v>
      </c>
      <c r="K304" s="177" t="e">
        <f>MATCH(J304,#REF!,0)</f>
        <v>#REF!</v>
      </c>
      <c r="L304" s="96" t="str">
        <f t="shared" ca="1" si="57"/>
        <v>F0</v>
      </c>
      <c r="M304" s="96" t="str">
        <f t="shared" ca="1" si="58"/>
        <v>C2</v>
      </c>
      <c r="N304" s="96" t="str">
        <f t="shared" ca="1" si="59"/>
        <v>C2</v>
      </c>
    </row>
    <row r="305" spans="1:14" s="183" customFormat="1" ht="30" customHeight="1" x14ac:dyDescent="0.2">
      <c r="A305" s="172"/>
      <c r="B305" s="193" t="s">
        <v>532</v>
      </c>
      <c r="C305" s="180" t="s">
        <v>531</v>
      </c>
      <c r="D305" s="175" t="s">
        <v>6</v>
      </c>
      <c r="E305" s="110"/>
      <c r="F305" s="111"/>
      <c r="G305" s="113"/>
      <c r="H305" s="113">
        <f t="shared" si="61"/>
        <v>0</v>
      </c>
      <c r="I305" s="93" t="str">
        <f t="shared" ca="1" si="56"/>
        <v>LOCKED</v>
      </c>
      <c r="J305" s="176" t="str">
        <f t="shared" si="60"/>
        <v>Curb Stop BoxesCW 2110-R11</v>
      </c>
      <c r="K305" s="177" t="e">
        <f>MATCH(J305,#REF!,0)</f>
        <v>#REF!</v>
      </c>
      <c r="L305" s="96" t="str">
        <f t="shared" ca="1" si="57"/>
        <v>F0</v>
      </c>
      <c r="M305" s="96" t="str">
        <f t="shared" ca="1" si="58"/>
        <v>C2</v>
      </c>
      <c r="N305" s="96" t="str">
        <f t="shared" ca="1" si="59"/>
        <v>C2</v>
      </c>
    </row>
    <row r="306" spans="1:14" s="194" customFormat="1" ht="30" customHeight="1" x14ac:dyDescent="0.2">
      <c r="A306" s="184"/>
      <c r="B306" s="179" t="s">
        <v>140</v>
      </c>
      <c r="C306" s="180" t="s">
        <v>492</v>
      </c>
      <c r="D306" s="103" t="s">
        <v>68</v>
      </c>
      <c r="E306" s="104" t="s">
        <v>76</v>
      </c>
      <c r="F306" s="137">
        <v>8</v>
      </c>
      <c r="G306" s="112"/>
      <c r="H306" s="113">
        <f t="shared" si="61"/>
        <v>0</v>
      </c>
      <c r="I306" s="131" t="str">
        <f t="shared" ca="1" si="56"/>
        <v/>
      </c>
      <c r="J306" s="189" t="str">
        <f t="shared" si="60"/>
        <v>19mmeach</v>
      </c>
      <c r="K306" s="190" t="e">
        <f>MATCH(J306,#REF!,0)</f>
        <v>#REF!</v>
      </c>
      <c r="L306" s="134" t="str">
        <f t="shared" ca="1" si="57"/>
        <v>F0</v>
      </c>
      <c r="M306" s="134" t="str">
        <f t="shared" ca="1" si="58"/>
        <v>C2</v>
      </c>
      <c r="N306" s="134" t="str">
        <f t="shared" ca="1" si="59"/>
        <v>C2</v>
      </c>
    </row>
    <row r="307" spans="1:14" s="183" customFormat="1" ht="45" customHeight="1" x14ac:dyDescent="0.2">
      <c r="A307" s="172"/>
      <c r="B307" s="173" t="s">
        <v>533</v>
      </c>
      <c r="C307" s="174" t="s">
        <v>569</v>
      </c>
      <c r="D307" s="175" t="s">
        <v>6</v>
      </c>
      <c r="E307" s="110"/>
      <c r="F307" s="111"/>
      <c r="G307" s="113"/>
      <c r="H307" s="113">
        <f t="shared" si="61"/>
        <v>0</v>
      </c>
      <c r="I307" s="93" t="str">
        <f t="shared" ca="1" si="56"/>
        <v>LOCKED</v>
      </c>
      <c r="J307" s="176" t="str">
        <f t="shared" si="60"/>
        <v>Connecting to Existing Water Mains and Large Diameter Water ServicesCW 2110-R11</v>
      </c>
      <c r="K307" s="177" t="e">
        <f>MATCH(J307,#REF!,0)</f>
        <v>#REF!</v>
      </c>
      <c r="L307" s="96" t="str">
        <f t="shared" ca="1" si="57"/>
        <v>F0</v>
      </c>
      <c r="M307" s="96" t="str">
        <f t="shared" ca="1" si="58"/>
        <v>C2</v>
      </c>
      <c r="N307" s="96" t="str">
        <f t="shared" ca="1" si="59"/>
        <v>C2</v>
      </c>
    </row>
    <row r="308" spans="1:14" s="183" customFormat="1" ht="30" customHeight="1" x14ac:dyDescent="0.2">
      <c r="A308" s="172"/>
      <c r="B308" s="179" t="s">
        <v>140</v>
      </c>
      <c r="C308" s="180" t="s">
        <v>498</v>
      </c>
      <c r="D308" s="103"/>
      <c r="E308" s="110"/>
      <c r="F308" s="111"/>
      <c r="G308" s="113"/>
      <c r="H308" s="113">
        <f t="shared" si="61"/>
        <v>0</v>
      </c>
      <c r="I308" s="93" t="str">
        <f t="shared" ca="1" si="56"/>
        <v>LOCKED</v>
      </c>
      <c r="J308" s="176" t="str">
        <f t="shared" si="60"/>
        <v>In-line Connection - No Plug Existing</v>
      </c>
      <c r="K308" s="177" t="e">
        <f>MATCH(J308,#REF!,0)</f>
        <v>#REF!</v>
      </c>
      <c r="L308" s="96" t="str">
        <f t="shared" ca="1" si="57"/>
        <v>F0</v>
      </c>
      <c r="M308" s="96" t="str">
        <f t="shared" ca="1" si="58"/>
        <v>C2</v>
      </c>
      <c r="N308" s="96" t="str">
        <f t="shared" ca="1" si="59"/>
        <v>C2</v>
      </c>
    </row>
    <row r="309" spans="1:14" s="183" customFormat="1" ht="30" customHeight="1" x14ac:dyDescent="0.2">
      <c r="A309" s="172"/>
      <c r="B309" s="181" t="s">
        <v>224</v>
      </c>
      <c r="C309" s="180" t="s">
        <v>517</v>
      </c>
      <c r="D309" s="103" t="s">
        <v>68</v>
      </c>
      <c r="E309" s="104" t="s">
        <v>76</v>
      </c>
      <c r="F309" s="137">
        <v>2</v>
      </c>
      <c r="G309" s="112"/>
      <c r="H309" s="113">
        <f t="shared" si="61"/>
        <v>0</v>
      </c>
      <c r="I309" s="93" t="str">
        <f t="shared" ca="1" si="56"/>
        <v/>
      </c>
      <c r="J309" s="176" t="str">
        <f t="shared" si="60"/>
        <v>150mmeach</v>
      </c>
      <c r="K309" s="177" t="e">
        <f>MATCH(J309,#REF!,0)</f>
        <v>#REF!</v>
      </c>
      <c r="L309" s="96" t="str">
        <f t="shared" ca="1" si="57"/>
        <v>F0</v>
      </c>
      <c r="M309" s="96" t="str">
        <f t="shared" ca="1" si="58"/>
        <v>C2</v>
      </c>
      <c r="N309" s="96" t="str">
        <f t="shared" ca="1" si="59"/>
        <v>C2</v>
      </c>
    </row>
    <row r="310" spans="1:14" s="183" customFormat="1" ht="45" customHeight="1" x14ac:dyDescent="0.2">
      <c r="A310" s="172"/>
      <c r="B310" s="173" t="s">
        <v>534</v>
      </c>
      <c r="C310" s="174" t="s">
        <v>570</v>
      </c>
      <c r="D310" s="175" t="s">
        <v>6</v>
      </c>
      <c r="E310" s="110"/>
      <c r="F310" s="111"/>
      <c r="G310" s="113"/>
      <c r="H310" s="113">
        <f t="shared" si="61"/>
        <v>0</v>
      </c>
      <c r="I310" s="93" t="str">
        <f t="shared" ca="1" si="56"/>
        <v>LOCKED</v>
      </c>
      <c r="J310" s="176" t="str">
        <f t="shared" si="60"/>
        <v>Connecting Existing Copper Water Services to New Water MainsCW 2110-R11</v>
      </c>
      <c r="K310" s="177" t="e">
        <f>MATCH(J310,#REF!,0)</f>
        <v>#REF!</v>
      </c>
      <c r="L310" s="96" t="str">
        <f t="shared" ca="1" si="57"/>
        <v>F0</v>
      </c>
      <c r="M310" s="96" t="str">
        <f t="shared" ca="1" si="58"/>
        <v>C2</v>
      </c>
      <c r="N310" s="96" t="str">
        <f t="shared" ca="1" si="59"/>
        <v>C2</v>
      </c>
    </row>
    <row r="311" spans="1:14" s="183" customFormat="1" ht="30" customHeight="1" x14ac:dyDescent="0.2">
      <c r="A311" s="172"/>
      <c r="B311" s="179" t="s">
        <v>140</v>
      </c>
      <c r="C311" s="180" t="s">
        <v>492</v>
      </c>
      <c r="D311" s="103" t="s">
        <v>68</v>
      </c>
      <c r="E311" s="104" t="s">
        <v>76</v>
      </c>
      <c r="F311" s="137">
        <v>45</v>
      </c>
      <c r="G311" s="112"/>
      <c r="H311" s="113">
        <f t="shared" si="61"/>
        <v>0</v>
      </c>
      <c r="I311" s="93" t="str">
        <f t="shared" ca="1" si="56"/>
        <v/>
      </c>
      <c r="J311" s="176" t="str">
        <f t="shared" si="60"/>
        <v>19mmeach</v>
      </c>
      <c r="K311" s="177" t="e">
        <f>MATCH(J311,#REF!,0)</f>
        <v>#REF!</v>
      </c>
      <c r="L311" s="96" t="str">
        <f t="shared" ca="1" si="57"/>
        <v>F0</v>
      </c>
      <c r="M311" s="96" t="str">
        <f t="shared" ca="1" si="58"/>
        <v>C2</v>
      </c>
      <c r="N311" s="96" t="str">
        <f t="shared" ca="1" si="59"/>
        <v>C2</v>
      </c>
    </row>
    <row r="312" spans="1:14" s="183" customFormat="1" ht="30" customHeight="1" x14ac:dyDescent="0.2">
      <c r="A312" s="172"/>
      <c r="B312" s="173" t="s">
        <v>535</v>
      </c>
      <c r="C312" s="180" t="s">
        <v>501</v>
      </c>
      <c r="D312" s="175" t="s">
        <v>6</v>
      </c>
      <c r="E312" s="110"/>
      <c r="F312" s="111"/>
      <c r="G312" s="113"/>
      <c r="H312" s="113">
        <f t="shared" si="61"/>
        <v>0</v>
      </c>
      <c r="I312" s="93" t="str">
        <f t="shared" ca="1" si="56"/>
        <v>LOCKED</v>
      </c>
      <c r="J312" s="176" t="str">
        <f t="shared" si="60"/>
        <v>10.9 Kilogram Sacrificial Zinc AnodesCW 2110-R11</v>
      </c>
      <c r="K312" s="177" t="e">
        <f>MATCH(J312,#REF!,0)</f>
        <v>#REF!</v>
      </c>
      <c r="L312" s="96" t="str">
        <f t="shared" ca="1" si="57"/>
        <v>F0</v>
      </c>
      <c r="M312" s="96" t="str">
        <f t="shared" ca="1" si="58"/>
        <v>C2</v>
      </c>
      <c r="N312" s="96" t="str">
        <f t="shared" ca="1" si="59"/>
        <v>C2</v>
      </c>
    </row>
    <row r="313" spans="1:14" s="183" customFormat="1" ht="30" customHeight="1" x14ac:dyDescent="0.2">
      <c r="A313" s="172"/>
      <c r="B313" s="179" t="s">
        <v>140</v>
      </c>
      <c r="C313" s="180" t="s">
        <v>503</v>
      </c>
      <c r="D313" s="103" t="s">
        <v>68</v>
      </c>
      <c r="E313" s="104" t="s">
        <v>76</v>
      </c>
      <c r="F313" s="137">
        <v>35</v>
      </c>
      <c r="G313" s="112"/>
      <c r="H313" s="113">
        <f t="shared" si="61"/>
        <v>0</v>
      </c>
      <c r="I313" s="93" t="str">
        <f t="shared" ca="1" si="56"/>
        <v/>
      </c>
      <c r="J313" s="176" t="str">
        <f t="shared" si="60"/>
        <v>On Water Serviceseach</v>
      </c>
      <c r="K313" s="177" t="e">
        <f>MATCH(J313,#REF!,0)</f>
        <v>#REF!</v>
      </c>
      <c r="L313" s="96" t="str">
        <f t="shared" ca="1" si="57"/>
        <v>F0</v>
      </c>
      <c r="M313" s="96" t="str">
        <f t="shared" ca="1" si="58"/>
        <v>C2</v>
      </c>
      <c r="N313" s="96" t="str">
        <f t="shared" ca="1" si="59"/>
        <v>C2</v>
      </c>
    </row>
    <row r="314" spans="1:14" s="183" customFormat="1" ht="30" customHeight="1" x14ac:dyDescent="0.2">
      <c r="A314" s="172"/>
      <c r="B314" s="173" t="s">
        <v>536</v>
      </c>
      <c r="C314" s="180" t="s">
        <v>505</v>
      </c>
      <c r="D314" s="175" t="s">
        <v>6</v>
      </c>
      <c r="E314" s="104" t="s">
        <v>76</v>
      </c>
      <c r="F314" s="137">
        <v>17</v>
      </c>
      <c r="G314" s="112"/>
      <c r="H314" s="113">
        <f t="shared" si="61"/>
        <v>0</v>
      </c>
      <c r="I314" s="93"/>
      <c r="J314" s="176" t="str">
        <f t="shared" si="60"/>
        <v>Continuity BondingCW 2110-R11each</v>
      </c>
      <c r="K314" s="177" t="e">
        <f>MATCH(J314,#REF!,0)</f>
        <v>#REF!</v>
      </c>
      <c r="L314" s="96" t="str">
        <f t="shared" ca="1" si="57"/>
        <v>F0</v>
      </c>
      <c r="M314" s="96" t="str">
        <f t="shared" ca="1" si="58"/>
        <v>C2</v>
      </c>
      <c r="N314" s="96" t="str">
        <f t="shared" ca="1" si="59"/>
        <v>C2</v>
      </c>
    </row>
    <row r="315" spans="1:14" s="183" customFormat="1" ht="30" customHeight="1" x14ac:dyDescent="0.2">
      <c r="A315" s="172"/>
      <c r="B315" s="101"/>
      <c r="C315" s="197" t="s">
        <v>579</v>
      </c>
      <c r="D315" s="198" t="s">
        <v>580</v>
      </c>
      <c r="E315" s="110"/>
      <c r="F315" s="111"/>
      <c r="G315" s="113"/>
      <c r="H315" s="113">
        <f t="shared" si="61"/>
        <v>0</v>
      </c>
      <c r="I315" s="93" t="str">
        <f t="shared" ca="1" si="56"/>
        <v>LOCKED</v>
      </c>
      <c r="J315" s="176" t="str">
        <f t="shared" si="60"/>
        <v>PROVISIONAL ITEMS</v>
      </c>
      <c r="K315" s="177" t="e">
        <f>MATCH(J315,#REF!,0)</f>
        <v>#REF!</v>
      </c>
      <c r="L315" s="96" t="str">
        <f t="shared" ca="1" si="57"/>
        <v>F0</v>
      </c>
      <c r="M315" s="96" t="str">
        <f t="shared" ca="1" si="58"/>
        <v>C2</v>
      </c>
      <c r="N315" s="96" t="str">
        <f t="shared" ca="1" si="59"/>
        <v>C2</v>
      </c>
    </row>
    <row r="316" spans="1:14" s="183" customFormat="1" ht="30" customHeight="1" x14ac:dyDescent="0.2">
      <c r="A316" s="172"/>
      <c r="B316" s="173" t="s">
        <v>537</v>
      </c>
      <c r="C316" s="180" t="s">
        <v>482</v>
      </c>
      <c r="D316" s="175" t="s">
        <v>6</v>
      </c>
      <c r="E316" s="110"/>
      <c r="F316" s="111"/>
      <c r="G316" s="113"/>
      <c r="H316" s="113">
        <f t="shared" si="61"/>
        <v>0</v>
      </c>
      <c r="I316" s="93" t="str">
        <f t="shared" ca="1" si="56"/>
        <v>LOCKED</v>
      </c>
      <c r="J316" s="176" t="str">
        <f t="shared" si="60"/>
        <v>FittingsCW 2110-R11</v>
      </c>
      <c r="K316" s="177" t="e">
        <f>MATCH(J316,#REF!,0)</f>
        <v>#REF!</v>
      </c>
      <c r="L316" s="96" t="str">
        <f t="shared" ca="1" si="57"/>
        <v>F0</v>
      </c>
      <c r="M316" s="96" t="str">
        <f t="shared" ca="1" si="58"/>
        <v>C2</v>
      </c>
      <c r="N316" s="96" t="str">
        <f t="shared" ca="1" si="59"/>
        <v>C2</v>
      </c>
    </row>
    <row r="317" spans="1:14" s="183" customFormat="1" ht="30" customHeight="1" x14ac:dyDescent="0.2">
      <c r="A317" s="172"/>
      <c r="B317" s="179" t="s">
        <v>140</v>
      </c>
      <c r="C317" s="180" t="s">
        <v>486</v>
      </c>
      <c r="D317" s="103"/>
      <c r="E317" s="110"/>
      <c r="F317" s="111"/>
      <c r="G317" s="113"/>
      <c r="H317" s="113">
        <f t="shared" si="61"/>
        <v>0</v>
      </c>
      <c r="I317" s="93" t="str">
        <f t="shared" ca="1" si="56"/>
        <v>LOCKED</v>
      </c>
      <c r="J317" s="176" t="str">
        <f t="shared" si="60"/>
        <v>Bends (SD-004)</v>
      </c>
      <c r="K317" s="177" t="e">
        <f>MATCH(J317,#REF!,0)</f>
        <v>#REF!</v>
      </c>
      <c r="L317" s="96" t="str">
        <f t="shared" ca="1" si="57"/>
        <v>F0</v>
      </c>
      <c r="M317" s="96" t="str">
        <f t="shared" ca="1" si="58"/>
        <v>C2</v>
      </c>
      <c r="N317" s="96" t="str">
        <f t="shared" ca="1" si="59"/>
        <v>C2</v>
      </c>
    </row>
    <row r="318" spans="1:14" s="183" customFormat="1" ht="30" customHeight="1" x14ac:dyDescent="0.2">
      <c r="A318" s="172"/>
      <c r="B318" s="181" t="s">
        <v>224</v>
      </c>
      <c r="C318" s="180" t="s">
        <v>538</v>
      </c>
      <c r="D318" s="103" t="s">
        <v>68</v>
      </c>
      <c r="E318" s="104" t="s">
        <v>76</v>
      </c>
      <c r="F318" s="137">
        <v>1</v>
      </c>
      <c r="G318" s="112"/>
      <c r="H318" s="113">
        <f t="shared" si="61"/>
        <v>0</v>
      </c>
      <c r="I318" s="93"/>
      <c r="J318" s="176" t="str">
        <f t="shared" si="60"/>
        <v>300mm - 22 1/2°each</v>
      </c>
      <c r="K318" s="177" t="e">
        <f>MATCH(J318,#REF!,0)</f>
        <v>#REF!</v>
      </c>
      <c r="L318" s="96" t="str">
        <f t="shared" ca="1" si="57"/>
        <v>F0</v>
      </c>
      <c r="M318" s="96" t="str">
        <f t="shared" ca="1" si="58"/>
        <v>C2</v>
      </c>
      <c r="N318" s="96" t="str">
        <f t="shared" ca="1" si="59"/>
        <v>C2</v>
      </c>
    </row>
    <row r="319" spans="1:14" s="183" customFormat="1" ht="30" customHeight="1" x14ac:dyDescent="0.2">
      <c r="A319" s="172"/>
      <c r="B319" s="181" t="s">
        <v>226</v>
      </c>
      <c r="C319" s="180" t="s">
        <v>539</v>
      </c>
      <c r="D319" s="103" t="s">
        <v>68</v>
      </c>
      <c r="E319" s="104" t="s">
        <v>76</v>
      </c>
      <c r="F319" s="137">
        <v>1</v>
      </c>
      <c r="G319" s="112"/>
      <c r="H319" s="113">
        <f t="shared" si="61"/>
        <v>0</v>
      </c>
      <c r="I319" s="93" t="str">
        <f t="shared" ca="1" si="56"/>
        <v/>
      </c>
      <c r="J319" s="176" t="str">
        <f t="shared" si="60"/>
        <v>300mm - 45°each</v>
      </c>
      <c r="K319" s="177" t="e">
        <f>MATCH(J319,#REF!,0)</f>
        <v>#REF!</v>
      </c>
      <c r="L319" s="96" t="str">
        <f t="shared" ca="1" si="57"/>
        <v>F0</v>
      </c>
      <c r="M319" s="96" t="str">
        <f t="shared" ca="1" si="58"/>
        <v>C2</v>
      </c>
      <c r="N319" s="96" t="str">
        <f t="shared" ca="1" si="59"/>
        <v>C2</v>
      </c>
    </row>
    <row r="320" spans="1:14" s="183" customFormat="1" ht="30" customHeight="1" x14ac:dyDescent="0.2">
      <c r="A320" s="172"/>
      <c r="B320" s="179" t="s">
        <v>141</v>
      </c>
      <c r="C320" s="180" t="s">
        <v>488</v>
      </c>
      <c r="D320" s="103"/>
      <c r="E320" s="110"/>
      <c r="F320" s="111"/>
      <c r="G320" s="113"/>
      <c r="H320" s="113">
        <f t="shared" si="61"/>
        <v>0</v>
      </c>
      <c r="I320" s="93" t="str">
        <f t="shared" ca="1" si="56"/>
        <v>LOCKED</v>
      </c>
      <c r="J320" s="176" t="str">
        <f t="shared" si="60"/>
        <v>Bends (SD-005)</v>
      </c>
      <c r="K320" s="177" t="e">
        <f>MATCH(J320,#REF!,0)</f>
        <v>#REF!</v>
      </c>
      <c r="L320" s="96" t="str">
        <f t="shared" ca="1" si="57"/>
        <v>F0</v>
      </c>
      <c r="M320" s="96" t="str">
        <f t="shared" ca="1" si="58"/>
        <v>C2</v>
      </c>
      <c r="N320" s="96" t="str">
        <f t="shared" ca="1" si="59"/>
        <v>C2</v>
      </c>
    </row>
    <row r="321" spans="1:14" s="183" customFormat="1" ht="30" customHeight="1" x14ac:dyDescent="0.2">
      <c r="A321" s="172"/>
      <c r="B321" s="181" t="s">
        <v>224</v>
      </c>
      <c r="C321" s="180" t="s">
        <v>539</v>
      </c>
      <c r="D321" s="103" t="s">
        <v>68</v>
      </c>
      <c r="E321" s="104" t="s">
        <v>76</v>
      </c>
      <c r="F321" s="137">
        <v>1</v>
      </c>
      <c r="G321" s="112"/>
      <c r="H321" s="113">
        <f t="shared" si="61"/>
        <v>0</v>
      </c>
      <c r="I321" s="93" t="str">
        <f t="shared" ca="1" si="56"/>
        <v/>
      </c>
      <c r="J321" s="176" t="str">
        <f t="shared" si="60"/>
        <v>300mm - 45°each</v>
      </c>
      <c r="K321" s="177" t="e">
        <f>MATCH(J321,#REF!,0)</f>
        <v>#REF!</v>
      </c>
      <c r="L321" s="96" t="str">
        <f t="shared" ca="1" si="57"/>
        <v>F0</v>
      </c>
      <c r="M321" s="96" t="str">
        <f t="shared" ca="1" si="58"/>
        <v>C2</v>
      </c>
      <c r="N321" s="96" t="str">
        <f t="shared" ca="1" si="59"/>
        <v>C2</v>
      </c>
    </row>
    <row r="322" spans="1:14" s="183" customFormat="1" ht="30" customHeight="1" x14ac:dyDescent="0.2">
      <c r="A322" s="172"/>
      <c r="B322" s="173" t="s">
        <v>540</v>
      </c>
      <c r="C322" s="180" t="s">
        <v>491</v>
      </c>
      <c r="D322" s="175" t="s">
        <v>6</v>
      </c>
      <c r="E322" s="110"/>
      <c r="F322" s="111"/>
      <c r="G322" s="113"/>
      <c r="H322" s="113">
        <f t="shared" si="61"/>
        <v>0</v>
      </c>
      <c r="I322" s="93" t="str">
        <f t="shared" ca="1" si="56"/>
        <v>LOCKED</v>
      </c>
      <c r="J322" s="176" t="str">
        <f t="shared" si="60"/>
        <v>Water ServicesCW 2110-R11</v>
      </c>
      <c r="K322" s="177" t="e">
        <f>MATCH(J322,#REF!,0)</f>
        <v>#REF!</v>
      </c>
      <c r="L322" s="96" t="str">
        <f t="shared" ca="1" si="57"/>
        <v>F0</v>
      </c>
      <c r="M322" s="96" t="str">
        <f t="shared" ca="1" si="58"/>
        <v>C2</v>
      </c>
      <c r="N322" s="96" t="str">
        <f t="shared" ca="1" si="59"/>
        <v>C2</v>
      </c>
    </row>
    <row r="323" spans="1:14" s="183" customFormat="1" ht="30" customHeight="1" x14ac:dyDescent="0.2">
      <c r="A323" s="172"/>
      <c r="B323" s="179" t="s">
        <v>140</v>
      </c>
      <c r="C323" s="180" t="s">
        <v>541</v>
      </c>
      <c r="D323" s="103"/>
      <c r="E323" s="110"/>
      <c r="F323" s="111"/>
      <c r="G323" s="113"/>
      <c r="H323" s="113">
        <f t="shared" si="61"/>
        <v>0</v>
      </c>
      <c r="I323" s="93" t="str">
        <f t="shared" ca="1" si="56"/>
        <v>LOCKED</v>
      </c>
      <c r="J323" s="176" t="str">
        <f t="shared" si="60"/>
        <v>50mm</v>
      </c>
      <c r="K323" s="177" t="e">
        <f>MATCH(J323,#REF!,0)</f>
        <v>#REF!</v>
      </c>
      <c r="L323" s="96" t="str">
        <f t="shared" ca="1" si="57"/>
        <v>F0</v>
      </c>
      <c r="M323" s="96" t="str">
        <f t="shared" ca="1" si="58"/>
        <v>C2</v>
      </c>
      <c r="N323" s="96" t="str">
        <f t="shared" ca="1" si="59"/>
        <v>C2</v>
      </c>
    </row>
    <row r="324" spans="1:14" s="183" customFormat="1" ht="45" customHeight="1" x14ac:dyDescent="0.2">
      <c r="A324" s="172"/>
      <c r="B324" s="181" t="s">
        <v>224</v>
      </c>
      <c r="C324" s="174" t="s">
        <v>406</v>
      </c>
      <c r="D324" s="103"/>
      <c r="E324" s="104" t="s">
        <v>77</v>
      </c>
      <c r="F324" s="137">
        <v>10</v>
      </c>
      <c r="G324" s="112"/>
      <c r="H324" s="113">
        <f t="shared" si="61"/>
        <v>0</v>
      </c>
      <c r="I324" s="93" t="str">
        <f t="shared" ca="1" si="56"/>
        <v/>
      </c>
      <c r="J324" s="176" t="str">
        <f t="shared" si="60"/>
        <v>Trenchless Installation, Class B Sand Bedding, Class 3 Backfillm</v>
      </c>
      <c r="K324" s="177" t="e">
        <f>MATCH(J324,#REF!,0)</f>
        <v>#REF!</v>
      </c>
      <c r="L324" s="96" t="str">
        <f t="shared" ca="1" si="57"/>
        <v>F0</v>
      </c>
      <c r="M324" s="96" t="str">
        <f t="shared" ca="1" si="58"/>
        <v>C2</v>
      </c>
      <c r="N324" s="96" t="str">
        <f t="shared" ca="1" si="59"/>
        <v>C2</v>
      </c>
    </row>
    <row r="325" spans="1:14" s="183" customFormat="1" ht="30" customHeight="1" x14ac:dyDescent="0.2">
      <c r="A325" s="172"/>
      <c r="B325" s="173" t="s">
        <v>542</v>
      </c>
      <c r="C325" s="180" t="s">
        <v>496</v>
      </c>
      <c r="D325" s="175" t="s">
        <v>6</v>
      </c>
      <c r="E325" s="110"/>
      <c r="F325" s="111"/>
      <c r="G325" s="113"/>
      <c r="H325" s="113">
        <f t="shared" si="61"/>
        <v>0</v>
      </c>
      <c r="I325" s="93" t="str">
        <f t="shared" ca="1" si="56"/>
        <v>LOCKED</v>
      </c>
      <c r="J325" s="176" t="str">
        <f t="shared" si="60"/>
        <v>Corporation StopsCW 2110-R11</v>
      </c>
      <c r="K325" s="177" t="e">
        <f>MATCH(J325,#REF!,0)</f>
        <v>#REF!</v>
      </c>
      <c r="L325" s="96" t="str">
        <f t="shared" ca="1" si="57"/>
        <v>F0</v>
      </c>
      <c r="M325" s="96" t="str">
        <f t="shared" ca="1" si="58"/>
        <v>C2</v>
      </c>
      <c r="N325" s="96" t="str">
        <f t="shared" ca="1" si="59"/>
        <v>C2</v>
      </c>
    </row>
    <row r="326" spans="1:14" s="183" customFormat="1" ht="30" customHeight="1" x14ac:dyDescent="0.2">
      <c r="A326" s="172"/>
      <c r="B326" s="179" t="s">
        <v>140</v>
      </c>
      <c r="C326" s="180" t="s">
        <v>541</v>
      </c>
      <c r="D326" s="103" t="s">
        <v>68</v>
      </c>
      <c r="E326" s="104" t="s">
        <v>76</v>
      </c>
      <c r="F326" s="137">
        <v>1</v>
      </c>
      <c r="G326" s="112"/>
      <c r="H326" s="113">
        <f t="shared" si="61"/>
        <v>0</v>
      </c>
      <c r="I326" s="93" t="str">
        <f t="shared" ca="1" si="56"/>
        <v/>
      </c>
      <c r="J326" s="176" t="str">
        <f t="shared" si="60"/>
        <v>50mmeach</v>
      </c>
      <c r="K326" s="177" t="e">
        <f>MATCH(J326,#REF!,0)</f>
        <v>#REF!</v>
      </c>
      <c r="L326" s="96" t="str">
        <f t="shared" ca="1" si="57"/>
        <v>F0</v>
      </c>
      <c r="M326" s="96" t="str">
        <f t="shared" ca="1" si="58"/>
        <v>C2</v>
      </c>
      <c r="N326" s="96" t="str">
        <f t="shared" ca="1" si="59"/>
        <v>C2</v>
      </c>
    </row>
    <row r="327" spans="1:14" s="183" customFormat="1" ht="30" customHeight="1" x14ac:dyDescent="0.2">
      <c r="A327" s="172"/>
      <c r="B327" s="173" t="s">
        <v>543</v>
      </c>
      <c r="C327" s="180" t="s">
        <v>529</v>
      </c>
      <c r="D327" s="175" t="s">
        <v>6</v>
      </c>
      <c r="E327" s="110"/>
      <c r="F327" s="111"/>
      <c r="G327" s="113"/>
      <c r="H327" s="113">
        <f t="shared" si="61"/>
        <v>0</v>
      </c>
      <c r="I327" s="93" t="str">
        <f t="shared" ref="I327:I362" ca="1" si="62">IF(CELL("protect",$G327)=1, "LOCKED", "")</f>
        <v>LOCKED</v>
      </c>
      <c r="J327" s="176" t="str">
        <f t="shared" si="60"/>
        <v>Curb StopsCW 2110-R11</v>
      </c>
      <c r="K327" s="177" t="e">
        <f>MATCH(J327,#REF!,0)</f>
        <v>#REF!</v>
      </c>
      <c r="L327" s="96" t="str">
        <f t="shared" ref="L327:L362" ca="1" si="63">CELL("format",$F327)</f>
        <v>F0</v>
      </c>
      <c r="M327" s="96" t="str">
        <f t="shared" ref="M327:M362" ca="1" si="64">CELL("format",$G327)</f>
        <v>C2</v>
      </c>
      <c r="N327" s="96" t="str">
        <f t="shared" ref="N327:N362" ca="1" si="65">CELL("format",$H327)</f>
        <v>C2</v>
      </c>
    </row>
    <row r="328" spans="1:14" s="183" customFormat="1" ht="30" customHeight="1" x14ac:dyDescent="0.2">
      <c r="A328" s="172"/>
      <c r="B328" s="179" t="s">
        <v>140</v>
      </c>
      <c r="C328" s="180" t="s">
        <v>493</v>
      </c>
      <c r="D328" s="103" t="s">
        <v>68</v>
      </c>
      <c r="E328" s="182" t="s">
        <v>76</v>
      </c>
      <c r="F328" s="137">
        <v>1</v>
      </c>
      <c r="G328" s="112"/>
      <c r="H328" s="113">
        <f t="shared" si="61"/>
        <v>0</v>
      </c>
      <c r="I328" s="93" t="str">
        <f t="shared" ca="1" si="62"/>
        <v/>
      </c>
      <c r="J328" s="176" t="str">
        <f t="shared" ref="J328:J362" si="66">CLEAN(CONCATENATE(TRIM($A328),TRIM($C328),IF(LEFT($D328)&lt;&gt;"E",TRIM($D328),),TRIM($E328)))</f>
        <v>25mmeach</v>
      </c>
      <c r="K328" s="177" t="e">
        <f>MATCH(J328,#REF!,0)</f>
        <v>#REF!</v>
      </c>
      <c r="L328" s="96" t="str">
        <f t="shared" ca="1" si="63"/>
        <v>F0</v>
      </c>
      <c r="M328" s="96" t="str">
        <f t="shared" ca="1" si="64"/>
        <v>C2</v>
      </c>
      <c r="N328" s="96" t="str">
        <f t="shared" ca="1" si="65"/>
        <v>C2</v>
      </c>
    </row>
    <row r="329" spans="1:14" s="183" customFormat="1" ht="30" customHeight="1" x14ac:dyDescent="0.2">
      <c r="A329" s="172"/>
      <c r="B329" s="179" t="s">
        <v>141</v>
      </c>
      <c r="C329" s="180" t="s">
        <v>494</v>
      </c>
      <c r="D329" s="103" t="s">
        <v>68</v>
      </c>
      <c r="E329" s="182" t="s">
        <v>76</v>
      </c>
      <c r="F329" s="137">
        <v>1</v>
      </c>
      <c r="G329" s="112"/>
      <c r="H329" s="113">
        <f t="shared" si="61"/>
        <v>0</v>
      </c>
      <c r="I329" s="93" t="str">
        <f t="shared" ca="1" si="62"/>
        <v/>
      </c>
      <c r="J329" s="176" t="str">
        <f t="shared" si="66"/>
        <v>38mmeach</v>
      </c>
      <c r="K329" s="177" t="e">
        <f>MATCH(J329,#REF!,0)</f>
        <v>#REF!</v>
      </c>
      <c r="L329" s="96" t="str">
        <f t="shared" ca="1" si="63"/>
        <v>F0</v>
      </c>
      <c r="M329" s="96" t="str">
        <f t="shared" ca="1" si="64"/>
        <v>C2</v>
      </c>
      <c r="N329" s="96" t="str">
        <f t="shared" ca="1" si="65"/>
        <v>C2</v>
      </c>
    </row>
    <row r="330" spans="1:14" s="183" customFormat="1" ht="30" customHeight="1" x14ac:dyDescent="0.2">
      <c r="A330" s="172"/>
      <c r="B330" s="195" t="s">
        <v>142</v>
      </c>
      <c r="C330" s="196" t="s">
        <v>541</v>
      </c>
      <c r="D330" s="187" t="s">
        <v>68</v>
      </c>
      <c r="E330" s="199" t="s">
        <v>76</v>
      </c>
      <c r="F330" s="142">
        <v>1</v>
      </c>
      <c r="G330" s="129"/>
      <c r="H330" s="130">
        <f t="shared" si="61"/>
        <v>0</v>
      </c>
      <c r="I330" s="93" t="str">
        <f t="shared" ca="1" si="62"/>
        <v/>
      </c>
      <c r="J330" s="176" t="str">
        <f t="shared" si="66"/>
        <v>50mmeach</v>
      </c>
      <c r="K330" s="177" t="e">
        <f>MATCH(J330,#REF!,0)</f>
        <v>#REF!</v>
      </c>
      <c r="L330" s="96" t="str">
        <f t="shared" ca="1" si="63"/>
        <v>F0</v>
      </c>
      <c r="M330" s="96" t="str">
        <f t="shared" ca="1" si="64"/>
        <v>C2</v>
      </c>
      <c r="N330" s="96" t="str">
        <f t="shared" ca="1" si="65"/>
        <v>C2</v>
      </c>
    </row>
    <row r="331" spans="1:14" s="183" customFormat="1" ht="30" customHeight="1" x14ac:dyDescent="0.2">
      <c r="A331" s="172"/>
      <c r="B331" s="173" t="s">
        <v>544</v>
      </c>
      <c r="C331" s="180" t="s">
        <v>531</v>
      </c>
      <c r="D331" s="175" t="s">
        <v>6</v>
      </c>
      <c r="E331" s="110"/>
      <c r="F331" s="111"/>
      <c r="G331" s="113"/>
      <c r="H331" s="113">
        <f t="shared" si="61"/>
        <v>0</v>
      </c>
      <c r="I331" s="93" t="str">
        <f t="shared" ca="1" si="62"/>
        <v>LOCKED</v>
      </c>
      <c r="J331" s="176" t="str">
        <f t="shared" si="66"/>
        <v>Curb Stop BoxesCW 2110-R11</v>
      </c>
      <c r="K331" s="177" t="e">
        <f>MATCH(J331,#REF!,0)</f>
        <v>#REF!</v>
      </c>
      <c r="L331" s="96" t="str">
        <f t="shared" ca="1" si="63"/>
        <v>F0</v>
      </c>
      <c r="M331" s="96" t="str">
        <f t="shared" ca="1" si="64"/>
        <v>C2</v>
      </c>
      <c r="N331" s="96" t="str">
        <f t="shared" ca="1" si="65"/>
        <v>C2</v>
      </c>
    </row>
    <row r="332" spans="1:14" s="183" customFormat="1" ht="30" customHeight="1" x14ac:dyDescent="0.2">
      <c r="A332" s="172"/>
      <c r="B332" s="179" t="s">
        <v>140</v>
      </c>
      <c r="C332" s="180" t="s">
        <v>493</v>
      </c>
      <c r="D332" s="103" t="s">
        <v>68</v>
      </c>
      <c r="E332" s="182" t="s">
        <v>76</v>
      </c>
      <c r="F332" s="137">
        <v>1</v>
      </c>
      <c r="G332" s="112"/>
      <c r="H332" s="113">
        <f t="shared" si="61"/>
        <v>0</v>
      </c>
      <c r="I332" s="93" t="str">
        <f t="shared" ca="1" si="62"/>
        <v/>
      </c>
      <c r="J332" s="176" t="str">
        <f t="shared" si="66"/>
        <v>25mmeach</v>
      </c>
      <c r="K332" s="177" t="e">
        <f>MATCH(J332,#REF!,0)</f>
        <v>#REF!</v>
      </c>
      <c r="L332" s="96" t="str">
        <f t="shared" ca="1" si="63"/>
        <v>F0</v>
      </c>
      <c r="M332" s="96" t="str">
        <f t="shared" ca="1" si="64"/>
        <v>C2</v>
      </c>
      <c r="N332" s="96" t="str">
        <f t="shared" ca="1" si="65"/>
        <v>C2</v>
      </c>
    </row>
    <row r="333" spans="1:14" s="183" customFormat="1" ht="30" customHeight="1" x14ac:dyDescent="0.2">
      <c r="A333" s="172"/>
      <c r="B333" s="179" t="s">
        <v>141</v>
      </c>
      <c r="C333" s="180" t="s">
        <v>494</v>
      </c>
      <c r="D333" s="103" t="s">
        <v>68</v>
      </c>
      <c r="E333" s="182" t="s">
        <v>76</v>
      </c>
      <c r="F333" s="137">
        <v>1</v>
      </c>
      <c r="G333" s="112"/>
      <c r="H333" s="113">
        <f t="shared" si="61"/>
        <v>0</v>
      </c>
      <c r="I333" s="93" t="str">
        <f t="shared" ca="1" si="62"/>
        <v/>
      </c>
      <c r="J333" s="176" t="str">
        <f t="shared" si="66"/>
        <v>38mmeach</v>
      </c>
      <c r="K333" s="177" t="e">
        <f>MATCH(J333,#REF!,0)</f>
        <v>#REF!</v>
      </c>
      <c r="L333" s="96" t="str">
        <f t="shared" ca="1" si="63"/>
        <v>F0</v>
      </c>
      <c r="M333" s="96" t="str">
        <f t="shared" ca="1" si="64"/>
        <v>C2</v>
      </c>
      <c r="N333" s="96" t="str">
        <f t="shared" ca="1" si="65"/>
        <v>C2</v>
      </c>
    </row>
    <row r="334" spans="1:14" s="194" customFormat="1" ht="30" customHeight="1" x14ac:dyDescent="0.2">
      <c r="A334" s="184"/>
      <c r="B334" s="179" t="s">
        <v>142</v>
      </c>
      <c r="C334" s="180" t="s">
        <v>541</v>
      </c>
      <c r="D334" s="103" t="s">
        <v>68</v>
      </c>
      <c r="E334" s="182" t="s">
        <v>76</v>
      </c>
      <c r="F334" s="137">
        <v>1</v>
      </c>
      <c r="G334" s="112"/>
      <c r="H334" s="113">
        <f t="shared" si="61"/>
        <v>0</v>
      </c>
      <c r="I334" s="131" t="str">
        <f t="shared" ca="1" si="62"/>
        <v/>
      </c>
      <c r="J334" s="189" t="str">
        <f t="shared" si="66"/>
        <v>50mmeach</v>
      </c>
      <c r="K334" s="190" t="e">
        <f>MATCH(J334,#REF!,0)</f>
        <v>#REF!</v>
      </c>
      <c r="L334" s="134" t="str">
        <f t="shared" ca="1" si="63"/>
        <v>F0</v>
      </c>
      <c r="M334" s="134" t="str">
        <f t="shared" ca="1" si="64"/>
        <v>C2</v>
      </c>
      <c r="N334" s="134" t="str">
        <f t="shared" ca="1" si="65"/>
        <v>C2</v>
      </c>
    </row>
    <row r="335" spans="1:14" s="178" customFormat="1" ht="30" customHeight="1" x14ac:dyDescent="0.2">
      <c r="A335" s="172"/>
      <c r="B335" s="173" t="s">
        <v>545</v>
      </c>
      <c r="C335" s="180" t="s">
        <v>581</v>
      </c>
      <c r="D335" s="175" t="s">
        <v>2</v>
      </c>
      <c r="E335" s="192" t="s">
        <v>76</v>
      </c>
      <c r="F335" s="137">
        <v>1</v>
      </c>
      <c r="G335" s="112"/>
      <c r="H335" s="113">
        <f t="shared" si="61"/>
        <v>0</v>
      </c>
      <c r="I335" s="93" t="str">
        <f t="shared" ca="1" si="62"/>
        <v/>
      </c>
      <c r="J335" s="176" t="str">
        <f t="shared" si="66"/>
        <v>Water Main Over-Crossings - Surchargeeach</v>
      </c>
      <c r="K335" s="177" t="e">
        <f>MATCH(J335,#REF!,0)</f>
        <v>#REF!</v>
      </c>
      <c r="L335" s="96" t="str">
        <f t="shared" ca="1" si="63"/>
        <v>F0</v>
      </c>
      <c r="M335" s="96" t="str">
        <f t="shared" ca="1" si="64"/>
        <v>C2</v>
      </c>
      <c r="N335" s="96" t="str">
        <f t="shared" ca="1" si="65"/>
        <v>C2</v>
      </c>
    </row>
    <row r="336" spans="1:14" s="178" customFormat="1" ht="30" customHeight="1" x14ac:dyDescent="0.2">
      <c r="A336" s="172"/>
      <c r="B336" s="173" t="s">
        <v>548</v>
      </c>
      <c r="C336" s="180" t="s">
        <v>582</v>
      </c>
      <c r="D336" s="175" t="s">
        <v>2</v>
      </c>
      <c r="E336" s="192" t="s">
        <v>76</v>
      </c>
      <c r="F336" s="137">
        <v>1</v>
      </c>
      <c r="G336" s="112"/>
      <c r="H336" s="113">
        <f t="shared" si="61"/>
        <v>0</v>
      </c>
      <c r="I336" s="93" t="str">
        <f t="shared" ca="1" si="62"/>
        <v/>
      </c>
      <c r="J336" s="176" t="str">
        <f t="shared" si="66"/>
        <v>Water Service Under-Crossings - Surchargeeach</v>
      </c>
      <c r="K336" s="177" t="e">
        <f>MATCH(J336,#REF!,0)</f>
        <v>#REF!</v>
      </c>
      <c r="L336" s="96" t="str">
        <f t="shared" ca="1" si="63"/>
        <v>F0</v>
      </c>
      <c r="M336" s="96" t="str">
        <f t="shared" ca="1" si="64"/>
        <v>C2</v>
      </c>
      <c r="N336" s="96" t="str">
        <f t="shared" ca="1" si="65"/>
        <v>C2</v>
      </c>
    </row>
    <row r="337" spans="1:14" s="178" customFormat="1" ht="30" customHeight="1" x14ac:dyDescent="0.2">
      <c r="A337" s="172"/>
      <c r="B337" s="173" t="s">
        <v>549</v>
      </c>
      <c r="C337" s="180" t="s">
        <v>583</v>
      </c>
      <c r="D337" s="175" t="s">
        <v>2</v>
      </c>
      <c r="E337" s="192" t="s">
        <v>76</v>
      </c>
      <c r="F337" s="137">
        <v>1</v>
      </c>
      <c r="G337" s="112"/>
      <c r="H337" s="113">
        <f t="shared" si="61"/>
        <v>0</v>
      </c>
      <c r="I337" s="93" t="str">
        <f t="shared" ca="1" si="62"/>
        <v/>
      </c>
      <c r="J337" s="176" t="str">
        <f t="shared" si="66"/>
        <v>Water Service Over-Crossings - Surchargeeach</v>
      </c>
      <c r="K337" s="177" t="e">
        <f>MATCH(J337,#REF!,0)</f>
        <v>#REF!</v>
      </c>
      <c r="L337" s="96" t="str">
        <f t="shared" ca="1" si="63"/>
        <v>F0</v>
      </c>
      <c r="M337" s="96" t="str">
        <f t="shared" ca="1" si="64"/>
        <v>C2</v>
      </c>
      <c r="N337" s="96" t="str">
        <f t="shared" ca="1" si="65"/>
        <v>C2</v>
      </c>
    </row>
    <row r="338" spans="1:14" s="183" customFormat="1" ht="30" customHeight="1" x14ac:dyDescent="0.2">
      <c r="A338" s="172"/>
      <c r="B338" s="173" t="s">
        <v>551</v>
      </c>
      <c r="C338" s="180" t="s">
        <v>473</v>
      </c>
      <c r="D338" s="175" t="s">
        <v>6</v>
      </c>
      <c r="E338" s="110"/>
      <c r="F338" s="111"/>
      <c r="G338" s="113"/>
      <c r="H338" s="113">
        <f t="shared" si="61"/>
        <v>0</v>
      </c>
      <c r="I338" s="93" t="str">
        <f t="shared" ca="1" si="62"/>
        <v>LOCKED</v>
      </c>
      <c r="J338" s="176" t="str">
        <f t="shared" si="66"/>
        <v>Water Main and Water Service InsulationCW 2110-R11</v>
      </c>
      <c r="K338" s="177" t="e">
        <f>MATCH(J338,#REF!,0)</f>
        <v>#REF!</v>
      </c>
      <c r="L338" s="96" t="str">
        <f t="shared" ca="1" si="63"/>
        <v>F0</v>
      </c>
      <c r="M338" s="96" t="str">
        <f t="shared" ca="1" si="64"/>
        <v>C2</v>
      </c>
      <c r="N338" s="96" t="str">
        <f t="shared" ca="1" si="65"/>
        <v>C2</v>
      </c>
    </row>
    <row r="339" spans="1:14" s="183" customFormat="1" ht="30" customHeight="1" x14ac:dyDescent="0.2">
      <c r="A339" s="172"/>
      <c r="B339" s="179" t="s">
        <v>140</v>
      </c>
      <c r="C339" s="180" t="s">
        <v>546</v>
      </c>
      <c r="D339" s="103"/>
      <c r="E339" s="110"/>
      <c r="F339" s="111"/>
      <c r="G339" s="113"/>
      <c r="H339" s="113">
        <f t="shared" si="61"/>
        <v>0</v>
      </c>
      <c r="I339" s="93" t="str">
        <f t="shared" ca="1" si="62"/>
        <v>LOCKED</v>
      </c>
      <c r="J339" s="176" t="str">
        <f t="shared" si="66"/>
        <v>In a Trench (SD-018)</v>
      </c>
      <c r="K339" s="177" t="e">
        <f>MATCH(J339,#REF!,0)</f>
        <v>#REF!</v>
      </c>
      <c r="L339" s="96" t="str">
        <f t="shared" ca="1" si="63"/>
        <v>F0</v>
      </c>
      <c r="M339" s="96" t="str">
        <f t="shared" ca="1" si="64"/>
        <v>C2</v>
      </c>
      <c r="N339" s="96" t="str">
        <f t="shared" ca="1" si="65"/>
        <v>C2</v>
      </c>
    </row>
    <row r="340" spans="1:14" s="183" customFormat="1" ht="30" customHeight="1" x14ac:dyDescent="0.2">
      <c r="A340" s="172"/>
      <c r="B340" s="181" t="s">
        <v>224</v>
      </c>
      <c r="C340" s="180" t="s">
        <v>547</v>
      </c>
      <c r="D340" s="103" t="s">
        <v>68</v>
      </c>
      <c r="E340" s="110" t="s">
        <v>73</v>
      </c>
      <c r="F340" s="137">
        <v>10</v>
      </c>
      <c r="G340" s="112"/>
      <c r="H340" s="113">
        <f t="shared" si="61"/>
        <v>0</v>
      </c>
      <c r="I340" s="93" t="str">
        <f t="shared" ca="1" si="62"/>
        <v/>
      </c>
      <c r="J340" s="176" t="str">
        <f t="shared" si="66"/>
        <v>100mm thickm²</v>
      </c>
      <c r="K340" s="177" t="e">
        <f>MATCH(J340,#REF!,0)</f>
        <v>#REF!</v>
      </c>
      <c r="L340" s="96" t="str">
        <f t="shared" ca="1" si="63"/>
        <v>F0</v>
      </c>
      <c r="M340" s="96" t="str">
        <f t="shared" ca="1" si="64"/>
        <v>C2</v>
      </c>
      <c r="N340" s="96" t="str">
        <f t="shared" ca="1" si="65"/>
        <v>C2</v>
      </c>
    </row>
    <row r="341" spans="1:14" s="183" customFormat="1" ht="45" customHeight="1" x14ac:dyDescent="0.2">
      <c r="A341" s="172"/>
      <c r="B341" s="173" t="s">
        <v>554</v>
      </c>
      <c r="C341" s="174" t="s">
        <v>570</v>
      </c>
      <c r="D341" s="175" t="s">
        <v>6</v>
      </c>
      <c r="E341" s="110"/>
      <c r="F341" s="111"/>
      <c r="G341" s="113"/>
      <c r="H341" s="113">
        <f t="shared" ref="H341:H349" si="67">ROUND(G341*F341,2)</f>
        <v>0</v>
      </c>
      <c r="I341" s="93" t="str">
        <f t="shared" ca="1" si="62"/>
        <v>LOCKED</v>
      </c>
      <c r="J341" s="176" t="str">
        <f t="shared" si="66"/>
        <v>Connecting Existing Copper Water Services to New Water MainsCW 2110-R11</v>
      </c>
      <c r="K341" s="177" t="e">
        <f>MATCH(J341,#REF!,0)</f>
        <v>#REF!</v>
      </c>
      <c r="L341" s="96" t="str">
        <f t="shared" ca="1" si="63"/>
        <v>F0</v>
      </c>
      <c r="M341" s="96" t="str">
        <f t="shared" ca="1" si="64"/>
        <v>C2</v>
      </c>
      <c r="N341" s="96" t="str">
        <f t="shared" ca="1" si="65"/>
        <v>C2</v>
      </c>
    </row>
    <row r="342" spans="1:14" s="183" customFormat="1" ht="30" customHeight="1" x14ac:dyDescent="0.2">
      <c r="A342" s="172"/>
      <c r="B342" s="179" t="s">
        <v>140</v>
      </c>
      <c r="C342" s="180" t="s">
        <v>541</v>
      </c>
      <c r="D342" s="103" t="s">
        <v>68</v>
      </c>
      <c r="E342" s="104" t="s">
        <v>76</v>
      </c>
      <c r="F342" s="137">
        <v>1</v>
      </c>
      <c r="G342" s="112"/>
      <c r="H342" s="113">
        <f t="shared" si="67"/>
        <v>0</v>
      </c>
      <c r="I342" s="93" t="str">
        <f t="shared" ca="1" si="62"/>
        <v/>
      </c>
      <c r="J342" s="176" t="str">
        <f t="shared" si="66"/>
        <v>50mmeach</v>
      </c>
      <c r="K342" s="177" t="e">
        <f>MATCH(J342,#REF!,0)</f>
        <v>#REF!</v>
      </c>
      <c r="L342" s="96" t="str">
        <f t="shared" ca="1" si="63"/>
        <v>F0</v>
      </c>
      <c r="M342" s="96" t="str">
        <f t="shared" ca="1" si="64"/>
        <v>C2</v>
      </c>
      <c r="N342" s="96" t="str">
        <f t="shared" ca="1" si="65"/>
        <v>C2</v>
      </c>
    </row>
    <row r="343" spans="1:14" s="183" customFormat="1" ht="30" customHeight="1" x14ac:dyDescent="0.2">
      <c r="A343" s="172"/>
      <c r="B343" s="173" t="s">
        <v>556</v>
      </c>
      <c r="C343" s="180" t="s">
        <v>507</v>
      </c>
      <c r="D343" s="175" t="s">
        <v>6</v>
      </c>
      <c r="E343" s="192" t="s">
        <v>508</v>
      </c>
      <c r="F343" s="137">
        <v>10</v>
      </c>
      <c r="G343" s="112"/>
      <c r="H343" s="113">
        <f t="shared" si="67"/>
        <v>0</v>
      </c>
      <c r="I343" s="93" t="str">
        <f t="shared" ca="1" si="62"/>
        <v/>
      </c>
      <c r="J343" s="176" t="str">
        <f t="shared" si="66"/>
        <v>Maintaining Curb Stop ExcavationsCW 2110-R11each /day</v>
      </c>
      <c r="K343" s="177" t="e">
        <f>MATCH(J343,#REF!,0)</f>
        <v>#REF!</v>
      </c>
      <c r="L343" s="96" t="str">
        <f t="shared" ca="1" si="63"/>
        <v>F0</v>
      </c>
      <c r="M343" s="96" t="str">
        <f t="shared" ca="1" si="64"/>
        <v>C2</v>
      </c>
      <c r="N343" s="96" t="str">
        <f t="shared" ca="1" si="65"/>
        <v>C2</v>
      </c>
    </row>
    <row r="344" spans="1:14" s="183" customFormat="1" ht="45" customHeight="1" x14ac:dyDescent="0.2">
      <c r="A344" s="172"/>
      <c r="B344" s="173" t="s">
        <v>558</v>
      </c>
      <c r="C344" s="174" t="s">
        <v>550</v>
      </c>
      <c r="D344" s="175" t="s">
        <v>6</v>
      </c>
      <c r="E344" s="110"/>
      <c r="F344" s="111"/>
      <c r="G344" s="113"/>
      <c r="H344" s="113">
        <f t="shared" si="67"/>
        <v>0</v>
      </c>
      <c r="I344" s="93" t="str">
        <f t="shared" ca="1" si="62"/>
        <v>LOCKED</v>
      </c>
      <c r="J344" s="176" t="str">
        <f t="shared" si="66"/>
        <v>Regrading of Existing Sewer Service - Up to 1.5 metres LongCW 2110-R11</v>
      </c>
      <c r="K344" s="177" t="e">
        <f>MATCH(J344,#REF!,0)</f>
        <v>#REF!</v>
      </c>
      <c r="L344" s="96" t="str">
        <f t="shared" ca="1" si="63"/>
        <v>F0</v>
      </c>
      <c r="M344" s="96" t="str">
        <f t="shared" ca="1" si="64"/>
        <v>C2</v>
      </c>
      <c r="N344" s="96" t="str">
        <f t="shared" ca="1" si="65"/>
        <v>C2</v>
      </c>
    </row>
    <row r="345" spans="1:14" s="183" customFormat="1" ht="30" customHeight="1" x14ac:dyDescent="0.2">
      <c r="A345" s="172"/>
      <c r="B345" s="179" t="s">
        <v>140</v>
      </c>
      <c r="C345" s="180" t="s">
        <v>517</v>
      </c>
      <c r="D345" s="103" t="s">
        <v>68</v>
      </c>
      <c r="E345" s="104" t="s">
        <v>76</v>
      </c>
      <c r="F345" s="137">
        <v>5</v>
      </c>
      <c r="G345" s="112"/>
      <c r="H345" s="113">
        <f t="shared" si="67"/>
        <v>0</v>
      </c>
      <c r="I345" s="93" t="str">
        <f t="shared" ca="1" si="62"/>
        <v/>
      </c>
      <c r="J345" s="176" t="str">
        <f t="shared" si="66"/>
        <v>150mmeach</v>
      </c>
      <c r="K345" s="177" t="e">
        <f>MATCH(J345,#REF!,0)</f>
        <v>#REF!</v>
      </c>
      <c r="L345" s="96" t="str">
        <f t="shared" ca="1" si="63"/>
        <v>F0</v>
      </c>
      <c r="M345" s="96" t="str">
        <f t="shared" ca="1" si="64"/>
        <v>C2</v>
      </c>
      <c r="N345" s="96" t="str">
        <f t="shared" ca="1" si="65"/>
        <v>C2</v>
      </c>
    </row>
    <row r="346" spans="1:14" s="183" customFormat="1" ht="30" customHeight="1" x14ac:dyDescent="0.2">
      <c r="A346" s="172"/>
      <c r="B346" s="173" t="s">
        <v>584</v>
      </c>
      <c r="C346" s="180" t="s">
        <v>552</v>
      </c>
      <c r="D346" s="103" t="s">
        <v>585</v>
      </c>
      <c r="E346" s="182" t="s">
        <v>553</v>
      </c>
      <c r="F346" s="137">
        <v>10</v>
      </c>
      <c r="G346" s="112"/>
      <c r="H346" s="113">
        <f t="shared" si="67"/>
        <v>0</v>
      </c>
      <c r="I346" s="93" t="str">
        <f t="shared" ca="1" si="62"/>
        <v/>
      </c>
      <c r="J346" s="176" t="str">
        <f t="shared" si="66"/>
        <v>Granular Backfill MaterialCW 2030-R7m3</v>
      </c>
      <c r="K346" s="177" t="e">
        <f>MATCH(J346,#REF!,0)</f>
        <v>#REF!</v>
      </c>
      <c r="L346" s="96" t="str">
        <f t="shared" ca="1" si="63"/>
        <v>F0</v>
      </c>
      <c r="M346" s="96" t="str">
        <f t="shared" ca="1" si="64"/>
        <v>C2</v>
      </c>
      <c r="N346" s="96" t="str">
        <f t="shared" ca="1" si="65"/>
        <v>C2</v>
      </c>
    </row>
    <row r="347" spans="1:14" s="183" customFormat="1" ht="30" customHeight="1" x14ac:dyDescent="0.2">
      <c r="A347" s="172"/>
      <c r="B347" s="173" t="s">
        <v>586</v>
      </c>
      <c r="C347" s="180" t="s">
        <v>555</v>
      </c>
      <c r="D347" s="103" t="s">
        <v>585</v>
      </c>
      <c r="E347" s="182" t="s">
        <v>553</v>
      </c>
      <c r="F347" s="137">
        <v>10</v>
      </c>
      <c r="G347" s="112"/>
      <c r="H347" s="113">
        <f t="shared" si="67"/>
        <v>0</v>
      </c>
      <c r="I347" s="93" t="str">
        <f t="shared" ca="1" si="62"/>
        <v/>
      </c>
      <c r="J347" s="176" t="str">
        <f t="shared" si="66"/>
        <v>Cement Stabilized FillCW 2030-R7m3</v>
      </c>
      <c r="K347" s="177" t="e">
        <f>MATCH(J347,#REF!,0)</f>
        <v>#REF!</v>
      </c>
      <c r="L347" s="96" t="str">
        <f t="shared" ca="1" si="63"/>
        <v>F0</v>
      </c>
      <c r="M347" s="96" t="str">
        <f t="shared" ca="1" si="64"/>
        <v>C2</v>
      </c>
      <c r="N347" s="96" t="str">
        <f t="shared" ca="1" si="65"/>
        <v>C2</v>
      </c>
    </row>
    <row r="348" spans="1:14" s="183" customFormat="1" ht="30" customHeight="1" x14ac:dyDescent="0.2">
      <c r="A348" s="172"/>
      <c r="B348" s="173" t="s">
        <v>587</v>
      </c>
      <c r="C348" s="180" t="s">
        <v>557</v>
      </c>
      <c r="D348" s="103" t="s">
        <v>351</v>
      </c>
      <c r="E348" s="110" t="s">
        <v>73</v>
      </c>
      <c r="F348" s="137">
        <v>10</v>
      </c>
      <c r="G348" s="112"/>
      <c r="H348" s="113">
        <f t="shared" si="67"/>
        <v>0</v>
      </c>
      <c r="I348" s="93" t="str">
        <f t="shared" ca="1" si="62"/>
        <v/>
      </c>
      <c r="J348" s="176" t="str">
        <f t="shared" si="66"/>
        <v>Adjustment of Precast Sidewalk BlocksCW 3235-R9m²</v>
      </c>
      <c r="K348" s="177" t="e">
        <f>MATCH(J348,#REF!,0)</f>
        <v>#REF!</v>
      </c>
      <c r="L348" s="96" t="str">
        <f t="shared" ca="1" si="63"/>
        <v>F0</v>
      </c>
      <c r="M348" s="96" t="str">
        <f t="shared" ca="1" si="64"/>
        <v>C2</v>
      </c>
      <c r="N348" s="96" t="str">
        <f t="shared" ca="1" si="65"/>
        <v>C2</v>
      </c>
    </row>
    <row r="349" spans="1:14" ht="30" customHeight="1" x14ac:dyDescent="0.2">
      <c r="A349" s="168" t="s">
        <v>106</v>
      </c>
      <c r="B349" s="169" t="s">
        <v>588</v>
      </c>
      <c r="C349" s="200" t="s">
        <v>559</v>
      </c>
      <c r="D349" s="171" t="s">
        <v>589</v>
      </c>
      <c r="E349" s="110" t="s">
        <v>73</v>
      </c>
      <c r="F349" s="137">
        <v>100</v>
      </c>
      <c r="G349" s="119"/>
      <c r="H349" s="113">
        <f t="shared" si="67"/>
        <v>0</v>
      </c>
      <c r="I349" s="93" t="str">
        <f t="shared" ca="1" si="62"/>
        <v/>
      </c>
      <c r="J349" s="94" t="str">
        <f t="shared" si="66"/>
        <v>G001SoddingCW 3510-R10m²</v>
      </c>
      <c r="K349" s="95" t="e">
        <f>MATCH(J349,#REF!,0)</f>
        <v>#REF!</v>
      </c>
      <c r="L349" s="96" t="str">
        <f t="shared" ca="1" si="63"/>
        <v>F0</v>
      </c>
      <c r="M349" s="96" t="str">
        <f t="shared" ca="1" si="64"/>
        <v>C2</v>
      </c>
      <c r="N349" s="96" t="str">
        <f t="shared" ca="1" si="65"/>
        <v>C2</v>
      </c>
    </row>
    <row r="350" spans="1:14" ht="15" customHeight="1" x14ac:dyDescent="0.2">
      <c r="A350" s="168"/>
      <c r="B350" s="201"/>
      <c r="C350" s="202"/>
      <c r="D350" s="171"/>
      <c r="E350" s="88"/>
      <c r="F350" s="203"/>
      <c r="G350" s="87"/>
      <c r="H350" s="204"/>
      <c r="I350" s="93" t="str">
        <f t="shared" ca="1" si="62"/>
        <v>LOCKED</v>
      </c>
      <c r="J350" s="94" t="str">
        <f t="shared" si="66"/>
        <v/>
      </c>
      <c r="K350" s="95" t="e">
        <f>MATCH(J350,#REF!,0)</f>
        <v>#REF!</v>
      </c>
      <c r="L350" s="96" t="str">
        <f t="shared" ca="1" si="63"/>
        <v>G</v>
      </c>
      <c r="M350" s="96" t="str">
        <f t="shared" ca="1" si="64"/>
        <v>C2</v>
      </c>
      <c r="N350" s="96" t="str">
        <f t="shared" ca="1" si="65"/>
        <v>C2</v>
      </c>
    </row>
    <row r="351" spans="1:14" s="100" customFormat="1" ht="30" customHeight="1" thickBot="1" x14ac:dyDescent="0.25">
      <c r="A351" s="159"/>
      <c r="B351" s="205" t="str">
        <f>B225</f>
        <v>D</v>
      </c>
      <c r="C351" s="230" t="str">
        <f>C225</f>
        <v>WATER MAIN RENEWALS</v>
      </c>
      <c r="D351" s="231"/>
      <c r="E351" s="231"/>
      <c r="F351" s="232"/>
      <c r="G351" s="159" t="s">
        <v>440</v>
      </c>
      <c r="H351" s="159">
        <f>SUM(H225:H350)</f>
        <v>0</v>
      </c>
      <c r="I351" s="93" t="str">
        <f t="shared" ca="1" si="62"/>
        <v>LOCKED</v>
      </c>
      <c r="J351" s="94" t="str">
        <f t="shared" si="66"/>
        <v>WATER MAIN RENEWALS</v>
      </c>
      <c r="K351" s="95" t="e">
        <f>MATCH(J351,#REF!,0)</f>
        <v>#REF!</v>
      </c>
      <c r="L351" s="96" t="str">
        <f t="shared" ca="1" si="63"/>
        <v>G</v>
      </c>
      <c r="M351" s="96" t="str">
        <f t="shared" ca="1" si="64"/>
        <v>C2</v>
      </c>
      <c r="N351" s="96" t="str">
        <f t="shared" ca="1" si="65"/>
        <v>C2</v>
      </c>
    </row>
    <row r="352" spans="1:14" s="46" customFormat="1" ht="30" customHeight="1" thickTop="1" x14ac:dyDescent="0.2">
      <c r="A352" s="43"/>
      <c r="B352" s="44" t="s">
        <v>219</v>
      </c>
      <c r="C352" s="233" t="s">
        <v>560</v>
      </c>
      <c r="D352" s="234"/>
      <c r="E352" s="234"/>
      <c r="F352" s="235"/>
      <c r="G352" s="43"/>
      <c r="H352" s="45"/>
      <c r="I352" s="93" t="str">
        <f t="shared" ca="1" si="62"/>
        <v>LOCKED</v>
      </c>
      <c r="J352" s="94" t="str">
        <f t="shared" si="66"/>
        <v>MOBILIZATION /DEMOBILIZATION</v>
      </c>
      <c r="K352" s="95" t="e">
        <f>MATCH(J352,#REF!,0)</f>
        <v>#REF!</v>
      </c>
      <c r="L352" s="96" t="str">
        <f t="shared" ca="1" si="63"/>
        <v>G</v>
      </c>
      <c r="M352" s="96" t="str">
        <f t="shared" ca="1" si="64"/>
        <v>C2</v>
      </c>
      <c r="N352" s="96" t="str">
        <f t="shared" ca="1" si="65"/>
        <v>C2</v>
      </c>
    </row>
    <row r="353" spans="1:14" s="54" customFormat="1" ht="30" customHeight="1" x14ac:dyDescent="0.2">
      <c r="A353" s="47" t="s">
        <v>336</v>
      </c>
      <c r="B353" s="48" t="s">
        <v>54</v>
      </c>
      <c r="C353" s="49" t="s">
        <v>561</v>
      </c>
      <c r="D353" s="3" t="s">
        <v>562</v>
      </c>
      <c r="E353" s="50" t="s">
        <v>563</v>
      </c>
      <c r="F353" s="51">
        <v>1</v>
      </c>
      <c r="G353" s="52"/>
      <c r="H353" s="53">
        <f t="shared" ref="H353" si="68">ROUND(G353*F353,2)</f>
        <v>0</v>
      </c>
      <c r="I353" s="93" t="str">
        <f t="shared" ca="1" si="62"/>
        <v/>
      </c>
      <c r="J353" s="94" t="str">
        <f t="shared" si="66"/>
        <v>I001Mobilization/DemobilizationL. sum</v>
      </c>
      <c r="K353" s="95" t="e">
        <f>MATCH(J353,#REF!,0)</f>
        <v>#REF!</v>
      </c>
      <c r="L353" s="96" t="str">
        <f t="shared" ca="1" si="63"/>
        <v>F0</v>
      </c>
      <c r="M353" s="96" t="str">
        <f t="shared" ca="1" si="64"/>
        <v>C2</v>
      </c>
      <c r="N353" s="96" t="str">
        <f t="shared" ca="1" si="65"/>
        <v>C2</v>
      </c>
    </row>
    <row r="354" spans="1:14" s="46" customFormat="1" ht="30" customHeight="1" thickBot="1" x14ac:dyDescent="0.25">
      <c r="A354" s="55"/>
      <c r="B354" s="56" t="str">
        <f>B352</f>
        <v>E</v>
      </c>
      <c r="C354" s="236" t="str">
        <f>C352</f>
        <v>MOBILIZATION /DEMOBILIZATION</v>
      </c>
      <c r="D354" s="237"/>
      <c r="E354" s="237"/>
      <c r="F354" s="238"/>
      <c r="G354" s="57" t="s">
        <v>440</v>
      </c>
      <c r="H354" s="58">
        <f>H353</f>
        <v>0</v>
      </c>
      <c r="I354" s="93" t="str">
        <f t="shared" ca="1" si="62"/>
        <v>LOCKED</v>
      </c>
      <c r="J354" s="94" t="str">
        <f t="shared" si="66"/>
        <v>MOBILIZATION /DEMOBILIZATION</v>
      </c>
      <c r="K354" s="95" t="e">
        <f>MATCH(J354,#REF!,0)</f>
        <v>#REF!</v>
      </c>
      <c r="L354" s="96" t="str">
        <f t="shared" ca="1" si="63"/>
        <v>G</v>
      </c>
      <c r="M354" s="96" t="str">
        <f t="shared" ca="1" si="64"/>
        <v>C2</v>
      </c>
      <c r="N354" s="96" t="str">
        <f t="shared" ca="1" si="65"/>
        <v>C2</v>
      </c>
    </row>
    <row r="355" spans="1:14" ht="36" customHeight="1" thickTop="1" x14ac:dyDescent="0.3">
      <c r="A355" s="206"/>
      <c r="B355" s="207"/>
      <c r="C355" s="208" t="s">
        <v>564</v>
      </c>
      <c r="D355" s="209"/>
      <c r="E355" s="209"/>
      <c r="F355" s="209"/>
      <c r="G355" s="209"/>
      <c r="H355" s="210"/>
      <c r="I355" s="93" t="str">
        <f t="shared" ca="1" si="62"/>
        <v>LOCKED</v>
      </c>
      <c r="J355" s="94" t="str">
        <f t="shared" si="66"/>
        <v>SUMMARY</v>
      </c>
      <c r="K355" s="95" t="e">
        <f>MATCH(J355,#REF!,0)</f>
        <v>#REF!</v>
      </c>
      <c r="L355" s="96" t="str">
        <f t="shared" ca="1" si="63"/>
        <v>G</v>
      </c>
      <c r="M355" s="96" t="str">
        <f t="shared" ca="1" si="64"/>
        <v>G</v>
      </c>
      <c r="N355" s="96" t="str">
        <f t="shared" ca="1" si="65"/>
        <v>G</v>
      </c>
    </row>
    <row r="356" spans="1:14" ht="45" customHeight="1" thickBot="1" x14ac:dyDescent="0.25">
      <c r="A356" s="211"/>
      <c r="B356" s="205" t="str">
        <f>B7</f>
        <v>A</v>
      </c>
      <c r="C356" s="239" t="str">
        <f>C7</f>
        <v>ARCHIBALD STREET PAVEMENT REHABILITATION:  DOUCET STREET TO PLINGUET STREET</v>
      </c>
      <c r="D356" s="231"/>
      <c r="E356" s="231"/>
      <c r="F356" s="232"/>
      <c r="G356" s="211" t="s">
        <v>440</v>
      </c>
      <c r="H356" s="211">
        <f>H151</f>
        <v>0</v>
      </c>
      <c r="I356" s="93" t="str">
        <f t="shared" ca="1" si="62"/>
        <v>LOCKED</v>
      </c>
      <c r="J356" s="94" t="str">
        <f t="shared" si="66"/>
        <v>ARCHIBALD STREET PAVEMENT REHABILITATION: DOUCET STREET TO PLINGUET STREET</v>
      </c>
      <c r="K356" s="95" t="e">
        <f>MATCH(J356,#REF!,0)</f>
        <v>#REF!</v>
      </c>
      <c r="L356" s="96" t="str">
        <f t="shared" ca="1" si="63"/>
        <v>G</v>
      </c>
      <c r="M356" s="96" t="str">
        <f t="shared" ca="1" si="64"/>
        <v>C2</v>
      </c>
      <c r="N356" s="96" t="str">
        <f t="shared" ca="1" si="65"/>
        <v>C2</v>
      </c>
    </row>
    <row r="357" spans="1:14" ht="45" customHeight="1" thickTop="1" thickBot="1" x14ac:dyDescent="0.25">
      <c r="A357" s="211"/>
      <c r="B357" s="205" t="str">
        <f>B152</f>
        <v>B</v>
      </c>
      <c r="C357" s="220" t="str">
        <f>C152</f>
        <v xml:space="preserve">ARCHIBALD STREET BIKE PATH AND MULTI-USE PATHWAY:  DOUCET STREET TO PLINGUET STREET </v>
      </c>
      <c r="D357" s="221"/>
      <c r="E357" s="221"/>
      <c r="F357" s="222"/>
      <c r="G357" s="211" t="s">
        <v>440</v>
      </c>
      <c r="H357" s="211">
        <f>H171</f>
        <v>0</v>
      </c>
      <c r="I357" s="93" t="str">
        <f t="shared" ca="1" si="62"/>
        <v>LOCKED</v>
      </c>
      <c r="J357" s="94" t="str">
        <f t="shared" si="66"/>
        <v>ARCHIBALD STREET BIKE PATH AND MULTI-USE PATHWAY: DOUCET STREET TO PLINGUET STREET</v>
      </c>
      <c r="K357" s="95" t="e">
        <f>MATCH(J357,#REF!,0)</f>
        <v>#REF!</v>
      </c>
      <c r="L357" s="96" t="str">
        <f t="shared" ca="1" si="63"/>
        <v>G</v>
      </c>
      <c r="M357" s="96" t="str">
        <f t="shared" ca="1" si="64"/>
        <v>C2</v>
      </c>
      <c r="N357" s="96" t="str">
        <f t="shared" ca="1" si="65"/>
        <v>C2</v>
      </c>
    </row>
    <row r="358" spans="1:14" ht="45" customHeight="1" thickTop="1" thickBot="1" x14ac:dyDescent="0.25">
      <c r="A358" s="211"/>
      <c r="B358" s="205" t="str">
        <f>B172</f>
        <v>C</v>
      </c>
      <c r="C358" s="220" t="str">
        <f>C172</f>
        <v>ARCHIBALD STREET WATER AND WASTE WORK:  DOUCET STREET TO PLINGUET STREET</v>
      </c>
      <c r="D358" s="221"/>
      <c r="E358" s="221"/>
      <c r="F358" s="222"/>
      <c r="G358" s="211" t="s">
        <v>440</v>
      </c>
      <c r="H358" s="211">
        <f>H224</f>
        <v>0</v>
      </c>
      <c r="I358" s="93" t="str">
        <f t="shared" ca="1" si="62"/>
        <v>LOCKED</v>
      </c>
      <c r="J358" s="94" t="str">
        <f t="shared" si="66"/>
        <v>ARCHIBALD STREET WATER AND WASTE WORK: DOUCET STREET TO PLINGUET STREET</v>
      </c>
      <c r="K358" s="95" t="e">
        <f>MATCH(J358,#REF!,0)</f>
        <v>#REF!</v>
      </c>
      <c r="L358" s="96" t="str">
        <f t="shared" ca="1" si="63"/>
        <v>G</v>
      </c>
      <c r="M358" s="96" t="str">
        <f t="shared" ca="1" si="64"/>
        <v>C2</v>
      </c>
      <c r="N358" s="96" t="str">
        <f t="shared" ca="1" si="65"/>
        <v>C2</v>
      </c>
    </row>
    <row r="359" spans="1:14" ht="45" customHeight="1" thickTop="1" thickBot="1" x14ac:dyDescent="0.25">
      <c r="A359" s="211"/>
      <c r="B359" s="205" t="str">
        <f>B225</f>
        <v>D</v>
      </c>
      <c r="C359" s="220" t="str">
        <f>C225</f>
        <v>WATER MAIN RENEWALS</v>
      </c>
      <c r="D359" s="221"/>
      <c r="E359" s="221"/>
      <c r="F359" s="222"/>
      <c r="G359" s="211" t="s">
        <v>440</v>
      </c>
      <c r="H359" s="211">
        <f>H351</f>
        <v>0</v>
      </c>
      <c r="I359" s="93" t="str">
        <f t="shared" ca="1" si="62"/>
        <v>LOCKED</v>
      </c>
      <c r="J359" s="94" t="str">
        <f t="shared" si="66"/>
        <v>WATER MAIN RENEWALS</v>
      </c>
      <c r="K359" s="95" t="e">
        <f>MATCH(J359,#REF!,0)</f>
        <v>#REF!</v>
      </c>
      <c r="L359" s="96" t="str">
        <f t="shared" ca="1" si="63"/>
        <v>G</v>
      </c>
      <c r="M359" s="96" t="str">
        <f t="shared" ca="1" si="64"/>
        <v>C2</v>
      </c>
      <c r="N359" s="96" t="str">
        <f t="shared" ca="1" si="65"/>
        <v>C2</v>
      </c>
    </row>
    <row r="360" spans="1:14" ht="45" customHeight="1" thickTop="1" thickBot="1" x14ac:dyDescent="0.25">
      <c r="A360" s="211"/>
      <c r="B360" s="212" t="str">
        <f>B352</f>
        <v>E</v>
      </c>
      <c r="C360" s="220" t="str">
        <f>C352</f>
        <v>MOBILIZATION /DEMOBILIZATION</v>
      </c>
      <c r="D360" s="221"/>
      <c r="E360" s="221"/>
      <c r="F360" s="222"/>
      <c r="G360" s="213" t="s">
        <v>440</v>
      </c>
      <c r="H360" s="213">
        <f>H354</f>
        <v>0</v>
      </c>
      <c r="I360" s="93" t="str">
        <f t="shared" ca="1" si="62"/>
        <v>LOCKED</v>
      </c>
      <c r="J360" s="94" t="str">
        <f t="shared" si="66"/>
        <v>MOBILIZATION /DEMOBILIZATION</v>
      </c>
      <c r="K360" s="95" t="e">
        <f>MATCH(J360,#REF!,0)</f>
        <v>#REF!</v>
      </c>
      <c r="L360" s="96" t="str">
        <f t="shared" ca="1" si="63"/>
        <v>G</v>
      </c>
      <c r="M360" s="96" t="str">
        <f t="shared" ca="1" si="64"/>
        <v>C2</v>
      </c>
      <c r="N360" s="96" t="str">
        <f t="shared" ca="1" si="65"/>
        <v>C2</v>
      </c>
    </row>
    <row r="361" spans="1:14" ht="37.9" customHeight="1" thickTop="1" x14ac:dyDescent="0.2">
      <c r="A361" s="87"/>
      <c r="B361" s="223" t="s">
        <v>565</v>
      </c>
      <c r="C361" s="224"/>
      <c r="D361" s="224"/>
      <c r="E361" s="224"/>
      <c r="F361" s="224"/>
      <c r="G361" s="225">
        <f>H356+H357+H358+H359+H360</f>
        <v>0</v>
      </c>
      <c r="H361" s="226"/>
      <c r="I361" s="93" t="str">
        <f t="shared" ca="1" si="62"/>
        <v>LOCKED</v>
      </c>
      <c r="J361" s="94" t="str">
        <f t="shared" si="66"/>
        <v/>
      </c>
      <c r="K361" s="95" t="e">
        <f>MATCH(J361,#REF!,0)</f>
        <v>#REF!</v>
      </c>
      <c r="L361" s="96" t="str">
        <f t="shared" ca="1" si="63"/>
        <v>G</v>
      </c>
      <c r="M361" s="96" t="str">
        <f t="shared" ca="1" si="64"/>
        <v>C2</v>
      </c>
      <c r="N361" s="96" t="str">
        <f t="shared" ca="1" si="65"/>
        <v>G</v>
      </c>
    </row>
    <row r="362" spans="1:14" ht="15.95" customHeight="1" x14ac:dyDescent="0.2">
      <c r="A362" s="214"/>
      <c r="B362" s="215"/>
      <c r="C362" s="135"/>
      <c r="D362" s="216"/>
      <c r="E362" s="135"/>
      <c r="F362" s="135"/>
      <c r="G362" s="217"/>
      <c r="H362" s="218"/>
      <c r="I362" s="93" t="str">
        <f t="shared" ca="1" si="62"/>
        <v>LOCKED</v>
      </c>
      <c r="J362" s="94" t="str">
        <f t="shared" si="66"/>
        <v/>
      </c>
      <c r="K362" s="95" t="e">
        <f>MATCH(J362,#REF!,0)</f>
        <v>#REF!</v>
      </c>
      <c r="L362" s="96" t="str">
        <f t="shared" ca="1" si="63"/>
        <v>G</v>
      </c>
      <c r="M362" s="96" t="str">
        <f t="shared" ca="1" si="64"/>
        <v>C2</v>
      </c>
      <c r="N362" s="96" t="str">
        <f t="shared" ca="1" si="65"/>
        <v>G</v>
      </c>
    </row>
  </sheetData>
  <sheetProtection algorithmName="SHA-512" hashValue="MUkdWV17k4J7I0rfb96FqVC102tcWmcgwPWrL2wU+cfGEInH6lDbCuz0la0fsHjJO326DnQBsqY2xLRX6RZRjg==" saltValue="XmPJmO22DPi0aEsqrr+TuQ==" spinCount="100000" sheet="1" selectLockedCells="1"/>
  <mergeCells count="17">
    <mergeCell ref="C357:F357"/>
    <mergeCell ref="C7:F7"/>
    <mergeCell ref="C151:F151"/>
    <mergeCell ref="C152:F152"/>
    <mergeCell ref="C171:F171"/>
    <mergeCell ref="C172:F172"/>
    <mergeCell ref="C224:F224"/>
    <mergeCell ref="C225:F225"/>
    <mergeCell ref="C351:F351"/>
    <mergeCell ref="C352:F352"/>
    <mergeCell ref="C354:F354"/>
    <mergeCell ref="C356:F356"/>
    <mergeCell ref="C358:F358"/>
    <mergeCell ref="C359:F359"/>
    <mergeCell ref="C360:F360"/>
    <mergeCell ref="B361:F361"/>
    <mergeCell ref="G361:H361"/>
  </mergeCells>
  <conditionalFormatting sqref="D353 D25:D27 D31:D33 D37:D53 D72:D78 D115:D117">
    <cfRule type="cellIs" dxfId="292" priority="291" stopIfTrue="1" operator="equal">
      <formula>"CW 2130-R11"</formula>
    </cfRule>
    <cfRule type="cellIs" dxfId="291" priority="292" stopIfTrue="1" operator="equal">
      <formula>"CW 3120-R2"</formula>
    </cfRule>
    <cfRule type="cellIs" dxfId="290" priority="293" stopIfTrue="1" operator="equal">
      <formula>"CW 3240-R7"</formula>
    </cfRule>
  </conditionalFormatting>
  <conditionalFormatting sqref="G353">
    <cfRule type="expression" dxfId="289" priority="290">
      <formula>G353&gt;G361*0.05</formula>
    </cfRule>
  </conditionalFormatting>
  <conditionalFormatting sqref="D9">
    <cfRule type="cellIs" dxfId="288" priority="287" stopIfTrue="1" operator="equal">
      <formula>"CW 2130-R11"</formula>
    </cfRule>
    <cfRule type="cellIs" dxfId="287" priority="288" stopIfTrue="1" operator="equal">
      <formula>"CW 3120-R2"</formula>
    </cfRule>
    <cfRule type="cellIs" dxfId="286" priority="289" stopIfTrue="1" operator="equal">
      <formula>"CW 3240-R7"</formula>
    </cfRule>
  </conditionalFormatting>
  <conditionalFormatting sqref="D10">
    <cfRule type="cellIs" dxfId="285" priority="284" stopIfTrue="1" operator="equal">
      <formula>"CW 2130-R11"</formula>
    </cfRule>
    <cfRule type="cellIs" dxfId="284" priority="285" stopIfTrue="1" operator="equal">
      <formula>"CW 3120-R2"</formula>
    </cfRule>
    <cfRule type="cellIs" dxfId="283" priority="286" stopIfTrue="1" operator="equal">
      <formula>"CW 3240-R7"</formula>
    </cfRule>
  </conditionalFormatting>
  <conditionalFormatting sqref="D11">
    <cfRule type="cellIs" dxfId="282" priority="281" stopIfTrue="1" operator="equal">
      <formula>"CW 2130-R11"</formula>
    </cfRule>
    <cfRule type="cellIs" dxfId="281" priority="282" stopIfTrue="1" operator="equal">
      <formula>"CW 3120-R2"</formula>
    </cfRule>
    <cfRule type="cellIs" dxfId="280" priority="283" stopIfTrue="1" operator="equal">
      <formula>"CW 3240-R7"</formula>
    </cfRule>
  </conditionalFormatting>
  <conditionalFormatting sqref="D12">
    <cfRule type="cellIs" dxfId="279" priority="278" stopIfTrue="1" operator="equal">
      <formula>"CW 2130-R11"</formula>
    </cfRule>
    <cfRule type="cellIs" dxfId="278" priority="279" stopIfTrue="1" operator="equal">
      <formula>"CW 3120-R2"</formula>
    </cfRule>
    <cfRule type="cellIs" dxfId="277" priority="280" stopIfTrue="1" operator="equal">
      <formula>"CW 3240-R7"</formula>
    </cfRule>
  </conditionalFormatting>
  <conditionalFormatting sqref="D15">
    <cfRule type="cellIs" dxfId="276" priority="275" stopIfTrue="1" operator="equal">
      <formula>"CW 2130-R11"</formula>
    </cfRule>
    <cfRule type="cellIs" dxfId="275" priority="276" stopIfTrue="1" operator="equal">
      <formula>"CW 3120-R2"</formula>
    </cfRule>
    <cfRule type="cellIs" dxfId="274" priority="277" stopIfTrue="1" operator="equal">
      <formula>"CW 3240-R7"</formula>
    </cfRule>
  </conditionalFormatting>
  <conditionalFormatting sqref="D19:D22">
    <cfRule type="cellIs" dxfId="273" priority="272" stopIfTrue="1" operator="equal">
      <formula>"CW 2130-R11"</formula>
    </cfRule>
    <cfRule type="cellIs" dxfId="272" priority="273" stopIfTrue="1" operator="equal">
      <formula>"CW 3120-R2"</formula>
    </cfRule>
    <cfRule type="cellIs" dxfId="271" priority="274" stopIfTrue="1" operator="equal">
      <formula>"CW 3240-R7"</formula>
    </cfRule>
  </conditionalFormatting>
  <conditionalFormatting sqref="D23">
    <cfRule type="cellIs" dxfId="270" priority="269" stopIfTrue="1" operator="equal">
      <formula>"CW 2130-R11"</formula>
    </cfRule>
    <cfRule type="cellIs" dxfId="269" priority="270" stopIfTrue="1" operator="equal">
      <formula>"CW 3120-R2"</formula>
    </cfRule>
    <cfRule type="cellIs" dxfId="268" priority="271" stopIfTrue="1" operator="equal">
      <formula>"CW 3240-R7"</formula>
    </cfRule>
  </conditionalFormatting>
  <conditionalFormatting sqref="D24">
    <cfRule type="cellIs" dxfId="267" priority="266" stopIfTrue="1" operator="equal">
      <formula>"CW 2130-R11"</formula>
    </cfRule>
    <cfRule type="cellIs" dxfId="266" priority="267" stopIfTrue="1" operator="equal">
      <formula>"CW 3120-R2"</formula>
    </cfRule>
    <cfRule type="cellIs" dxfId="265" priority="268" stopIfTrue="1" operator="equal">
      <formula>"CW 3240-R7"</formula>
    </cfRule>
  </conditionalFormatting>
  <conditionalFormatting sqref="D28">
    <cfRule type="cellIs" dxfId="264" priority="263" stopIfTrue="1" operator="equal">
      <formula>"CW 2130-R11"</formula>
    </cfRule>
    <cfRule type="cellIs" dxfId="263" priority="264" stopIfTrue="1" operator="equal">
      <formula>"CW 3120-R2"</formula>
    </cfRule>
    <cfRule type="cellIs" dxfId="262" priority="265" stopIfTrue="1" operator="equal">
      <formula>"CW 3240-R7"</formula>
    </cfRule>
  </conditionalFormatting>
  <conditionalFormatting sqref="D29">
    <cfRule type="cellIs" dxfId="261" priority="260" stopIfTrue="1" operator="equal">
      <formula>"CW 2130-R11"</formula>
    </cfRule>
    <cfRule type="cellIs" dxfId="260" priority="261" stopIfTrue="1" operator="equal">
      <formula>"CW 3120-R2"</formula>
    </cfRule>
    <cfRule type="cellIs" dxfId="259" priority="262" stopIfTrue="1" operator="equal">
      <formula>"CW 3240-R7"</formula>
    </cfRule>
  </conditionalFormatting>
  <conditionalFormatting sqref="D30">
    <cfRule type="cellIs" dxfId="258" priority="257" stopIfTrue="1" operator="equal">
      <formula>"CW 2130-R11"</formula>
    </cfRule>
    <cfRule type="cellIs" dxfId="257" priority="258" stopIfTrue="1" operator="equal">
      <formula>"CW 3120-R2"</formula>
    </cfRule>
    <cfRule type="cellIs" dxfId="256" priority="259" stopIfTrue="1" operator="equal">
      <formula>"CW 3240-R7"</formula>
    </cfRule>
  </conditionalFormatting>
  <conditionalFormatting sqref="D34">
    <cfRule type="cellIs" dxfId="255" priority="254" stopIfTrue="1" operator="equal">
      <formula>"CW 2130-R11"</formula>
    </cfRule>
    <cfRule type="cellIs" dxfId="254" priority="255" stopIfTrue="1" operator="equal">
      <formula>"CW 3120-R2"</formula>
    </cfRule>
    <cfRule type="cellIs" dxfId="253" priority="256" stopIfTrue="1" operator="equal">
      <formula>"CW 3240-R7"</formula>
    </cfRule>
  </conditionalFormatting>
  <conditionalFormatting sqref="D35">
    <cfRule type="cellIs" dxfId="252" priority="251" stopIfTrue="1" operator="equal">
      <formula>"CW 2130-R11"</formula>
    </cfRule>
    <cfRule type="cellIs" dxfId="251" priority="252" stopIfTrue="1" operator="equal">
      <formula>"CW 3120-R2"</formula>
    </cfRule>
    <cfRule type="cellIs" dxfId="250" priority="253" stopIfTrue="1" operator="equal">
      <formula>"CW 3240-R7"</formula>
    </cfRule>
  </conditionalFormatting>
  <conditionalFormatting sqref="D36">
    <cfRule type="cellIs" dxfId="249" priority="248" stopIfTrue="1" operator="equal">
      <formula>"CW 2130-R11"</formula>
    </cfRule>
    <cfRule type="cellIs" dxfId="248" priority="249" stopIfTrue="1" operator="equal">
      <formula>"CW 3120-R2"</formula>
    </cfRule>
    <cfRule type="cellIs" dxfId="247" priority="250" stopIfTrue="1" operator="equal">
      <formula>"CW 3240-R7"</formula>
    </cfRule>
  </conditionalFormatting>
  <conditionalFormatting sqref="D54">
    <cfRule type="cellIs" dxfId="246" priority="245" stopIfTrue="1" operator="equal">
      <formula>"CW 2130-R11"</formula>
    </cfRule>
    <cfRule type="cellIs" dxfId="245" priority="246" stopIfTrue="1" operator="equal">
      <formula>"CW 3120-R2"</formula>
    </cfRule>
    <cfRule type="cellIs" dxfId="244" priority="247" stopIfTrue="1" operator="equal">
      <formula>"CW 3240-R7"</formula>
    </cfRule>
  </conditionalFormatting>
  <conditionalFormatting sqref="D55:D58">
    <cfRule type="cellIs" dxfId="243" priority="242" stopIfTrue="1" operator="equal">
      <formula>"CW 2130-R11"</formula>
    </cfRule>
    <cfRule type="cellIs" dxfId="242" priority="243" stopIfTrue="1" operator="equal">
      <formula>"CW 3120-R2"</formula>
    </cfRule>
    <cfRule type="cellIs" dxfId="241" priority="244" stopIfTrue="1" operator="equal">
      <formula>"CW 3240-R7"</formula>
    </cfRule>
  </conditionalFormatting>
  <conditionalFormatting sqref="D61">
    <cfRule type="cellIs" dxfId="240" priority="239" stopIfTrue="1" operator="equal">
      <formula>"CW 2130-R11"</formula>
    </cfRule>
    <cfRule type="cellIs" dxfId="239" priority="240" stopIfTrue="1" operator="equal">
      <formula>"CW 3120-R2"</formula>
    </cfRule>
    <cfRule type="cellIs" dxfId="238" priority="241" stopIfTrue="1" operator="equal">
      <formula>"CW 3240-R7"</formula>
    </cfRule>
  </conditionalFormatting>
  <conditionalFormatting sqref="D62">
    <cfRule type="cellIs" dxfId="237" priority="236" stopIfTrue="1" operator="equal">
      <formula>"CW 2130-R11"</formula>
    </cfRule>
    <cfRule type="cellIs" dxfId="236" priority="237" stopIfTrue="1" operator="equal">
      <formula>"CW 3120-R2"</formula>
    </cfRule>
    <cfRule type="cellIs" dxfId="235" priority="238" stopIfTrue="1" operator="equal">
      <formula>"CW 3240-R7"</formula>
    </cfRule>
  </conditionalFormatting>
  <conditionalFormatting sqref="D63">
    <cfRule type="cellIs" dxfId="234" priority="233" stopIfTrue="1" operator="equal">
      <formula>"CW 2130-R11"</formula>
    </cfRule>
    <cfRule type="cellIs" dxfId="233" priority="234" stopIfTrue="1" operator="equal">
      <formula>"CW 3120-R2"</formula>
    </cfRule>
    <cfRule type="cellIs" dxfId="232" priority="235" stopIfTrue="1" operator="equal">
      <formula>"CW 3240-R7"</formula>
    </cfRule>
  </conditionalFormatting>
  <conditionalFormatting sqref="D64:D65">
    <cfRule type="cellIs" dxfId="231" priority="230" stopIfTrue="1" operator="equal">
      <formula>"CW 2130-R11"</formula>
    </cfRule>
    <cfRule type="cellIs" dxfId="230" priority="231" stopIfTrue="1" operator="equal">
      <formula>"CW 3120-R2"</formula>
    </cfRule>
    <cfRule type="cellIs" dxfId="229" priority="232" stopIfTrue="1" operator="equal">
      <formula>"CW 3240-R7"</formula>
    </cfRule>
  </conditionalFormatting>
  <conditionalFormatting sqref="D66 D68:D70">
    <cfRule type="cellIs" dxfId="228" priority="227" stopIfTrue="1" operator="equal">
      <formula>"CW 2130-R11"</formula>
    </cfRule>
    <cfRule type="cellIs" dxfId="227" priority="228" stopIfTrue="1" operator="equal">
      <formula>"CW 3120-R2"</formula>
    </cfRule>
    <cfRule type="cellIs" dxfId="226" priority="229" stopIfTrue="1" operator="equal">
      <formula>"CW 3240-R7"</formula>
    </cfRule>
  </conditionalFormatting>
  <conditionalFormatting sqref="D67">
    <cfRule type="cellIs" dxfId="225" priority="224" stopIfTrue="1" operator="equal">
      <formula>"CW 2130-R11"</formula>
    </cfRule>
    <cfRule type="cellIs" dxfId="224" priority="225" stopIfTrue="1" operator="equal">
      <formula>"CW 3120-R2"</formula>
    </cfRule>
    <cfRule type="cellIs" dxfId="223" priority="226" stopIfTrue="1" operator="equal">
      <formula>"CW 3240-R7"</formula>
    </cfRule>
  </conditionalFormatting>
  <conditionalFormatting sqref="D71">
    <cfRule type="cellIs" dxfId="222" priority="221" stopIfTrue="1" operator="equal">
      <formula>"CW 2130-R11"</formula>
    </cfRule>
    <cfRule type="cellIs" dxfId="221" priority="222" stopIfTrue="1" operator="equal">
      <formula>"CW 3120-R2"</formula>
    </cfRule>
    <cfRule type="cellIs" dxfId="220" priority="223" stopIfTrue="1" operator="equal">
      <formula>"CW 3240-R7"</formula>
    </cfRule>
  </conditionalFormatting>
  <conditionalFormatting sqref="D80:D82">
    <cfRule type="cellIs" dxfId="219" priority="218" stopIfTrue="1" operator="equal">
      <formula>"CW 2130-R11"</formula>
    </cfRule>
    <cfRule type="cellIs" dxfId="218" priority="219" stopIfTrue="1" operator="equal">
      <formula>"CW 3120-R2"</formula>
    </cfRule>
    <cfRule type="cellIs" dxfId="217" priority="220" stopIfTrue="1" operator="equal">
      <formula>"CW 3240-R7"</formula>
    </cfRule>
  </conditionalFormatting>
  <conditionalFormatting sqref="D83:D84">
    <cfRule type="cellIs" dxfId="216" priority="215" stopIfTrue="1" operator="equal">
      <formula>"CW 2130-R11"</formula>
    </cfRule>
    <cfRule type="cellIs" dxfId="215" priority="216" stopIfTrue="1" operator="equal">
      <formula>"CW 3120-R2"</formula>
    </cfRule>
    <cfRule type="cellIs" dxfId="214" priority="217" stopIfTrue="1" operator="equal">
      <formula>"CW 3240-R7"</formula>
    </cfRule>
  </conditionalFormatting>
  <conditionalFormatting sqref="D85">
    <cfRule type="cellIs" dxfId="213" priority="212" stopIfTrue="1" operator="equal">
      <formula>"CW 2130-R11"</formula>
    </cfRule>
    <cfRule type="cellIs" dxfId="212" priority="213" stopIfTrue="1" operator="equal">
      <formula>"CW 3120-R2"</formula>
    </cfRule>
    <cfRule type="cellIs" dxfId="211" priority="214" stopIfTrue="1" operator="equal">
      <formula>"CW 3240-R7"</formula>
    </cfRule>
  </conditionalFormatting>
  <conditionalFormatting sqref="D89">
    <cfRule type="cellIs" dxfId="210" priority="209" stopIfTrue="1" operator="equal">
      <formula>"CW 2130-R11"</formula>
    </cfRule>
    <cfRule type="cellIs" dxfId="209" priority="210" stopIfTrue="1" operator="equal">
      <formula>"CW 3120-R2"</formula>
    </cfRule>
    <cfRule type="cellIs" dxfId="208" priority="211" stopIfTrue="1" operator="equal">
      <formula>"CW 3240-R7"</formula>
    </cfRule>
  </conditionalFormatting>
  <conditionalFormatting sqref="D90">
    <cfRule type="cellIs" dxfId="207" priority="206" stopIfTrue="1" operator="equal">
      <formula>"CW 2130-R11"</formula>
    </cfRule>
    <cfRule type="cellIs" dxfId="206" priority="207" stopIfTrue="1" operator="equal">
      <formula>"CW 3120-R2"</formula>
    </cfRule>
    <cfRule type="cellIs" dxfId="205" priority="208" stopIfTrue="1" operator="equal">
      <formula>"CW 3240-R7"</formula>
    </cfRule>
  </conditionalFormatting>
  <conditionalFormatting sqref="D91">
    <cfRule type="cellIs" dxfId="204" priority="203" stopIfTrue="1" operator="equal">
      <formula>"CW 2130-R11"</formula>
    </cfRule>
    <cfRule type="cellIs" dxfId="203" priority="204" stopIfTrue="1" operator="equal">
      <formula>"CW 3120-R2"</formula>
    </cfRule>
    <cfRule type="cellIs" dxfId="202" priority="205" stopIfTrue="1" operator="equal">
      <formula>"CW 3240-R7"</formula>
    </cfRule>
  </conditionalFormatting>
  <conditionalFormatting sqref="D92">
    <cfRule type="cellIs" dxfId="201" priority="200" stopIfTrue="1" operator="equal">
      <formula>"CW 2130-R11"</formula>
    </cfRule>
    <cfRule type="cellIs" dxfId="200" priority="201" stopIfTrue="1" operator="equal">
      <formula>"CW 3120-R2"</formula>
    </cfRule>
    <cfRule type="cellIs" dxfId="199" priority="202" stopIfTrue="1" operator="equal">
      <formula>"CW 3240-R7"</formula>
    </cfRule>
  </conditionalFormatting>
  <conditionalFormatting sqref="D93">
    <cfRule type="cellIs" dxfId="198" priority="197" stopIfTrue="1" operator="equal">
      <formula>"CW 2130-R11"</formula>
    </cfRule>
    <cfRule type="cellIs" dxfId="197" priority="198" stopIfTrue="1" operator="equal">
      <formula>"CW 3120-R2"</formula>
    </cfRule>
    <cfRule type="cellIs" dxfId="196" priority="199" stopIfTrue="1" operator="equal">
      <formula>"CW 3240-R7"</formula>
    </cfRule>
  </conditionalFormatting>
  <conditionalFormatting sqref="D95">
    <cfRule type="cellIs" dxfId="195" priority="194" stopIfTrue="1" operator="equal">
      <formula>"CW 2130-R11"</formula>
    </cfRule>
    <cfRule type="cellIs" dxfId="194" priority="195" stopIfTrue="1" operator="equal">
      <formula>"CW 3120-R2"</formula>
    </cfRule>
    <cfRule type="cellIs" dxfId="193" priority="196" stopIfTrue="1" operator="equal">
      <formula>"CW 3240-R7"</formula>
    </cfRule>
  </conditionalFormatting>
  <conditionalFormatting sqref="D97 D100:D101 D118:D124">
    <cfRule type="cellIs" dxfId="192" priority="192" stopIfTrue="1" operator="equal">
      <formula>"CW 3120-R2"</formula>
    </cfRule>
    <cfRule type="cellIs" dxfId="191" priority="193" stopIfTrue="1" operator="equal">
      <formula>"CW 3240-R7"</formula>
    </cfRule>
  </conditionalFormatting>
  <conditionalFormatting sqref="D98">
    <cfRule type="cellIs" dxfId="190" priority="189" stopIfTrue="1" operator="equal">
      <formula>"CW 2130-R11"</formula>
    </cfRule>
    <cfRule type="cellIs" dxfId="189" priority="190" stopIfTrue="1" operator="equal">
      <formula>"CW 3120-R2"</formula>
    </cfRule>
    <cfRule type="cellIs" dxfId="188" priority="191" stopIfTrue="1" operator="equal">
      <formula>"CW 3240-R7"</formula>
    </cfRule>
  </conditionalFormatting>
  <conditionalFormatting sqref="D99">
    <cfRule type="cellIs" dxfId="187" priority="186" stopIfTrue="1" operator="equal">
      <formula>"CW 2130-R11"</formula>
    </cfRule>
    <cfRule type="cellIs" dxfId="186" priority="187" stopIfTrue="1" operator="equal">
      <formula>"CW 3120-R2"</formula>
    </cfRule>
    <cfRule type="cellIs" dxfId="185" priority="188" stopIfTrue="1" operator="equal">
      <formula>"CW 3240-R7"</formula>
    </cfRule>
  </conditionalFormatting>
  <conditionalFormatting sqref="D102:D106">
    <cfRule type="cellIs" dxfId="184" priority="184" stopIfTrue="1" operator="equal">
      <formula>"CW 3120-R2"</formula>
    </cfRule>
    <cfRule type="cellIs" dxfId="183" priority="185" stopIfTrue="1" operator="equal">
      <formula>"CW 3240-R7"</formula>
    </cfRule>
  </conditionalFormatting>
  <conditionalFormatting sqref="D108:D109">
    <cfRule type="cellIs" dxfId="182" priority="181" stopIfTrue="1" operator="equal">
      <formula>"CW 2130-R11"</formula>
    </cfRule>
    <cfRule type="cellIs" dxfId="181" priority="182" stopIfTrue="1" operator="equal">
      <formula>"CW 3120-R2"</formula>
    </cfRule>
    <cfRule type="cellIs" dxfId="180" priority="183" stopIfTrue="1" operator="equal">
      <formula>"CW 3240-R7"</formula>
    </cfRule>
  </conditionalFormatting>
  <conditionalFormatting sqref="D107">
    <cfRule type="cellIs" dxfId="179" priority="179" stopIfTrue="1" operator="equal">
      <formula>"CW 3120-R2"</formula>
    </cfRule>
    <cfRule type="cellIs" dxfId="178" priority="180" stopIfTrue="1" operator="equal">
      <formula>"CW 3240-R7"</formula>
    </cfRule>
  </conditionalFormatting>
  <conditionalFormatting sqref="D110">
    <cfRule type="cellIs" dxfId="177" priority="177" stopIfTrue="1" operator="equal">
      <formula>"CW 3120-R2"</formula>
    </cfRule>
    <cfRule type="cellIs" dxfId="176" priority="178" stopIfTrue="1" operator="equal">
      <formula>"CW 3240-R7"</formula>
    </cfRule>
  </conditionalFormatting>
  <conditionalFormatting sqref="D112">
    <cfRule type="cellIs" dxfId="175" priority="175" stopIfTrue="1" operator="equal">
      <formula>"CW 3120-R2"</formula>
    </cfRule>
    <cfRule type="cellIs" dxfId="174" priority="176" stopIfTrue="1" operator="equal">
      <formula>"CW 3240-R7"</formula>
    </cfRule>
  </conditionalFormatting>
  <conditionalFormatting sqref="D111">
    <cfRule type="cellIs" dxfId="173" priority="173" stopIfTrue="1" operator="equal">
      <formula>"CW 3120-R2"</formula>
    </cfRule>
    <cfRule type="cellIs" dxfId="172" priority="174" stopIfTrue="1" operator="equal">
      <formula>"CW 3240-R7"</formula>
    </cfRule>
  </conditionalFormatting>
  <conditionalFormatting sqref="D113">
    <cfRule type="cellIs" dxfId="171" priority="171" stopIfTrue="1" operator="equal">
      <formula>"CW 3120-R2"</formula>
    </cfRule>
    <cfRule type="cellIs" dxfId="170" priority="172" stopIfTrue="1" operator="equal">
      <formula>"CW 3240-R7"</formula>
    </cfRule>
  </conditionalFormatting>
  <conditionalFormatting sqref="D114">
    <cfRule type="cellIs" dxfId="169" priority="169" stopIfTrue="1" operator="equal">
      <formula>"CW 3120-R2"</formula>
    </cfRule>
    <cfRule type="cellIs" dxfId="168" priority="170" stopIfTrue="1" operator="equal">
      <formula>"CW 3240-R7"</formula>
    </cfRule>
  </conditionalFormatting>
  <conditionalFormatting sqref="D125">
    <cfRule type="cellIs" dxfId="167" priority="167" stopIfTrue="1" operator="equal">
      <formula>"CW 2130-R11"</formula>
    </cfRule>
    <cfRule type="cellIs" dxfId="166" priority="168" stopIfTrue="1" operator="equal">
      <formula>"CW 3240-R7"</formula>
    </cfRule>
  </conditionalFormatting>
  <conditionalFormatting sqref="D129 D131:D134">
    <cfRule type="cellIs" dxfId="165" priority="162" stopIfTrue="1" operator="equal">
      <formula>"CW 2130-R11"</formula>
    </cfRule>
    <cfRule type="cellIs" dxfId="164" priority="163" stopIfTrue="1" operator="equal">
      <formula>"CW 3120-R2"</formula>
    </cfRule>
    <cfRule type="cellIs" dxfId="163" priority="164" stopIfTrue="1" operator="equal">
      <formula>"CW 3240-R7"</formula>
    </cfRule>
  </conditionalFormatting>
  <conditionalFormatting sqref="D128">
    <cfRule type="cellIs" dxfId="162" priority="165" stopIfTrue="1" operator="equal">
      <formula>"CW 3120-R2"</formula>
    </cfRule>
    <cfRule type="cellIs" dxfId="161" priority="166" stopIfTrue="1" operator="equal">
      <formula>"CW 3240-R7"</formula>
    </cfRule>
  </conditionalFormatting>
  <conditionalFormatting sqref="D127">
    <cfRule type="cellIs" dxfId="160" priority="159" stopIfTrue="1" operator="equal">
      <formula>"CW 2130-R11"</formula>
    </cfRule>
    <cfRule type="cellIs" dxfId="159" priority="160" stopIfTrue="1" operator="equal">
      <formula>"CW 3120-R2"</formula>
    </cfRule>
    <cfRule type="cellIs" dxfId="158" priority="161" stopIfTrue="1" operator="equal">
      <formula>"CW 3240-R7"</formula>
    </cfRule>
  </conditionalFormatting>
  <conditionalFormatting sqref="D130">
    <cfRule type="cellIs" dxfId="157" priority="156" stopIfTrue="1" operator="equal">
      <formula>"CW 2130-R11"</formula>
    </cfRule>
    <cfRule type="cellIs" dxfId="156" priority="157" stopIfTrue="1" operator="equal">
      <formula>"CW 3120-R2"</formula>
    </cfRule>
    <cfRule type="cellIs" dxfId="155" priority="158" stopIfTrue="1" operator="equal">
      <formula>"CW 3240-R7"</formula>
    </cfRule>
  </conditionalFormatting>
  <conditionalFormatting sqref="D135:D137">
    <cfRule type="cellIs" dxfId="154" priority="153" stopIfTrue="1" operator="equal">
      <formula>"CW 2130-R11"</formula>
    </cfRule>
    <cfRule type="cellIs" dxfId="153" priority="154" stopIfTrue="1" operator="equal">
      <formula>"CW 3120-R2"</formula>
    </cfRule>
    <cfRule type="cellIs" dxfId="152" priority="155" stopIfTrue="1" operator="equal">
      <formula>"CW 3240-R7"</formula>
    </cfRule>
  </conditionalFormatting>
  <conditionalFormatting sqref="D138">
    <cfRule type="cellIs" dxfId="151" priority="150" stopIfTrue="1" operator="equal">
      <formula>"CW 2130-R11"</formula>
    </cfRule>
    <cfRule type="cellIs" dxfId="150" priority="151" stopIfTrue="1" operator="equal">
      <formula>"CW 3120-R2"</formula>
    </cfRule>
    <cfRule type="cellIs" dxfId="149" priority="152" stopIfTrue="1" operator="equal">
      <formula>"CW 3240-R7"</formula>
    </cfRule>
  </conditionalFormatting>
  <conditionalFormatting sqref="D140:D145">
    <cfRule type="cellIs" dxfId="148" priority="147" stopIfTrue="1" operator="equal">
      <formula>"CW 2130-R11"</formula>
    </cfRule>
    <cfRule type="cellIs" dxfId="147" priority="148" stopIfTrue="1" operator="equal">
      <formula>"CW 3120-R2"</formula>
    </cfRule>
    <cfRule type="cellIs" dxfId="146" priority="149" stopIfTrue="1" operator="equal">
      <formula>"CW 3240-R7"</formula>
    </cfRule>
  </conditionalFormatting>
  <conditionalFormatting sqref="D147:D148">
    <cfRule type="cellIs" dxfId="145" priority="144" stopIfTrue="1" operator="equal">
      <formula>"CW 2130-R11"</formula>
    </cfRule>
    <cfRule type="cellIs" dxfId="144" priority="145" stopIfTrue="1" operator="equal">
      <formula>"CW 3120-R2"</formula>
    </cfRule>
    <cfRule type="cellIs" dxfId="143" priority="146" stopIfTrue="1" operator="equal">
      <formula>"CW 3240-R7"</formula>
    </cfRule>
  </conditionalFormatting>
  <conditionalFormatting sqref="D154:D155">
    <cfRule type="cellIs" dxfId="142" priority="141" stopIfTrue="1" operator="equal">
      <formula>"CW 2130-R11"</formula>
    </cfRule>
    <cfRule type="cellIs" dxfId="141" priority="142" stopIfTrue="1" operator="equal">
      <formula>"CW 3120-R2"</formula>
    </cfRule>
    <cfRule type="cellIs" dxfId="140" priority="143" stopIfTrue="1" operator="equal">
      <formula>"CW 3240-R7"</formula>
    </cfRule>
  </conditionalFormatting>
  <conditionalFormatting sqref="D156">
    <cfRule type="cellIs" dxfId="139" priority="138" stopIfTrue="1" operator="equal">
      <formula>"CW 2130-R11"</formula>
    </cfRule>
    <cfRule type="cellIs" dxfId="138" priority="139" stopIfTrue="1" operator="equal">
      <formula>"CW 3120-R2"</formula>
    </cfRule>
    <cfRule type="cellIs" dxfId="137" priority="140" stopIfTrue="1" operator="equal">
      <formula>"CW 3240-R7"</formula>
    </cfRule>
  </conditionalFormatting>
  <conditionalFormatting sqref="D157">
    <cfRule type="cellIs" dxfId="136" priority="135" stopIfTrue="1" operator="equal">
      <formula>"CW 2130-R11"</formula>
    </cfRule>
    <cfRule type="cellIs" dxfId="135" priority="136" stopIfTrue="1" operator="equal">
      <formula>"CW 3120-R2"</formula>
    </cfRule>
    <cfRule type="cellIs" dxfId="134" priority="137" stopIfTrue="1" operator="equal">
      <formula>"CW 3240-R7"</formula>
    </cfRule>
  </conditionalFormatting>
  <conditionalFormatting sqref="D158">
    <cfRule type="cellIs" dxfId="133" priority="132" stopIfTrue="1" operator="equal">
      <formula>"CW 2130-R11"</formula>
    </cfRule>
    <cfRule type="cellIs" dxfId="132" priority="133" stopIfTrue="1" operator="equal">
      <formula>"CW 3120-R2"</formula>
    </cfRule>
    <cfRule type="cellIs" dxfId="131" priority="134" stopIfTrue="1" operator="equal">
      <formula>"CW 3240-R7"</formula>
    </cfRule>
  </conditionalFormatting>
  <conditionalFormatting sqref="D159">
    <cfRule type="cellIs" dxfId="130" priority="129" stopIfTrue="1" operator="equal">
      <formula>"CW 2130-R11"</formula>
    </cfRule>
    <cfRule type="cellIs" dxfId="129" priority="130" stopIfTrue="1" operator="equal">
      <formula>"CW 3120-R2"</formula>
    </cfRule>
    <cfRule type="cellIs" dxfId="128" priority="131" stopIfTrue="1" operator="equal">
      <formula>"CW 3240-R7"</formula>
    </cfRule>
  </conditionalFormatting>
  <conditionalFormatting sqref="D160">
    <cfRule type="cellIs" dxfId="127" priority="126" stopIfTrue="1" operator="equal">
      <formula>"CW 2130-R11"</formula>
    </cfRule>
    <cfRule type="cellIs" dxfId="126" priority="127" stopIfTrue="1" operator="equal">
      <formula>"CW 3120-R2"</formula>
    </cfRule>
    <cfRule type="cellIs" dxfId="125" priority="128" stopIfTrue="1" operator="equal">
      <formula>"CW 3240-R7"</formula>
    </cfRule>
  </conditionalFormatting>
  <conditionalFormatting sqref="D161">
    <cfRule type="cellIs" dxfId="124" priority="123" stopIfTrue="1" operator="equal">
      <formula>"CW 2130-R11"</formula>
    </cfRule>
    <cfRule type="cellIs" dxfId="123" priority="124" stopIfTrue="1" operator="equal">
      <formula>"CW 3120-R2"</formula>
    </cfRule>
    <cfRule type="cellIs" dxfId="122" priority="125" stopIfTrue="1" operator="equal">
      <formula>"CW 3240-R7"</formula>
    </cfRule>
  </conditionalFormatting>
  <conditionalFormatting sqref="D162">
    <cfRule type="cellIs" dxfId="121" priority="120" stopIfTrue="1" operator="equal">
      <formula>"CW 2130-R11"</formula>
    </cfRule>
    <cfRule type="cellIs" dxfId="120" priority="121" stopIfTrue="1" operator="equal">
      <formula>"CW 3120-R2"</formula>
    </cfRule>
    <cfRule type="cellIs" dxfId="119" priority="122" stopIfTrue="1" operator="equal">
      <formula>"CW 3240-R7"</formula>
    </cfRule>
  </conditionalFormatting>
  <conditionalFormatting sqref="D163">
    <cfRule type="cellIs" dxfId="118" priority="117" stopIfTrue="1" operator="equal">
      <formula>"CW 2130-R11"</formula>
    </cfRule>
    <cfRule type="cellIs" dxfId="117" priority="118" stopIfTrue="1" operator="equal">
      <formula>"CW 3120-R2"</formula>
    </cfRule>
    <cfRule type="cellIs" dxfId="116" priority="119" stopIfTrue="1" operator="equal">
      <formula>"CW 3240-R7"</formula>
    </cfRule>
  </conditionalFormatting>
  <conditionalFormatting sqref="D165:D167">
    <cfRule type="cellIs" dxfId="115" priority="114" stopIfTrue="1" operator="equal">
      <formula>"CW 2130-R11"</formula>
    </cfRule>
    <cfRule type="cellIs" dxfId="114" priority="115" stopIfTrue="1" operator="equal">
      <formula>"CW 3120-R2"</formula>
    </cfRule>
    <cfRule type="cellIs" dxfId="113" priority="116" stopIfTrue="1" operator="equal">
      <formula>"CW 3240-R7"</formula>
    </cfRule>
  </conditionalFormatting>
  <conditionalFormatting sqref="D169">
    <cfRule type="cellIs" dxfId="112" priority="111" stopIfTrue="1" operator="equal">
      <formula>"CW 2130-R11"</formula>
    </cfRule>
    <cfRule type="cellIs" dxfId="111" priority="112" stopIfTrue="1" operator="equal">
      <formula>"CW 3120-R2"</formula>
    </cfRule>
    <cfRule type="cellIs" dxfId="110" priority="113" stopIfTrue="1" operator="equal">
      <formula>"CW 3240-R7"</formula>
    </cfRule>
  </conditionalFormatting>
  <conditionalFormatting sqref="D174">
    <cfRule type="cellIs" dxfId="109" priority="109" stopIfTrue="1" operator="equal">
      <formula>"CW 3120-R2"</formula>
    </cfRule>
    <cfRule type="cellIs" dxfId="108" priority="110" stopIfTrue="1" operator="equal">
      <formula>"CW 3240-R7"</formula>
    </cfRule>
  </conditionalFormatting>
  <conditionalFormatting sqref="D175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177">
    <cfRule type="cellIs" dxfId="104" priority="104" stopIfTrue="1" operator="equal">
      <formula>"CW 3120-R2"</formula>
    </cfRule>
    <cfRule type="cellIs" dxfId="103" priority="105" stopIfTrue="1" operator="equal">
      <formula>"CW 3240-R7"</formula>
    </cfRule>
  </conditionalFormatting>
  <conditionalFormatting sqref="D209">
    <cfRule type="cellIs" dxfId="102" priority="102" stopIfTrue="1" operator="equal">
      <formula>"CW 3120-R2"</formula>
    </cfRule>
    <cfRule type="cellIs" dxfId="101" priority="103" stopIfTrue="1" operator="equal">
      <formula>"CW 3240-R7"</formula>
    </cfRule>
  </conditionalFormatting>
  <conditionalFormatting sqref="D215">
    <cfRule type="cellIs" dxfId="100" priority="97" stopIfTrue="1" operator="equal">
      <formula>"CW 2130-R11"</formula>
    </cfRule>
    <cfRule type="cellIs" dxfId="99" priority="98" stopIfTrue="1" operator="equal">
      <formula>"CW 3120-R2"</formula>
    </cfRule>
    <cfRule type="cellIs" dxfId="98" priority="99" stopIfTrue="1" operator="equal">
      <formula>"CW 3240-R7"</formula>
    </cfRule>
  </conditionalFormatting>
  <conditionalFormatting sqref="D214">
    <cfRule type="cellIs" dxfId="97" priority="100" stopIfTrue="1" operator="equal">
      <formula>"CW 3120-R2"</formula>
    </cfRule>
    <cfRule type="cellIs" dxfId="96" priority="101" stopIfTrue="1" operator="equal">
      <formula>"CW 3240-R7"</formula>
    </cfRule>
  </conditionalFormatting>
  <conditionalFormatting sqref="D219">
    <cfRule type="cellIs" dxfId="95" priority="95" stopIfTrue="1" operator="equal">
      <formula>"CW 3120-R2"</formula>
    </cfRule>
    <cfRule type="cellIs" dxfId="94" priority="96" stopIfTrue="1" operator="equal">
      <formula>"CW 3240-R7"</formula>
    </cfRule>
  </conditionalFormatting>
  <conditionalFormatting sqref="D220">
    <cfRule type="cellIs" dxfId="93" priority="92" stopIfTrue="1" operator="equal">
      <formula>"CW 2130-R11"</formula>
    </cfRule>
    <cfRule type="cellIs" dxfId="92" priority="93" stopIfTrue="1" operator="equal">
      <formula>"CW 3120-R2"</formula>
    </cfRule>
    <cfRule type="cellIs" dxfId="91" priority="94" stopIfTrue="1" operator="equal">
      <formula>"CW 3240-R7"</formula>
    </cfRule>
  </conditionalFormatting>
  <conditionalFormatting sqref="D179">
    <cfRule type="cellIs" dxfId="90" priority="90" stopIfTrue="1" operator="equal">
      <formula>"CW 3120-R2"</formula>
    </cfRule>
    <cfRule type="cellIs" dxfId="89" priority="91" stopIfTrue="1" operator="equal">
      <formula>"CW 3240-R7"</formula>
    </cfRule>
  </conditionalFormatting>
  <conditionalFormatting sqref="D180">
    <cfRule type="cellIs" dxfId="88" priority="87" stopIfTrue="1" operator="equal">
      <formula>"CW 2130-R11"</formula>
    </cfRule>
    <cfRule type="cellIs" dxfId="87" priority="88" stopIfTrue="1" operator="equal">
      <formula>"CW 3120-R2"</formula>
    </cfRule>
    <cfRule type="cellIs" dxfId="86" priority="89" stopIfTrue="1" operator="equal">
      <formula>"CW 3240-R7"</formula>
    </cfRule>
  </conditionalFormatting>
  <conditionalFormatting sqref="D182">
    <cfRule type="cellIs" dxfId="85" priority="85" stopIfTrue="1" operator="equal">
      <formula>"CW 3120-R2"</formula>
    </cfRule>
    <cfRule type="cellIs" dxfId="84" priority="86" stopIfTrue="1" operator="equal">
      <formula>"CW 3240-R7"</formula>
    </cfRule>
  </conditionalFormatting>
  <conditionalFormatting sqref="D184">
    <cfRule type="cellIs" dxfId="83" priority="83" stopIfTrue="1" operator="equal">
      <formula>"CW 3120-R2"</formula>
    </cfRule>
    <cfRule type="cellIs" dxfId="82" priority="84" stopIfTrue="1" operator="equal">
      <formula>"CW 3240-R7"</formula>
    </cfRule>
  </conditionalFormatting>
  <conditionalFormatting sqref="D185">
    <cfRule type="cellIs" dxfId="81" priority="80" stopIfTrue="1" operator="equal">
      <formula>"CW 2130-R11"</formula>
    </cfRule>
    <cfRule type="cellIs" dxfId="80" priority="81" stopIfTrue="1" operator="equal">
      <formula>"CW 3120-R2"</formula>
    </cfRule>
    <cfRule type="cellIs" dxfId="79" priority="82" stopIfTrue="1" operator="equal">
      <formula>"CW 3240-R7"</formula>
    </cfRule>
  </conditionalFormatting>
  <conditionalFormatting sqref="D187">
    <cfRule type="cellIs" dxfId="78" priority="78" stopIfTrue="1" operator="equal">
      <formula>"CW 3120-R2"</formula>
    </cfRule>
    <cfRule type="cellIs" dxfId="77" priority="79" stopIfTrue="1" operator="equal">
      <formula>"CW 3240-R7"</formula>
    </cfRule>
  </conditionalFormatting>
  <conditionalFormatting sqref="D189">
    <cfRule type="cellIs" dxfId="76" priority="76" stopIfTrue="1" operator="equal">
      <formula>"CW 3120-R2"</formula>
    </cfRule>
    <cfRule type="cellIs" dxfId="75" priority="77" stopIfTrue="1" operator="equal">
      <formula>"CW 3240-R7"</formula>
    </cfRule>
  </conditionalFormatting>
  <conditionalFormatting sqref="D190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192">
    <cfRule type="cellIs" dxfId="71" priority="71" stopIfTrue="1" operator="equal">
      <formula>"CW 3120-R2"</formula>
    </cfRule>
    <cfRule type="cellIs" dxfId="70" priority="72" stopIfTrue="1" operator="equal">
      <formula>"CW 3240-R7"</formula>
    </cfRule>
  </conditionalFormatting>
  <conditionalFormatting sqref="D194">
    <cfRule type="cellIs" dxfId="69" priority="69" stopIfTrue="1" operator="equal">
      <formula>"CW 3120-R2"</formula>
    </cfRule>
    <cfRule type="cellIs" dxfId="68" priority="70" stopIfTrue="1" operator="equal">
      <formula>"CW 3240-R7"</formula>
    </cfRule>
  </conditionalFormatting>
  <conditionalFormatting sqref="D195">
    <cfRule type="cellIs" dxfId="67" priority="66" stopIfTrue="1" operator="equal">
      <formula>"CW 2130-R11"</formula>
    </cfRule>
    <cfRule type="cellIs" dxfId="66" priority="67" stopIfTrue="1" operator="equal">
      <formula>"CW 3120-R2"</formula>
    </cfRule>
    <cfRule type="cellIs" dxfId="65" priority="68" stopIfTrue="1" operator="equal">
      <formula>"CW 3240-R7"</formula>
    </cfRule>
  </conditionalFormatting>
  <conditionalFormatting sqref="D197">
    <cfRule type="cellIs" dxfId="64" priority="64" stopIfTrue="1" operator="equal">
      <formula>"CW 3120-R2"</formula>
    </cfRule>
    <cfRule type="cellIs" dxfId="63" priority="65" stopIfTrue="1" operator="equal">
      <formula>"CW 3240-R7"</formula>
    </cfRule>
  </conditionalFormatting>
  <conditionalFormatting sqref="D199">
    <cfRule type="cellIs" dxfId="62" priority="62" stopIfTrue="1" operator="equal">
      <formula>"CW 3120-R2"</formula>
    </cfRule>
    <cfRule type="cellIs" dxfId="61" priority="63" stopIfTrue="1" operator="equal">
      <formula>"CW 3240-R7"</formula>
    </cfRule>
  </conditionalFormatting>
  <conditionalFormatting sqref="D200">
    <cfRule type="cellIs" dxfId="60" priority="59" stopIfTrue="1" operator="equal">
      <formula>"CW 2130-R11"</formula>
    </cfRule>
    <cfRule type="cellIs" dxfId="59" priority="60" stopIfTrue="1" operator="equal">
      <formula>"CW 3120-R2"</formula>
    </cfRule>
    <cfRule type="cellIs" dxfId="58" priority="61" stopIfTrue="1" operator="equal">
      <formula>"CW 3240-R7"</formula>
    </cfRule>
  </conditionalFormatting>
  <conditionalFormatting sqref="D202">
    <cfRule type="cellIs" dxfId="57" priority="57" stopIfTrue="1" operator="equal">
      <formula>"CW 3120-R2"</formula>
    </cfRule>
    <cfRule type="cellIs" dxfId="56" priority="58" stopIfTrue="1" operator="equal">
      <formula>"CW 3240-R7"</formula>
    </cfRule>
  </conditionalFormatting>
  <conditionalFormatting sqref="D204">
    <cfRule type="cellIs" dxfId="55" priority="55" stopIfTrue="1" operator="equal">
      <formula>"CW 3120-R2"</formula>
    </cfRule>
    <cfRule type="cellIs" dxfId="54" priority="56" stopIfTrue="1" operator="equal">
      <formula>"CW 3240-R7"</formula>
    </cfRule>
  </conditionalFormatting>
  <conditionalFormatting sqref="D205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207">
    <cfRule type="cellIs" dxfId="50" priority="50" stopIfTrue="1" operator="equal">
      <formula>"CW 3120-R2"</formula>
    </cfRule>
    <cfRule type="cellIs" dxfId="49" priority="51" stopIfTrue="1" operator="equal">
      <formula>"CW 3240-R7"</formula>
    </cfRule>
  </conditionalFormatting>
  <conditionalFormatting sqref="D218">
    <cfRule type="cellIs" dxfId="48" priority="48" stopIfTrue="1" operator="equal">
      <formula>"CW 3120-R2"</formula>
    </cfRule>
    <cfRule type="cellIs" dxfId="47" priority="49" stopIfTrue="1" operator="equal">
      <formula>"CW 3240-R7"</formula>
    </cfRule>
  </conditionalFormatting>
  <conditionalFormatting sqref="D212">
    <cfRule type="cellIs" dxfId="46" priority="46" stopIfTrue="1" operator="equal">
      <formula>"CW 3120-R2"</formula>
    </cfRule>
    <cfRule type="cellIs" dxfId="45" priority="47" stopIfTrue="1" operator="equal">
      <formula>"CW 3240-R7"</formula>
    </cfRule>
  </conditionalFormatting>
  <conditionalFormatting sqref="D210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221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222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79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149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86:D87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276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279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278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59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60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6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7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3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53" xr:uid="{FDA9D9F1-29C2-4966-BFFD-4C9FDB63B5C0}">
      <formula1>IF(AND(G353&gt;=0.01,G353&lt;=G361*0.05),ROUND(G353,2),0.01)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16:G117 G20:G21 G23 G25:G27 G29 G31:G33 G35 G37:G39 G41 G43 G45:G47 G49:G53 G62:G65 G76 G220 G148:G149 G90 G92:G93 G95 G101 G98:G99 G104:G106 G108:G109 G111 G113 G14:G15 G127 G129 G131:G138 G123:G125 G78:G79 G154:G155 G157 G159 G163 G161 G167 G169 G274 G87 G276 G283:G284 G286 G288 G291 G293:G295 G297 G300 G302 G304 G246 G309 G311 G313:G314 G229 G231 G233:G234 G236:G237 G240:G241 G342:G343 G144:G145 G249 G251 G253 G255:G257 G260:G261 G263:G265 G332:G337 G318:G319 G321 G324 G326 G328:G330 G243:G244 G340 G278:G280 G345:G349 G222 G210 G175 G207 G215 G177 G180 G182 G185 G187 G190 G192 G195 G197 G200 G202 G205 G218 G212 G81:G82 G84:G85 G56:G58 G60 G68:G73 G17 G119:G121 G141:G142 G306 G267:G271 G9 G11:G12" xr:uid="{D7231C96-F649-4758-9C88-E88F7B2E27ED}">
      <formula1>IF(G9&gt;=0.01,ROUND(G9,2),0.01)</formula1>
    </dataValidation>
  </dataValidations>
  <pageMargins left="0.5" right="0.5" top="0.75" bottom="0.75" header="0.25" footer="0.25"/>
  <pageSetup scale="70" orientation="portrait" r:id="rId1"/>
  <headerFooter alignWithMargins="0">
    <oddHeader>&amp;LThe City of Winnipeg
Tender No. 149-2023 
&amp;RBid Submission
&amp;P of &amp;N</oddHeader>
    <oddFooter xml:space="preserve">&amp;R                   </oddFooter>
  </headerFooter>
  <rowBreaks count="15" manualBreakCount="15">
    <brk id="33" min="1" max="7" man="1"/>
    <brk id="60" min="1" max="7" man="1"/>
    <brk id="87" min="1" max="7" man="1"/>
    <brk id="111" min="1" max="7" man="1"/>
    <brk id="138" min="1" max="7" man="1"/>
    <brk id="151" min="1" max="7" man="1"/>
    <brk id="171" max="16383" man="1"/>
    <brk id="200" min="1" max="7" man="1"/>
    <brk id="224" max="16383" man="1"/>
    <brk id="251" min="1" max="7" man="1"/>
    <brk id="276" min="1" max="7" man="1"/>
    <brk id="304" min="1" max="7" man="1"/>
    <brk id="330" min="1" max="7" man="1"/>
    <brk id="351" min="1" max="7" man="1"/>
    <brk id="354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149-2023</vt:lpstr>
      <vt:lpstr>'149-2023'!Print_Area</vt:lpstr>
      <vt:lpstr>'149-2023'!Print_Titles</vt:lpstr>
      <vt:lpstr>'149-2023'!XEVERYTHING</vt:lpstr>
      <vt:lpstr>'149-2023'!XITEMS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Mar. 15, 2023
by C. Humbert
File Size: 74.3 KB</dc:description>
  <cp:lastModifiedBy>Windows User</cp:lastModifiedBy>
  <cp:lastPrinted>2023-03-15T18:09:18Z</cp:lastPrinted>
  <dcterms:created xsi:type="dcterms:W3CDTF">2000-01-26T18:56:05Z</dcterms:created>
  <dcterms:modified xsi:type="dcterms:W3CDTF">2023-03-15T18:11:10Z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