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302-2022 AECOM\"/>
    </mc:Choice>
  </mc:AlternateContent>
  <xr:revisionPtr revIDLastSave="0" documentId="13_ncr:1_{23746D49-452F-4996-85B4-A4E707222E31}" xr6:coauthVersionLast="36" xr6:coauthVersionMax="46" xr10:uidLastSave="{00000000-0000-0000-0000-000000000000}"/>
  <bookViews>
    <workbookView xWindow="0" yWindow="0" windowWidth="28800" windowHeight="11625" xr2:uid="{00000000-000D-0000-FFFF-FFFF00000000}"/>
  </bookViews>
  <sheets>
    <sheet name="302-2022" sheetId="35" r:id="rId1"/>
  </sheets>
  <externalReferences>
    <externalReference r:id="rId2"/>
    <externalReference r:id="rId3"/>
    <externalReference r:id="rId4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'302-2022'!#REF!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'302-2022'!#REF!</definedName>
    <definedName name="_8TENDER_NO._181" localSheetId="0">'[2]FORM B - PRICES'!#REF!</definedName>
    <definedName name="_8TENDER_NO._181">'[3]FORM B; PRICES'!#REF!</definedName>
    <definedName name="_9TENDER_SUBMISSI" localSheetId="0">'302-2022'!#REF!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'302-2022'!#REF!</definedName>
    <definedName name="HEADER">'[1]FORM B; PRICES'!#REF!</definedName>
    <definedName name="_xlnm.Print_Area" localSheetId="0">'302-2022'!$B$7:$H$194</definedName>
    <definedName name="_xlnm.Print_Titles" localSheetId="0">'302-2022'!$1:$5</definedName>
    <definedName name="_xlnm.Print_Titles">#REF!</definedName>
    <definedName name="TEMP" localSheetId="0">'302-2022'!#REF!</definedName>
    <definedName name="TEMP">'[1]FORM B; PRICES'!#REF!</definedName>
    <definedName name="TESTHEAD" localSheetId="0">'302-2022'!#REF!</definedName>
    <definedName name="TESTHEAD">'[1]FORM B; PRICES'!#REF!</definedName>
    <definedName name="XEVERYTHING" localSheetId="0">'302-2022'!$B$1:$IV$165</definedName>
    <definedName name="XEverything">#REF!</definedName>
    <definedName name="XITEMS" localSheetId="0">'302-2022'!$B$8:$IV$165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J194" i="35" l="1"/>
  <c r="K194" i="35" s="1"/>
  <c r="I194" i="35"/>
  <c r="K193" i="35"/>
  <c r="J193" i="35"/>
  <c r="I193" i="35"/>
  <c r="K192" i="35"/>
  <c r="J192" i="35"/>
  <c r="I192" i="35"/>
  <c r="K191" i="35"/>
  <c r="J191" i="35"/>
  <c r="I191" i="35"/>
  <c r="J190" i="35"/>
  <c r="K190" i="35" s="1"/>
  <c r="I190" i="35"/>
  <c r="K189" i="35"/>
  <c r="J189" i="35"/>
  <c r="I189" i="35"/>
  <c r="K188" i="35"/>
  <c r="J188" i="35"/>
  <c r="I188" i="35"/>
  <c r="K187" i="35"/>
  <c r="J187" i="35"/>
  <c r="I187" i="35"/>
  <c r="J186" i="35"/>
  <c r="K186" i="35" s="1"/>
  <c r="I186" i="35"/>
  <c r="K185" i="35"/>
  <c r="J185" i="35"/>
  <c r="I185" i="35"/>
  <c r="K184" i="35"/>
  <c r="J184" i="35"/>
  <c r="I184" i="35"/>
  <c r="K183" i="35"/>
  <c r="J183" i="35"/>
  <c r="I183" i="35"/>
  <c r="J182" i="35"/>
  <c r="K182" i="35" s="1"/>
  <c r="I182" i="35"/>
  <c r="K181" i="35"/>
  <c r="J181" i="35"/>
  <c r="I181" i="35"/>
  <c r="K180" i="35"/>
  <c r="J180" i="35"/>
  <c r="I180" i="35"/>
  <c r="K179" i="35"/>
  <c r="J179" i="35"/>
  <c r="I179" i="35"/>
  <c r="J178" i="35"/>
  <c r="K178" i="35" s="1"/>
  <c r="I178" i="35"/>
  <c r="K177" i="35"/>
  <c r="J177" i="35"/>
  <c r="I177" i="35"/>
  <c r="K176" i="35"/>
  <c r="J176" i="35"/>
  <c r="I176" i="35"/>
  <c r="K175" i="35"/>
  <c r="J175" i="35"/>
  <c r="I175" i="35"/>
  <c r="J174" i="35"/>
  <c r="K174" i="35" s="1"/>
  <c r="I174" i="35"/>
  <c r="K173" i="35"/>
  <c r="J173" i="35"/>
  <c r="I173" i="35"/>
  <c r="K172" i="35"/>
  <c r="J172" i="35"/>
  <c r="I172" i="35"/>
  <c r="K171" i="35"/>
  <c r="J171" i="35"/>
  <c r="I171" i="35"/>
  <c r="J170" i="35"/>
  <c r="K170" i="35" s="1"/>
  <c r="I170" i="35"/>
  <c r="K169" i="35"/>
  <c r="J169" i="35"/>
  <c r="I169" i="35"/>
  <c r="K168" i="35"/>
  <c r="J168" i="35"/>
  <c r="I168" i="35"/>
  <c r="K167" i="35"/>
  <c r="J167" i="35"/>
  <c r="I167" i="35"/>
  <c r="J166" i="35"/>
  <c r="K166" i="35" s="1"/>
  <c r="I166" i="35"/>
  <c r="K165" i="35"/>
  <c r="J165" i="35"/>
  <c r="I165" i="35"/>
  <c r="K164" i="35"/>
  <c r="J164" i="35"/>
  <c r="I164" i="35"/>
  <c r="K163" i="35"/>
  <c r="J163" i="35"/>
  <c r="I163" i="35"/>
  <c r="J162" i="35"/>
  <c r="K162" i="35" s="1"/>
  <c r="I162" i="35"/>
  <c r="K161" i="35"/>
  <c r="J161" i="35"/>
  <c r="I161" i="35"/>
  <c r="K160" i="35"/>
  <c r="J160" i="35"/>
  <c r="I160" i="35"/>
  <c r="K159" i="35"/>
  <c r="J159" i="35"/>
  <c r="I159" i="35"/>
  <c r="J158" i="35"/>
  <c r="K158" i="35" s="1"/>
  <c r="I158" i="35"/>
  <c r="K157" i="35"/>
  <c r="J157" i="35"/>
  <c r="I157" i="35"/>
  <c r="K156" i="35"/>
  <c r="J156" i="35"/>
  <c r="I156" i="35"/>
  <c r="K155" i="35"/>
  <c r="J155" i="35"/>
  <c r="I155" i="35"/>
  <c r="J154" i="35"/>
  <c r="K154" i="35" s="1"/>
  <c r="I154" i="35"/>
  <c r="K153" i="35"/>
  <c r="J153" i="35"/>
  <c r="I153" i="35"/>
  <c r="K152" i="35"/>
  <c r="J152" i="35"/>
  <c r="I152" i="35"/>
  <c r="K151" i="35"/>
  <c r="J151" i="35"/>
  <c r="I151" i="35"/>
  <c r="J150" i="35"/>
  <c r="K150" i="35" s="1"/>
  <c r="I150" i="35"/>
  <c r="K149" i="35"/>
  <c r="J149" i="35"/>
  <c r="I149" i="35"/>
  <c r="K148" i="35"/>
  <c r="J148" i="35"/>
  <c r="I148" i="35"/>
  <c r="K147" i="35"/>
  <c r="J147" i="35"/>
  <c r="I147" i="35"/>
  <c r="J146" i="35"/>
  <c r="K146" i="35" s="1"/>
  <c r="I146" i="35"/>
  <c r="K145" i="35"/>
  <c r="J145" i="35"/>
  <c r="I145" i="35"/>
  <c r="J144" i="35"/>
  <c r="K144" i="35" s="1"/>
  <c r="I144" i="35"/>
  <c r="K143" i="35"/>
  <c r="J143" i="35"/>
  <c r="I143" i="35"/>
  <c r="J142" i="35"/>
  <c r="K142" i="35" s="1"/>
  <c r="I142" i="35"/>
  <c r="K141" i="35"/>
  <c r="J141" i="35"/>
  <c r="I141" i="35"/>
  <c r="K140" i="35"/>
  <c r="J140" i="35"/>
  <c r="I140" i="35"/>
  <c r="K139" i="35"/>
  <c r="J139" i="35"/>
  <c r="I139" i="35"/>
  <c r="J138" i="35"/>
  <c r="K138" i="35" s="1"/>
  <c r="I138" i="35"/>
  <c r="K137" i="35"/>
  <c r="J137" i="35"/>
  <c r="I137" i="35"/>
  <c r="K136" i="35"/>
  <c r="J136" i="35"/>
  <c r="I136" i="35"/>
  <c r="K135" i="35"/>
  <c r="J135" i="35"/>
  <c r="I135" i="35"/>
  <c r="J134" i="35"/>
  <c r="K134" i="35" s="1"/>
  <c r="I134" i="35"/>
  <c r="K133" i="35"/>
  <c r="J133" i="35"/>
  <c r="I133" i="35"/>
  <c r="K132" i="35"/>
  <c r="J132" i="35"/>
  <c r="I132" i="35"/>
  <c r="K131" i="35"/>
  <c r="J131" i="35"/>
  <c r="I131" i="35"/>
  <c r="J130" i="35"/>
  <c r="K130" i="35" s="1"/>
  <c r="I130" i="35"/>
  <c r="K129" i="35"/>
  <c r="J129" i="35"/>
  <c r="I129" i="35"/>
  <c r="K128" i="35"/>
  <c r="J128" i="35"/>
  <c r="I128" i="35"/>
  <c r="K127" i="35"/>
  <c r="J127" i="35"/>
  <c r="I127" i="35"/>
  <c r="J126" i="35"/>
  <c r="K126" i="35" s="1"/>
  <c r="I126" i="35"/>
  <c r="K125" i="35"/>
  <c r="J125" i="35"/>
  <c r="I125" i="35"/>
  <c r="K124" i="35"/>
  <c r="J124" i="35"/>
  <c r="I124" i="35"/>
  <c r="K123" i="35"/>
  <c r="J123" i="35"/>
  <c r="I123" i="35"/>
  <c r="J122" i="35"/>
  <c r="K122" i="35" s="1"/>
  <c r="I122" i="35"/>
  <c r="K121" i="35"/>
  <c r="J121" i="35"/>
  <c r="I121" i="35"/>
  <c r="K120" i="35"/>
  <c r="J120" i="35"/>
  <c r="I120" i="35"/>
  <c r="K119" i="35"/>
  <c r="J119" i="35"/>
  <c r="I119" i="35"/>
  <c r="J118" i="35"/>
  <c r="K118" i="35" s="1"/>
  <c r="I118" i="35"/>
  <c r="K117" i="35"/>
  <c r="J117" i="35"/>
  <c r="I117" i="35"/>
  <c r="K116" i="35"/>
  <c r="J116" i="35"/>
  <c r="I116" i="35"/>
  <c r="K115" i="35"/>
  <c r="J115" i="35"/>
  <c r="I115" i="35"/>
  <c r="J114" i="35"/>
  <c r="K114" i="35" s="1"/>
  <c r="I114" i="35"/>
  <c r="K113" i="35"/>
  <c r="J113" i="35"/>
  <c r="I113" i="35"/>
  <c r="K112" i="35"/>
  <c r="J112" i="35"/>
  <c r="I112" i="35"/>
  <c r="K111" i="35"/>
  <c r="J111" i="35"/>
  <c r="I111" i="35"/>
  <c r="J110" i="35"/>
  <c r="K110" i="35" s="1"/>
  <c r="I110" i="35"/>
  <c r="K109" i="35"/>
  <c r="J109" i="35"/>
  <c r="I109" i="35"/>
  <c r="K108" i="35"/>
  <c r="J108" i="35"/>
  <c r="I108" i="35"/>
  <c r="K107" i="35"/>
  <c r="J107" i="35"/>
  <c r="I107" i="35"/>
  <c r="J106" i="35"/>
  <c r="K106" i="35" s="1"/>
  <c r="I106" i="35"/>
  <c r="K105" i="35"/>
  <c r="J105" i="35"/>
  <c r="I105" i="35"/>
  <c r="K104" i="35"/>
  <c r="J104" i="35"/>
  <c r="I104" i="35"/>
  <c r="K103" i="35"/>
  <c r="J103" i="35"/>
  <c r="I103" i="35"/>
  <c r="J102" i="35"/>
  <c r="K102" i="35" s="1"/>
  <c r="I102" i="35"/>
  <c r="K101" i="35"/>
  <c r="J101" i="35"/>
  <c r="I101" i="35"/>
  <c r="K100" i="35"/>
  <c r="J100" i="35"/>
  <c r="I100" i="35"/>
  <c r="K99" i="35"/>
  <c r="J99" i="35"/>
  <c r="I99" i="35"/>
  <c r="J98" i="35"/>
  <c r="K98" i="35" s="1"/>
  <c r="I98" i="35"/>
  <c r="K97" i="35"/>
  <c r="J97" i="35"/>
  <c r="I97" i="35"/>
  <c r="K96" i="35"/>
  <c r="J96" i="35"/>
  <c r="I96" i="35"/>
  <c r="J95" i="35"/>
  <c r="K95" i="35" s="1"/>
  <c r="I95" i="35"/>
  <c r="J94" i="35"/>
  <c r="K94" i="35" s="1"/>
  <c r="I94" i="35"/>
  <c r="K93" i="35"/>
  <c r="J93" i="35"/>
  <c r="I93" i="35"/>
  <c r="K92" i="35"/>
  <c r="J92" i="35"/>
  <c r="I92" i="35"/>
  <c r="J91" i="35"/>
  <c r="K91" i="35" s="1"/>
  <c r="I91" i="35"/>
  <c r="J90" i="35"/>
  <c r="K90" i="35" s="1"/>
  <c r="I90" i="35"/>
  <c r="K89" i="35"/>
  <c r="J89" i="35"/>
  <c r="I89" i="35"/>
  <c r="K88" i="35"/>
  <c r="J88" i="35"/>
  <c r="I88" i="35"/>
  <c r="J87" i="35"/>
  <c r="K87" i="35" s="1"/>
  <c r="I87" i="35"/>
  <c r="J86" i="35"/>
  <c r="K86" i="35" s="1"/>
  <c r="I86" i="35"/>
  <c r="K85" i="35"/>
  <c r="J85" i="35"/>
  <c r="I85" i="35"/>
  <c r="K84" i="35"/>
  <c r="J84" i="35"/>
  <c r="I84" i="35"/>
  <c r="J83" i="35"/>
  <c r="K83" i="35" s="1"/>
  <c r="I83" i="35"/>
  <c r="J82" i="35"/>
  <c r="K82" i="35" s="1"/>
  <c r="I82" i="35"/>
  <c r="K81" i="35"/>
  <c r="J81" i="35"/>
  <c r="I81" i="35"/>
  <c r="K80" i="35"/>
  <c r="J80" i="35"/>
  <c r="I80" i="35"/>
  <c r="J79" i="35"/>
  <c r="K79" i="35" s="1"/>
  <c r="I79" i="35"/>
  <c r="J78" i="35"/>
  <c r="K78" i="35" s="1"/>
  <c r="I78" i="35"/>
  <c r="K77" i="35"/>
  <c r="J77" i="35"/>
  <c r="I77" i="35"/>
  <c r="K76" i="35"/>
  <c r="J76" i="35"/>
  <c r="I76" i="35"/>
  <c r="J75" i="35"/>
  <c r="K75" i="35" s="1"/>
  <c r="I75" i="35"/>
  <c r="J74" i="35"/>
  <c r="K74" i="35" s="1"/>
  <c r="I74" i="35"/>
  <c r="K73" i="35"/>
  <c r="J73" i="35"/>
  <c r="I73" i="35"/>
  <c r="K72" i="35"/>
  <c r="J72" i="35"/>
  <c r="I72" i="35"/>
  <c r="J71" i="35"/>
  <c r="K71" i="35" s="1"/>
  <c r="I71" i="35"/>
  <c r="J70" i="35"/>
  <c r="K70" i="35" s="1"/>
  <c r="I70" i="35"/>
  <c r="K69" i="35"/>
  <c r="J69" i="35"/>
  <c r="I69" i="35"/>
  <c r="K68" i="35"/>
  <c r="J68" i="35"/>
  <c r="I68" i="35"/>
  <c r="J67" i="35"/>
  <c r="K67" i="35" s="1"/>
  <c r="I67" i="35"/>
  <c r="J66" i="35"/>
  <c r="K66" i="35" s="1"/>
  <c r="I66" i="35"/>
  <c r="K65" i="35"/>
  <c r="J65" i="35"/>
  <c r="I65" i="35"/>
  <c r="K64" i="35"/>
  <c r="J64" i="35"/>
  <c r="I64" i="35"/>
  <c r="J63" i="35"/>
  <c r="K63" i="35" s="1"/>
  <c r="I63" i="35"/>
  <c r="J62" i="35"/>
  <c r="K62" i="35" s="1"/>
  <c r="I62" i="35"/>
  <c r="K61" i="35"/>
  <c r="J61" i="35"/>
  <c r="I61" i="35"/>
  <c r="K60" i="35"/>
  <c r="J60" i="35"/>
  <c r="I60" i="35"/>
  <c r="J59" i="35"/>
  <c r="K59" i="35" s="1"/>
  <c r="I59" i="35"/>
  <c r="J58" i="35"/>
  <c r="K58" i="35" s="1"/>
  <c r="I58" i="35"/>
  <c r="K57" i="35"/>
  <c r="J57" i="35"/>
  <c r="I57" i="35"/>
  <c r="K56" i="35"/>
  <c r="J56" i="35"/>
  <c r="I56" i="35"/>
  <c r="J55" i="35"/>
  <c r="K55" i="35" s="1"/>
  <c r="I55" i="35"/>
  <c r="J54" i="35"/>
  <c r="K54" i="35" s="1"/>
  <c r="I54" i="35"/>
  <c r="K53" i="35"/>
  <c r="J53" i="35"/>
  <c r="I53" i="35"/>
  <c r="K52" i="35"/>
  <c r="J52" i="35"/>
  <c r="I52" i="35"/>
  <c r="J51" i="35"/>
  <c r="K51" i="35" s="1"/>
  <c r="I51" i="35"/>
  <c r="J50" i="35"/>
  <c r="K50" i="35" s="1"/>
  <c r="I50" i="35"/>
  <c r="K49" i="35"/>
  <c r="J49" i="35"/>
  <c r="I49" i="35"/>
  <c r="J48" i="35"/>
  <c r="K48" i="35" s="1"/>
  <c r="I48" i="35"/>
  <c r="J47" i="35"/>
  <c r="K47" i="35" s="1"/>
  <c r="I47" i="35"/>
  <c r="J46" i="35"/>
  <c r="K46" i="35" s="1"/>
  <c r="I46" i="35"/>
  <c r="K45" i="35"/>
  <c r="J45" i="35"/>
  <c r="I45" i="35"/>
  <c r="K44" i="35"/>
  <c r="J44" i="35"/>
  <c r="I44" i="35"/>
  <c r="J43" i="35"/>
  <c r="K43" i="35" s="1"/>
  <c r="I43" i="35"/>
  <c r="J42" i="35"/>
  <c r="K42" i="35" s="1"/>
  <c r="I42" i="35"/>
  <c r="K41" i="35"/>
  <c r="J41" i="35"/>
  <c r="I41" i="35"/>
  <c r="K40" i="35"/>
  <c r="J40" i="35"/>
  <c r="I40" i="35"/>
  <c r="J39" i="35"/>
  <c r="K39" i="35" s="1"/>
  <c r="I39" i="35"/>
  <c r="J38" i="35"/>
  <c r="K38" i="35" s="1"/>
  <c r="I38" i="35"/>
  <c r="K37" i="35"/>
  <c r="J37" i="35"/>
  <c r="I37" i="35"/>
  <c r="K36" i="35"/>
  <c r="J36" i="35"/>
  <c r="I36" i="35"/>
  <c r="J35" i="35"/>
  <c r="K35" i="35" s="1"/>
  <c r="I35" i="35"/>
  <c r="J34" i="35"/>
  <c r="K34" i="35" s="1"/>
  <c r="I34" i="35"/>
  <c r="K33" i="35"/>
  <c r="J33" i="35"/>
  <c r="I33" i="35"/>
  <c r="K32" i="35"/>
  <c r="J32" i="35"/>
  <c r="I32" i="35"/>
  <c r="J31" i="35"/>
  <c r="K31" i="35" s="1"/>
  <c r="I31" i="35"/>
  <c r="J30" i="35"/>
  <c r="K30" i="35" s="1"/>
  <c r="I30" i="35"/>
  <c r="K29" i="35"/>
  <c r="J29" i="35"/>
  <c r="I29" i="35"/>
  <c r="J28" i="35"/>
  <c r="K28" i="35" s="1"/>
  <c r="I28" i="35"/>
  <c r="J27" i="35"/>
  <c r="K27" i="35" s="1"/>
  <c r="I27" i="35"/>
  <c r="J26" i="35"/>
  <c r="K26" i="35" s="1"/>
  <c r="I26" i="35"/>
  <c r="K25" i="35"/>
  <c r="J25" i="35"/>
  <c r="I25" i="35"/>
  <c r="K24" i="35"/>
  <c r="J24" i="35"/>
  <c r="I24" i="35"/>
  <c r="J23" i="35"/>
  <c r="K23" i="35" s="1"/>
  <c r="I23" i="35"/>
  <c r="J22" i="35"/>
  <c r="K22" i="35" s="1"/>
  <c r="I22" i="35"/>
  <c r="K21" i="35"/>
  <c r="J21" i="35"/>
  <c r="I21" i="35"/>
  <c r="K20" i="35"/>
  <c r="J20" i="35"/>
  <c r="I20" i="35"/>
  <c r="J19" i="35"/>
  <c r="K19" i="35" s="1"/>
  <c r="I19" i="35"/>
  <c r="J18" i="35"/>
  <c r="K18" i="35" s="1"/>
  <c r="I18" i="35"/>
  <c r="K17" i="35"/>
  <c r="J17" i="35"/>
  <c r="I17" i="35"/>
  <c r="K16" i="35"/>
  <c r="J16" i="35"/>
  <c r="I16" i="35"/>
  <c r="J15" i="35"/>
  <c r="K15" i="35" s="1"/>
  <c r="I15" i="35"/>
  <c r="J14" i="35"/>
  <c r="K14" i="35" s="1"/>
  <c r="I14" i="35"/>
  <c r="K13" i="35"/>
  <c r="J13" i="35"/>
  <c r="I13" i="35"/>
  <c r="K12" i="35"/>
  <c r="J12" i="35"/>
  <c r="I12" i="35"/>
  <c r="J11" i="35"/>
  <c r="K11" i="35" s="1"/>
  <c r="I11" i="35"/>
  <c r="J10" i="35"/>
  <c r="K10" i="35" s="1"/>
  <c r="I10" i="35"/>
  <c r="K9" i="35"/>
  <c r="J9" i="35"/>
  <c r="I9" i="35"/>
  <c r="K8" i="35"/>
  <c r="J8" i="35"/>
  <c r="I8" i="35"/>
  <c r="J7" i="35"/>
  <c r="K7" i="35" s="1"/>
  <c r="I7" i="35"/>
  <c r="J6" i="35"/>
  <c r="K6" i="35" s="1"/>
  <c r="I6" i="35"/>
  <c r="C192" i="35"/>
  <c r="B192" i="35"/>
  <c r="C190" i="35"/>
  <c r="B190" i="35"/>
  <c r="B189" i="35"/>
  <c r="C187" i="35"/>
  <c r="B187" i="35"/>
  <c r="C186" i="35"/>
  <c r="B186" i="35"/>
  <c r="C185" i="35"/>
  <c r="B185" i="35"/>
  <c r="B184" i="35"/>
  <c r="C182" i="35"/>
  <c r="B182" i="35"/>
  <c r="H181" i="35"/>
  <c r="H182" i="35" s="1"/>
  <c r="H192" i="35" s="1"/>
  <c r="C179" i="35"/>
  <c r="B179" i="35"/>
  <c r="H177" i="35"/>
  <c r="H176" i="35"/>
  <c r="H175" i="35"/>
  <c r="H174" i="35"/>
  <c r="H173" i="35"/>
  <c r="H172" i="35"/>
  <c r="H171" i="35"/>
  <c r="H170" i="35"/>
  <c r="H169" i="35"/>
  <c r="H168" i="35"/>
  <c r="H167" i="35"/>
  <c r="H166" i="35"/>
  <c r="C163" i="35"/>
  <c r="H162" i="35"/>
  <c r="H163" i="35" s="1"/>
  <c r="H187" i="35" s="1"/>
  <c r="C159" i="35"/>
  <c r="H158" i="35"/>
  <c r="H157" i="35"/>
  <c r="H156" i="35"/>
  <c r="H155" i="35"/>
  <c r="C152" i="35"/>
  <c r="H150" i="35"/>
  <c r="H148" i="35"/>
  <c r="H147" i="35"/>
  <c r="H144" i="35"/>
  <c r="H143" i="35"/>
  <c r="H142" i="35"/>
  <c r="H141" i="35"/>
  <c r="H139" i="35"/>
  <c r="H137" i="35"/>
  <c r="H135" i="35"/>
  <c r="H134" i="35"/>
  <c r="H132" i="35"/>
  <c r="H131" i="35"/>
  <c r="H130" i="35"/>
  <c r="H127" i="35"/>
  <c r="H124" i="35"/>
  <c r="H121" i="35"/>
  <c r="H119" i="35"/>
  <c r="H117" i="35"/>
  <c r="H116" i="35"/>
  <c r="H114" i="35"/>
  <c r="H113" i="35"/>
  <c r="H110" i="35"/>
  <c r="H109" i="35"/>
  <c r="H106" i="35"/>
  <c r="H105" i="35"/>
  <c r="H104" i="35"/>
  <c r="H101" i="35"/>
  <c r="H100" i="35"/>
  <c r="H97" i="35"/>
  <c r="H95" i="35"/>
  <c r="H93" i="35"/>
  <c r="H91" i="35"/>
  <c r="H89" i="35"/>
  <c r="H87" i="35"/>
  <c r="H86" i="35"/>
  <c r="H84" i="35"/>
  <c r="H82" i="35"/>
  <c r="H79" i="35"/>
  <c r="H78" i="35"/>
  <c r="H76" i="35"/>
  <c r="H75" i="35"/>
  <c r="H74" i="35"/>
  <c r="H73" i="35"/>
  <c r="H72" i="35"/>
  <c r="H71" i="35"/>
  <c r="H70" i="35"/>
  <c r="H69" i="35"/>
  <c r="H67" i="35"/>
  <c r="H66" i="35"/>
  <c r="H65" i="35"/>
  <c r="H64" i="35"/>
  <c r="H63" i="35"/>
  <c r="H61" i="35"/>
  <c r="H60" i="35"/>
  <c r="H59" i="35"/>
  <c r="H58" i="35"/>
  <c r="H57" i="35"/>
  <c r="H54" i="35"/>
  <c r="H53" i="35"/>
  <c r="H51" i="35"/>
  <c r="H48" i="35"/>
  <c r="H47" i="35"/>
  <c r="H44" i="35"/>
  <c r="H42" i="35"/>
  <c r="H41" i="35"/>
  <c r="H39" i="35"/>
  <c r="H38" i="35"/>
  <c r="H37" i="35"/>
  <c r="H35" i="35"/>
  <c r="H34" i="35"/>
  <c r="H33" i="35"/>
  <c r="H31" i="35"/>
  <c r="H30" i="35"/>
  <c r="H28" i="35"/>
  <c r="H26" i="35"/>
  <c r="H25" i="35"/>
  <c r="H22" i="35"/>
  <c r="H20" i="35"/>
  <c r="H18" i="35"/>
  <c r="H17" i="35"/>
  <c r="H16" i="35"/>
  <c r="H15" i="35"/>
  <c r="H13" i="35"/>
  <c r="H11" i="35"/>
  <c r="H10" i="35"/>
  <c r="H179" i="35" l="1"/>
  <c r="H190" i="35" s="1"/>
  <c r="H191" i="35" s="1"/>
  <c r="H159" i="35"/>
  <c r="H186" i="35" s="1"/>
  <c r="H152" i="35"/>
  <c r="H185" i="35" s="1"/>
  <c r="H188" i="35" s="1"/>
  <c r="G193" i="35" s="1"/>
  <c r="L170" i="35" l="1"/>
  <c r="M51" i="35"/>
  <c r="L156" i="35"/>
  <c r="M110" i="35"/>
  <c r="M72" i="35"/>
  <c r="L109" i="35"/>
  <c r="L102" i="35"/>
  <c r="L152" i="35"/>
  <c r="N88" i="35"/>
  <c r="M50" i="35"/>
  <c r="M182" i="35"/>
  <c r="N135" i="35"/>
  <c r="M143" i="35"/>
  <c r="M15" i="35"/>
  <c r="M180" i="35"/>
  <c r="M177" i="35"/>
  <c r="N81" i="35"/>
  <c r="M105" i="35"/>
  <c r="L42" i="35"/>
  <c r="N69" i="35"/>
  <c r="M21" i="35"/>
  <c r="L145" i="35"/>
  <c r="N73" i="35"/>
  <c r="M98" i="35"/>
  <c r="N22" i="35"/>
  <c r="L60" i="35"/>
  <c r="L38" i="35"/>
  <c r="N186" i="35"/>
  <c r="M43" i="35"/>
  <c r="L43" i="35"/>
  <c r="L169" i="35"/>
  <c r="N163" i="35"/>
  <c r="N99" i="35"/>
  <c r="M71" i="35"/>
  <c r="L183" i="35"/>
  <c r="N165" i="35"/>
  <c r="N113" i="35"/>
  <c r="N33" i="35"/>
  <c r="L39" i="35"/>
  <c r="L113" i="35"/>
  <c r="N21" i="35"/>
  <c r="M88" i="35"/>
  <c r="L108" i="35"/>
  <c r="N25" i="35"/>
  <c r="L18" i="35"/>
  <c r="N96" i="35"/>
  <c r="L12" i="35"/>
  <c r="L54" i="35"/>
  <c r="L178" i="35"/>
  <c r="M131" i="35"/>
  <c r="N164" i="35"/>
  <c r="L112" i="35"/>
  <c r="L26" i="35"/>
  <c r="L20" i="35"/>
  <c r="N106" i="35"/>
  <c r="M41" i="35"/>
  <c r="L19" i="35"/>
  <c r="L194" i="35"/>
  <c r="M67" i="35"/>
  <c r="L164" i="35"/>
  <c r="M10" i="35"/>
  <c r="M62" i="35"/>
  <c r="L59" i="35"/>
  <c r="L24" i="35"/>
  <c r="N93" i="35"/>
  <c r="M48" i="35"/>
  <c r="N191" i="35"/>
  <c r="N127" i="35"/>
  <c r="M127" i="35"/>
  <c r="L159" i="35"/>
  <c r="N193" i="35"/>
  <c r="N142" i="35"/>
  <c r="N71" i="35"/>
  <c r="L90" i="35"/>
  <c r="L23" i="35"/>
  <c r="N59" i="35"/>
  <c r="M8" i="35"/>
  <c r="L135" i="35"/>
  <c r="N63" i="35"/>
  <c r="N86" i="35"/>
  <c r="M169" i="35"/>
  <c r="N48" i="35"/>
  <c r="M16" i="35"/>
  <c r="N162" i="35"/>
  <c r="L110" i="35"/>
  <c r="N156" i="35"/>
  <c r="L107" i="35"/>
  <c r="M173" i="35"/>
  <c r="L36" i="35"/>
  <c r="M82" i="35"/>
  <c r="M141" i="35"/>
  <c r="N58" i="35"/>
  <c r="L52" i="35"/>
  <c r="M101" i="35"/>
  <c r="L83" i="35"/>
  <c r="N148" i="35"/>
  <c r="M102" i="35"/>
  <c r="N178" i="35"/>
  <c r="M187" i="35"/>
  <c r="M192" i="35"/>
  <c r="L123" i="35"/>
  <c r="N62" i="35"/>
  <c r="M14" i="35"/>
  <c r="N117" i="35"/>
  <c r="L82" i="35"/>
  <c r="L25" i="35"/>
  <c r="N84" i="35"/>
  <c r="M100" i="35"/>
  <c r="N61" i="35"/>
  <c r="L118" i="35"/>
  <c r="M36" i="35"/>
  <c r="L95" i="35"/>
  <c r="M190" i="35"/>
  <c r="N139" i="35"/>
  <c r="M151" i="35"/>
  <c r="M23" i="35"/>
  <c r="M188" i="35"/>
  <c r="M185" i="35"/>
  <c r="N87" i="35"/>
  <c r="M113" i="35"/>
  <c r="M121" i="35"/>
  <c r="N75" i="35"/>
  <c r="L27" i="35"/>
  <c r="N50" i="35"/>
  <c r="N79" i="35"/>
  <c r="M106" i="35"/>
  <c r="M28" i="35"/>
  <c r="L106" i="35"/>
  <c r="N152" i="35"/>
  <c r="M181" i="35"/>
  <c r="N46" i="35"/>
  <c r="N114" i="35"/>
  <c r="N19" i="35"/>
  <c r="M107" i="35"/>
  <c r="L99" i="35"/>
  <c r="L68" i="35"/>
  <c r="L189" i="35"/>
  <c r="N183" i="35"/>
  <c r="N119" i="35"/>
  <c r="M111" i="35"/>
  <c r="L151" i="35"/>
  <c r="N185" i="35"/>
  <c r="N134" i="35"/>
  <c r="L61" i="35"/>
  <c r="N78" i="35"/>
  <c r="L7" i="35"/>
  <c r="L49" i="35"/>
  <c r="M149" i="35"/>
  <c r="L127" i="35"/>
  <c r="L53" i="35"/>
  <c r="M73" i="35"/>
  <c r="N136" i="35"/>
  <c r="M38" i="35"/>
  <c r="M148" i="35"/>
  <c r="N154" i="35"/>
  <c r="M176" i="35"/>
  <c r="N66" i="35"/>
  <c r="L153" i="35"/>
  <c r="N147" i="35"/>
  <c r="M167" i="35"/>
  <c r="M39" i="35"/>
  <c r="L167" i="35"/>
  <c r="N149" i="35"/>
  <c r="N97" i="35"/>
  <c r="L13" i="35"/>
  <c r="M137" i="35"/>
  <c r="N85" i="35"/>
  <c r="M40" i="35"/>
  <c r="L62" i="35"/>
  <c r="N89" i="35"/>
  <c r="M122" i="35"/>
  <c r="M57" i="35"/>
  <c r="L76" i="35"/>
  <c r="L67" i="35"/>
  <c r="M6" i="35"/>
  <c r="L146" i="35"/>
  <c r="M99" i="35"/>
  <c r="L180" i="35"/>
  <c r="M74" i="35"/>
  <c r="M134" i="35"/>
  <c r="M37" i="35"/>
  <c r="M66" i="35"/>
  <c r="L125" i="35"/>
  <c r="M128" i="35"/>
  <c r="L162" i="35"/>
  <c r="N160" i="35"/>
  <c r="L128" i="35"/>
  <c r="M68" i="35"/>
  <c r="N40" i="35"/>
  <c r="N122" i="35"/>
  <c r="M89" i="35"/>
  <c r="N51" i="35"/>
  <c r="L181" i="35"/>
  <c r="N175" i="35"/>
  <c r="N111" i="35"/>
  <c r="M95" i="35"/>
  <c r="L143" i="35"/>
  <c r="N177" i="35"/>
  <c r="N126" i="35"/>
  <c r="N49" i="35"/>
  <c r="M65" i="35"/>
  <c r="L137" i="35"/>
  <c r="N37" i="35"/>
  <c r="M124" i="35"/>
  <c r="L119" i="35"/>
  <c r="N41" i="35"/>
  <c r="M60" i="35"/>
  <c r="N120" i="35"/>
  <c r="L28" i="35"/>
  <c r="M120" i="35"/>
  <c r="L190" i="35"/>
  <c r="M155" i="35"/>
  <c r="N176" i="35"/>
  <c r="N68" i="35"/>
  <c r="M20" i="35"/>
  <c r="L30" i="35"/>
  <c r="L40" i="35"/>
  <c r="M162" i="35"/>
  <c r="M112" i="35"/>
  <c r="M156" i="35"/>
  <c r="M25" i="35"/>
  <c r="M178" i="35"/>
  <c r="L168" i="35"/>
  <c r="M154" i="35"/>
  <c r="M194" i="35"/>
  <c r="M123" i="35"/>
  <c r="L176" i="35"/>
  <c r="M90" i="35"/>
  <c r="M126" i="35"/>
  <c r="M170" i="35"/>
  <c r="N101" i="35"/>
  <c r="L31" i="35"/>
  <c r="M96" i="35"/>
  <c r="L55" i="35"/>
  <c r="N98" i="35"/>
  <c r="M179" i="35"/>
  <c r="N188" i="35"/>
  <c r="L120" i="35"/>
  <c r="N72" i="35"/>
  <c r="M34" i="35"/>
  <c r="M157" i="35"/>
  <c r="N184" i="35"/>
  <c r="N36" i="35"/>
  <c r="M145" i="35"/>
  <c r="L173" i="35"/>
  <c r="N167" i="35"/>
  <c r="N103" i="35"/>
  <c r="M79" i="35"/>
  <c r="L187" i="35"/>
  <c r="N169" i="35"/>
  <c r="N118" i="35"/>
  <c r="N39" i="35"/>
  <c r="M52" i="35"/>
  <c r="L121" i="35"/>
  <c r="N27" i="35"/>
  <c r="L94" i="35"/>
  <c r="L111" i="35"/>
  <c r="N31" i="35"/>
  <c r="M44" i="35"/>
  <c r="N104" i="35"/>
  <c r="N16" i="35"/>
  <c r="M80" i="35"/>
  <c r="L166" i="35"/>
  <c r="M58" i="35"/>
  <c r="N28" i="35"/>
  <c r="M174" i="35"/>
  <c r="N131" i="35"/>
  <c r="M135" i="35"/>
  <c r="M7" i="35"/>
  <c r="M172" i="35"/>
  <c r="M150" i="35"/>
  <c r="L77" i="35"/>
  <c r="M97" i="35"/>
  <c r="M33" i="35"/>
  <c r="L65" i="35"/>
  <c r="L14" i="35"/>
  <c r="L140" i="35"/>
  <c r="L69" i="35"/>
  <c r="M92" i="35"/>
  <c r="M12" i="35"/>
  <c r="M54" i="35"/>
  <c r="N26" i="35"/>
  <c r="N182" i="35"/>
  <c r="L114" i="35"/>
  <c r="M35" i="35"/>
  <c r="L148" i="35"/>
  <c r="L32" i="35"/>
  <c r="N140" i="35"/>
  <c r="M85" i="35"/>
  <c r="M117" i="35"/>
  <c r="L73" i="35"/>
  <c r="L6" i="35"/>
  <c r="L130" i="35"/>
  <c r="N180" i="35"/>
  <c r="L96" i="35"/>
  <c r="N30" i="35"/>
  <c r="L11" i="35"/>
  <c r="L88" i="35"/>
  <c r="M160" i="35"/>
  <c r="L9" i="35"/>
  <c r="L165" i="35"/>
  <c r="N159" i="35"/>
  <c r="M191" i="35"/>
  <c r="M63" i="35"/>
  <c r="L179" i="35"/>
  <c r="N161" i="35"/>
  <c r="N110" i="35"/>
  <c r="L29" i="35"/>
  <c r="L10" i="35"/>
  <c r="L105" i="35"/>
  <c r="L17" i="35"/>
  <c r="N82" i="35"/>
  <c r="L103" i="35"/>
  <c r="L21" i="35"/>
  <c r="M153" i="35"/>
  <c r="L92" i="35"/>
  <c r="M104" i="35"/>
  <c r="N42" i="35"/>
  <c r="L174" i="35"/>
  <c r="M91" i="35"/>
  <c r="L192" i="35"/>
  <c r="M26" i="35"/>
  <c r="N132" i="35"/>
  <c r="M116" i="35"/>
  <c r="M109" i="35"/>
  <c r="L89" i="35"/>
  <c r="N20" i="35"/>
  <c r="M158" i="35"/>
  <c r="N83" i="35"/>
  <c r="L134" i="35"/>
  <c r="N174" i="35"/>
  <c r="M24" i="35"/>
  <c r="M49" i="35"/>
  <c r="M175" i="35"/>
  <c r="N102" i="35"/>
  <c r="L46" i="35"/>
  <c r="M130" i="35"/>
  <c r="M171" i="35"/>
  <c r="N115" i="35"/>
  <c r="N129" i="35"/>
  <c r="N43" i="35"/>
  <c r="L66" i="35"/>
  <c r="N150" i="35"/>
  <c r="N94" i="35"/>
  <c r="N29" i="35"/>
  <c r="N52" i="35"/>
  <c r="M9" i="35"/>
  <c r="M159" i="35"/>
  <c r="L93" i="35"/>
  <c r="N34" i="35"/>
  <c r="N38" i="35"/>
  <c r="L142" i="35"/>
  <c r="M78" i="35"/>
  <c r="N124" i="35"/>
  <c r="L131" i="35"/>
  <c r="L158" i="35"/>
  <c r="M189" i="35"/>
  <c r="N100" i="35"/>
  <c r="N60" i="35"/>
  <c r="M13" i="35"/>
  <c r="N12" i="35"/>
  <c r="N170" i="35"/>
  <c r="N24" i="35"/>
  <c r="L177" i="35"/>
  <c r="N155" i="35"/>
  <c r="M119" i="35"/>
  <c r="L191" i="35"/>
  <c r="N157" i="35"/>
  <c r="N65" i="35"/>
  <c r="L58" i="35"/>
  <c r="L97" i="35"/>
  <c r="M165" i="35"/>
  <c r="L116" i="35"/>
  <c r="N15" i="35"/>
  <c r="N146" i="35"/>
  <c r="L44" i="35"/>
  <c r="M164" i="35"/>
  <c r="N158" i="35"/>
  <c r="L138" i="35"/>
  <c r="M19" i="35"/>
  <c r="L136" i="35"/>
  <c r="M152" i="35"/>
  <c r="L56" i="35"/>
  <c r="L150" i="35"/>
  <c r="L16" i="35"/>
  <c r="N92" i="35"/>
  <c r="M77" i="35"/>
  <c r="M125" i="35"/>
  <c r="L133" i="35"/>
  <c r="N77" i="35"/>
  <c r="L70" i="35"/>
  <c r="N9" i="35"/>
  <c r="N145" i="35"/>
  <c r="M144" i="35"/>
  <c r="N44" i="35"/>
  <c r="L81" i="35"/>
  <c r="N194" i="35"/>
  <c r="M139" i="35"/>
  <c r="M118" i="35"/>
  <c r="M30" i="35"/>
  <c r="L193" i="35"/>
  <c r="L155" i="35"/>
  <c r="M84" i="35"/>
  <c r="N11" i="35"/>
  <c r="M138" i="35"/>
  <c r="N190" i="35"/>
  <c r="L172" i="35"/>
  <c r="N90" i="35"/>
  <c r="N35" i="35"/>
  <c r="L57" i="35"/>
  <c r="M115" i="35"/>
  <c r="L47" i="35"/>
  <c r="N125" i="35"/>
  <c r="M47" i="35"/>
  <c r="N17" i="35"/>
  <c r="M69" i="35"/>
  <c r="N80" i="35"/>
  <c r="N116" i="35"/>
  <c r="M103" i="35"/>
  <c r="N55" i="35"/>
  <c r="M140" i="35"/>
  <c r="N128" i="35"/>
  <c r="M163" i="35"/>
  <c r="L84" i="35"/>
  <c r="N166" i="35"/>
  <c r="N108" i="35"/>
  <c r="M64" i="35"/>
  <c r="M31" i="35"/>
  <c r="N7" i="35"/>
  <c r="M56" i="35"/>
  <c r="M70" i="35"/>
  <c r="M59" i="35"/>
  <c r="M53" i="35"/>
  <c r="N76" i="35"/>
  <c r="L80" i="35"/>
  <c r="L126" i="35"/>
  <c r="L139" i="35"/>
  <c r="N56" i="35"/>
  <c r="M18" i="35"/>
  <c r="L35" i="35"/>
  <c r="M133" i="35"/>
  <c r="M11" i="35"/>
  <c r="N141" i="35"/>
  <c r="L161" i="35"/>
  <c r="N123" i="35"/>
  <c r="M87" i="35"/>
  <c r="L175" i="35"/>
  <c r="N137" i="35"/>
  <c r="L45" i="35"/>
  <c r="M161" i="35"/>
  <c r="N53" i="35"/>
  <c r="M108" i="35"/>
  <c r="L100" i="35"/>
  <c r="L79" i="35"/>
  <c r="N112" i="35"/>
  <c r="M22" i="35"/>
  <c r="L86" i="35"/>
  <c r="M186" i="35"/>
  <c r="L122" i="35"/>
  <c r="N172" i="35"/>
  <c r="L104" i="35"/>
  <c r="N14" i="35"/>
  <c r="M76" i="35"/>
  <c r="M75" i="35"/>
  <c r="M142" i="35"/>
  <c r="L8" i="35"/>
  <c r="L34" i="35"/>
  <c r="M146" i="35"/>
  <c r="N10" i="35"/>
  <c r="M136" i="35"/>
  <c r="M168" i="35"/>
  <c r="M193" i="35"/>
  <c r="L87" i="35"/>
  <c r="N109" i="35"/>
  <c r="N133" i="35"/>
  <c r="L22" i="35"/>
  <c r="N171" i="35"/>
  <c r="N173" i="35"/>
  <c r="L132" i="35"/>
  <c r="N64" i="35"/>
  <c r="L154" i="35"/>
  <c r="M81" i="35"/>
  <c r="L115" i="35"/>
  <c r="M29" i="35"/>
  <c r="M184" i="35"/>
  <c r="L182" i="35"/>
  <c r="L157" i="35"/>
  <c r="L171" i="35"/>
  <c r="L144" i="35"/>
  <c r="N95" i="35"/>
  <c r="N74" i="35"/>
  <c r="L185" i="35"/>
  <c r="L147" i="35"/>
  <c r="L71" i="35"/>
  <c r="L124" i="35"/>
  <c r="N32" i="35"/>
  <c r="N144" i="35"/>
  <c r="N138" i="35"/>
  <c r="L98" i="35"/>
  <c r="M132" i="35"/>
  <c r="L149" i="35"/>
  <c r="L163" i="35"/>
  <c r="M129" i="35"/>
  <c r="L85" i="35"/>
  <c r="M61" i="35"/>
  <c r="L160" i="35"/>
  <c r="N54" i="35"/>
  <c r="L41" i="35"/>
  <c r="N18" i="35"/>
  <c r="M27" i="35"/>
  <c r="L48" i="35"/>
  <c r="L78" i="35"/>
  <c r="L117" i="35"/>
  <c r="M94" i="35"/>
  <c r="M45" i="35"/>
  <c r="M166" i="35"/>
  <c r="L72" i="35"/>
  <c r="N187" i="35"/>
  <c r="N107" i="35"/>
  <c r="M55" i="35"/>
  <c r="N189" i="35"/>
  <c r="N121" i="35"/>
  <c r="N23" i="35"/>
  <c r="M17" i="35"/>
  <c r="L33" i="35"/>
  <c r="L75" i="35"/>
  <c r="N57" i="35"/>
  <c r="L50" i="35"/>
  <c r="M86" i="35"/>
  <c r="M93" i="35"/>
  <c r="M32" i="35"/>
  <c r="L186" i="35"/>
  <c r="M147" i="35"/>
  <c r="L188" i="35"/>
  <c r="L64" i="35"/>
  <c r="N8" i="35"/>
  <c r="L141" i="35"/>
  <c r="N168" i="35"/>
  <c r="M46" i="35"/>
  <c r="N70" i="35"/>
  <c r="N13" i="35"/>
  <c r="N6" i="35"/>
  <c r="L101" i="35"/>
  <c r="M42" i="35"/>
  <c r="L184" i="35"/>
  <c r="N151" i="35"/>
  <c r="N153" i="35"/>
  <c r="N91" i="35"/>
  <c r="N179" i="35"/>
  <c r="N181" i="35"/>
  <c r="N47" i="35"/>
  <c r="L63" i="35"/>
  <c r="N143" i="35"/>
  <c r="M114" i="35"/>
  <c r="N45" i="35"/>
  <c r="N192" i="35"/>
  <c r="N67" i="35"/>
  <c r="L74" i="35"/>
  <c r="M183" i="35"/>
  <c r="N105" i="35"/>
  <c r="L129" i="35"/>
  <c r="L37" i="35"/>
  <c r="L51" i="35"/>
  <c r="M83" i="35"/>
  <c r="N130" i="35"/>
  <c r="L91" i="35"/>
  <c r="L15" i="35"/>
</calcChain>
</file>

<file path=xl/sharedStrings.xml><?xml version="1.0" encoding="utf-8"?>
<sst xmlns="http://schemas.openxmlformats.org/spreadsheetml/2006/main" count="776" uniqueCount="413">
  <si>
    <t>E17</t>
  </si>
  <si>
    <t xml:space="preserve">CW 3235-R9  </t>
  </si>
  <si>
    <t>100 mm Sidewalk</t>
  </si>
  <si>
    <t>CW 2130-R12</t>
  </si>
  <si>
    <t>CW 3120-R4</t>
  </si>
  <si>
    <t>F028</t>
  </si>
  <si>
    <t>Adjustment of Traffic Signal Service Box Frames</t>
  </si>
  <si>
    <t>C050</t>
  </si>
  <si>
    <t>C051</t>
  </si>
  <si>
    <t>C055</t>
  </si>
  <si>
    <t>D</t>
  </si>
  <si>
    <t>E009</t>
  </si>
  <si>
    <t>E010</t>
  </si>
  <si>
    <t>E011</t>
  </si>
  <si>
    <t>E023</t>
  </si>
  <si>
    <t>E024</t>
  </si>
  <si>
    <t>E025</t>
  </si>
  <si>
    <t>E032</t>
  </si>
  <si>
    <t>E033</t>
  </si>
  <si>
    <t>E034</t>
  </si>
  <si>
    <t>E035</t>
  </si>
  <si>
    <t>E036</t>
  </si>
  <si>
    <t>E037</t>
  </si>
  <si>
    <t>Sub-Grade Compaction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</si>
  <si>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</si>
  <si>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</si>
  <si>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</si>
  <si>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</si>
  <si>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</si>
  <si>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</si>
  <si>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</si>
  <si>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</si>
  <si>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</si>
  <si>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</si>
  <si>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</si>
  <si>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</si>
  <si>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</si>
  <si>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</si>
  <si>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</si>
  <si>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Asphalt Cuttings Base Course Material</t>
  </si>
  <si>
    <t>C.1</t>
  </si>
  <si>
    <t>A.5</t>
  </si>
  <si>
    <t>D.2</t>
  </si>
  <si>
    <t>Concrete Pavements for Early Opening</t>
  </si>
  <si>
    <t>D.3</t>
  </si>
  <si>
    <t>D.4</t>
  </si>
  <si>
    <t>Supply and Installation of Dowel Assemblies</t>
  </si>
  <si>
    <t>E.1</t>
  </si>
  <si>
    <t>Sodding</t>
  </si>
  <si>
    <t>B.1</t>
  </si>
  <si>
    <t>B.2</t>
  </si>
  <si>
    <t>B.3</t>
  </si>
  <si>
    <t>B.4</t>
  </si>
  <si>
    <t>Concrete Curb Renewal</t>
  </si>
  <si>
    <t>Drilled Dowels</t>
  </si>
  <si>
    <t>Drilled Tie Bars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</si>
  <si>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</si>
  <si>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</si>
  <si>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</si>
  <si>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</si>
  <si>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</si>
  <si>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</si>
  <si>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</si>
  <si>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</si>
  <si>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</si>
  <si>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</si>
  <si>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</si>
  <si>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</si>
  <si>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</si>
  <si>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</si>
  <si>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</si>
  <si>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25 M Deformed Tie Bar</t>
  </si>
  <si>
    <t>19.1 mm Diameter</t>
  </si>
  <si>
    <t>28.6 mm Diameter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</si>
  <si>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</si>
  <si>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</si>
  <si>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</si>
  <si>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</si>
  <si>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</si>
  <si>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</si>
  <si>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>C001</t>
  </si>
  <si>
    <t>C004</t>
  </si>
  <si>
    <t>C015</t>
  </si>
  <si>
    <t>E003</t>
  </si>
  <si>
    <t>E004</t>
  </si>
  <si>
    <t>E008</t>
  </si>
  <si>
    <t>F001</t>
  </si>
  <si>
    <t>F002</t>
  </si>
  <si>
    <t>F003</t>
  </si>
  <si>
    <t>F005</t>
  </si>
  <si>
    <t>F009</t>
  </si>
  <si>
    <t>G001</t>
  </si>
  <si>
    <t>G002</t>
  </si>
  <si>
    <t>G003</t>
  </si>
  <si>
    <t>A004</t>
  </si>
  <si>
    <t>A007</t>
  </si>
  <si>
    <t>A010</t>
  </si>
  <si>
    <t>A011</t>
  </si>
  <si>
    <t>A012</t>
  </si>
  <si>
    <t>A013</t>
  </si>
  <si>
    <t>A022</t>
  </si>
  <si>
    <t>B003</t>
  </si>
  <si>
    <t>B094</t>
  </si>
  <si>
    <t>B095</t>
  </si>
  <si>
    <t>B096</t>
  </si>
  <si>
    <t>B097</t>
  </si>
  <si>
    <t>B098</t>
  </si>
  <si>
    <t>A.18</t>
  </si>
  <si>
    <t>A.19</t>
  </si>
  <si>
    <t>Installation of Subdrains</t>
  </si>
  <si>
    <t>Pavement Removal</t>
  </si>
  <si>
    <t>Concrete Pavement</t>
  </si>
  <si>
    <t>Asphalt Pavement</t>
  </si>
  <si>
    <t>Supplying and Placing Base Course Material</t>
  </si>
  <si>
    <t xml:space="preserve">Ditch Grading </t>
  </si>
  <si>
    <t>Miscellaneous Concrete Slab Removal</t>
  </si>
  <si>
    <t>Median Slab</t>
  </si>
  <si>
    <t>Bullnose</t>
  </si>
  <si>
    <t xml:space="preserve">Miscellaneous Concrete Slab Renewal </t>
  </si>
  <si>
    <t>SD-226A</t>
  </si>
  <si>
    <t>Concrete Curb Removal</t>
  </si>
  <si>
    <t>SD-201</t>
  </si>
  <si>
    <t>i)</t>
  </si>
  <si>
    <t>ii)</t>
  </si>
  <si>
    <t>iii)</t>
  </si>
  <si>
    <t>iv)</t>
  </si>
  <si>
    <t>v)</t>
  </si>
  <si>
    <t>vi)</t>
  </si>
  <si>
    <t>vii)</t>
  </si>
  <si>
    <t>viii)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</si>
  <si>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</si>
  <si>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</si>
  <si>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</si>
  <si>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</si>
  <si>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C</t>
  </si>
  <si>
    <t>B001</t>
  </si>
  <si>
    <t>C018</t>
  </si>
  <si>
    <t>C019</t>
  </si>
  <si>
    <t>C032</t>
  </si>
  <si>
    <t>C042</t>
  </si>
  <si>
    <t>C046</t>
  </si>
  <si>
    <t>SD-203B</t>
  </si>
  <si>
    <t xml:space="preserve">Construction of Asphaltic Concrete Pavements </t>
  </si>
  <si>
    <t>C056</t>
  </si>
  <si>
    <t>C058</t>
  </si>
  <si>
    <t>C059</t>
  </si>
  <si>
    <t>C060</t>
  </si>
  <si>
    <t xml:space="preserve">Catch Basin  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</si>
  <si>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</si>
  <si>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</si>
  <si>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</si>
  <si>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</si>
  <si>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</si>
  <si>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E046</t>
  </si>
  <si>
    <t>E047</t>
  </si>
  <si>
    <t>E051</t>
  </si>
  <si>
    <t>A003</t>
  </si>
  <si>
    <t>B002</t>
  </si>
  <si>
    <t>D.1</t>
  </si>
  <si>
    <t>B099</t>
  </si>
  <si>
    <t>C008</t>
  </si>
  <si>
    <t>F010</t>
  </si>
  <si>
    <t>Partial Slab Patches - Early Opening (24 hour)</t>
  </si>
  <si>
    <t>Concrete Pavements, Median Slabs, Bull-noses, and Safety Medians</t>
  </si>
  <si>
    <t>B190</t>
  </si>
  <si>
    <t>B194</t>
  </si>
  <si>
    <t>B195</t>
  </si>
  <si>
    <t>B200</t>
  </si>
  <si>
    <t>B201</t>
  </si>
  <si>
    <t>A.22</t>
  </si>
  <si>
    <t>A.23</t>
  </si>
  <si>
    <t>A.24</t>
  </si>
  <si>
    <t>A.25</t>
  </si>
  <si>
    <t>D006</t>
  </si>
  <si>
    <t>B206</t>
  </si>
  <si>
    <t>Adjustment of Valve Boxes</t>
  </si>
  <si>
    <t>Valve Box Extensions</t>
  </si>
  <si>
    <t>SD-227C</t>
  </si>
  <si>
    <t>A</t>
  </si>
  <si>
    <t>B</t>
  </si>
  <si>
    <t>E</t>
  </si>
  <si>
    <t>Replacing Existing Risers</t>
  </si>
  <si>
    <t>F002A</t>
  </si>
  <si>
    <t>Removal of Existing Catch Basins</t>
  </si>
  <si>
    <t>Pre-cast Concrete Risers</t>
  </si>
  <si>
    <t>a)</t>
  </si>
  <si>
    <t>b)</t>
  </si>
  <si>
    <t>SD-223B</t>
  </si>
  <si>
    <t>SD-205,
SD-206A</t>
  </si>
  <si>
    <t>Less than 3 m</t>
  </si>
  <si>
    <t>3 m to 30 m</t>
  </si>
  <si>
    <t>Type IA</t>
  </si>
  <si>
    <t>SD-229C</t>
  </si>
  <si>
    <t>Supply and Install Geogrid</t>
  </si>
  <si>
    <t>A.26</t>
  </si>
  <si>
    <t>A.27</t>
  </si>
  <si>
    <t>CW 3250-R7</t>
  </si>
  <si>
    <t>A.20</t>
  </si>
  <si>
    <t>B047-24</t>
  </si>
  <si>
    <t>B051-24</t>
  </si>
  <si>
    <t>B100r</t>
  </si>
  <si>
    <t>B101r</t>
  </si>
  <si>
    <t>B104r</t>
  </si>
  <si>
    <t>B105r</t>
  </si>
  <si>
    <t>B114rl</t>
  </si>
  <si>
    <t>B116rl</t>
  </si>
  <si>
    <t>B122rl</t>
  </si>
  <si>
    <t>B126r</t>
  </si>
  <si>
    <t>B154rl</t>
  </si>
  <si>
    <t>B219</t>
  </si>
  <si>
    <t>51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</si>
  <si>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</si>
  <si>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</si>
  <si>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</si>
  <si>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</si>
  <si>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>C046A</t>
  </si>
  <si>
    <t>C047C</t>
  </si>
  <si>
    <t>B097A</t>
  </si>
  <si>
    <t>15 M Deformed Tie Bar</t>
  </si>
  <si>
    <t>CW 3310-R17</t>
  </si>
  <si>
    <t xml:space="preserve">CW 3450-R6 </t>
  </si>
  <si>
    <t>CW 3326-R3</t>
  </si>
  <si>
    <t>A.29</t>
  </si>
  <si>
    <t>Splash Strip Monolithic</t>
  </si>
  <si>
    <t>250 mm Catch Basin Lead</t>
  </si>
  <si>
    <t>200 mm Drainage Connection Pipe</t>
  </si>
  <si>
    <t>E072</t>
  </si>
  <si>
    <t>Watermain and Water Service Insulation</t>
  </si>
  <si>
    <t>E073</t>
  </si>
  <si>
    <t>Pipe Under Roadway Excavation (SD-018)</t>
  </si>
  <si>
    <t>1 - 50 mm Depth (Asphalt)</t>
  </si>
  <si>
    <t>E004A</t>
  </si>
  <si>
    <t>Frames &amp; Covers</t>
  </si>
  <si>
    <t>CW 3210-R8</t>
  </si>
  <si>
    <t>Adjustment of Manholes/Catch Basins Frames</t>
  </si>
  <si>
    <t>E041B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</si>
  <si>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</si>
  <si>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</si>
  <si>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</si>
  <si>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</si>
  <si>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</si>
  <si>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</si>
  <si>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</si>
  <si>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</si>
  <si>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</si>
  <si>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</si>
  <si>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</si>
  <si>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</si>
  <si>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</si>
  <si>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</si>
  <si>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</si>
  <si>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B134rA</t>
  </si>
  <si>
    <t>B155rlA</t>
  </si>
  <si>
    <t>CW 3410-R12</t>
  </si>
  <si>
    <t>C022-24</t>
  </si>
  <si>
    <t>C022-72</t>
  </si>
  <si>
    <t>C026-24</t>
  </si>
  <si>
    <t>C026-72</t>
  </si>
  <si>
    <t>C036B</t>
  </si>
  <si>
    <t>C037B</t>
  </si>
  <si>
    <t>AP-006 - Standard Frame for Manhole and Catch Basin</t>
  </si>
  <si>
    <t>AP-007 - Standard Solid Cover for Standard Frame</t>
  </si>
  <si>
    <t>Lifter Rings (AP-010)</t>
  </si>
  <si>
    <t>I001</t>
  </si>
  <si>
    <t>CW 3110-R21</t>
  </si>
  <si>
    <t>Locked?</t>
  </si>
  <si>
    <t>Joined, Trimmed, &amp; Cleaned for Checking</t>
  </si>
  <si>
    <t>MATCH</t>
  </si>
  <si>
    <t>Format F</t>
  </si>
  <si>
    <t>Format G</t>
  </si>
  <si>
    <t>Format H</t>
  </si>
  <si>
    <t>Construction of 250 mm Type 3 Concrete Pavement for Early Opening 24 Hour (Plain-Dowelled)</t>
  </si>
  <si>
    <t>Construction of 250 mm Type 4 Concrete Pavement for Early Opening 72 Hour (Plain-Dowelled)</t>
  </si>
  <si>
    <t>Construction of 200 mm Type 3 Concrete Pavement for Early Opening 24 Hour (Reinforced)</t>
  </si>
  <si>
    <t>Construction of 200 mm Type 4 Concrete Pavement for Early Opening 72 Hour (Reinforced)</t>
  </si>
  <si>
    <t>B206A</t>
  </si>
  <si>
    <t>Type A</t>
  </si>
  <si>
    <t>Supply and Install Pavement Repair Fabric</t>
  </si>
  <si>
    <t>FORM B: PRICES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</si>
  <si>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</si>
  <si>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</si>
  <si>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</si>
  <si>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</si>
  <si>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</si>
  <si>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</si>
  <si>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</si>
  <si>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CONCRETE RECONSTRUCTION:  SASKATCHEWAN AVENUE FROM SHERWIN ROAD TO ST. JAMES STREET</t>
  </si>
  <si>
    <t xml:space="preserve">A.1 </t>
  </si>
  <si>
    <t>A.6</t>
  </si>
  <si>
    <t>A.8</t>
  </si>
  <si>
    <t>ROADWORKS - REMOVALS/RENEWALS</t>
  </si>
  <si>
    <t>A.10</t>
  </si>
  <si>
    <t xml:space="preserve">CW 3230-R8, E14
</t>
  </si>
  <si>
    <t xml:space="preserve">CW 3230-R8, E20
</t>
  </si>
  <si>
    <t>CW 3235-R9, E14</t>
  </si>
  <si>
    <t>Type 2 Concrete Monolithic Median Slab</t>
  </si>
  <si>
    <t>Type 2 Concrete Bullnose</t>
  </si>
  <si>
    <t>CW 3240-R10, E14</t>
  </si>
  <si>
    <t>Type 2 Concrete Barrier (150 mm reveal ht, Dowelled)</t>
  </si>
  <si>
    <t>ROADWORKS - NEW CONSTRUCTION</t>
  </si>
  <si>
    <t>A.21</t>
  </si>
  <si>
    <t>CW 3310-R17, E14</t>
  </si>
  <si>
    <t>Construction of 250 mm Type 1 Concrete Pavement (Plain-Dowelled) Slip Form Paving</t>
  </si>
  <si>
    <t>Construction of 250 mm Type 1 Concrete Pavement (Plain-Dowelled)</t>
  </si>
  <si>
    <t>Construction of 200 mm Type 1 Concrete Pavement - (Reinforced)</t>
  </si>
  <si>
    <t>Construction of Monolithic Type 2 Concrete Median Slabs</t>
  </si>
  <si>
    <t>Construction of Monolithic Type 2 Concrete Bull-noses</t>
  </si>
  <si>
    <t>Construction of 250 mm Type 4 Concrete Pavement for Early Opening 72 Hour (Plain-Dowelled) Slip Form Paving</t>
  </si>
  <si>
    <t>Construction of  Modified Barrier  (180 mm ht, Type 1, Integral) Slip Form Paving</t>
  </si>
  <si>
    <t>Construction of  Modified Barrier  (180 mm ht, Type 1, Integral)</t>
  </si>
  <si>
    <t>Construction of Modified Barrier (180 mm ht, Type 2, Dowelled)</t>
  </si>
  <si>
    <t>Construction of  Mountable Curb (120 mm, Type 1, Integral) Slip Form Paving</t>
  </si>
  <si>
    <t>Construction of  Mountable Curb (120 mm, Type 1, Integral)</t>
  </si>
  <si>
    <t>Construction of  Curb Ramp (8-12 mm ht, Type 1, Integral)</t>
  </si>
  <si>
    <t>Construction of  Curb Ramp (8-12 mm ht, Type 2, Monolithic)</t>
  </si>
  <si>
    <t>Construction of Splash Strip, (Separate, 600 mm width, Type 2)</t>
  </si>
  <si>
    <t>31.8 mm</t>
  </si>
  <si>
    <t>100 mm Type 2 Concrete Sidewalk</t>
  </si>
  <si>
    <t>CW 3325-R5, E14</t>
  </si>
  <si>
    <t>ACTIVE TRANSPORTATION PATHWAY</t>
  </si>
  <si>
    <t>A.28</t>
  </si>
  <si>
    <t>A.30</t>
  </si>
  <si>
    <t>A.31</t>
  </si>
  <si>
    <t>A.32</t>
  </si>
  <si>
    <t>A.33</t>
  </si>
  <si>
    <t>A.34</t>
  </si>
  <si>
    <t>E21</t>
  </si>
  <si>
    <t>A.35</t>
  </si>
  <si>
    <t>A.36</t>
  </si>
  <si>
    <t>A.37</t>
  </si>
  <si>
    <t>SD-024, 1200 mm deep, Modified Barrier Curb and Gutter Frame and Cover</t>
  </si>
  <si>
    <t>E18, E22</t>
  </si>
  <si>
    <t>SD-024, 1200 mm deep, Mountable Curb and Gutter Frame and Cover</t>
  </si>
  <si>
    <t>E19, E22</t>
  </si>
  <si>
    <t>SD-024, 1800 mm deep, Modified Barrier Curb and Gutter Frame and Cover</t>
  </si>
  <si>
    <t>A.38</t>
  </si>
  <si>
    <t>200 mm, PVC</t>
  </si>
  <si>
    <t>In a Trench, Class B Type Sand  Bedding, Class 3 Backfill</t>
  </si>
  <si>
    <t>Trenchless Installation, Class B Type Sand Bedding, Class 3 Backfill</t>
  </si>
  <si>
    <t>A.39</t>
  </si>
  <si>
    <t>250 mm, PVC</t>
  </si>
  <si>
    <t>In a Trench, Class B Type Sand Bedding, Class 3 Backfill</t>
  </si>
  <si>
    <t>A.40</t>
  </si>
  <si>
    <t>A.41</t>
  </si>
  <si>
    <t>A.42</t>
  </si>
  <si>
    <t>A.43</t>
  </si>
  <si>
    <t>200 mm (PVC) Connecting Pipe</t>
  </si>
  <si>
    <t>Connecting to 1050 mm (Concrete) Sewer</t>
  </si>
  <si>
    <t>A.44</t>
  </si>
  <si>
    <t>250 mm (PVC) Connecting Pipe</t>
  </si>
  <si>
    <t>A.45</t>
  </si>
  <si>
    <t>Connecting to 1200 mm (Concrete) Sewer</t>
  </si>
  <si>
    <t>A.46</t>
  </si>
  <si>
    <t>A.47</t>
  </si>
  <si>
    <t>A.48</t>
  </si>
  <si>
    <t>Abandoning Existing Sewer Services Under Pavement</t>
  </si>
  <si>
    <t>250 mm Pipe or Smaller</t>
  </si>
  <si>
    <t>A.49</t>
  </si>
  <si>
    <t>A.50</t>
  </si>
  <si>
    <t>A.51</t>
  </si>
  <si>
    <t>A.52</t>
  </si>
  <si>
    <t>A.53</t>
  </si>
  <si>
    <t>A.54</t>
  </si>
  <si>
    <t>A.55</t>
  </si>
  <si>
    <t>A.56</t>
  </si>
  <si>
    <t>A.57</t>
  </si>
  <si>
    <t>Track Removal and Disposal</t>
  </si>
  <si>
    <t>Subtotal:</t>
  </si>
  <si>
    <t>RAILWAY CROSSING AND ASSOCIATED WORKS:  SASKATCHEWAN AVENUE EAST OF SHERWIN ROAD</t>
  </si>
  <si>
    <t>RAILWAY TRACK WORKS</t>
  </si>
  <si>
    <t>Supply and Construct 115# Jointed Track Complete</t>
  </si>
  <si>
    <t>Supply and Install Railseal</t>
  </si>
  <si>
    <t>Supply and Install Welds</t>
  </si>
  <si>
    <t>WATER AND WASTE WORK</t>
  </si>
  <si>
    <t>E12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</si>
  <si>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B18.5, D3.3-4, D15.2-3, D17.4, E16)</t>
    </r>
  </si>
  <si>
    <t>STREET LIGHTING INSTALLATION AND ASSOCIATED WORKS</t>
  </si>
  <si>
    <t>Removal of 25'/35' street light pole and precast, poured in place concrete, steel power installed base or direct buried including davit arm, luminaire and appurtenances</t>
  </si>
  <si>
    <t>E16</t>
  </si>
  <si>
    <t>Installation of 50 mm conduit(s) by boring method complete with cable insertion (#4 AL C/N or 1/0 AL Triplex)</t>
  </si>
  <si>
    <t>lin.m</t>
  </si>
  <si>
    <t>Installation of 25'/35' pole, davit arm and precast concrete base including luminaire and appurtenances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</si>
  <si>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</t>
  </si>
  <si>
    <t>D.5</t>
  </si>
  <si>
    <t>D.6</t>
  </si>
  <si>
    <t>D.7</t>
  </si>
  <si>
    <t>Installation of break-away base and reaction plate on base mounted poles up to 35'</t>
  </si>
  <si>
    <t>D.8</t>
  </si>
  <si>
    <t>per span</t>
  </si>
  <si>
    <t>D.9</t>
  </si>
  <si>
    <t>D.10</t>
  </si>
  <si>
    <t>Expose underground cable entrance of existing streetlight pole and install new streetlight cable</t>
  </si>
  <si>
    <t>MOBILIZATION /DEMOBILIZATION</t>
  </si>
  <si>
    <t>Mobilization/Demobilization</t>
  </si>
  <si>
    <t>E2</t>
  </si>
  <si>
    <t>L. sum</t>
  </si>
  <si>
    <t>SUMMARY</t>
  </si>
  <si>
    <t xml:space="preserve"> (total price) PART 1</t>
  </si>
  <si>
    <t xml:space="preserve"> (total price) PART 2</t>
  </si>
  <si>
    <t>Total:</t>
  </si>
  <si>
    <t xml:space="preserve">TOTAL BID PRICE (GST extra)                                                                              (in figures)                                             </t>
  </si>
  <si>
    <t>Removal of 45' street light pole and precast, poured in place concrete, steel power installed base or direct buried including davit arm, luminaire and appurtenances</t>
  </si>
  <si>
    <t>Installation of 45' pole, davit arm and precast concrete base including luminaire and appurtenances</t>
  </si>
  <si>
    <t>Install lower 3 m of Cable Guard, ground lug, cable up pole, and first 3 m section of ground rod per Standard CD 315-5</t>
  </si>
  <si>
    <t>Installation and connection of externally mounted relay and PEC per Standards CD 315-12 and CD 315-13.</t>
  </si>
  <si>
    <t>Installation of overhead span of #4 duplex between new or existing streetlight poles and connect luminaire to provide temporary Overhead Feed</t>
  </si>
  <si>
    <t>D.11</t>
  </si>
  <si>
    <t>Removal of overhead span of #4 duplex between new or existing streetlight poles to remove temporary Overhead Feed</t>
  </si>
  <si>
    <t>D.12</t>
  </si>
  <si>
    <t>250 mm Type 3 Concrete Pavement (Type D)</t>
  </si>
  <si>
    <t>B155rlA1</t>
  </si>
  <si>
    <t>B155rlA2</t>
  </si>
  <si>
    <t>CW 3510-R10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</si>
</sst>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"/>
  </numFmts>
  <fonts count="47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sz val="12"/>
      <name val="Arial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b/>
      <u/>
      <sz val="12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7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38" fillId="23" borderId="0"/>
    <xf numFmtId="0" fontId="39" fillId="23" borderId="0"/>
  </cellStyleXfs>
  <cellXfs count="223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5" fillId="0" borderId="0" xfId="0" applyFont="1" applyAlignment="1" applyProtection="1">
      <alignment vertical="center"/>
    </xf>
    <xf numFmtId="0" fontId="34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7" fontId="40" fillId="23" borderId="0" xfId="73" applyNumberFormat="1" applyFont="1" applyAlignment="1">
      <alignment horizontal="centerContinuous" vertical="center"/>
    </xf>
    <xf numFmtId="1" fontId="13" fillId="23" borderId="0" xfId="73" applyNumberFormat="1" applyFont="1" applyAlignment="1">
      <alignment horizontal="centerContinuous" vertical="top"/>
    </xf>
    <xf numFmtId="0" fontId="13" fillId="23" borderId="0" xfId="73" applyFont="1" applyAlignment="1">
      <alignment horizontal="centerContinuous" vertical="center"/>
    </xf>
    <xf numFmtId="0" fontId="39" fillId="23" borderId="0" xfId="73"/>
    <xf numFmtId="7" fontId="41" fillId="23" borderId="0" xfId="73" applyNumberFormat="1" applyFont="1" applyAlignment="1">
      <alignment horizontal="centerContinuous" vertical="center"/>
    </xf>
    <xf numFmtId="1" fontId="39" fillId="23" borderId="0" xfId="73" applyNumberFormat="1" applyAlignment="1">
      <alignment horizontal="centerContinuous" vertical="top"/>
    </xf>
    <xf numFmtId="0" fontId="39" fillId="23" borderId="0" xfId="73" applyAlignment="1">
      <alignment horizontal="centerContinuous" vertical="center"/>
    </xf>
    <xf numFmtId="7" fontId="39" fillId="23" borderId="0" xfId="73" applyNumberFormat="1" applyAlignment="1">
      <alignment horizontal="right"/>
    </xf>
    <xf numFmtId="0" fontId="39" fillId="23" borderId="0" xfId="73" applyAlignment="1">
      <alignment vertical="top"/>
    </xf>
    <xf numFmtId="7" fontId="39" fillId="23" borderId="0" xfId="73" applyNumberFormat="1" applyAlignment="1">
      <alignment vertical="center"/>
    </xf>
    <xf numFmtId="2" fontId="39" fillId="23" borderId="0" xfId="73" applyNumberFormat="1"/>
    <xf numFmtId="7" fontId="39" fillId="23" borderId="18" xfId="73" applyNumberFormat="1" applyBorder="1" applyAlignment="1">
      <alignment horizontal="center"/>
    </xf>
    <xf numFmtId="0" fontId="39" fillId="23" borderId="18" xfId="73" applyBorder="1" applyAlignment="1">
      <alignment horizontal="center" vertical="top"/>
    </xf>
    <xf numFmtId="0" fontId="39" fillId="23" borderId="19" xfId="73" applyBorder="1" applyAlignment="1">
      <alignment horizontal="center"/>
    </xf>
    <xf numFmtId="0" fontId="39" fillId="23" borderId="18" xfId="73" applyBorder="1" applyAlignment="1">
      <alignment horizontal="center"/>
    </xf>
    <xf numFmtId="0" fontId="39" fillId="23" borderId="20" xfId="73" applyBorder="1" applyAlignment="1">
      <alignment horizontal="center"/>
    </xf>
    <xf numFmtId="7" fontId="39" fillId="23" borderId="20" xfId="73" applyNumberFormat="1" applyBorder="1" applyAlignment="1">
      <alignment horizontal="right"/>
    </xf>
    <xf numFmtId="7" fontId="39" fillId="23" borderId="21" xfId="73" applyNumberFormat="1" applyBorder="1" applyAlignment="1">
      <alignment horizontal="right"/>
    </xf>
    <xf numFmtId="0" fontId="39" fillId="23" borderId="22" xfId="73" applyBorder="1" applyAlignment="1">
      <alignment vertical="top"/>
    </xf>
    <xf numFmtId="0" fontId="39" fillId="23" borderId="23" xfId="73" applyBorder="1"/>
    <xf numFmtId="0" fontId="39" fillId="23" borderId="22" xfId="73" applyBorder="1" applyAlignment="1">
      <alignment horizontal="center"/>
    </xf>
    <xf numFmtId="0" fontId="39" fillId="23" borderId="24" xfId="73" applyBorder="1"/>
    <xf numFmtId="0" fontId="39" fillId="23" borderId="24" xfId="73" applyBorder="1" applyAlignment="1">
      <alignment horizontal="center"/>
    </xf>
    <xf numFmtId="7" fontId="39" fillId="23" borderId="24" xfId="73" applyNumberFormat="1" applyBorder="1" applyAlignment="1">
      <alignment horizontal="right"/>
    </xf>
    <xf numFmtId="0" fontId="39" fillId="23" borderId="22" xfId="73" applyBorder="1" applyAlignment="1">
      <alignment horizontal="right"/>
    </xf>
    <xf numFmtId="7" fontId="39" fillId="23" borderId="25" xfId="73" applyNumberFormat="1" applyBorder="1" applyAlignment="1">
      <alignment horizontal="right"/>
    </xf>
    <xf numFmtId="7" fontId="39" fillId="23" borderId="29" xfId="73" applyNumberFormat="1" applyBorder="1" applyAlignment="1">
      <alignment horizontal="right"/>
    </xf>
    <xf numFmtId="0" fontId="39" fillId="23" borderId="29" xfId="73" applyBorder="1" applyAlignment="1">
      <alignment horizontal="right"/>
    </xf>
    <xf numFmtId="7" fontId="39" fillId="23" borderId="25" xfId="73" applyNumberFormat="1" applyBorder="1" applyAlignment="1">
      <alignment horizontal="right" vertical="center"/>
    </xf>
    <xf numFmtId="0" fontId="43" fillId="23" borderId="30" xfId="73" applyFont="1" applyBorder="1" applyAlignment="1">
      <alignment horizontal="center" vertical="center"/>
    </xf>
    <xf numFmtId="7" fontId="39" fillId="23" borderId="30" xfId="73" applyNumberFormat="1" applyBorder="1" applyAlignment="1">
      <alignment horizontal="right" vertical="center"/>
    </xf>
    <xf numFmtId="0" fontId="39" fillId="23" borderId="0" xfId="73" applyAlignment="1">
      <alignment vertical="center"/>
    </xf>
    <xf numFmtId="0" fontId="43" fillId="23" borderId="30" xfId="73" applyFont="1" applyBorder="1" applyAlignment="1">
      <alignment vertical="top"/>
    </xf>
    <xf numFmtId="165" fontId="43" fillId="26" borderId="30" xfId="73" applyNumberFormat="1" applyFont="1" applyFill="1" applyBorder="1" applyAlignment="1">
      <alignment horizontal="left" vertical="center"/>
    </xf>
    <xf numFmtId="1" fontId="39" fillId="23" borderId="25" xfId="73" applyNumberFormat="1" applyBorder="1" applyAlignment="1">
      <alignment horizontal="center" vertical="top"/>
    </xf>
    <xf numFmtId="0" fontId="39" fillId="23" borderId="25" xfId="73" applyBorder="1" applyAlignment="1">
      <alignment horizontal="center" vertical="top"/>
    </xf>
    <xf numFmtId="7" fontId="39" fillId="23" borderId="30" xfId="73" applyNumberFormat="1" applyBorder="1" applyAlignment="1">
      <alignment horizontal="right"/>
    </xf>
    <xf numFmtId="4" fontId="12" fillId="27" borderId="1" xfId="73" applyNumberFormat="1" applyFont="1" applyFill="1" applyBorder="1" applyAlignment="1">
      <alignment horizontal="center" vertical="top" wrapText="1"/>
    </xf>
    <xf numFmtId="174" fontId="12" fillId="0" borderId="1" xfId="73" applyNumberFormat="1" applyFont="1" applyFill="1" applyBorder="1" applyAlignment="1">
      <alignment horizontal="left" vertical="top" wrapText="1"/>
    </xf>
    <xf numFmtId="165" fontId="12" fillId="0" borderId="1" xfId="73" applyNumberFormat="1" applyFont="1" applyFill="1" applyBorder="1" applyAlignment="1">
      <alignment horizontal="left" vertical="top" wrapText="1"/>
    </xf>
    <xf numFmtId="165" fontId="12" fillId="27" borderId="1" xfId="73" applyNumberFormat="1" applyFont="1" applyFill="1" applyBorder="1" applyAlignment="1">
      <alignment horizontal="center" vertical="top" wrapText="1"/>
    </xf>
    <xf numFmtId="0" fontId="12" fillId="0" borderId="1" xfId="73" applyFont="1" applyFill="1" applyBorder="1" applyAlignment="1">
      <alignment horizontal="center" vertical="top" wrapText="1"/>
    </xf>
    <xf numFmtId="1" fontId="12" fillId="0" borderId="1" xfId="73" applyNumberFormat="1" applyFont="1" applyFill="1" applyBorder="1" applyAlignment="1">
      <alignment horizontal="right" vertical="top"/>
    </xf>
    <xf numFmtId="176" fontId="12" fillId="0" borderId="1" xfId="73" applyNumberFormat="1" applyFont="1" applyFill="1" applyBorder="1" applyAlignment="1" applyProtection="1">
      <alignment vertical="top"/>
      <protection locked="0"/>
    </xf>
    <xf numFmtId="176" fontId="12" fillId="0" borderId="1" xfId="73" applyNumberFormat="1" applyFont="1" applyFill="1" applyBorder="1" applyAlignment="1">
      <alignment vertical="top"/>
    </xf>
    <xf numFmtId="175" fontId="12" fillId="27" borderId="1" xfId="73" applyNumberFormat="1" applyFont="1" applyFill="1" applyBorder="1" applyAlignment="1">
      <alignment horizontal="center" vertical="top"/>
    </xf>
    <xf numFmtId="174" fontId="12" fillId="0" borderId="1" xfId="73" applyNumberFormat="1" applyFont="1" applyFill="1" applyBorder="1" applyAlignment="1">
      <alignment horizontal="center" vertical="top" wrapText="1"/>
    </xf>
    <xf numFmtId="165" fontId="12" fillId="0" borderId="1" xfId="73" applyNumberFormat="1" applyFont="1" applyFill="1" applyBorder="1" applyAlignment="1">
      <alignment horizontal="center" vertical="top" wrapText="1"/>
    </xf>
    <xf numFmtId="0" fontId="36" fillId="27" borderId="0" xfId="73" applyFont="1" applyFill="1"/>
    <xf numFmtId="165" fontId="43" fillId="26" borderId="30" xfId="73" applyNumberFormat="1" applyFont="1" applyFill="1" applyBorder="1" applyAlignment="1">
      <alignment horizontal="left" vertical="center" wrapText="1"/>
    </xf>
    <xf numFmtId="1" fontId="39" fillId="23" borderId="25" xfId="73" applyNumberFormat="1" applyBorder="1" applyAlignment="1">
      <alignment vertical="top"/>
    </xf>
    <xf numFmtId="4" fontId="12" fillId="27" borderId="1" xfId="73" applyNumberFormat="1" applyFont="1" applyFill="1" applyBorder="1" applyAlignment="1">
      <alignment horizontal="center" vertical="top"/>
    </xf>
    <xf numFmtId="4" fontId="12" fillId="27" borderId="2" xfId="73" applyNumberFormat="1" applyFont="1" applyFill="1" applyBorder="1" applyAlignment="1">
      <alignment horizontal="center" vertical="top"/>
    </xf>
    <xf numFmtId="174" fontId="12" fillId="0" borderId="2" xfId="73" applyNumberFormat="1" applyFont="1" applyFill="1" applyBorder="1" applyAlignment="1">
      <alignment horizontal="center" vertical="top" wrapText="1"/>
    </xf>
    <xf numFmtId="165" fontId="12" fillId="0" borderId="2" xfId="73" applyNumberFormat="1" applyFont="1" applyFill="1" applyBorder="1" applyAlignment="1">
      <alignment horizontal="left" vertical="top" wrapText="1"/>
    </xf>
    <xf numFmtId="165" fontId="12" fillId="0" borderId="2" xfId="73" applyNumberFormat="1" applyFont="1" applyFill="1" applyBorder="1" applyAlignment="1">
      <alignment horizontal="center" vertical="top" wrapText="1"/>
    </xf>
    <xf numFmtId="0" fontId="12" fillId="0" borderId="2" xfId="73" applyFont="1" applyFill="1" applyBorder="1" applyAlignment="1">
      <alignment horizontal="center" vertical="top" wrapText="1"/>
    </xf>
    <xf numFmtId="1" fontId="12" fillId="0" borderId="2" xfId="73" applyNumberFormat="1" applyFont="1" applyFill="1" applyBorder="1" applyAlignment="1">
      <alignment horizontal="right" vertical="top"/>
    </xf>
    <xf numFmtId="176" fontId="12" fillId="0" borderId="2" xfId="73" applyNumberFormat="1" applyFont="1" applyFill="1" applyBorder="1" applyAlignment="1" applyProtection="1">
      <alignment vertical="top"/>
      <protection locked="0"/>
    </xf>
    <xf numFmtId="176" fontId="12" fillId="0" borderId="2" xfId="73" applyNumberFormat="1" applyFont="1" applyFill="1" applyBorder="1" applyAlignment="1">
      <alignment vertical="top"/>
    </xf>
    <xf numFmtId="0" fontId="39" fillId="23" borderId="13" xfId="73" applyBorder="1"/>
    <xf numFmtId="178" fontId="12" fillId="27" borderId="1" xfId="73" applyNumberFormat="1" applyFont="1" applyFill="1" applyBorder="1" applyAlignment="1">
      <alignment horizontal="center" vertical="top"/>
    </xf>
    <xf numFmtId="178" fontId="12" fillId="27" borderId="1" xfId="73" applyNumberFormat="1" applyFont="1" applyFill="1" applyBorder="1" applyAlignment="1">
      <alignment horizontal="center" vertical="top" wrapText="1"/>
    </xf>
    <xf numFmtId="178" fontId="12" fillId="27" borderId="1" xfId="73" applyNumberFormat="1" applyFont="1" applyFill="1" applyBorder="1" applyAlignment="1">
      <alignment horizontal="left" vertical="top" wrapText="1"/>
    </xf>
    <xf numFmtId="178" fontId="12" fillId="0" borderId="1" xfId="73" applyNumberFormat="1" applyFont="1" applyFill="1" applyBorder="1" applyAlignment="1">
      <alignment horizontal="center" vertical="top" wrapText="1"/>
    </xf>
    <xf numFmtId="4" fontId="45" fillId="27" borderId="1" xfId="73" applyNumberFormat="1" applyFont="1" applyFill="1" applyBorder="1" applyAlignment="1">
      <alignment horizontal="center" vertical="top"/>
    </xf>
    <xf numFmtId="174" fontId="45" fillId="0" borderId="1" xfId="73" applyNumberFormat="1" applyFont="1" applyFill="1" applyBorder="1" applyAlignment="1">
      <alignment horizontal="center" vertical="top" wrapText="1"/>
    </xf>
    <xf numFmtId="165" fontId="45" fillId="0" borderId="1" xfId="73" applyNumberFormat="1" applyFont="1" applyFill="1" applyBorder="1" applyAlignment="1">
      <alignment horizontal="left" vertical="top" wrapText="1"/>
    </xf>
    <xf numFmtId="165" fontId="45" fillId="0" borderId="1" xfId="73" applyNumberFormat="1" applyFont="1" applyFill="1" applyBorder="1" applyAlignment="1">
      <alignment horizontal="center" vertical="top" wrapText="1"/>
    </xf>
    <xf numFmtId="0" fontId="45" fillId="0" borderId="1" xfId="73" applyFont="1" applyFill="1" applyBorder="1" applyAlignment="1">
      <alignment horizontal="center" vertical="top" wrapText="1"/>
    </xf>
    <xf numFmtId="1" fontId="45" fillId="0" borderId="1" xfId="73" applyNumberFormat="1" applyFont="1" applyFill="1" applyBorder="1" applyAlignment="1">
      <alignment horizontal="right" vertical="top"/>
    </xf>
    <xf numFmtId="176" fontId="45" fillId="0" borderId="1" xfId="73" applyNumberFormat="1" applyFont="1" applyFill="1" applyBorder="1" applyAlignment="1" applyProtection="1">
      <alignment vertical="top"/>
      <protection locked="0"/>
    </xf>
    <xf numFmtId="176" fontId="45" fillId="0" borderId="1" xfId="73" applyNumberFormat="1" applyFont="1" applyFill="1" applyBorder="1" applyAlignment="1">
      <alignment vertical="top"/>
    </xf>
    <xf numFmtId="0" fontId="37" fillId="27" borderId="0" xfId="73" applyFont="1" applyFill="1"/>
    <xf numFmtId="174" fontId="12" fillId="27" borderId="1" xfId="73" applyNumberFormat="1" applyFont="1" applyFill="1" applyBorder="1" applyAlignment="1">
      <alignment horizontal="right" vertical="top" wrapText="1"/>
    </xf>
    <xf numFmtId="165" fontId="12" fillId="27" borderId="1" xfId="73" applyNumberFormat="1" applyFont="1" applyFill="1" applyBorder="1" applyAlignment="1">
      <alignment horizontal="left" vertical="top" wrapText="1"/>
    </xf>
    <xf numFmtId="0" fontId="12" fillId="27" borderId="1" xfId="73" applyFont="1" applyFill="1" applyBorder="1" applyAlignment="1">
      <alignment horizontal="center" vertical="top" wrapText="1"/>
    </xf>
    <xf numFmtId="176" fontId="12" fillId="27" borderId="1" xfId="73" applyNumberFormat="1" applyFont="1" applyFill="1" applyBorder="1" applyAlignment="1">
      <alignment vertical="top"/>
    </xf>
    <xf numFmtId="0" fontId="14" fillId="0" borderId="0" xfId="73" applyFont="1" applyFill="1"/>
    <xf numFmtId="174" fontId="12" fillId="0" borderId="1" xfId="73" applyNumberFormat="1" applyFont="1" applyFill="1" applyBorder="1" applyAlignment="1">
      <alignment horizontal="right" vertical="top" wrapText="1"/>
    </xf>
    <xf numFmtId="174" fontId="12" fillId="0" borderId="2" xfId="73" applyNumberFormat="1" applyFont="1" applyFill="1" applyBorder="1" applyAlignment="1">
      <alignment horizontal="left" vertical="top" wrapText="1"/>
    </xf>
    <xf numFmtId="1" fontId="12" fillId="0" borderId="2" xfId="73" applyNumberFormat="1" applyFont="1" applyFill="1" applyBorder="1" applyAlignment="1">
      <alignment horizontal="right" vertical="top" wrapText="1"/>
    </xf>
    <xf numFmtId="1" fontId="39" fillId="0" borderId="25" xfId="73" applyNumberFormat="1" applyFill="1" applyBorder="1" applyAlignment="1">
      <alignment horizontal="center" vertical="top"/>
    </xf>
    <xf numFmtId="1" fontId="12" fillId="0" borderId="1" xfId="73" applyNumberFormat="1" applyFont="1" applyFill="1" applyBorder="1" applyAlignment="1">
      <alignment horizontal="right" vertical="top" wrapText="1"/>
    </xf>
    <xf numFmtId="4" fontId="12" fillId="27" borderId="2" xfId="73" applyNumberFormat="1" applyFont="1" applyFill="1" applyBorder="1" applyAlignment="1">
      <alignment horizontal="center" vertical="top" wrapText="1"/>
    </xf>
    <xf numFmtId="4" fontId="12" fillId="28" borderId="1" xfId="73" applyNumberFormat="1" applyFont="1" applyFill="1" applyBorder="1" applyAlignment="1">
      <alignment horizontal="center" vertical="top" wrapText="1"/>
    </xf>
    <xf numFmtId="4" fontId="12" fillId="28" borderId="0" xfId="73" applyNumberFormat="1" applyFont="1" applyFill="1" applyAlignment="1">
      <alignment horizontal="center" vertical="top" wrapText="1"/>
    </xf>
    <xf numFmtId="0" fontId="39" fillId="0" borderId="30" xfId="73" applyFill="1" applyBorder="1" applyAlignment="1">
      <alignment horizontal="center" vertical="top"/>
    </xf>
    <xf numFmtId="165" fontId="43" fillId="0" borderId="30" xfId="73" applyNumberFormat="1" applyFont="1" applyFill="1" applyBorder="1" applyAlignment="1">
      <alignment horizontal="left" vertical="center" wrapText="1"/>
    </xf>
    <xf numFmtId="0" fontId="39" fillId="0" borderId="25" xfId="73" applyFill="1" applyBorder="1" applyAlignment="1">
      <alignment vertical="top"/>
    </xf>
    <xf numFmtId="175" fontId="12" fillId="0" borderId="1" xfId="73" applyNumberFormat="1" applyFont="1" applyFill="1" applyBorder="1" applyAlignment="1">
      <alignment horizontal="center" vertical="top"/>
    </xf>
    <xf numFmtId="175" fontId="12" fillId="0" borderId="2" xfId="73" applyNumberFormat="1" applyFont="1" applyFill="1" applyBorder="1" applyAlignment="1">
      <alignment horizontal="center" vertical="top"/>
    </xf>
    <xf numFmtId="165" fontId="12" fillId="0" borderId="1" xfId="53" applyNumberFormat="1" applyFont="1" applyBorder="1" applyAlignment="1">
      <alignment vertical="top" wrapText="1"/>
    </xf>
    <xf numFmtId="165" fontId="12" fillId="0" borderId="1" xfId="53" applyNumberFormat="1" applyFont="1" applyBorder="1" applyAlignment="1">
      <alignment horizontal="center" vertical="top" wrapText="1"/>
    </xf>
    <xf numFmtId="165" fontId="12" fillId="0" borderId="1" xfId="53" applyNumberFormat="1" applyFont="1" applyBorder="1" applyAlignment="1">
      <alignment horizontal="left" vertical="top" wrapText="1"/>
    </xf>
    <xf numFmtId="165" fontId="12" fillId="0" borderId="2" xfId="53" applyNumberFormat="1" applyFont="1" applyBorder="1" applyAlignment="1">
      <alignment horizontal="left" vertical="top" wrapText="1"/>
    </xf>
    <xf numFmtId="165" fontId="12" fillId="0" borderId="1" xfId="73" applyNumberFormat="1" applyFont="1" applyFill="1" applyBorder="1" applyAlignment="1">
      <alignment vertical="top" wrapText="1"/>
    </xf>
    <xf numFmtId="0" fontId="36" fillId="27" borderId="0" xfId="73" applyFont="1" applyFill="1" applyAlignment="1">
      <alignment vertical="top"/>
    </xf>
    <xf numFmtId="4" fontId="12" fillId="27" borderId="1" xfId="53" applyNumberFormat="1" applyFont="1" applyFill="1" applyBorder="1" applyAlignment="1">
      <alignment horizontal="center" vertical="top" wrapText="1"/>
    </xf>
    <xf numFmtId="0" fontId="39" fillId="23" borderId="30" xfId="73" applyBorder="1" applyAlignment="1">
      <alignment vertical="top"/>
    </xf>
    <xf numFmtId="0" fontId="39" fillId="23" borderId="25" xfId="73" applyBorder="1" applyAlignment="1">
      <alignment vertical="top"/>
    </xf>
    <xf numFmtId="177" fontId="12" fillId="0" borderId="1" xfId="73" applyNumberFormat="1" applyFont="1" applyFill="1" applyBorder="1" applyAlignment="1">
      <alignment horizontal="right" vertical="top" wrapText="1"/>
    </xf>
    <xf numFmtId="165" fontId="12" fillId="0" borderId="2" xfId="53" applyNumberFormat="1" applyFont="1" applyBorder="1" applyAlignment="1">
      <alignment horizontal="center" vertical="top" wrapText="1"/>
    </xf>
    <xf numFmtId="1" fontId="12" fillId="0" borderId="16" xfId="73" applyNumberFormat="1" applyFont="1" applyFill="1" applyBorder="1" applyAlignment="1">
      <alignment horizontal="right" vertical="top" wrapText="1"/>
    </xf>
    <xf numFmtId="0" fontId="43" fillId="0" borderId="30" xfId="73" applyFont="1" applyFill="1" applyBorder="1" applyAlignment="1">
      <alignment vertical="top"/>
    </xf>
    <xf numFmtId="1" fontId="39" fillId="0" borderId="25" xfId="73" applyNumberFormat="1" applyFill="1" applyBorder="1" applyAlignment="1">
      <alignment vertical="top"/>
    </xf>
    <xf numFmtId="4" fontId="12" fillId="28" borderId="1" xfId="73" applyNumberFormat="1" applyFont="1" applyFill="1" applyBorder="1" applyAlignment="1">
      <alignment horizontal="center" vertical="top"/>
    </xf>
    <xf numFmtId="0" fontId="39" fillId="23" borderId="30" xfId="73" applyBorder="1" applyAlignment="1">
      <alignment horizontal="left" vertical="top"/>
    </xf>
    <xf numFmtId="7" fontId="39" fillId="23" borderId="32" xfId="73" applyNumberFormat="1" applyBorder="1" applyAlignment="1">
      <alignment horizontal="right"/>
    </xf>
    <xf numFmtId="0" fontId="43" fillId="23" borderId="32" xfId="73" applyFont="1" applyBorder="1" applyAlignment="1">
      <alignment horizontal="center" vertical="center"/>
    </xf>
    <xf numFmtId="176" fontId="12" fillId="27" borderId="1" xfId="73" applyNumberFormat="1" applyFont="1" applyFill="1" applyBorder="1" applyAlignment="1" applyProtection="1">
      <alignment vertical="top"/>
      <protection locked="0"/>
    </xf>
    <xf numFmtId="7" fontId="39" fillId="23" borderId="32" xfId="73" applyNumberFormat="1" applyBorder="1" applyAlignment="1">
      <alignment horizontal="right" vertical="center"/>
    </xf>
    <xf numFmtId="165" fontId="12" fillId="0" borderId="16" xfId="73" applyNumberFormat="1" applyFont="1" applyFill="1" applyBorder="1" applyAlignment="1">
      <alignment horizontal="center" vertical="top" wrapText="1"/>
    </xf>
    <xf numFmtId="165" fontId="12" fillId="0" borderId="16" xfId="73" applyNumberFormat="1" applyFont="1" applyFill="1" applyBorder="1" applyAlignment="1">
      <alignment horizontal="left" vertical="top" wrapText="1"/>
    </xf>
    <xf numFmtId="0" fontId="39" fillId="23" borderId="30" xfId="73" applyBorder="1" applyAlignment="1">
      <alignment horizontal="right"/>
    </xf>
    <xf numFmtId="7" fontId="12" fillId="23" borderId="25" xfId="70" applyNumberFormat="1" applyBorder="1" applyAlignment="1">
      <alignment horizontal="right" vertical="center"/>
    </xf>
    <xf numFmtId="0" fontId="43" fillId="23" borderId="36" xfId="70" applyFont="1" applyBorder="1" applyAlignment="1">
      <alignment horizontal="center" vertical="center"/>
    </xf>
    <xf numFmtId="7" fontId="12" fillId="23" borderId="37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4" fontId="12" fillId="27" borderId="15" xfId="70" applyNumberFormat="1" applyFill="1" applyBorder="1" applyAlignment="1">
      <alignment horizontal="center" vertical="top" wrapText="1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0" fontId="12" fillId="0" borderId="1" xfId="70" applyFill="1" applyBorder="1" applyAlignment="1">
      <alignment horizontal="center" vertical="top" wrapText="1"/>
    </xf>
    <xf numFmtId="1" fontId="45" fillId="0" borderId="1" xfId="70" applyNumberFormat="1" applyFont="1" applyFill="1" applyBorder="1" applyAlignment="1">
      <alignment horizontal="right" vertical="top" wrapText="1"/>
    </xf>
    <xf numFmtId="176" fontId="45" fillId="27" borderId="1" xfId="70" applyNumberFormat="1" applyFont="1" applyFill="1" applyBorder="1" applyAlignment="1" applyProtection="1">
      <alignment vertical="top"/>
      <protection locked="0"/>
    </xf>
    <xf numFmtId="176" fontId="45" fillId="0" borderId="1" xfId="70" applyNumberFormat="1" applyFont="1" applyFill="1" applyBorder="1" applyAlignment="1">
      <alignment vertical="top"/>
    </xf>
    <xf numFmtId="0" fontId="12" fillId="23" borderId="0" xfId="70"/>
    <xf numFmtId="7" fontId="12" fillId="23" borderId="33" xfId="70" applyNumberFormat="1" applyBorder="1" applyAlignment="1">
      <alignment horizontal="right" vertical="center"/>
    </xf>
    <xf numFmtId="0" fontId="43" fillId="23" borderId="38" xfId="70" applyFont="1" applyBorder="1" applyAlignment="1">
      <alignment horizontal="center" vertical="center"/>
    </xf>
    <xf numFmtId="7" fontId="12" fillId="23" borderId="32" xfId="70" applyNumberFormat="1" applyBorder="1" applyAlignment="1">
      <alignment horizontal="right" vertical="center"/>
    </xf>
    <xf numFmtId="7" fontId="12" fillId="23" borderId="39" xfId="70" applyNumberFormat="1" applyBorder="1" applyAlignment="1">
      <alignment horizontal="right" vertical="center"/>
    </xf>
    <xf numFmtId="0" fontId="39" fillId="23" borderId="25" xfId="73" applyBorder="1" applyAlignment="1">
      <alignment horizontal="right"/>
    </xf>
    <xf numFmtId="0" fontId="39" fillId="23" borderId="40" xfId="73" applyBorder="1" applyAlignment="1">
      <alignment vertical="top"/>
    </xf>
    <xf numFmtId="0" fontId="33" fillId="23" borderId="41" xfId="73" applyFont="1" applyBorder="1" applyAlignment="1">
      <alignment horizontal="centerContinuous"/>
    </xf>
    <xf numFmtId="0" fontId="39" fillId="23" borderId="41" xfId="73" applyBorder="1" applyAlignment="1">
      <alignment horizontal="centerContinuous"/>
    </xf>
    <xf numFmtId="0" fontId="39" fillId="23" borderId="42" xfId="73" applyBorder="1" applyAlignment="1">
      <alignment horizontal="right"/>
    </xf>
    <xf numFmtId="0" fontId="39" fillId="23" borderId="25" xfId="73" applyBorder="1" applyAlignment="1">
      <alignment horizontal="right" vertical="center"/>
    </xf>
    <xf numFmtId="0" fontId="39" fillId="23" borderId="0" xfId="73" applyAlignment="1">
      <alignment horizontal="right" vertical="center"/>
    </xf>
    <xf numFmtId="0" fontId="39" fillId="23" borderId="45" xfId="73" applyBorder="1" applyAlignment="1">
      <alignment horizontal="right" vertical="center"/>
    </xf>
    <xf numFmtId="0" fontId="43" fillId="23" borderId="49" xfId="73" applyFont="1" applyBorder="1" applyAlignment="1">
      <alignment horizontal="center"/>
    </xf>
    <xf numFmtId="1" fontId="46" fillId="23" borderId="50" xfId="73" applyNumberFormat="1" applyFont="1" applyBorder="1" applyAlignment="1">
      <alignment horizontal="left"/>
    </xf>
    <xf numFmtId="1" fontId="39" fillId="23" borderId="50" xfId="73" applyNumberFormat="1" applyBorder="1" applyAlignment="1">
      <alignment horizontal="center"/>
    </xf>
    <xf numFmtId="1" fontId="39" fillId="23" borderId="50" xfId="73" applyNumberFormat="1" applyBorder="1"/>
    <xf numFmtId="7" fontId="13" fillId="23" borderId="51" xfId="73" applyNumberFormat="1" applyFont="1" applyBorder="1" applyAlignment="1">
      <alignment horizontal="right"/>
    </xf>
    <xf numFmtId="7" fontId="39" fillId="23" borderId="51" xfId="73" applyNumberFormat="1" applyBorder="1" applyAlignment="1">
      <alignment horizontal="right"/>
    </xf>
    <xf numFmtId="7" fontId="39" fillId="23" borderId="22" xfId="73" applyNumberFormat="1" applyBorder="1" applyAlignment="1">
      <alignment horizontal="right" vertical="center"/>
    </xf>
    <xf numFmtId="7" fontId="39" fillId="23" borderId="53" xfId="73" applyNumberFormat="1" applyBorder="1" applyAlignment="1">
      <alignment horizontal="right"/>
    </xf>
    <xf numFmtId="0" fontId="43" fillId="23" borderId="26" xfId="73" applyFont="1" applyBorder="1" applyAlignment="1">
      <alignment horizontal="center"/>
    </xf>
    <xf numFmtId="7" fontId="13" fillId="23" borderId="29" xfId="73" applyNumberFormat="1" applyFont="1" applyBorder="1" applyAlignment="1">
      <alignment horizontal="right"/>
    </xf>
    <xf numFmtId="0" fontId="43" fillId="23" borderId="53" xfId="73" applyFont="1" applyBorder="1" applyAlignment="1">
      <alignment horizontal="center" vertical="center"/>
    </xf>
    <xf numFmtId="7" fontId="13" fillId="23" borderId="54" xfId="73" applyNumberFormat="1" applyFont="1" applyBorder="1" applyAlignment="1">
      <alignment horizontal="right"/>
    </xf>
    <xf numFmtId="7" fontId="39" fillId="23" borderId="54" xfId="73" applyNumberFormat="1" applyBorder="1" applyAlignment="1">
      <alignment horizontal="right"/>
    </xf>
    <xf numFmtId="7" fontId="39" fillId="23" borderId="59" xfId="73" applyNumberFormat="1" applyBorder="1" applyAlignment="1">
      <alignment horizontal="right"/>
    </xf>
    <xf numFmtId="0" fontId="39" fillId="23" borderId="60" xfId="73" applyBorder="1" applyAlignment="1">
      <alignment vertical="top"/>
    </xf>
    <xf numFmtId="0" fontId="39" fillId="23" borderId="13" xfId="73" applyBorder="1" applyAlignment="1">
      <alignment horizontal="center"/>
    </xf>
    <xf numFmtId="7" fontId="39" fillId="23" borderId="13" xfId="73" applyNumberFormat="1" applyBorder="1" applyAlignment="1">
      <alignment horizontal="right"/>
    </xf>
    <xf numFmtId="0" fontId="39" fillId="23" borderId="17" xfId="73" applyBorder="1" applyAlignment="1">
      <alignment horizontal="right"/>
    </xf>
    <xf numFmtId="0" fontId="39" fillId="23" borderId="0" xfId="73" applyAlignment="1">
      <alignment horizontal="right"/>
    </xf>
    <xf numFmtId="0" fontId="39" fillId="23" borderId="0" xfId="73" applyAlignment="1">
      <alignment horizontal="center"/>
    </xf>
    <xf numFmtId="0" fontId="39" fillId="23" borderId="31" xfId="73" applyBorder="1" applyAlignment="1">
      <alignment horizontal="center"/>
    </xf>
    <xf numFmtId="7" fontId="39" fillId="23" borderId="31" xfId="73" applyNumberFormat="1" applyBorder="1" applyAlignment="1">
      <alignment horizontal="right"/>
    </xf>
    <xf numFmtId="7" fontId="39" fillId="23" borderId="40" xfId="73" applyNumberFormat="1" applyBorder="1" applyAlignment="1">
      <alignment horizontal="right" vertical="center"/>
    </xf>
    <xf numFmtId="174" fontId="12" fillId="0" borderId="61" xfId="73" applyNumberFormat="1" applyFont="1" applyFill="1" applyBorder="1" applyAlignment="1">
      <alignment horizontal="left" vertical="top" wrapText="1"/>
    </xf>
    <xf numFmtId="165" fontId="12" fillId="0" borderId="61" xfId="73" applyNumberFormat="1" applyFont="1" applyFill="1" applyBorder="1" applyAlignment="1">
      <alignment horizontal="left" vertical="top" wrapText="1"/>
    </xf>
    <xf numFmtId="165" fontId="12" fillId="0" borderId="61" xfId="73" applyNumberFormat="1" applyFont="1" applyFill="1" applyBorder="1" applyAlignment="1">
      <alignment horizontal="center" vertical="top" wrapText="1"/>
    </xf>
    <xf numFmtId="0" fontId="12" fillId="0" borderId="61" xfId="73" applyFont="1" applyFill="1" applyBorder="1" applyAlignment="1">
      <alignment horizontal="center" vertical="top" wrapText="1"/>
    </xf>
    <xf numFmtId="1" fontId="12" fillId="0" borderId="61" xfId="73" applyNumberFormat="1" applyFont="1" applyFill="1" applyBorder="1" applyAlignment="1">
      <alignment horizontal="right" vertical="top"/>
    </xf>
    <xf numFmtId="176" fontId="12" fillId="0" borderId="61" xfId="73" applyNumberFormat="1" applyFont="1" applyFill="1" applyBorder="1" applyAlignment="1" applyProtection="1">
      <alignment vertical="top"/>
      <protection locked="0"/>
    </xf>
    <xf numFmtId="176" fontId="12" fillId="0" borderId="61" xfId="73" applyNumberFormat="1" applyFont="1" applyFill="1" applyBorder="1" applyAlignment="1">
      <alignment vertical="top"/>
    </xf>
    <xf numFmtId="0" fontId="39" fillId="23" borderId="41" xfId="73" applyBorder="1" applyAlignment="1">
      <alignment vertical="center"/>
    </xf>
    <xf numFmtId="7" fontId="39" fillId="23" borderId="52" xfId="73" applyNumberFormat="1" applyBorder="1" applyAlignment="1">
      <alignment horizontal="right" vertical="center"/>
    </xf>
    <xf numFmtId="174" fontId="12" fillId="0" borderId="62" xfId="73" applyNumberFormat="1" applyFont="1" applyFill="1" applyBorder="1" applyAlignment="1">
      <alignment horizontal="left" vertical="top" wrapText="1"/>
    </xf>
    <xf numFmtId="165" fontId="12" fillId="0" borderId="62" xfId="73" applyNumberFormat="1" applyFont="1" applyFill="1" applyBorder="1" applyAlignment="1">
      <alignment horizontal="left" vertical="top" wrapText="1"/>
    </xf>
    <xf numFmtId="165" fontId="12" fillId="0" borderId="62" xfId="73" applyNumberFormat="1" applyFont="1" applyFill="1" applyBorder="1" applyAlignment="1">
      <alignment horizontal="center" vertical="top" wrapText="1"/>
    </xf>
    <xf numFmtId="0" fontId="12" fillId="0" borderId="62" xfId="73" applyFont="1" applyFill="1" applyBorder="1" applyAlignment="1">
      <alignment horizontal="center" vertical="top" wrapText="1"/>
    </xf>
    <xf numFmtId="1" fontId="12" fillId="0" borderId="62" xfId="73" applyNumberFormat="1" applyFont="1" applyFill="1" applyBorder="1" applyAlignment="1">
      <alignment horizontal="right" vertical="top"/>
    </xf>
    <xf numFmtId="176" fontId="12" fillId="0" borderId="62" xfId="73" applyNumberFormat="1" applyFont="1" applyFill="1" applyBorder="1" applyAlignment="1" applyProtection="1">
      <alignment vertical="top"/>
      <protection locked="0"/>
    </xf>
    <xf numFmtId="176" fontId="12" fillId="0" borderId="62" xfId="73" applyNumberFormat="1" applyFont="1" applyFill="1" applyBorder="1" applyAlignment="1">
      <alignment vertical="top"/>
    </xf>
    <xf numFmtId="0" fontId="39" fillId="23" borderId="19" xfId="73" applyBorder="1" applyAlignment="1">
      <alignment vertical="center"/>
    </xf>
    <xf numFmtId="1" fontId="44" fillId="23" borderId="33" xfId="70" applyNumberFormat="1" applyFont="1" applyBorder="1" applyAlignment="1">
      <alignment horizontal="left" vertical="center" wrapText="1"/>
    </xf>
    <xf numFmtId="0" fontId="12" fillId="23" borderId="34" xfId="70" applyBorder="1" applyAlignment="1">
      <alignment vertical="center" wrapText="1"/>
    </xf>
    <xf numFmtId="0" fontId="12" fillId="23" borderId="35" xfId="70" applyBorder="1" applyAlignment="1">
      <alignment vertical="center" wrapText="1"/>
    </xf>
    <xf numFmtId="0" fontId="33" fillId="23" borderId="26" xfId="73" applyFont="1" applyBorder="1" applyAlignment="1">
      <alignment vertical="top"/>
    </xf>
    <xf numFmtId="0" fontId="39" fillId="23" borderId="27" xfId="73" applyBorder="1"/>
    <xf numFmtId="0" fontId="39" fillId="23" borderId="28" xfId="73" applyBorder="1"/>
    <xf numFmtId="1" fontId="44" fillId="23" borderId="25" xfId="73" applyNumberFormat="1" applyFont="1" applyBorder="1" applyAlignment="1">
      <alignment horizontal="left" vertical="center" wrapText="1"/>
    </xf>
    <xf numFmtId="0" fontId="39" fillId="23" borderId="0" xfId="73" applyAlignment="1">
      <alignment vertical="center" wrapText="1"/>
    </xf>
    <xf numFmtId="0" fontId="39" fillId="23" borderId="31" xfId="73" applyBorder="1" applyAlignment="1">
      <alignment vertical="center" wrapText="1"/>
    </xf>
    <xf numFmtId="1" fontId="44" fillId="23" borderId="33" xfId="73" applyNumberFormat="1" applyFont="1" applyBorder="1" applyAlignment="1">
      <alignment horizontal="left" vertical="center" wrapText="1"/>
    </xf>
    <xf numFmtId="0" fontId="39" fillId="23" borderId="34" xfId="73" applyBorder="1" applyAlignment="1">
      <alignment vertical="center" wrapText="1"/>
    </xf>
    <xf numFmtId="0" fontId="39" fillId="23" borderId="35" xfId="73" applyBorder="1" applyAlignment="1">
      <alignment vertical="center" wrapText="1"/>
    </xf>
    <xf numFmtId="1" fontId="44" fillId="23" borderId="26" xfId="73" applyNumberFormat="1" applyFont="1" applyBorder="1" applyAlignment="1">
      <alignment horizontal="left" vertical="center" wrapText="1"/>
    </xf>
    <xf numFmtId="0" fontId="39" fillId="23" borderId="27" xfId="73" applyBorder="1" applyAlignment="1">
      <alignment vertical="center" wrapText="1"/>
    </xf>
    <xf numFmtId="0" fontId="39" fillId="23" borderId="28" xfId="73" applyBorder="1" applyAlignment="1">
      <alignment vertical="center" wrapText="1"/>
    </xf>
    <xf numFmtId="0" fontId="33" fillId="23" borderId="26" xfId="73" applyFont="1" applyBorder="1" applyAlignment="1">
      <alignment vertical="top" wrapText="1"/>
    </xf>
    <xf numFmtId="0" fontId="39" fillId="23" borderId="27" xfId="73" applyBorder="1" applyAlignment="1">
      <alignment wrapText="1"/>
    </xf>
    <xf numFmtId="0" fontId="39" fillId="23" borderId="28" xfId="73" applyBorder="1" applyAlignment="1">
      <alignment wrapText="1"/>
    </xf>
    <xf numFmtId="1" fontId="44" fillId="23" borderId="25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31" xfId="70" applyBorder="1" applyAlignment="1">
      <alignment vertical="center" wrapText="1"/>
    </xf>
    <xf numFmtId="1" fontId="46" fillId="23" borderId="46" xfId="73" applyNumberFormat="1" applyFont="1" applyBorder="1" applyAlignment="1">
      <alignment horizontal="left" vertical="center" wrapText="1"/>
    </xf>
    <xf numFmtId="0" fontId="39" fillId="23" borderId="47" xfId="73" applyBorder="1" applyAlignment="1">
      <alignment vertical="center" wrapText="1"/>
    </xf>
    <xf numFmtId="0" fontId="39" fillId="23" borderId="48" xfId="73" applyBorder="1" applyAlignment="1">
      <alignment vertical="center" wrapText="1"/>
    </xf>
    <xf numFmtId="0" fontId="39" fillId="23" borderId="55" xfId="73" applyBorder="1"/>
    <xf numFmtId="0" fontId="39" fillId="23" borderId="56" xfId="73" applyBorder="1"/>
    <xf numFmtId="7" fontId="39" fillId="23" borderId="57" xfId="73" applyNumberFormat="1" applyBorder="1" applyAlignment="1">
      <alignment horizontal="center"/>
    </xf>
    <xf numFmtId="0" fontId="39" fillId="23" borderId="58" xfId="73" applyBorder="1"/>
    <xf numFmtId="0" fontId="33" fillId="23" borderId="43" xfId="73" applyFont="1" applyBorder="1" applyAlignment="1">
      <alignment vertical="center"/>
    </xf>
    <xf numFmtId="0" fontId="39" fillId="23" borderId="44" xfId="73" applyBorder="1" applyAlignment="1">
      <alignment vertical="center"/>
    </xf>
    <xf numFmtId="1" fontId="46" fillId="23" borderId="33" xfId="73" applyNumberFormat="1" applyFont="1" applyBorder="1" applyAlignment="1">
      <alignment horizontal="left" vertical="center" wrapText="1"/>
    </xf>
    <xf numFmtId="0" fontId="33" fillId="23" borderId="52" xfId="73" applyFont="1" applyBorder="1" applyAlignment="1">
      <alignment vertical="center" wrapText="1"/>
    </xf>
    <xf numFmtId="0" fontId="39" fillId="23" borderId="19" xfId="73" applyBorder="1" applyAlignment="1">
      <alignment vertical="center" wrapText="1"/>
    </xf>
    <xf numFmtId="0" fontId="39" fillId="23" borderId="20" xfId="73" applyBorder="1" applyAlignment="1">
      <alignment vertical="center" wrapText="1"/>
    </xf>
  </cellXfs>
  <cellStyles count="7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70" xr:uid="{00000000-0005-0000-0000-000036000000}"/>
    <cellStyle name="Normal 3 2" xfId="71" xr:uid="{00000000-0005-0000-0000-000037000000}"/>
    <cellStyle name="Normal 4" xfId="72" xr:uid="{239962EF-43CF-4B36-9850-DA4DA2FEFADD}"/>
    <cellStyle name="Normal 5" xfId="73" xr:uid="{B6FE039B-D37E-41F5-BEE9-7553C5C7A841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33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CS\Projects\TRN\60672138_22-RI-02\400_Technical\436_Tender%20Documents\Contract%202%20-%20302-2022\302-2022_Form%20B-Engineers%20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302-2022"/>
      <sheetName val="SAMPLE 1"/>
      <sheetName val="SAMPLE 2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E0C8-AEA5-4421-B7DF-EE69A22D4F5E}">
  <sheetPr>
    <tabColor theme="0"/>
    <pageSetUpPr autoPageBreaks="0"/>
  </sheetPr>
  <dimension ref="A1:N194"/>
  <sheetViews>
    <sheetView showZeros="0" tabSelected="1" showOutlineSymbols="0" view="pageBreakPreview" topLeftCell="B1" zoomScale="87" zoomScaleNormal="87" zoomScaleSheetLayoutView="87" workbookViewId="0">
      <selection activeCell="G10" sqref="G10"/>
    </sheetView>
  </sheetViews>
  <sheetFormatPr defaultColWidth="13.5703125" defaultRowHeight="15" x14ac:dyDescent="0.2"/>
  <cols>
    <col min="1" max="1" width="11.140625" style="167" hidden="1" customWidth="1"/>
    <col min="2" max="2" width="11.28515625" style="18" customWidth="1"/>
    <col min="3" max="3" width="47.28515625" style="13" customWidth="1"/>
    <col min="4" max="4" width="16.42578125" style="168" customWidth="1"/>
    <col min="5" max="5" width="8.7109375" style="13" customWidth="1"/>
    <col min="6" max="6" width="15.140625" style="13" customWidth="1"/>
    <col min="7" max="7" width="15.140625" style="167" customWidth="1"/>
    <col min="8" max="8" width="21.5703125" style="167" customWidth="1"/>
    <col min="9" max="9" width="15.5703125" style="13" hidden="1" customWidth="1"/>
    <col min="10" max="10" width="33.85546875" style="13" hidden="1" customWidth="1"/>
    <col min="11" max="14" width="0" style="13" hidden="1" customWidth="1"/>
    <col min="15" max="16384" width="13.5703125" style="13"/>
  </cols>
  <sheetData>
    <row r="1" spans="1:14" ht="15.75" x14ac:dyDescent="0.2">
      <c r="A1" s="10"/>
      <c r="B1" s="11" t="s">
        <v>278</v>
      </c>
      <c r="C1" s="12"/>
      <c r="D1" s="12"/>
      <c r="E1" s="12"/>
      <c r="F1" s="12"/>
      <c r="G1" s="10"/>
      <c r="H1" s="12"/>
    </row>
    <row r="2" spans="1:14" x14ac:dyDescent="0.2">
      <c r="A2" s="14"/>
      <c r="B2" s="15" t="s">
        <v>279</v>
      </c>
      <c r="C2" s="16"/>
      <c r="D2" s="16"/>
      <c r="E2" s="16"/>
      <c r="F2" s="16"/>
      <c r="G2" s="14"/>
      <c r="H2" s="16"/>
    </row>
    <row r="3" spans="1:14" x14ac:dyDescent="0.2">
      <c r="A3" s="17"/>
      <c r="B3" s="18" t="s">
        <v>280</v>
      </c>
      <c r="D3" s="13"/>
      <c r="G3" s="19"/>
      <c r="H3" s="20"/>
    </row>
    <row r="4" spans="1:14" x14ac:dyDescent="0.2">
      <c r="A4" s="21" t="s">
        <v>79</v>
      </c>
      <c r="B4" s="22" t="s">
        <v>58</v>
      </c>
      <c r="C4" s="23" t="s">
        <v>59</v>
      </c>
      <c r="D4" s="24" t="s">
        <v>281</v>
      </c>
      <c r="E4" s="25" t="s">
        <v>60</v>
      </c>
      <c r="F4" s="25" t="s">
        <v>282</v>
      </c>
      <c r="G4" s="26" t="s">
        <v>56</v>
      </c>
      <c r="H4" s="24" t="s">
        <v>61</v>
      </c>
    </row>
    <row r="5" spans="1:14" ht="15" customHeight="1" thickBot="1" x14ac:dyDescent="0.3">
      <c r="A5" s="27"/>
      <c r="B5" s="28"/>
      <c r="C5" s="29"/>
      <c r="D5" s="30" t="s">
        <v>283</v>
      </c>
      <c r="E5" s="31"/>
      <c r="F5" s="32" t="s">
        <v>284</v>
      </c>
      <c r="G5" s="33"/>
      <c r="H5" s="34"/>
      <c r="I5" s="6" t="s">
        <v>265</v>
      </c>
      <c r="J5" s="4" t="s">
        <v>266</v>
      </c>
      <c r="K5" s="7" t="s">
        <v>267</v>
      </c>
      <c r="L5" s="8" t="s">
        <v>268</v>
      </c>
      <c r="M5" s="9" t="s">
        <v>269</v>
      </c>
      <c r="N5" s="8" t="s">
        <v>270</v>
      </c>
    </row>
    <row r="6" spans="1:14" ht="11.25" customHeight="1" thickTop="1" thickBot="1" x14ac:dyDescent="0.25">
      <c r="A6" s="35"/>
      <c r="B6" s="110"/>
      <c r="F6" s="169"/>
      <c r="G6" s="170"/>
      <c r="H6" s="124"/>
      <c r="I6" s="5" t="str">
        <f t="shared" ref="I6:I69" ca="1" si="0">IF(CELL("protect",$G6)=1, "LOCKED", "")</f>
        <v>LOCKED</v>
      </c>
      <c r="J6" s="1" t="str">
        <f>CLEAN(CONCATENATE(TRIM($A6),TRIM($C6),IF(LEFT($D6)&lt;&gt;"E",TRIM($D6),),TRIM($E6)))</f>
        <v/>
      </c>
      <c r="K6" s="2" t="e">
        <f>MATCH(J6,#REF!,0)</f>
        <v>#REF!</v>
      </c>
      <c r="L6" s="3" t="str">
        <f t="shared" ref="L6:L69" ca="1" si="1">CELL("format",$F6)</f>
        <v>G</v>
      </c>
      <c r="M6" s="3" t="str">
        <f t="shared" ref="M6:M69" ca="1" si="2">CELL("format",$G6)</f>
        <v>C2</v>
      </c>
      <c r="N6" s="3" t="str">
        <f t="shared" ref="N6:N69" ca="1" si="3">CELL("format",$H6)</f>
        <v>G</v>
      </c>
    </row>
    <row r="7" spans="1:14" ht="30" customHeight="1" thickTop="1" x14ac:dyDescent="0.2">
      <c r="A7" s="35"/>
      <c r="B7" s="192" t="s">
        <v>285</v>
      </c>
      <c r="C7" s="193"/>
      <c r="D7" s="193"/>
      <c r="E7" s="193"/>
      <c r="F7" s="194"/>
      <c r="G7" s="36"/>
      <c r="H7" s="37"/>
      <c r="I7" s="5" t="str">
        <f t="shared" ca="1" si="0"/>
        <v>LOCKED</v>
      </c>
      <c r="J7" s="1" t="str">
        <f t="shared" ref="J7:J70" si="4">CLEAN(CONCATENATE(TRIM($A7),TRIM($C7),IF(LEFT($D7)&lt;&gt;"E",TRIM($D7),),TRIM($E7)))</f>
        <v/>
      </c>
      <c r="K7" s="2" t="e">
        <f>MATCH(J7,#REF!,0)</f>
        <v>#REF!</v>
      </c>
      <c r="L7" s="3" t="str">
        <f t="shared" ca="1" si="1"/>
        <v>G</v>
      </c>
      <c r="M7" s="3" t="str">
        <f t="shared" ca="1" si="2"/>
        <v>C2</v>
      </c>
      <c r="N7" s="3" t="str">
        <f t="shared" ca="1" si="3"/>
        <v>G</v>
      </c>
    </row>
    <row r="8" spans="1:14" s="41" customFormat="1" ht="36" customHeight="1" x14ac:dyDescent="0.2">
      <c r="A8" s="38"/>
      <c r="B8" s="39" t="s">
        <v>178</v>
      </c>
      <c r="C8" s="195" t="s">
        <v>286</v>
      </c>
      <c r="D8" s="196"/>
      <c r="E8" s="196"/>
      <c r="F8" s="197"/>
      <c r="G8" s="40"/>
      <c r="H8" s="40" t="s">
        <v>57</v>
      </c>
      <c r="I8" s="5" t="str">
        <f t="shared" ca="1" si="0"/>
        <v>LOCKED</v>
      </c>
      <c r="J8" s="1" t="str">
        <f t="shared" si="4"/>
        <v>CONCRETE RECONSTRUCTION: SASKATCHEWAN AVENUE FROM SHERWIN ROAD TO ST. JAMES STREET</v>
      </c>
      <c r="K8" s="2" t="e">
        <f>MATCH(J8,#REF!,0)</f>
        <v>#REF!</v>
      </c>
      <c r="L8" s="3" t="str">
        <f t="shared" ca="1" si="1"/>
        <v>G</v>
      </c>
      <c r="M8" s="3" t="str">
        <f t="shared" ca="1" si="2"/>
        <v>C2</v>
      </c>
      <c r="N8" s="3" t="str">
        <f t="shared" ca="1" si="3"/>
        <v>C2</v>
      </c>
    </row>
    <row r="9" spans="1:14" ht="36" customHeight="1" x14ac:dyDescent="0.2">
      <c r="A9" s="35"/>
      <c r="B9" s="42"/>
      <c r="C9" s="43" t="s">
        <v>74</v>
      </c>
      <c r="D9" s="44"/>
      <c r="E9" s="45" t="s">
        <v>57</v>
      </c>
      <c r="F9" s="45" t="s">
        <v>57</v>
      </c>
      <c r="G9" s="46" t="s">
        <v>57</v>
      </c>
      <c r="H9" s="46"/>
      <c r="I9" s="5" t="str">
        <f t="shared" ca="1" si="0"/>
        <v>LOCKED</v>
      </c>
      <c r="J9" s="1" t="str">
        <f t="shared" si="4"/>
        <v>EARTH AND BASE WORKS</v>
      </c>
      <c r="K9" s="2" t="e">
        <f>MATCH(J9,#REF!,0)</f>
        <v>#REF!</v>
      </c>
      <c r="L9" s="3" t="str">
        <f t="shared" ca="1" si="1"/>
        <v>G</v>
      </c>
      <c r="M9" s="3" t="str">
        <f t="shared" ca="1" si="2"/>
        <v>C2</v>
      </c>
      <c r="N9" s="3" t="str">
        <f t="shared" ca="1" si="3"/>
        <v>C2</v>
      </c>
    </row>
    <row r="10" spans="1:14" ht="36" customHeight="1" x14ac:dyDescent="0.2">
      <c r="A10" s="47" t="s">
        <v>156</v>
      </c>
      <c r="B10" s="48" t="s">
        <v>287</v>
      </c>
      <c r="C10" s="49" t="s">
        <v>29</v>
      </c>
      <c r="D10" s="50" t="s">
        <v>264</v>
      </c>
      <c r="E10" s="51" t="s">
        <v>63</v>
      </c>
      <c r="F10" s="52">
        <v>9300</v>
      </c>
      <c r="G10" s="53"/>
      <c r="H10" s="54">
        <f t="shared" ref="H10:H11" si="5">ROUND(G10*F10,2)</f>
        <v>0</v>
      </c>
      <c r="I10" s="5" t="str">
        <f t="shared" ca="1" si="0"/>
        <v/>
      </c>
      <c r="J10" s="1" t="str">
        <f t="shared" si="4"/>
        <v>A003ExcavationCW 3110-R21m³</v>
      </c>
      <c r="K10" s="2" t="e">
        <f>MATCH(J10,#REF!,0)</f>
        <v>#REF!</v>
      </c>
      <c r="L10" s="3" t="str">
        <f t="shared" ca="1" si="1"/>
        <v>F0</v>
      </c>
      <c r="M10" s="3" t="str">
        <f t="shared" ca="1" si="2"/>
        <v>C2</v>
      </c>
      <c r="N10" s="3" t="str">
        <f t="shared" ca="1" si="3"/>
        <v>C2</v>
      </c>
    </row>
    <row r="11" spans="1:14" ht="36" customHeight="1" x14ac:dyDescent="0.2">
      <c r="A11" s="55" t="s">
        <v>94</v>
      </c>
      <c r="B11" s="48" t="s">
        <v>68</v>
      </c>
      <c r="C11" s="49" t="s">
        <v>23</v>
      </c>
      <c r="D11" s="50" t="s">
        <v>264</v>
      </c>
      <c r="E11" s="51" t="s">
        <v>62</v>
      </c>
      <c r="F11" s="52">
        <v>11500</v>
      </c>
      <c r="G11" s="53"/>
      <c r="H11" s="54">
        <f t="shared" si="5"/>
        <v>0</v>
      </c>
      <c r="I11" s="5" t="str">
        <f t="shared" ca="1" si="0"/>
        <v/>
      </c>
      <c r="J11" s="1" t="str">
        <f t="shared" si="4"/>
        <v>A004Sub-Grade CompactionCW 3110-R21m²</v>
      </c>
      <c r="K11" s="2" t="e">
        <f>MATCH(J11,#REF!,0)</f>
        <v>#REF!</v>
      </c>
      <c r="L11" s="3" t="str">
        <f t="shared" ca="1" si="1"/>
        <v>F0</v>
      </c>
      <c r="M11" s="3" t="str">
        <f t="shared" ca="1" si="2"/>
        <v>C2</v>
      </c>
      <c r="N11" s="3" t="str">
        <f t="shared" ca="1" si="3"/>
        <v>C2</v>
      </c>
    </row>
    <row r="12" spans="1:14" ht="36" customHeight="1" x14ac:dyDescent="0.2">
      <c r="A12" s="55" t="s">
        <v>95</v>
      </c>
      <c r="B12" s="48" t="s">
        <v>26</v>
      </c>
      <c r="C12" s="49" t="s">
        <v>236</v>
      </c>
      <c r="D12" s="50" t="s">
        <v>264</v>
      </c>
      <c r="E12" s="51"/>
      <c r="F12" s="45" t="s">
        <v>57</v>
      </c>
      <c r="G12" s="46"/>
      <c r="H12" s="46"/>
      <c r="I12" s="5" t="str">
        <f t="shared" ca="1" si="0"/>
        <v>LOCKED</v>
      </c>
      <c r="J12" s="1" t="str">
        <f t="shared" si="4"/>
        <v>A007Supplying and Placing Sub-base MaterialCW 3110-R21</v>
      </c>
      <c r="K12" s="2" t="e">
        <f>MATCH(J12,#REF!,0)</f>
        <v>#REF!</v>
      </c>
      <c r="L12" s="3" t="str">
        <f t="shared" ca="1" si="1"/>
        <v>G</v>
      </c>
      <c r="M12" s="3" t="str">
        <f t="shared" ca="1" si="2"/>
        <v>C2</v>
      </c>
      <c r="N12" s="3" t="str">
        <f t="shared" ca="1" si="3"/>
        <v>C2</v>
      </c>
    </row>
    <row r="13" spans="1:14" ht="36" customHeight="1" x14ac:dyDescent="0.2">
      <c r="A13" s="55" t="s">
        <v>239</v>
      </c>
      <c r="B13" s="56" t="s">
        <v>122</v>
      </c>
      <c r="C13" s="49" t="s">
        <v>240</v>
      </c>
      <c r="D13" s="57" t="s">
        <v>57</v>
      </c>
      <c r="E13" s="51" t="s">
        <v>64</v>
      </c>
      <c r="F13" s="52">
        <v>8500</v>
      </c>
      <c r="G13" s="53"/>
      <c r="H13" s="54">
        <f t="shared" ref="H13" si="6">ROUND(G13*F13,2)</f>
        <v>0</v>
      </c>
      <c r="I13" s="5" t="str">
        <f t="shared" ca="1" si="0"/>
        <v/>
      </c>
      <c r="J13" s="1" t="str">
        <f t="shared" si="4"/>
        <v>A008A1100 mm Granular A Limestonetonne</v>
      </c>
      <c r="K13" s="2" t="e">
        <f>MATCH(J13,#REF!,0)</f>
        <v>#REF!</v>
      </c>
      <c r="L13" s="3" t="str">
        <f t="shared" ca="1" si="1"/>
        <v>F0</v>
      </c>
      <c r="M13" s="3" t="str">
        <f t="shared" ca="1" si="2"/>
        <v>C2</v>
      </c>
      <c r="N13" s="3" t="str">
        <f t="shared" ca="1" si="3"/>
        <v>C2</v>
      </c>
    </row>
    <row r="14" spans="1:14" ht="36" customHeight="1" x14ac:dyDescent="0.2">
      <c r="A14" s="55" t="s">
        <v>96</v>
      </c>
      <c r="B14" s="48" t="s">
        <v>27</v>
      </c>
      <c r="C14" s="49" t="s">
        <v>113</v>
      </c>
      <c r="D14" s="50" t="s">
        <v>264</v>
      </c>
      <c r="E14" s="51"/>
      <c r="F14" s="45" t="s">
        <v>57</v>
      </c>
      <c r="G14" s="46"/>
      <c r="H14" s="46"/>
      <c r="I14" s="5" t="str">
        <f t="shared" ca="1" si="0"/>
        <v>LOCKED</v>
      </c>
      <c r="J14" s="1" t="str">
        <f t="shared" si="4"/>
        <v>A010Supplying and Placing Base Course MaterialCW 3110-R21</v>
      </c>
      <c r="K14" s="2" t="e">
        <f>MATCH(J14,#REF!,0)</f>
        <v>#REF!</v>
      </c>
      <c r="L14" s="3" t="str">
        <f t="shared" ca="1" si="1"/>
        <v>G</v>
      </c>
      <c r="M14" s="3" t="str">
        <f t="shared" ca="1" si="2"/>
        <v>C2</v>
      </c>
      <c r="N14" s="3" t="str">
        <f t="shared" ca="1" si="3"/>
        <v>C2</v>
      </c>
    </row>
    <row r="15" spans="1:14" ht="48" customHeight="1" x14ac:dyDescent="0.2">
      <c r="A15" s="55" t="s">
        <v>241</v>
      </c>
      <c r="B15" s="56" t="s">
        <v>122</v>
      </c>
      <c r="C15" s="49" t="s">
        <v>242</v>
      </c>
      <c r="D15" s="57" t="s">
        <v>57</v>
      </c>
      <c r="E15" s="51" t="s">
        <v>63</v>
      </c>
      <c r="F15" s="52">
        <v>1300</v>
      </c>
      <c r="G15" s="53"/>
      <c r="H15" s="54">
        <f t="shared" ref="H15:H20" si="7">ROUND(G15*F15,2)</f>
        <v>0</v>
      </c>
      <c r="I15" s="5" t="str">
        <f t="shared" ca="1" si="0"/>
        <v/>
      </c>
      <c r="J15" s="1" t="str">
        <f t="shared" si="4"/>
        <v>A010A1Base Course Material - Granular A Limestonem³</v>
      </c>
      <c r="K15" s="2" t="e">
        <f>MATCH(J15,#REF!,0)</f>
        <v>#REF!</v>
      </c>
      <c r="L15" s="3" t="str">
        <f t="shared" ca="1" si="1"/>
        <v>F0</v>
      </c>
      <c r="M15" s="3" t="str">
        <f t="shared" ca="1" si="2"/>
        <v>C2</v>
      </c>
      <c r="N15" s="3" t="str">
        <f t="shared" ca="1" si="3"/>
        <v>C2</v>
      </c>
    </row>
    <row r="16" spans="1:14" ht="48" customHeight="1" x14ac:dyDescent="0.2">
      <c r="A16" s="47" t="s">
        <v>97</v>
      </c>
      <c r="B16" s="48" t="s">
        <v>41</v>
      </c>
      <c r="C16" s="49" t="s">
        <v>39</v>
      </c>
      <c r="D16" s="50" t="s">
        <v>264</v>
      </c>
      <c r="E16" s="51" t="s">
        <v>63</v>
      </c>
      <c r="F16" s="52">
        <v>130</v>
      </c>
      <c r="G16" s="53"/>
      <c r="H16" s="54">
        <f t="shared" si="7"/>
        <v>0</v>
      </c>
      <c r="I16" s="5" t="str">
        <f t="shared" ca="1" si="0"/>
        <v/>
      </c>
      <c r="J16" s="1" t="str">
        <f t="shared" si="4"/>
        <v>A011Asphalt Cuttings Base Course MaterialCW 3110-R21m³</v>
      </c>
      <c r="K16" s="2" t="e">
        <f>MATCH(J16,#REF!,0)</f>
        <v>#REF!</v>
      </c>
      <c r="L16" s="3" t="str">
        <f t="shared" ca="1" si="1"/>
        <v>F0</v>
      </c>
      <c r="M16" s="3" t="str">
        <f t="shared" ca="1" si="2"/>
        <v>C2</v>
      </c>
      <c r="N16" s="3" t="str">
        <f t="shared" ca="1" si="3"/>
        <v>C2</v>
      </c>
    </row>
    <row r="17" spans="1:14" ht="36" customHeight="1" x14ac:dyDescent="0.2">
      <c r="A17" s="47" t="s">
        <v>98</v>
      </c>
      <c r="B17" s="48" t="s">
        <v>288</v>
      </c>
      <c r="C17" s="49" t="s">
        <v>33</v>
      </c>
      <c r="D17" s="50" t="s">
        <v>264</v>
      </c>
      <c r="E17" s="51" t="s">
        <v>62</v>
      </c>
      <c r="F17" s="52">
        <v>7000</v>
      </c>
      <c r="G17" s="53"/>
      <c r="H17" s="54">
        <f t="shared" si="7"/>
        <v>0</v>
      </c>
      <c r="I17" s="5" t="str">
        <f t="shared" ca="1" si="0"/>
        <v/>
      </c>
      <c r="J17" s="1" t="str">
        <f t="shared" si="4"/>
        <v>A012Grading of BoulevardsCW 3110-R21m²</v>
      </c>
      <c r="K17" s="2" t="e">
        <f>MATCH(J17,#REF!,0)</f>
        <v>#REF!</v>
      </c>
      <c r="L17" s="3" t="str">
        <f t="shared" ca="1" si="1"/>
        <v>F0</v>
      </c>
      <c r="M17" s="3" t="str">
        <f t="shared" ca="1" si="2"/>
        <v>C2</v>
      </c>
      <c r="N17" s="3" t="str">
        <f t="shared" ca="1" si="3"/>
        <v>C2</v>
      </c>
    </row>
    <row r="18" spans="1:14" s="58" customFormat="1" ht="30" customHeight="1" x14ac:dyDescent="0.2">
      <c r="A18" s="55" t="s">
        <v>99</v>
      </c>
      <c r="B18" s="48" t="s">
        <v>28</v>
      </c>
      <c r="C18" s="49" t="s">
        <v>114</v>
      </c>
      <c r="D18" s="50" t="s">
        <v>264</v>
      </c>
      <c r="E18" s="51" t="s">
        <v>62</v>
      </c>
      <c r="F18" s="52">
        <v>200</v>
      </c>
      <c r="G18" s="53"/>
      <c r="H18" s="54">
        <f t="shared" si="7"/>
        <v>0</v>
      </c>
      <c r="I18" s="5" t="str">
        <f t="shared" ca="1" si="0"/>
        <v/>
      </c>
      <c r="J18" s="1" t="str">
        <f t="shared" si="4"/>
        <v>A013Ditch GradingCW 3110-R21m²</v>
      </c>
      <c r="K18" s="2" t="e">
        <f>MATCH(J18,#REF!,0)</f>
        <v>#REF!</v>
      </c>
      <c r="L18" s="3" t="str">
        <f t="shared" ca="1" si="1"/>
        <v>F0</v>
      </c>
      <c r="M18" s="3" t="str">
        <f t="shared" ca="1" si="2"/>
        <v>C2</v>
      </c>
      <c r="N18" s="3" t="str">
        <f t="shared" ca="1" si="3"/>
        <v>C2</v>
      </c>
    </row>
    <row r="19" spans="1:14" ht="36" customHeight="1" x14ac:dyDescent="0.2">
      <c r="A19" s="55" t="s">
        <v>100</v>
      </c>
      <c r="B19" s="48" t="s">
        <v>289</v>
      </c>
      <c r="C19" s="49" t="s">
        <v>243</v>
      </c>
      <c r="D19" s="50" t="s">
        <v>244</v>
      </c>
      <c r="E19" s="51"/>
      <c r="F19" s="45" t="s">
        <v>57</v>
      </c>
      <c r="G19" s="46"/>
      <c r="H19" s="46"/>
      <c r="I19" s="5" t="str">
        <f t="shared" ca="1" si="0"/>
        <v>LOCKED</v>
      </c>
      <c r="J19" s="1" t="str">
        <f t="shared" si="4"/>
        <v>A022Geotextile FabricCW 3130-R5</v>
      </c>
      <c r="K19" s="2" t="e">
        <f>MATCH(J19,#REF!,0)</f>
        <v>#REF!</v>
      </c>
      <c r="L19" s="3" t="str">
        <f t="shared" ca="1" si="1"/>
        <v>G</v>
      </c>
      <c r="M19" s="3" t="str">
        <f t="shared" ca="1" si="2"/>
        <v>C2</v>
      </c>
      <c r="N19" s="3" t="str">
        <f t="shared" ca="1" si="3"/>
        <v>C2</v>
      </c>
    </row>
    <row r="20" spans="1:14" ht="36" customHeight="1" x14ac:dyDescent="0.2">
      <c r="A20" s="55" t="s">
        <v>245</v>
      </c>
      <c r="B20" s="56" t="s">
        <v>122</v>
      </c>
      <c r="C20" s="49" t="s">
        <v>246</v>
      </c>
      <c r="D20" s="57" t="s">
        <v>57</v>
      </c>
      <c r="E20" s="51" t="s">
        <v>62</v>
      </c>
      <c r="F20" s="52">
        <v>11500</v>
      </c>
      <c r="G20" s="53"/>
      <c r="H20" s="54">
        <f t="shared" si="7"/>
        <v>0</v>
      </c>
      <c r="I20" s="5" t="str">
        <f t="shared" ca="1" si="0"/>
        <v/>
      </c>
      <c r="J20" s="1" t="str">
        <f t="shared" si="4"/>
        <v>A022A2Separation/Filtration Fabricm²</v>
      </c>
      <c r="K20" s="2" t="e">
        <f>MATCH(J20,#REF!,0)</f>
        <v>#REF!</v>
      </c>
      <c r="L20" s="3" t="str">
        <f t="shared" ca="1" si="1"/>
        <v>F0</v>
      </c>
      <c r="M20" s="3" t="str">
        <f t="shared" ca="1" si="2"/>
        <v>C2</v>
      </c>
      <c r="N20" s="3" t="str">
        <f t="shared" ca="1" si="3"/>
        <v>C2</v>
      </c>
    </row>
    <row r="21" spans="1:14" ht="36" customHeight="1" x14ac:dyDescent="0.2">
      <c r="A21" s="55" t="s">
        <v>247</v>
      </c>
      <c r="B21" s="48" t="s">
        <v>30</v>
      </c>
      <c r="C21" s="49" t="s">
        <v>193</v>
      </c>
      <c r="D21" s="57" t="s">
        <v>248</v>
      </c>
      <c r="E21" s="51"/>
      <c r="F21" s="45" t="s">
        <v>57</v>
      </c>
      <c r="G21" s="46"/>
      <c r="H21" s="46"/>
      <c r="I21" s="5" t="str">
        <f t="shared" ca="1" si="0"/>
        <v>LOCKED</v>
      </c>
      <c r="J21" s="1" t="str">
        <f t="shared" si="4"/>
        <v>A022A4Supply and Install GeogridCW 3135-R2</v>
      </c>
      <c r="K21" s="2" t="e">
        <f>MATCH(J21,#REF!,0)</f>
        <v>#REF!</v>
      </c>
      <c r="L21" s="3" t="str">
        <f t="shared" ca="1" si="1"/>
        <v>G</v>
      </c>
      <c r="M21" s="3" t="str">
        <f t="shared" ca="1" si="2"/>
        <v>C2</v>
      </c>
      <c r="N21" s="3" t="str">
        <f t="shared" ca="1" si="3"/>
        <v>C2</v>
      </c>
    </row>
    <row r="22" spans="1:14" ht="36" customHeight="1" x14ac:dyDescent="0.2">
      <c r="A22" s="55" t="s">
        <v>249</v>
      </c>
      <c r="B22" s="56" t="s">
        <v>122</v>
      </c>
      <c r="C22" s="49" t="s">
        <v>250</v>
      </c>
      <c r="D22" s="57" t="s">
        <v>57</v>
      </c>
      <c r="E22" s="51" t="s">
        <v>62</v>
      </c>
      <c r="F22" s="52">
        <v>11500</v>
      </c>
      <c r="G22" s="53"/>
      <c r="H22" s="54">
        <f>ROUND(G22*F22,2)</f>
        <v>0</v>
      </c>
      <c r="I22" s="5" t="str">
        <f t="shared" ca="1" si="0"/>
        <v/>
      </c>
      <c r="J22" s="1" t="str">
        <f t="shared" si="4"/>
        <v>A022A5Class A Geogridm²</v>
      </c>
      <c r="K22" s="2" t="e">
        <f>MATCH(J22,#REF!,0)</f>
        <v>#REF!</v>
      </c>
      <c r="L22" s="3" t="str">
        <f t="shared" ca="1" si="1"/>
        <v>F0</v>
      </c>
      <c r="M22" s="3" t="str">
        <f t="shared" ca="1" si="2"/>
        <v>C2</v>
      </c>
      <c r="N22" s="3" t="str">
        <f t="shared" ca="1" si="3"/>
        <v>C2</v>
      </c>
    </row>
    <row r="23" spans="1:14" ht="36" customHeight="1" x14ac:dyDescent="0.2">
      <c r="A23" s="35"/>
      <c r="B23" s="42"/>
      <c r="C23" s="59" t="s">
        <v>290</v>
      </c>
      <c r="D23" s="44"/>
      <c r="E23" s="60"/>
      <c r="F23" s="45" t="s">
        <v>57</v>
      </c>
      <c r="G23" s="46"/>
      <c r="H23" s="46"/>
      <c r="I23" s="5" t="str">
        <f t="shared" ca="1" si="0"/>
        <v>LOCKED</v>
      </c>
      <c r="J23" s="1" t="str">
        <f t="shared" si="4"/>
        <v>ROADWORKS - REMOVALS/RENEWALS</v>
      </c>
      <c r="K23" s="2" t="e">
        <f>MATCH(J23,#REF!,0)</f>
        <v>#REF!</v>
      </c>
      <c r="L23" s="3" t="str">
        <f t="shared" ca="1" si="1"/>
        <v>G</v>
      </c>
      <c r="M23" s="3" t="str">
        <f t="shared" ca="1" si="2"/>
        <v>C2</v>
      </c>
      <c r="N23" s="3" t="str">
        <f t="shared" ca="1" si="3"/>
        <v>C2</v>
      </c>
    </row>
    <row r="24" spans="1:14" ht="36" customHeight="1" x14ac:dyDescent="0.2">
      <c r="A24" s="61" t="s">
        <v>135</v>
      </c>
      <c r="B24" s="48" t="s">
        <v>291</v>
      </c>
      <c r="C24" s="49" t="s">
        <v>110</v>
      </c>
      <c r="D24" s="50" t="s">
        <v>264</v>
      </c>
      <c r="E24" s="51"/>
      <c r="F24" s="45" t="s">
        <v>57</v>
      </c>
      <c r="G24" s="46"/>
      <c r="H24" s="46"/>
      <c r="I24" s="5" t="str">
        <f t="shared" ca="1" si="0"/>
        <v>LOCKED</v>
      </c>
      <c r="J24" s="1" t="str">
        <f t="shared" si="4"/>
        <v>B001Pavement RemovalCW 3110-R21</v>
      </c>
      <c r="K24" s="2" t="e">
        <f>MATCH(J24,#REF!,0)</f>
        <v>#REF!</v>
      </c>
      <c r="L24" s="3" t="str">
        <f t="shared" ca="1" si="1"/>
        <v>G</v>
      </c>
      <c r="M24" s="3" t="str">
        <f t="shared" ca="1" si="2"/>
        <v>C2</v>
      </c>
      <c r="N24" s="3" t="str">
        <f t="shared" ca="1" si="3"/>
        <v>C2</v>
      </c>
    </row>
    <row r="25" spans="1:14" ht="36" customHeight="1" x14ac:dyDescent="0.2">
      <c r="A25" s="61" t="s">
        <v>157</v>
      </c>
      <c r="B25" s="56" t="s">
        <v>122</v>
      </c>
      <c r="C25" s="49" t="s">
        <v>111</v>
      </c>
      <c r="D25" s="57" t="s">
        <v>57</v>
      </c>
      <c r="E25" s="51" t="s">
        <v>62</v>
      </c>
      <c r="F25" s="52">
        <v>7700</v>
      </c>
      <c r="G25" s="53"/>
      <c r="H25" s="54">
        <f>ROUND(G25*F25,2)</f>
        <v>0</v>
      </c>
      <c r="I25" s="5" t="str">
        <f t="shared" ca="1" si="0"/>
        <v/>
      </c>
      <c r="J25" s="1" t="str">
        <f t="shared" si="4"/>
        <v>B002Concrete Pavementm²</v>
      </c>
      <c r="K25" s="2" t="e">
        <f>MATCH(J25,#REF!,0)</f>
        <v>#REF!</v>
      </c>
      <c r="L25" s="3" t="str">
        <f t="shared" ca="1" si="1"/>
        <v>F0</v>
      </c>
      <c r="M25" s="3" t="str">
        <f t="shared" ca="1" si="2"/>
        <v>C2</v>
      </c>
      <c r="N25" s="3" t="str">
        <f t="shared" ca="1" si="3"/>
        <v>C2</v>
      </c>
    </row>
    <row r="26" spans="1:14" ht="36" customHeight="1" x14ac:dyDescent="0.2">
      <c r="A26" s="61" t="s">
        <v>101</v>
      </c>
      <c r="B26" s="56" t="s">
        <v>123</v>
      </c>
      <c r="C26" s="49" t="s">
        <v>112</v>
      </c>
      <c r="D26" s="57" t="s">
        <v>57</v>
      </c>
      <c r="E26" s="51" t="s">
        <v>62</v>
      </c>
      <c r="F26" s="52">
        <v>925</v>
      </c>
      <c r="G26" s="53"/>
      <c r="H26" s="54">
        <f>ROUND(G26*F26,2)</f>
        <v>0</v>
      </c>
      <c r="I26" s="5" t="str">
        <f t="shared" ca="1" si="0"/>
        <v/>
      </c>
      <c r="J26" s="1" t="str">
        <f t="shared" si="4"/>
        <v>B003Asphalt Pavementm²</v>
      </c>
      <c r="K26" s="2" t="e">
        <f>MATCH(J26,#REF!,0)</f>
        <v>#REF!</v>
      </c>
      <c r="L26" s="3" t="str">
        <f t="shared" ca="1" si="1"/>
        <v>F0</v>
      </c>
      <c r="M26" s="3" t="str">
        <f t="shared" ca="1" si="2"/>
        <v>C2</v>
      </c>
      <c r="N26" s="3" t="str">
        <f t="shared" ca="1" si="3"/>
        <v>C2</v>
      </c>
    </row>
    <row r="27" spans="1:14" s="58" customFormat="1" ht="43.9" customHeight="1" x14ac:dyDescent="0.2">
      <c r="A27" s="61" t="s">
        <v>198</v>
      </c>
      <c r="B27" s="48" t="s">
        <v>31</v>
      </c>
      <c r="C27" s="49" t="s">
        <v>162</v>
      </c>
      <c r="D27" s="57" t="s">
        <v>292</v>
      </c>
      <c r="E27" s="51"/>
      <c r="F27" s="45" t="s">
        <v>57</v>
      </c>
      <c r="G27" s="46"/>
      <c r="H27" s="46"/>
      <c r="I27" s="5" t="str">
        <f t="shared" ca="1" si="0"/>
        <v>LOCKED</v>
      </c>
      <c r="J27" s="1" t="str">
        <f t="shared" si="4"/>
        <v>B047-24Partial Slab Patches - Early Opening (24 hour)CW 3230-R8, E14</v>
      </c>
      <c r="K27" s="2" t="e">
        <f>MATCH(J27,#REF!,0)</f>
        <v>#REF!</v>
      </c>
      <c r="L27" s="3" t="str">
        <f t="shared" ca="1" si="1"/>
        <v>G</v>
      </c>
      <c r="M27" s="3" t="str">
        <f t="shared" ca="1" si="2"/>
        <v>C2</v>
      </c>
      <c r="N27" s="3" t="str">
        <f t="shared" ca="1" si="3"/>
        <v>C2</v>
      </c>
    </row>
    <row r="28" spans="1:14" s="58" customFormat="1" ht="43.9" customHeight="1" x14ac:dyDescent="0.2">
      <c r="A28" s="61" t="s">
        <v>199</v>
      </c>
      <c r="B28" s="56" t="s">
        <v>122</v>
      </c>
      <c r="C28" s="49" t="s">
        <v>409</v>
      </c>
      <c r="D28" s="57" t="s">
        <v>57</v>
      </c>
      <c r="E28" s="51" t="s">
        <v>62</v>
      </c>
      <c r="F28" s="52">
        <v>40</v>
      </c>
      <c r="G28" s="53"/>
      <c r="H28" s="54">
        <f t="shared" ref="H28" si="8">ROUND(G28*F28,2)</f>
        <v>0</v>
      </c>
      <c r="I28" s="5" t="str">
        <f t="shared" ca="1" si="0"/>
        <v/>
      </c>
      <c r="J28" s="1" t="str">
        <f t="shared" si="4"/>
        <v>B051-24250 mm Type 3 Concrete Pavement (Type D)m²</v>
      </c>
      <c r="K28" s="2" t="e">
        <f>MATCH(J28,#REF!,0)</f>
        <v>#REF!</v>
      </c>
      <c r="L28" s="3" t="str">
        <f t="shared" ca="1" si="1"/>
        <v>F0</v>
      </c>
      <c r="M28" s="3" t="str">
        <f t="shared" ca="1" si="2"/>
        <v>C2</v>
      </c>
      <c r="N28" s="3" t="str">
        <f t="shared" ca="1" si="3"/>
        <v>C2</v>
      </c>
    </row>
    <row r="29" spans="1:14" ht="36" customHeight="1" x14ac:dyDescent="0.2">
      <c r="A29" s="61" t="s">
        <v>102</v>
      </c>
      <c r="B29" s="48" t="s">
        <v>32</v>
      </c>
      <c r="C29" s="49" t="s">
        <v>54</v>
      </c>
      <c r="D29" s="57" t="s">
        <v>293</v>
      </c>
      <c r="E29" s="51"/>
      <c r="F29" s="45" t="s">
        <v>57</v>
      </c>
      <c r="G29" s="46"/>
      <c r="H29" s="46"/>
      <c r="I29" s="5" t="str">
        <f t="shared" ca="1" si="0"/>
        <v>LOCKED</v>
      </c>
      <c r="J29" s="1" t="str">
        <f t="shared" si="4"/>
        <v>B094Drilled DowelsCW 3230-R8, E20</v>
      </c>
      <c r="K29" s="2" t="e">
        <f>MATCH(J29,#REF!,0)</f>
        <v>#REF!</v>
      </c>
      <c r="L29" s="3" t="str">
        <f t="shared" ca="1" si="1"/>
        <v>G</v>
      </c>
      <c r="M29" s="3" t="str">
        <f t="shared" ca="1" si="2"/>
        <v>C2</v>
      </c>
      <c r="N29" s="3" t="str">
        <f t="shared" ca="1" si="3"/>
        <v>C2</v>
      </c>
    </row>
    <row r="30" spans="1:14" s="70" customFormat="1" ht="36" customHeight="1" x14ac:dyDescent="0.2">
      <c r="A30" s="62" t="s">
        <v>103</v>
      </c>
      <c r="B30" s="63" t="s">
        <v>122</v>
      </c>
      <c r="C30" s="64" t="s">
        <v>72</v>
      </c>
      <c r="D30" s="65" t="s">
        <v>57</v>
      </c>
      <c r="E30" s="66" t="s">
        <v>65</v>
      </c>
      <c r="F30" s="67">
        <v>30</v>
      </c>
      <c r="G30" s="68"/>
      <c r="H30" s="69">
        <f>ROUND(G30*F30,2)</f>
        <v>0</v>
      </c>
      <c r="I30" s="5" t="str">
        <f t="shared" ca="1" si="0"/>
        <v/>
      </c>
      <c r="J30" s="1" t="str">
        <f t="shared" si="4"/>
        <v>B09519.1 mm Diametereach</v>
      </c>
      <c r="K30" s="2" t="e">
        <f>MATCH(J30,#REF!,0)</f>
        <v>#REF!</v>
      </c>
      <c r="L30" s="3" t="str">
        <f t="shared" ca="1" si="1"/>
        <v>F0</v>
      </c>
      <c r="M30" s="3" t="str">
        <f t="shared" ca="1" si="2"/>
        <v>C2</v>
      </c>
      <c r="N30" s="3" t="str">
        <f t="shared" ca="1" si="3"/>
        <v>C2</v>
      </c>
    </row>
    <row r="31" spans="1:14" ht="36" customHeight="1" x14ac:dyDescent="0.2">
      <c r="A31" s="61" t="s">
        <v>104</v>
      </c>
      <c r="B31" s="56" t="s">
        <v>123</v>
      </c>
      <c r="C31" s="49" t="s">
        <v>73</v>
      </c>
      <c r="D31" s="57" t="s">
        <v>57</v>
      </c>
      <c r="E31" s="51" t="s">
        <v>65</v>
      </c>
      <c r="F31" s="52">
        <v>675</v>
      </c>
      <c r="G31" s="53"/>
      <c r="H31" s="54">
        <f>ROUND(G31*F31,2)</f>
        <v>0</v>
      </c>
      <c r="I31" s="5" t="str">
        <f t="shared" ca="1" si="0"/>
        <v/>
      </c>
      <c r="J31" s="1" t="str">
        <f t="shared" si="4"/>
        <v>B09628.6 mm Diametereach</v>
      </c>
      <c r="K31" s="2" t="e">
        <f>MATCH(J31,#REF!,0)</f>
        <v>#REF!</v>
      </c>
      <c r="L31" s="3" t="str">
        <f t="shared" ca="1" si="1"/>
        <v>F0</v>
      </c>
      <c r="M31" s="3" t="str">
        <f t="shared" ca="1" si="2"/>
        <v>C2</v>
      </c>
      <c r="N31" s="3" t="str">
        <f t="shared" ca="1" si="3"/>
        <v>C2</v>
      </c>
    </row>
    <row r="32" spans="1:14" ht="36" customHeight="1" x14ac:dyDescent="0.2">
      <c r="A32" s="61" t="s">
        <v>105</v>
      </c>
      <c r="B32" s="48" t="s">
        <v>34</v>
      </c>
      <c r="C32" s="49" t="s">
        <v>55</v>
      </c>
      <c r="D32" s="57" t="s">
        <v>293</v>
      </c>
      <c r="E32" s="51"/>
      <c r="F32" s="45" t="s">
        <v>57</v>
      </c>
      <c r="G32" s="46"/>
      <c r="H32" s="46"/>
      <c r="I32" s="5" t="str">
        <f t="shared" ca="1" si="0"/>
        <v>LOCKED</v>
      </c>
      <c r="J32" s="1" t="str">
        <f t="shared" si="4"/>
        <v>B097Drilled Tie BarsCW 3230-R8, E20</v>
      </c>
      <c r="K32" s="2" t="e">
        <f>MATCH(J32,#REF!,0)</f>
        <v>#REF!</v>
      </c>
      <c r="L32" s="3" t="str">
        <f t="shared" ca="1" si="1"/>
        <v>G</v>
      </c>
      <c r="M32" s="3" t="str">
        <f t="shared" ca="1" si="2"/>
        <v>C2</v>
      </c>
      <c r="N32" s="3" t="str">
        <f t="shared" ca="1" si="3"/>
        <v>C2</v>
      </c>
    </row>
    <row r="33" spans="1:14" ht="36" customHeight="1" x14ac:dyDescent="0.2">
      <c r="A33" s="71" t="s">
        <v>217</v>
      </c>
      <c r="B33" s="72" t="s">
        <v>122</v>
      </c>
      <c r="C33" s="73" t="s">
        <v>218</v>
      </c>
      <c r="D33" s="74" t="s">
        <v>57</v>
      </c>
      <c r="E33" s="72" t="s">
        <v>65</v>
      </c>
      <c r="F33" s="52">
        <v>100</v>
      </c>
      <c r="G33" s="53"/>
      <c r="H33" s="54">
        <f>ROUND(G33*F33,2)</f>
        <v>0</v>
      </c>
      <c r="I33" s="5" t="str">
        <f t="shared" ca="1" si="0"/>
        <v/>
      </c>
      <c r="J33" s="1" t="str">
        <f t="shared" si="4"/>
        <v>B097A15 M Deformed Tie Bareach</v>
      </c>
      <c r="K33" s="2" t="e">
        <f>MATCH(J33,#REF!,0)</f>
        <v>#REF!</v>
      </c>
      <c r="L33" s="3" t="str">
        <f t="shared" ca="1" si="1"/>
        <v>F0</v>
      </c>
      <c r="M33" s="3" t="str">
        <f t="shared" ca="1" si="2"/>
        <v>C2</v>
      </c>
      <c r="N33" s="3" t="str">
        <f t="shared" ca="1" si="3"/>
        <v>C2</v>
      </c>
    </row>
    <row r="34" spans="1:14" ht="36" customHeight="1" x14ac:dyDescent="0.2">
      <c r="A34" s="61" t="s">
        <v>106</v>
      </c>
      <c r="B34" s="56" t="s">
        <v>123</v>
      </c>
      <c r="C34" s="49" t="s">
        <v>70</v>
      </c>
      <c r="D34" s="57" t="s">
        <v>57</v>
      </c>
      <c r="E34" s="51" t="s">
        <v>65</v>
      </c>
      <c r="F34" s="52">
        <v>200</v>
      </c>
      <c r="G34" s="53"/>
      <c r="H34" s="54">
        <f>ROUND(G34*F34,2)</f>
        <v>0</v>
      </c>
      <c r="I34" s="5" t="str">
        <f t="shared" ca="1" si="0"/>
        <v/>
      </c>
      <c r="J34" s="1" t="str">
        <f t="shared" si="4"/>
        <v>B09820 M Deformed Tie Bareach</v>
      </c>
      <c r="K34" s="2" t="e">
        <f>MATCH(J34,#REF!,0)</f>
        <v>#REF!</v>
      </c>
      <c r="L34" s="3" t="str">
        <f t="shared" ca="1" si="1"/>
        <v>F0</v>
      </c>
      <c r="M34" s="3" t="str">
        <f t="shared" ca="1" si="2"/>
        <v>C2</v>
      </c>
      <c r="N34" s="3" t="str">
        <f t="shared" ca="1" si="3"/>
        <v>C2</v>
      </c>
    </row>
    <row r="35" spans="1:14" ht="36" customHeight="1" x14ac:dyDescent="0.2">
      <c r="A35" s="61" t="s">
        <v>159</v>
      </c>
      <c r="B35" s="56" t="s">
        <v>124</v>
      </c>
      <c r="C35" s="49" t="s">
        <v>71</v>
      </c>
      <c r="D35" s="57" t="s">
        <v>57</v>
      </c>
      <c r="E35" s="51" t="s">
        <v>65</v>
      </c>
      <c r="F35" s="52">
        <v>125</v>
      </c>
      <c r="G35" s="53"/>
      <c r="H35" s="54">
        <f>ROUND(G35*F35,2)</f>
        <v>0</v>
      </c>
      <c r="I35" s="5" t="str">
        <f t="shared" ca="1" si="0"/>
        <v/>
      </c>
      <c r="J35" s="1" t="str">
        <f t="shared" si="4"/>
        <v>B09925 M Deformed Tie Bareach</v>
      </c>
      <c r="K35" s="2" t="e">
        <f>MATCH(J35,#REF!,0)</f>
        <v>#REF!</v>
      </c>
      <c r="L35" s="3" t="str">
        <f t="shared" ca="1" si="1"/>
        <v>F0</v>
      </c>
      <c r="M35" s="3" t="str">
        <f t="shared" ca="1" si="2"/>
        <v>C2</v>
      </c>
      <c r="N35" s="3" t="str">
        <f t="shared" ca="1" si="3"/>
        <v>C2</v>
      </c>
    </row>
    <row r="36" spans="1:14" ht="36" customHeight="1" x14ac:dyDescent="0.2">
      <c r="A36" s="61" t="s">
        <v>200</v>
      </c>
      <c r="B36" s="48" t="s">
        <v>35</v>
      </c>
      <c r="C36" s="49" t="s">
        <v>115</v>
      </c>
      <c r="D36" s="57" t="s">
        <v>1</v>
      </c>
      <c r="E36" s="51"/>
      <c r="F36" s="45" t="s">
        <v>57</v>
      </c>
      <c r="G36" s="46"/>
      <c r="H36" s="46"/>
      <c r="I36" s="5" t="str">
        <f t="shared" ca="1" si="0"/>
        <v>LOCKED</v>
      </c>
      <c r="J36" s="1" t="str">
        <f t="shared" si="4"/>
        <v>B100rMiscellaneous Concrete Slab RemovalCW 3235-R9</v>
      </c>
      <c r="K36" s="2" t="e">
        <f>MATCH(J36,#REF!,0)</f>
        <v>#REF!</v>
      </c>
      <c r="L36" s="3" t="str">
        <f t="shared" ca="1" si="1"/>
        <v>G</v>
      </c>
      <c r="M36" s="3" t="str">
        <f t="shared" ca="1" si="2"/>
        <v>C2</v>
      </c>
      <c r="N36" s="3" t="str">
        <f t="shared" ca="1" si="3"/>
        <v>C2</v>
      </c>
    </row>
    <row r="37" spans="1:14" s="58" customFormat="1" ht="30" customHeight="1" x14ac:dyDescent="0.2">
      <c r="A37" s="75" t="s">
        <v>201</v>
      </c>
      <c r="B37" s="76" t="s">
        <v>122</v>
      </c>
      <c r="C37" s="77" t="s">
        <v>116</v>
      </c>
      <c r="D37" s="78" t="s">
        <v>57</v>
      </c>
      <c r="E37" s="79" t="s">
        <v>62</v>
      </c>
      <c r="F37" s="80">
        <v>25</v>
      </c>
      <c r="G37" s="81"/>
      <c r="H37" s="82">
        <f t="shared" ref="H37:H39" si="9">ROUND(G37*F37,2)</f>
        <v>0</v>
      </c>
      <c r="I37" s="5" t="str">
        <f t="shared" ca="1" si="0"/>
        <v/>
      </c>
      <c r="J37" s="1" t="str">
        <f t="shared" si="4"/>
        <v>B101rMedian Slabm²</v>
      </c>
      <c r="K37" s="2" t="e">
        <f>MATCH(J37,#REF!,0)</f>
        <v>#REF!</v>
      </c>
      <c r="L37" s="3" t="str">
        <f t="shared" ca="1" si="1"/>
        <v>F0</v>
      </c>
      <c r="M37" s="3" t="str">
        <f t="shared" ca="1" si="2"/>
        <v>C2</v>
      </c>
      <c r="N37" s="3" t="str">
        <f t="shared" ca="1" si="3"/>
        <v>C2</v>
      </c>
    </row>
    <row r="38" spans="1:14" ht="36" customHeight="1" x14ac:dyDescent="0.2">
      <c r="A38" s="61" t="s">
        <v>202</v>
      </c>
      <c r="B38" s="56" t="s">
        <v>123</v>
      </c>
      <c r="C38" s="49" t="s">
        <v>2</v>
      </c>
      <c r="D38" s="57" t="s">
        <v>57</v>
      </c>
      <c r="E38" s="51" t="s">
        <v>62</v>
      </c>
      <c r="F38" s="52">
        <v>110</v>
      </c>
      <c r="G38" s="53"/>
      <c r="H38" s="54">
        <f t="shared" si="9"/>
        <v>0</v>
      </c>
      <c r="I38" s="5" t="str">
        <f t="shared" ca="1" si="0"/>
        <v/>
      </c>
      <c r="J38" s="1" t="str">
        <f t="shared" si="4"/>
        <v>B104r100 mm Sidewalkm²</v>
      </c>
      <c r="K38" s="2" t="e">
        <f>MATCH(J38,#REF!,0)</f>
        <v>#REF!</v>
      </c>
      <c r="L38" s="3" t="str">
        <f t="shared" ca="1" si="1"/>
        <v>F0</v>
      </c>
      <c r="M38" s="3" t="str">
        <f t="shared" ca="1" si="2"/>
        <v>C2</v>
      </c>
      <c r="N38" s="3" t="str">
        <f t="shared" ca="1" si="3"/>
        <v>C2</v>
      </c>
    </row>
    <row r="39" spans="1:14" ht="36" customHeight="1" x14ac:dyDescent="0.2">
      <c r="A39" s="61" t="s">
        <v>203</v>
      </c>
      <c r="B39" s="56" t="s">
        <v>124</v>
      </c>
      <c r="C39" s="49" t="s">
        <v>117</v>
      </c>
      <c r="D39" s="57" t="s">
        <v>57</v>
      </c>
      <c r="E39" s="51" t="s">
        <v>62</v>
      </c>
      <c r="F39" s="52">
        <v>10</v>
      </c>
      <c r="G39" s="53"/>
      <c r="H39" s="54">
        <f t="shared" si="9"/>
        <v>0</v>
      </c>
      <c r="I39" s="5" t="str">
        <f t="shared" ca="1" si="0"/>
        <v/>
      </c>
      <c r="J39" s="1" t="str">
        <f t="shared" si="4"/>
        <v>B105rBullnosem²</v>
      </c>
      <c r="K39" s="2" t="e">
        <f>MATCH(J39,#REF!,0)</f>
        <v>#REF!</v>
      </c>
      <c r="L39" s="3" t="str">
        <f t="shared" ca="1" si="1"/>
        <v>F0</v>
      </c>
      <c r="M39" s="3" t="str">
        <f t="shared" ca="1" si="2"/>
        <v>C2</v>
      </c>
      <c r="N39" s="3" t="str">
        <f t="shared" ca="1" si="3"/>
        <v>C2</v>
      </c>
    </row>
    <row r="40" spans="1:14" ht="36" customHeight="1" x14ac:dyDescent="0.2">
      <c r="A40" s="61" t="s">
        <v>204</v>
      </c>
      <c r="B40" s="48" t="s">
        <v>36</v>
      </c>
      <c r="C40" s="49" t="s">
        <v>118</v>
      </c>
      <c r="D40" s="57" t="s">
        <v>294</v>
      </c>
      <c r="E40" s="51"/>
      <c r="F40" s="45" t="s">
        <v>57</v>
      </c>
      <c r="G40" s="46"/>
      <c r="H40" s="46"/>
      <c r="I40" s="5" t="str">
        <f t="shared" ca="1" si="0"/>
        <v>LOCKED</v>
      </c>
      <c r="J40" s="1" t="str">
        <f t="shared" si="4"/>
        <v>B114rlMiscellaneous Concrete Slab RenewalCW 3235-R9, E14</v>
      </c>
      <c r="K40" s="2" t="e">
        <f>MATCH(J40,#REF!,0)</f>
        <v>#REF!</v>
      </c>
      <c r="L40" s="3" t="str">
        <f t="shared" ca="1" si="1"/>
        <v>G</v>
      </c>
      <c r="M40" s="3" t="str">
        <f t="shared" ca="1" si="2"/>
        <v>C2</v>
      </c>
      <c r="N40" s="3" t="str">
        <f t="shared" ca="1" si="3"/>
        <v>C2</v>
      </c>
    </row>
    <row r="41" spans="1:14" ht="36" customHeight="1" x14ac:dyDescent="0.2">
      <c r="A41" s="61" t="s">
        <v>205</v>
      </c>
      <c r="B41" s="56" t="s">
        <v>122</v>
      </c>
      <c r="C41" s="49" t="s">
        <v>295</v>
      </c>
      <c r="D41" s="57" t="s">
        <v>119</v>
      </c>
      <c r="E41" s="51" t="s">
        <v>62</v>
      </c>
      <c r="F41" s="52">
        <v>45</v>
      </c>
      <c r="G41" s="53"/>
      <c r="H41" s="54">
        <f>ROUND(G41*F41,2)</f>
        <v>0</v>
      </c>
      <c r="I41" s="5" t="str">
        <f t="shared" ca="1" si="0"/>
        <v/>
      </c>
      <c r="J41" s="1" t="str">
        <f t="shared" si="4"/>
        <v>B116rlType 2 Concrete Monolithic Median SlabSD-226Am²</v>
      </c>
      <c r="K41" s="2" t="e">
        <f>MATCH(J41,#REF!,0)</f>
        <v>#REF!</v>
      </c>
      <c r="L41" s="3" t="str">
        <f t="shared" ca="1" si="1"/>
        <v>F0</v>
      </c>
      <c r="M41" s="3" t="str">
        <f t="shared" ca="1" si="2"/>
        <v>C2</v>
      </c>
      <c r="N41" s="3" t="str">
        <f t="shared" ca="1" si="3"/>
        <v>C2</v>
      </c>
    </row>
    <row r="42" spans="1:14" ht="36" customHeight="1" x14ac:dyDescent="0.2">
      <c r="A42" s="61" t="s">
        <v>206</v>
      </c>
      <c r="B42" s="56" t="s">
        <v>123</v>
      </c>
      <c r="C42" s="49" t="s">
        <v>296</v>
      </c>
      <c r="D42" s="57" t="s">
        <v>177</v>
      </c>
      <c r="E42" s="51" t="s">
        <v>62</v>
      </c>
      <c r="F42" s="52">
        <v>5</v>
      </c>
      <c r="G42" s="53"/>
      <c r="H42" s="54">
        <f t="shared" ref="H42" si="10">ROUND(G42*F42,2)</f>
        <v>0</v>
      </c>
      <c r="I42" s="5" t="str">
        <f t="shared" ca="1" si="0"/>
        <v/>
      </c>
      <c r="J42" s="1" t="str">
        <f t="shared" si="4"/>
        <v>B122rlType 2 Concrete BullnoseSD-227Cm²</v>
      </c>
      <c r="K42" s="2" t="e">
        <f>MATCH(J42,#REF!,0)</f>
        <v>#REF!</v>
      </c>
      <c r="L42" s="3" t="str">
        <f t="shared" ca="1" si="1"/>
        <v>F0</v>
      </c>
      <c r="M42" s="3" t="str">
        <f t="shared" ca="1" si="2"/>
        <v>C2</v>
      </c>
      <c r="N42" s="3" t="str">
        <f t="shared" ca="1" si="3"/>
        <v>C2</v>
      </c>
    </row>
    <row r="43" spans="1:14" s="58" customFormat="1" ht="30" customHeight="1" x14ac:dyDescent="0.2">
      <c r="A43" s="61" t="s">
        <v>207</v>
      </c>
      <c r="B43" s="48" t="s">
        <v>37</v>
      </c>
      <c r="C43" s="49" t="s">
        <v>120</v>
      </c>
      <c r="D43" s="57" t="s">
        <v>214</v>
      </c>
      <c r="E43" s="51"/>
      <c r="F43" s="45" t="s">
        <v>57</v>
      </c>
      <c r="G43" s="46"/>
      <c r="H43" s="46"/>
      <c r="I43" s="5" t="str">
        <f t="shared" ca="1" si="0"/>
        <v>LOCKED</v>
      </c>
      <c r="J43" s="1" t="str">
        <f t="shared" si="4"/>
        <v>B126rConcrete Curb RemovalCW 3240-R10</v>
      </c>
      <c r="K43" s="2" t="e">
        <f>MATCH(J43,#REF!,0)</f>
        <v>#REF!</v>
      </c>
      <c r="L43" s="3" t="str">
        <f t="shared" ca="1" si="1"/>
        <v>G</v>
      </c>
      <c r="M43" s="3" t="str">
        <f t="shared" ca="1" si="2"/>
        <v>C2</v>
      </c>
      <c r="N43" s="3" t="str">
        <f t="shared" ca="1" si="3"/>
        <v>C2</v>
      </c>
    </row>
    <row r="44" spans="1:14" s="83" customFormat="1" ht="30" customHeight="1" x14ac:dyDescent="0.2">
      <c r="A44" s="61" t="s">
        <v>251</v>
      </c>
      <c r="B44" s="56" t="s">
        <v>122</v>
      </c>
      <c r="C44" s="49" t="s">
        <v>223</v>
      </c>
      <c r="D44" s="57"/>
      <c r="E44" s="51" t="s">
        <v>66</v>
      </c>
      <c r="F44" s="52">
        <v>115</v>
      </c>
      <c r="G44" s="53"/>
      <c r="H44" s="54">
        <f t="shared" ref="H44" si="11">ROUND(G44*F44,2)</f>
        <v>0</v>
      </c>
      <c r="I44" s="5" t="str">
        <f t="shared" ca="1" si="0"/>
        <v/>
      </c>
      <c r="J44" s="1" t="str">
        <f t="shared" si="4"/>
        <v>B134rASplash Strip Monolithicm</v>
      </c>
      <c r="K44" s="2" t="e">
        <f>MATCH(J44,#REF!,0)</f>
        <v>#REF!</v>
      </c>
      <c r="L44" s="3" t="str">
        <f t="shared" ca="1" si="1"/>
        <v>F0</v>
      </c>
      <c r="M44" s="3" t="str">
        <f t="shared" ca="1" si="2"/>
        <v>C2</v>
      </c>
      <c r="N44" s="3" t="str">
        <f t="shared" ca="1" si="3"/>
        <v>C2</v>
      </c>
    </row>
    <row r="45" spans="1:14" ht="36" customHeight="1" x14ac:dyDescent="0.2">
      <c r="A45" s="61" t="s">
        <v>208</v>
      </c>
      <c r="B45" s="48" t="s">
        <v>38</v>
      </c>
      <c r="C45" s="49" t="s">
        <v>53</v>
      </c>
      <c r="D45" s="57" t="s">
        <v>297</v>
      </c>
      <c r="E45" s="51"/>
      <c r="F45" s="45" t="s">
        <v>57</v>
      </c>
      <c r="G45" s="46"/>
      <c r="H45" s="46"/>
      <c r="I45" s="5" t="str">
        <f t="shared" ca="1" si="0"/>
        <v>LOCKED</v>
      </c>
      <c r="J45" s="1" t="str">
        <f t="shared" si="4"/>
        <v>B154rlConcrete Curb RenewalCW 3240-R10, E14</v>
      </c>
      <c r="K45" s="2" t="e">
        <f>MATCH(J45,#REF!,0)</f>
        <v>#REF!</v>
      </c>
      <c r="L45" s="3" t="str">
        <f t="shared" ca="1" si="1"/>
        <v>G</v>
      </c>
      <c r="M45" s="3" t="str">
        <f t="shared" ca="1" si="2"/>
        <v>C2</v>
      </c>
      <c r="N45" s="3" t="str">
        <f t="shared" ca="1" si="3"/>
        <v>C2</v>
      </c>
    </row>
    <row r="46" spans="1:14" ht="48" customHeight="1" x14ac:dyDescent="0.2">
      <c r="A46" s="61" t="s">
        <v>252</v>
      </c>
      <c r="B46" s="56" t="s">
        <v>122</v>
      </c>
      <c r="C46" s="49" t="s">
        <v>298</v>
      </c>
      <c r="D46" s="57" t="s">
        <v>188</v>
      </c>
      <c r="E46" s="51"/>
      <c r="F46" s="45" t="s">
        <v>57</v>
      </c>
      <c r="G46" s="46"/>
      <c r="H46" s="46"/>
      <c r="I46" s="5" t="str">
        <f t="shared" ca="1" si="0"/>
        <v>LOCKED</v>
      </c>
      <c r="J46" s="1" t="str">
        <f t="shared" si="4"/>
        <v>B155rlAType 2 Concrete Barrier (150 mm reveal ht, Dowelled)SD-205,SD-206A</v>
      </c>
      <c r="K46" s="2" t="e">
        <f>MATCH(J46,#REF!,0)</f>
        <v>#REF!</v>
      </c>
      <c r="L46" s="3" t="str">
        <f t="shared" ca="1" si="1"/>
        <v>G</v>
      </c>
      <c r="M46" s="3" t="str">
        <f t="shared" ca="1" si="2"/>
        <v>C2</v>
      </c>
      <c r="N46" s="3" t="str">
        <f t="shared" ca="1" si="3"/>
        <v>C2</v>
      </c>
    </row>
    <row r="47" spans="1:14" s="58" customFormat="1" ht="30" customHeight="1" x14ac:dyDescent="0.2">
      <c r="A47" s="61" t="s">
        <v>410</v>
      </c>
      <c r="B47" s="84" t="s">
        <v>185</v>
      </c>
      <c r="C47" s="85" t="s">
        <v>189</v>
      </c>
      <c r="D47" s="57"/>
      <c r="E47" s="86" t="s">
        <v>66</v>
      </c>
      <c r="F47" s="52">
        <v>20</v>
      </c>
      <c r="G47" s="53"/>
      <c r="H47" s="87">
        <f>ROUND(G47*F47,2)</f>
        <v>0</v>
      </c>
      <c r="I47" s="5" t="str">
        <f t="shared" ca="1" si="0"/>
        <v/>
      </c>
      <c r="J47" s="1" t="str">
        <f t="shared" si="4"/>
        <v>B155rlA1Less than 3 mm</v>
      </c>
      <c r="K47" s="2" t="e">
        <f>MATCH(J47,#REF!,0)</f>
        <v>#REF!</v>
      </c>
      <c r="L47" s="3" t="str">
        <f t="shared" ca="1" si="1"/>
        <v>F0</v>
      </c>
      <c r="M47" s="3" t="str">
        <f t="shared" ca="1" si="2"/>
        <v>C2</v>
      </c>
      <c r="N47" s="3" t="str">
        <f t="shared" ca="1" si="3"/>
        <v>C2</v>
      </c>
    </row>
    <row r="48" spans="1:14" ht="36" customHeight="1" x14ac:dyDescent="0.2">
      <c r="A48" s="61" t="s">
        <v>411</v>
      </c>
      <c r="B48" s="84" t="s">
        <v>186</v>
      </c>
      <c r="C48" s="85" t="s">
        <v>190</v>
      </c>
      <c r="D48" s="57"/>
      <c r="E48" s="86" t="s">
        <v>66</v>
      </c>
      <c r="F48" s="52">
        <v>5</v>
      </c>
      <c r="G48" s="53"/>
      <c r="H48" s="87">
        <f>ROUND(G48*F48,2)</f>
        <v>0</v>
      </c>
      <c r="I48" s="5" t="str">
        <f t="shared" ca="1" si="0"/>
        <v/>
      </c>
      <c r="J48" s="1" t="str">
        <f t="shared" si="4"/>
        <v>B155rlA23 m to 30 mm</v>
      </c>
      <c r="K48" s="2" t="e">
        <f>MATCH(J48,#REF!,0)</f>
        <v>#REF!</v>
      </c>
      <c r="L48" s="3" t="str">
        <f t="shared" ca="1" si="1"/>
        <v>F0</v>
      </c>
      <c r="M48" s="3" t="str">
        <f t="shared" ca="1" si="2"/>
        <v>C2</v>
      </c>
      <c r="N48" s="3" t="str">
        <f t="shared" ca="1" si="3"/>
        <v>C2</v>
      </c>
    </row>
    <row r="49" spans="1:14" ht="36" customHeight="1" x14ac:dyDescent="0.2">
      <c r="A49" s="61" t="s">
        <v>164</v>
      </c>
      <c r="B49" s="48" t="s">
        <v>107</v>
      </c>
      <c r="C49" s="49" t="s">
        <v>130</v>
      </c>
      <c r="D49" s="57" t="s">
        <v>253</v>
      </c>
      <c r="E49" s="88"/>
      <c r="F49" s="45" t="s">
        <v>57</v>
      </c>
      <c r="G49" s="46"/>
      <c r="H49" s="46"/>
      <c r="I49" s="5" t="str">
        <f t="shared" ca="1" si="0"/>
        <v>LOCKED</v>
      </c>
      <c r="J49" s="1" t="str">
        <f t="shared" si="4"/>
        <v>B190Construction of Asphaltic Concrete OverlayCW 3410-R12</v>
      </c>
      <c r="K49" s="2" t="e">
        <f>MATCH(J49,#REF!,0)</f>
        <v>#REF!</v>
      </c>
      <c r="L49" s="3" t="str">
        <f t="shared" ca="1" si="1"/>
        <v>G</v>
      </c>
      <c r="M49" s="3" t="str">
        <f t="shared" ca="1" si="2"/>
        <v>C2</v>
      </c>
      <c r="N49" s="3" t="str">
        <f t="shared" ca="1" si="3"/>
        <v>C2</v>
      </c>
    </row>
    <row r="50" spans="1:14" ht="36" customHeight="1" x14ac:dyDescent="0.2">
      <c r="A50" s="61" t="s">
        <v>165</v>
      </c>
      <c r="B50" s="56" t="s">
        <v>122</v>
      </c>
      <c r="C50" s="49" t="s">
        <v>132</v>
      </c>
      <c r="D50" s="57"/>
      <c r="E50" s="51"/>
      <c r="F50" s="45" t="s">
        <v>57</v>
      </c>
      <c r="G50" s="46"/>
      <c r="H50" s="46"/>
      <c r="I50" s="5" t="str">
        <f t="shared" ca="1" si="0"/>
        <v>LOCKED</v>
      </c>
      <c r="J50" s="1" t="str">
        <f t="shared" si="4"/>
        <v>B194Tie-ins and Approaches</v>
      </c>
      <c r="K50" s="2" t="e">
        <f>MATCH(J50,#REF!,0)</f>
        <v>#REF!</v>
      </c>
      <c r="L50" s="3" t="str">
        <f t="shared" ca="1" si="1"/>
        <v>G</v>
      </c>
      <c r="M50" s="3" t="str">
        <f t="shared" ca="1" si="2"/>
        <v>C2</v>
      </c>
      <c r="N50" s="3" t="str">
        <f t="shared" ca="1" si="3"/>
        <v>C2</v>
      </c>
    </row>
    <row r="51" spans="1:14" ht="36" customHeight="1" x14ac:dyDescent="0.2">
      <c r="A51" s="61" t="s">
        <v>166</v>
      </c>
      <c r="B51" s="89" t="s">
        <v>185</v>
      </c>
      <c r="C51" s="49" t="s">
        <v>191</v>
      </c>
      <c r="D51" s="57"/>
      <c r="E51" s="51" t="s">
        <v>64</v>
      </c>
      <c r="F51" s="52">
        <v>135</v>
      </c>
      <c r="G51" s="53"/>
      <c r="H51" s="54">
        <f>ROUND(G51*F51,2)</f>
        <v>0</v>
      </c>
      <c r="I51" s="5" t="str">
        <f t="shared" ca="1" si="0"/>
        <v/>
      </c>
      <c r="J51" s="1" t="str">
        <f t="shared" si="4"/>
        <v>B195Type IAtonne</v>
      </c>
      <c r="K51" s="2" t="e">
        <f>MATCH(J51,#REF!,0)</f>
        <v>#REF!</v>
      </c>
      <c r="L51" s="3" t="str">
        <f t="shared" ca="1" si="1"/>
        <v>F0</v>
      </c>
      <c r="M51" s="3" t="str">
        <f t="shared" ca="1" si="2"/>
        <v>C2</v>
      </c>
      <c r="N51" s="3" t="str">
        <f t="shared" ca="1" si="3"/>
        <v>C2</v>
      </c>
    </row>
    <row r="52" spans="1:14" ht="36" customHeight="1" x14ac:dyDescent="0.2">
      <c r="A52" s="61" t="s">
        <v>167</v>
      </c>
      <c r="B52" s="48" t="s">
        <v>108</v>
      </c>
      <c r="C52" s="49" t="s">
        <v>25</v>
      </c>
      <c r="D52" s="57" t="s">
        <v>220</v>
      </c>
      <c r="E52" s="51"/>
      <c r="F52" s="45" t="s">
        <v>57</v>
      </c>
      <c r="G52" s="46"/>
      <c r="H52" s="46"/>
      <c r="I52" s="5" t="str">
        <f t="shared" ca="1" si="0"/>
        <v>LOCKED</v>
      </c>
      <c r="J52" s="1" t="str">
        <f t="shared" si="4"/>
        <v>B200Planing of PavementCW 3450-R6</v>
      </c>
      <c r="K52" s="2" t="e">
        <f>MATCH(J52,#REF!,0)</f>
        <v>#REF!</v>
      </c>
      <c r="L52" s="3" t="str">
        <f t="shared" ca="1" si="1"/>
        <v>G</v>
      </c>
      <c r="M52" s="3" t="str">
        <f t="shared" ca="1" si="2"/>
        <v>C2</v>
      </c>
      <c r="N52" s="3" t="str">
        <f t="shared" ca="1" si="3"/>
        <v>C2</v>
      </c>
    </row>
    <row r="53" spans="1:14" ht="36" customHeight="1" x14ac:dyDescent="0.2">
      <c r="A53" s="61" t="s">
        <v>168</v>
      </c>
      <c r="B53" s="56" t="s">
        <v>122</v>
      </c>
      <c r="C53" s="49" t="s">
        <v>230</v>
      </c>
      <c r="D53" s="57" t="s">
        <v>57</v>
      </c>
      <c r="E53" s="51" t="s">
        <v>62</v>
      </c>
      <c r="F53" s="52">
        <v>250</v>
      </c>
      <c r="G53" s="53"/>
      <c r="H53" s="54">
        <f t="shared" ref="H53:H54" si="12">ROUND(G53*F53,2)</f>
        <v>0</v>
      </c>
      <c r="I53" s="5" t="str">
        <f t="shared" ca="1" si="0"/>
        <v/>
      </c>
      <c r="J53" s="1" t="str">
        <f t="shared" si="4"/>
        <v>B2011 - 50 mm Depth (Asphalt)m²</v>
      </c>
      <c r="K53" s="2" t="e">
        <f>MATCH(J53,#REF!,0)</f>
        <v>#REF!</v>
      </c>
      <c r="L53" s="3" t="str">
        <f t="shared" ca="1" si="1"/>
        <v>F0</v>
      </c>
      <c r="M53" s="3" t="str">
        <f t="shared" ca="1" si="2"/>
        <v>C2</v>
      </c>
      <c r="N53" s="3" t="str">
        <f t="shared" ca="1" si="3"/>
        <v>C2</v>
      </c>
    </row>
    <row r="54" spans="1:14" s="70" customFormat="1" ht="36" customHeight="1" x14ac:dyDescent="0.2">
      <c r="A54" s="62" t="s">
        <v>209</v>
      </c>
      <c r="B54" s="90" t="s">
        <v>197</v>
      </c>
      <c r="C54" s="64" t="s">
        <v>213</v>
      </c>
      <c r="D54" s="65" t="s">
        <v>221</v>
      </c>
      <c r="E54" s="66" t="s">
        <v>65</v>
      </c>
      <c r="F54" s="91">
        <v>18</v>
      </c>
      <c r="G54" s="68"/>
      <c r="H54" s="69">
        <f t="shared" si="12"/>
        <v>0</v>
      </c>
      <c r="I54" s="5" t="str">
        <f t="shared" ca="1" si="0"/>
        <v/>
      </c>
      <c r="J54" s="1" t="str">
        <f t="shared" si="4"/>
        <v>B219Detectable Warning Surface TilesCW 3326-R3each</v>
      </c>
      <c r="K54" s="2" t="e">
        <f>MATCH(J54,#REF!,0)</f>
        <v>#REF!</v>
      </c>
      <c r="L54" s="3" t="str">
        <f t="shared" ca="1" si="1"/>
        <v>F0</v>
      </c>
      <c r="M54" s="3" t="str">
        <f t="shared" ca="1" si="2"/>
        <v>C2</v>
      </c>
      <c r="N54" s="3" t="str">
        <f t="shared" ca="1" si="3"/>
        <v>C2</v>
      </c>
    </row>
    <row r="55" spans="1:14" ht="36" customHeight="1" x14ac:dyDescent="0.2">
      <c r="A55" s="35"/>
      <c r="B55" s="42"/>
      <c r="C55" s="59" t="s">
        <v>299</v>
      </c>
      <c r="D55" s="92"/>
      <c r="E55" s="60"/>
      <c r="F55" s="45" t="s">
        <v>57</v>
      </c>
      <c r="G55" s="46"/>
      <c r="H55" s="46"/>
      <c r="I55" s="5" t="str">
        <f t="shared" ca="1" si="0"/>
        <v>LOCKED</v>
      </c>
      <c r="J55" s="1" t="str">
        <f t="shared" si="4"/>
        <v>ROADWORKS - NEW CONSTRUCTION</v>
      </c>
      <c r="K55" s="2" t="e">
        <f>MATCH(J55,#REF!,0)</f>
        <v>#REF!</v>
      </c>
      <c r="L55" s="3" t="str">
        <f t="shared" ca="1" si="1"/>
        <v>G</v>
      </c>
      <c r="M55" s="3" t="str">
        <f t="shared" ca="1" si="2"/>
        <v>C2</v>
      </c>
      <c r="N55" s="3" t="str">
        <f t="shared" ca="1" si="3"/>
        <v>C2</v>
      </c>
    </row>
    <row r="56" spans="1:14" ht="48" customHeight="1" x14ac:dyDescent="0.2">
      <c r="A56" s="47" t="s">
        <v>80</v>
      </c>
      <c r="B56" s="48" t="s">
        <v>300</v>
      </c>
      <c r="C56" s="49" t="s">
        <v>163</v>
      </c>
      <c r="D56" s="57" t="s">
        <v>301</v>
      </c>
      <c r="E56" s="51"/>
      <c r="F56" s="45" t="s">
        <v>57</v>
      </c>
      <c r="G56" s="46"/>
      <c r="H56" s="46"/>
      <c r="I56" s="5" t="str">
        <f t="shared" ca="1" si="0"/>
        <v>LOCKED</v>
      </c>
      <c r="J56" s="1" t="str">
        <f t="shared" si="4"/>
        <v>C001Concrete Pavements, Median Slabs, Bull-noses, and Safety MediansCW 3310-R17, E14</v>
      </c>
      <c r="K56" s="2" t="e">
        <f>MATCH(J56,#REF!,0)</f>
        <v>#REF!</v>
      </c>
      <c r="L56" s="3" t="str">
        <f t="shared" ca="1" si="1"/>
        <v>G</v>
      </c>
      <c r="M56" s="3" t="str">
        <f t="shared" ca="1" si="2"/>
        <v>C2</v>
      </c>
      <c r="N56" s="3" t="str">
        <f t="shared" ca="1" si="3"/>
        <v>C2</v>
      </c>
    </row>
    <row r="57" spans="1:14" ht="60" customHeight="1" x14ac:dyDescent="0.2">
      <c r="A57" s="47" t="s">
        <v>81</v>
      </c>
      <c r="B57" s="56" t="s">
        <v>122</v>
      </c>
      <c r="C57" s="49" t="s">
        <v>302</v>
      </c>
      <c r="D57" s="57" t="s">
        <v>57</v>
      </c>
      <c r="E57" s="51" t="s">
        <v>62</v>
      </c>
      <c r="F57" s="93">
        <v>3650</v>
      </c>
      <c r="G57" s="53"/>
      <c r="H57" s="54">
        <f t="shared" ref="H57:H61" si="13">ROUND(G57*F57,2)</f>
        <v>0</v>
      </c>
      <c r="I57" s="5" t="str">
        <f t="shared" ca="1" si="0"/>
        <v/>
      </c>
      <c r="J57" s="1" t="str">
        <f t="shared" si="4"/>
        <v>C004Construction of 250 mm Type 1 Concrete Pavement (Plain-Dowelled) Slip Form Pavingm²</v>
      </c>
      <c r="K57" s="2" t="e">
        <f>MATCH(J57,#REF!,0)</f>
        <v>#REF!</v>
      </c>
      <c r="L57" s="3" t="str">
        <f t="shared" ca="1" si="1"/>
        <v>F0</v>
      </c>
      <c r="M57" s="3" t="str">
        <f t="shared" ca="1" si="2"/>
        <v>C2</v>
      </c>
      <c r="N57" s="3" t="str">
        <f t="shared" ca="1" si="3"/>
        <v>C2</v>
      </c>
    </row>
    <row r="58" spans="1:14" ht="48" customHeight="1" x14ac:dyDescent="0.2">
      <c r="A58" s="47" t="s">
        <v>81</v>
      </c>
      <c r="B58" s="56" t="s">
        <v>123</v>
      </c>
      <c r="C58" s="49" t="s">
        <v>303</v>
      </c>
      <c r="D58" s="57" t="s">
        <v>57</v>
      </c>
      <c r="E58" s="51" t="s">
        <v>62</v>
      </c>
      <c r="F58" s="93">
        <v>3000</v>
      </c>
      <c r="G58" s="53"/>
      <c r="H58" s="54">
        <f t="shared" si="13"/>
        <v>0</v>
      </c>
      <c r="I58" s="5" t="str">
        <f t="shared" ca="1" si="0"/>
        <v/>
      </c>
      <c r="J58" s="1" t="str">
        <f t="shared" si="4"/>
        <v>C004Construction of 250 mm Type 1 Concrete Pavement (Plain-Dowelled)m²</v>
      </c>
      <c r="K58" s="2" t="e">
        <f>MATCH(J58,#REF!,0)</f>
        <v>#REF!</v>
      </c>
      <c r="L58" s="3" t="str">
        <f t="shared" ca="1" si="1"/>
        <v>F0</v>
      </c>
      <c r="M58" s="3" t="str">
        <f t="shared" ca="1" si="2"/>
        <v>C2</v>
      </c>
      <c r="N58" s="3" t="str">
        <f t="shared" ca="1" si="3"/>
        <v>C2</v>
      </c>
    </row>
    <row r="59" spans="1:14" ht="48" customHeight="1" x14ac:dyDescent="0.2">
      <c r="A59" s="47" t="s">
        <v>160</v>
      </c>
      <c r="B59" s="56" t="s">
        <v>124</v>
      </c>
      <c r="C59" s="49" t="s">
        <v>304</v>
      </c>
      <c r="D59" s="57" t="s">
        <v>57</v>
      </c>
      <c r="E59" s="51" t="s">
        <v>62</v>
      </c>
      <c r="F59" s="93">
        <v>250</v>
      </c>
      <c r="G59" s="53"/>
      <c r="H59" s="54">
        <f t="shared" si="13"/>
        <v>0</v>
      </c>
      <c r="I59" s="5" t="str">
        <f t="shared" ca="1" si="0"/>
        <v/>
      </c>
      <c r="J59" s="1" t="str">
        <f t="shared" si="4"/>
        <v>C008Construction of 200 mm Type 1 Concrete Pavement - (Reinforced)m²</v>
      </c>
      <c r="K59" s="2" t="e">
        <f>MATCH(J59,#REF!,0)</f>
        <v>#REF!</v>
      </c>
      <c r="L59" s="3" t="str">
        <f t="shared" ca="1" si="1"/>
        <v>F0</v>
      </c>
      <c r="M59" s="3" t="str">
        <f t="shared" ca="1" si="2"/>
        <v>C2</v>
      </c>
      <c r="N59" s="3" t="str">
        <f t="shared" ca="1" si="3"/>
        <v>C2</v>
      </c>
    </row>
    <row r="60" spans="1:14" s="58" customFormat="1" ht="43.9" customHeight="1" x14ac:dyDescent="0.2">
      <c r="A60" s="47" t="s">
        <v>82</v>
      </c>
      <c r="B60" s="56" t="s">
        <v>125</v>
      </c>
      <c r="C60" s="49" t="s">
        <v>305</v>
      </c>
      <c r="D60" s="57" t="s">
        <v>119</v>
      </c>
      <c r="E60" s="51" t="s">
        <v>62</v>
      </c>
      <c r="F60" s="93">
        <v>25</v>
      </c>
      <c r="G60" s="53"/>
      <c r="H60" s="54">
        <f t="shared" si="13"/>
        <v>0</v>
      </c>
      <c r="I60" s="5" t="str">
        <f t="shared" ca="1" si="0"/>
        <v/>
      </c>
      <c r="J60" s="1" t="str">
        <f t="shared" si="4"/>
        <v>C015Construction of Monolithic Type 2 Concrete Median SlabsSD-226Am²</v>
      </c>
      <c r="K60" s="2" t="e">
        <f>MATCH(J60,#REF!,0)</f>
        <v>#REF!</v>
      </c>
      <c r="L60" s="3" t="str">
        <f t="shared" ca="1" si="1"/>
        <v>F0</v>
      </c>
      <c r="M60" s="3" t="str">
        <f t="shared" ca="1" si="2"/>
        <v>C2</v>
      </c>
      <c r="N60" s="3" t="str">
        <f t="shared" ca="1" si="3"/>
        <v>C2</v>
      </c>
    </row>
    <row r="61" spans="1:14" ht="48" customHeight="1" x14ac:dyDescent="0.2">
      <c r="A61" s="47" t="s">
        <v>136</v>
      </c>
      <c r="B61" s="56" t="s">
        <v>126</v>
      </c>
      <c r="C61" s="49" t="s">
        <v>306</v>
      </c>
      <c r="D61" s="57" t="s">
        <v>177</v>
      </c>
      <c r="E61" s="51" t="s">
        <v>62</v>
      </c>
      <c r="F61" s="93">
        <v>25</v>
      </c>
      <c r="G61" s="53"/>
      <c r="H61" s="54">
        <f t="shared" si="13"/>
        <v>0</v>
      </c>
      <c r="I61" s="5" t="str">
        <f t="shared" ca="1" si="0"/>
        <v/>
      </c>
      <c r="J61" s="1" t="str">
        <f t="shared" si="4"/>
        <v>C018Construction of Monolithic Type 2 Concrete Bull-nosesSD-227Cm²</v>
      </c>
      <c r="K61" s="2" t="e">
        <f>MATCH(J61,#REF!,0)</f>
        <v>#REF!</v>
      </c>
      <c r="L61" s="3" t="str">
        <f t="shared" ca="1" si="1"/>
        <v>F0</v>
      </c>
      <c r="M61" s="3" t="str">
        <f t="shared" ca="1" si="2"/>
        <v>C2</v>
      </c>
      <c r="N61" s="3" t="str">
        <f t="shared" ca="1" si="3"/>
        <v>C2</v>
      </c>
    </row>
    <row r="62" spans="1:14" ht="36" customHeight="1" x14ac:dyDescent="0.2">
      <c r="A62" s="47" t="s">
        <v>137</v>
      </c>
      <c r="B62" s="48" t="s">
        <v>169</v>
      </c>
      <c r="C62" s="49" t="s">
        <v>43</v>
      </c>
      <c r="D62" s="57" t="s">
        <v>301</v>
      </c>
      <c r="E62" s="51"/>
      <c r="F62" s="45" t="s">
        <v>57</v>
      </c>
      <c r="G62" s="46"/>
      <c r="H62" s="46"/>
      <c r="I62" s="5" t="str">
        <f t="shared" ca="1" si="0"/>
        <v>LOCKED</v>
      </c>
      <c r="J62" s="1" t="str">
        <f t="shared" si="4"/>
        <v>C019Concrete Pavements for Early OpeningCW 3310-R17, E14</v>
      </c>
      <c r="K62" s="2" t="e">
        <f>MATCH(J62,#REF!,0)</f>
        <v>#REF!</v>
      </c>
      <c r="L62" s="3" t="str">
        <f t="shared" ca="1" si="1"/>
        <v>G</v>
      </c>
      <c r="M62" s="3" t="str">
        <f t="shared" ca="1" si="2"/>
        <v>C2</v>
      </c>
      <c r="N62" s="3" t="str">
        <f t="shared" ca="1" si="3"/>
        <v>C2</v>
      </c>
    </row>
    <row r="63" spans="1:14" ht="60" customHeight="1" x14ac:dyDescent="0.2">
      <c r="A63" s="47" t="s">
        <v>254</v>
      </c>
      <c r="B63" s="56" t="s">
        <v>122</v>
      </c>
      <c r="C63" s="49" t="s">
        <v>271</v>
      </c>
      <c r="D63" s="57"/>
      <c r="E63" s="51" t="s">
        <v>62</v>
      </c>
      <c r="F63" s="93">
        <v>240</v>
      </c>
      <c r="G63" s="53"/>
      <c r="H63" s="54">
        <f t="shared" ref="H63:H67" si="14">ROUND(G63*F63,2)</f>
        <v>0</v>
      </c>
      <c r="I63" s="5" t="str">
        <f t="shared" ca="1" si="0"/>
        <v/>
      </c>
      <c r="J63" s="1" t="str">
        <f t="shared" si="4"/>
        <v>C022-24Construction of 250 mm Type 3 Concrete Pavement for Early Opening 24 Hour (Plain-Dowelled)m²</v>
      </c>
      <c r="K63" s="2" t="e">
        <f>MATCH(J63,#REF!,0)</f>
        <v>#REF!</v>
      </c>
      <c r="L63" s="3" t="str">
        <f t="shared" ca="1" si="1"/>
        <v>F0</v>
      </c>
      <c r="M63" s="3" t="str">
        <f t="shared" ca="1" si="2"/>
        <v>C2</v>
      </c>
      <c r="N63" s="3" t="str">
        <f t="shared" ca="1" si="3"/>
        <v>C2</v>
      </c>
    </row>
    <row r="64" spans="1:14" ht="60" customHeight="1" x14ac:dyDescent="0.2">
      <c r="A64" s="47" t="s">
        <v>255</v>
      </c>
      <c r="B64" s="56" t="s">
        <v>123</v>
      </c>
      <c r="C64" s="49" t="s">
        <v>307</v>
      </c>
      <c r="D64" s="57"/>
      <c r="E64" s="51" t="s">
        <v>62</v>
      </c>
      <c r="F64" s="93">
        <v>720</v>
      </c>
      <c r="G64" s="53"/>
      <c r="H64" s="54">
        <f t="shared" si="14"/>
        <v>0</v>
      </c>
      <c r="I64" s="5" t="str">
        <f t="shared" ca="1" si="0"/>
        <v/>
      </c>
      <c r="J64" s="1" t="str">
        <f t="shared" si="4"/>
        <v>C022-72Construction of 250 mm Type 4 Concrete Pavement for Early Opening 72 Hour (Plain-Dowelled) Slip Form Pavingm²</v>
      </c>
      <c r="K64" s="2" t="e">
        <f>MATCH(J64,#REF!,0)</f>
        <v>#REF!</v>
      </c>
      <c r="L64" s="3" t="str">
        <f t="shared" ca="1" si="1"/>
        <v>F0</v>
      </c>
      <c r="M64" s="3" t="str">
        <f t="shared" ca="1" si="2"/>
        <v>C2</v>
      </c>
      <c r="N64" s="3" t="str">
        <f t="shared" ca="1" si="3"/>
        <v>C2</v>
      </c>
    </row>
    <row r="65" spans="1:14" ht="60" customHeight="1" x14ac:dyDescent="0.2">
      <c r="A65" s="47" t="s">
        <v>255</v>
      </c>
      <c r="B65" s="56" t="s">
        <v>124</v>
      </c>
      <c r="C65" s="49" t="s">
        <v>272</v>
      </c>
      <c r="D65" s="57"/>
      <c r="E65" s="51" t="s">
        <v>62</v>
      </c>
      <c r="F65" s="93">
        <v>1375</v>
      </c>
      <c r="G65" s="53"/>
      <c r="H65" s="54">
        <f t="shared" si="14"/>
        <v>0</v>
      </c>
      <c r="I65" s="5" t="str">
        <f t="shared" ca="1" si="0"/>
        <v/>
      </c>
      <c r="J65" s="1" t="str">
        <f t="shared" si="4"/>
        <v>C022-72Construction of 250 mm Type 4 Concrete Pavement for Early Opening 72 Hour (Plain-Dowelled)m²</v>
      </c>
      <c r="K65" s="2" t="e">
        <f>MATCH(J65,#REF!,0)</f>
        <v>#REF!</v>
      </c>
      <c r="L65" s="3" t="str">
        <f t="shared" ca="1" si="1"/>
        <v>F0</v>
      </c>
      <c r="M65" s="3" t="str">
        <f t="shared" ca="1" si="2"/>
        <v>C2</v>
      </c>
      <c r="N65" s="3" t="str">
        <f t="shared" ca="1" si="3"/>
        <v>C2</v>
      </c>
    </row>
    <row r="66" spans="1:14" ht="60" customHeight="1" x14ac:dyDescent="0.2">
      <c r="A66" s="47" t="s">
        <v>256</v>
      </c>
      <c r="B66" s="56" t="s">
        <v>125</v>
      </c>
      <c r="C66" s="49" t="s">
        <v>273</v>
      </c>
      <c r="D66" s="57"/>
      <c r="E66" s="51" t="s">
        <v>62</v>
      </c>
      <c r="F66" s="93">
        <v>100</v>
      </c>
      <c r="G66" s="53"/>
      <c r="H66" s="54">
        <f t="shared" si="14"/>
        <v>0</v>
      </c>
      <c r="I66" s="5" t="str">
        <f t="shared" ca="1" si="0"/>
        <v/>
      </c>
      <c r="J66" s="1" t="str">
        <f t="shared" si="4"/>
        <v>C026-24Construction of 200 mm Type 3 Concrete Pavement for Early Opening 24 Hour (Reinforced)m²</v>
      </c>
      <c r="K66" s="2" t="e">
        <f>MATCH(J66,#REF!,0)</f>
        <v>#REF!</v>
      </c>
      <c r="L66" s="3" t="str">
        <f t="shared" ca="1" si="1"/>
        <v>F0</v>
      </c>
      <c r="M66" s="3" t="str">
        <f t="shared" ca="1" si="2"/>
        <v>C2</v>
      </c>
      <c r="N66" s="3" t="str">
        <f t="shared" ca="1" si="3"/>
        <v>C2</v>
      </c>
    </row>
    <row r="67" spans="1:14" ht="60" customHeight="1" x14ac:dyDescent="0.2">
      <c r="A67" s="47" t="s">
        <v>257</v>
      </c>
      <c r="B67" s="56" t="s">
        <v>126</v>
      </c>
      <c r="C67" s="49" t="s">
        <v>274</v>
      </c>
      <c r="D67" s="57"/>
      <c r="E67" s="51" t="s">
        <v>62</v>
      </c>
      <c r="F67" s="93">
        <v>100</v>
      </c>
      <c r="G67" s="53"/>
      <c r="H67" s="54">
        <f t="shared" si="14"/>
        <v>0</v>
      </c>
      <c r="I67" s="5" t="str">
        <f t="shared" ca="1" si="0"/>
        <v/>
      </c>
      <c r="J67" s="1" t="str">
        <f t="shared" si="4"/>
        <v>C026-72Construction of 200 mm Type 4 Concrete Pavement for Early Opening 72 Hour (Reinforced)m²</v>
      </c>
      <c r="K67" s="2" t="e">
        <f>MATCH(J67,#REF!,0)</f>
        <v>#REF!</v>
      </c>
      <c r="L67" s="3" t="str">
        <f t="shared" ca="1" si="1"/>
        <v>F0</v>
      </c>
      <c r="M67" s="3" t="str">
        <f t="shared" ca="1" si="2"/>
        <v>C2</v>
      </c>
      <c r="N67" s="3" t="str">
        <f t="shared" ca="1" si="3"/>
        <v>C2</v>
      </c>
    </row>
    <row r="68" spans="1:14" ht="48" customHeight="1" x14ac:dyDescent="0.2">
      <c r="A68" s="47" t="s">
        <v>138</v>
      </c>
      <c r="B68" s="48" t="s">
        <v>170</v>
      </c>
      <c r="C68" s="49" t="s">
        <v>133</v>
      </c>
      <c r="D68" s="57" t="s">
        <v>301</v>
      </c>
      <c r="E68" s="51"/>
      <c r="F68" s="45" t="s">
        <v>57</v>
      </c>
      <c r="G68" s="46"/>
      <c r="H68" s="46"/>
      <c r="I68" s="5" t="str">
        <f t="shared" ca="1" si="0"/>
        <v>LOCKED</v>
      </c>
      <c r="J68" s="1" t="str">
        <f t="shared" si="4"/>
        <v>C032Concrete Curbs, Curb and Gutter, and Splash StripsCW 3310-R17, E14</v>
      </c>
      <c r="K68" s="2" t="e">
        <f>MATCH(J68,#REF!,0)</f>
        <v>#REF!</v>
      </c>
      <c r="L68" s="3" t="str">
        <f t="shared" ca="1" si="1"/>
        <v>G</v>
      </c>
      <c r="M68" s="3" t="str">
        <f t="shared" ca="1" si="2"/>
        <v>C2</v>
      </c>
      <c r="N68" s="3" t="str">
        <f t="shared" ca="1" si="3"/>
        <v>C2</v>
      </c>
    </row>
    <row r="69" spans="1:14" ht="48" customHeight="1" x14ac:dyDescent="0.2">
      <c r="A69" s="47" t="s">
        <v>259</v>
      </c>
      <c r="B69" s="56" t="s">
        <v>122</v>
      </c>
      <c r="C69" s="49" t="s">
        <v>308</v>
      </c>
      <c r="D69" s="57" t="s">
        <v>141</v>
      </c>
      <c r="E69" s="51" t="s">
        <v>66</v>
      </c>
      <c r="F69" s="52">
        <v>645</v>
      </c>
      <c r="G69" s="53"/>
      <c r="H69" s="54">
        <f t="shared" ref="H69:H79" si="15">ROUND(G69*F69,2)</f>
        <v>0</v>
      </c>
      <c r="I69" s="5" t="str">
        <f t="shared" ca="1" si="0"/>
        <v/>
      </c>
      <c r="J69" s="1" t="str">
        <f t="shared" si="4"/>
        <v>C037BConstruction of Modified Barrier (180 mm ht, Type 1, Integral) Slip Form PavingSD-203Bm</v>
      </c>
      <c r="K69" s="2" t="e">
        <f>MATCH(J69,#REF!,0)</f>
        <v>#REF!</v>
      </c>
      <c r="L69" s="3" t="str">
        <f t="shared" ca="1" si="1"/>
        <v>F0</v>
      </c>
      <c r="M69" s="3" t="str">
        <f t="shared" ca="1" si="2"/>
        <v>C2</v>
      </c>
      <c r="N69" s="3" t="str">
        <f t="shared" ca="1" si="3"/>
        <v>C2</v>
      </c>
    </row>
    <row r="70" spans="1:14" ht="48" customHeight="1" x14ac:dyDescent="0.2">
      <c r="A70" s="47" t="s">
        <v>259</v>
      </c>
      <c r="B70" s="56" t="s">
        <v>123</v>
      </c>
      <c r="C70" s="49" t="s">
        <v>309</v>
      </c>
      <c r="D70" s="57" t="s">
        <v>141</v>
      </c>
      <c r="E70" s="51" t="s">
        <v>66</v>
      </c>
      <c r="F70" s="52">
        <v>790</v>
      </c>
      <c r="G70" s="53"/>
      <c r="H70" s="54">
        <f t="shared" si="15"/>
        <v>0</v>
      </c>
      <c r="I70" s="5" t="str">
        <f t="shared" ref="I70:I133" ca="1" si="16">IF(CELL("protect",$G70)=1, "LOCKED", "")</f>
        <v/>
      </c>
      <c r="J70" s="1" t="str">
        <f t="shared" si="4"/>
        <v>C037BConstruction of Modified Barrier (180 mm ht, Type 1, Integral)SD-203Bm</v>
      </c>
      <c r="K70" s="2" t="e">
        <f>MATCH(J70,#REF!,0)</f>
        <v>#REF!</v>
      </c>
      <c r="L70" s="3" t="str">
        <f t="shared" ref="L70:L133" ca="1" si="17">CELL("format",$F70)</f>
        <v>F0</v>
      </c>
      <c r="M70" s="3" t="str">
        <f t="shared" ref="M70:M133" ca="1" si="18">CELL("format",$G70)</f>
        <v>C2</v>
      </c>
      <c r="N70" s="3" t="str">
        <f t="shared" ref="N70:N133" ca="1" si="19">CELL("format",$H70)</f>
        <v>C2</v>
      </c>
    </row>
    <row r="71" spans="1:14" s="58" customFormat="1" ht="43.9" customHeight="1" x14ac:dyDescent="0.2">
      <c r="A71" s="47" t="s">
        <v>258</v>
      </c>
      <c r="B71" s="56" t="s">
        <v>124</v>
      </c>
      <c r="C71" s="49" t="s">
        <v>310</v>
      </c>
      <c r="D71" s="57" t="s">
        <v>141</v>
      </c>
      <c r="E71" s="51" t="s">
        <v>66</v>
      </c>
      <c r="F71" s="52">
        <v>40</v>
      </c>
      <c r="G71" s="53"/>
      <c r="H71" s="54">
        <f t="shared" si="15"/>
        <v>0</v>
      </c>
      <c r="I71" s="5" t="str">
        <f t="shared" ca="1" si="16"/>
        <v/>
      </c>
      <c r="J71" s="1" t="str">
        <f t="shared" ref="J71:J134" si="20">CLEAN(CONCATENATE(TRIM($A71),TRIM($C71),IF(LEFT($D71)&lt;&gt;"E",TRIM($D71),),TRIM($E71)))</f>
        <v>C036BConstruction of Modified Barrier (180 mm ht, Type 2, Dowelled)SD-203Bm</v>
      </c>
      <c r="K71" s="2" t="e">
        <f>MATCH(J71,#REF!,0)</f>
        <v>#REF!</v>
      </c>
      <c r="L71" s="3" t="str">
        <f t="shared" ca="1" si="17"/>
        <v>F0</v>
      </c>
      <c r="M71" s="3" t="str">
        <f t="shared" ca="1" si="18"/>
        <v>C2</v>
      </c>
      <c r="N71" s="3" t="str">
        <f t="shared" ca="1" si="19"/>
        <v>C2</v>
      </c>
    </row>
    <row r="72" spans="1:14" s="70" customFormat="1" ht="48" customHeight="1" x14ac:dyDescent="0.2">
      <c r="A72" s="94" t="s">
        <v>139</v>
      </c>
      <c r="B72" s="63" t="s">
        <v>125</v>
      </c>
      <c r="C72" s="64" t="s">
        <v>311</v>
      </c>
      <c r="D72" s="65" t="s">
        <v>121</v>
      </c>
      <c r="E72" s="66" t="s">
        <v>66</v>
      </c>
      <c r="F72" s="67">
        <v>80</v>
      </c>
      <c r="G72" s="68"/>
      <c r="H72" s="69">
        <f t="shared" si="15"/>
        <v>0</v>
      </c>
      <c r="I72" s="5" t="str">
        <f t="shared" ca="1" si="16"/>
        <v/>
      </c>
      <c r="J72" s="1" t="str">
        <f t="shared" si="20"/>
        <v>C042Construction of Mountable Curb (120 mm, Type 1, Integral) Slip Form PavingSD-201m</v>
      </c>
      <c r="K72" s="2" t="e">
        <f>MATCH(J72,#REF!,0)</f>
        <v>#REF!</v>
      </c>
      <c r="L72" s="3" t="str">
        <f t="shared" ca="1" si="17"/>
        <v>F0</v>
      </c>
      <c r="M72" s="3" t="str">
        <f t="shared" ca="1" si="18"/>
        <v>C2</v>
      </c>
      <c r="N72" s="3" t="str">
        <f t="shared" ca="1" si="19"/>
        <v>C2</v>
      </c>
    </row>
    <row r="73" spans="1:14" ht="48" customHeight="1" x14ac:dyDescent="0.2">
      <c r="A73" s="47" t="s">
        <v>139</v>
      </c>
      <c r="B73" s="56" t="s">
        <v>126</v>
      </c>
      <c r="C73" s="49" t="s">
        <v>312</v>
      </c>
      <c r="D73" s="57" t="s">
        <v>121</v>
      </c>
      <c r="E73" s="51" t="s">
        <v>66</v>
      </c>
      <c r="F73" s="52">
        <v>75</v>
      </c>
      <c r="G73" s="53"/>
      <c r="H73" s="54">
        <f t="shared" si="15"/>
        <v>0</v>
      </c>
      <c r="I73" s="5" t="str">
        <f t="shared" ca="1" si="16"/>
        <v/>
      </c>
      <c r="J73" s="1" t="str">
        <f t="shared" si="20"/>
        <v>C042Construction of Mountable Curb (120 mm, Type 1, Integral)SD-201m</v>
      </c>
      <c r="K73" s="2" t="e">
        <f>MATCH(J73,#REF!,0)</f>
        <v>#REF!</v>
      </c>
      <c r="L73" s="3" t="str">
        <f t="shared" ca="1" si="17"/>
        <v>F0</v>
      </c>
      <c r="M73" s="3" t="str">
        <f t="shared" ca="1" si="18"/>
        <v>C2</v>
      </c>
      <c r="N73" s="3" t="str">
        <f t="shared" ca="1" si="19"/>
        <v>C2</v>
      </c>
    </row>
    <row r="74" spans="1:14" ht="48" customHeight="1" x14ac:dyDescent="0.2">
      <c r="A74" s="47" t="s">
        <v>140</v>
      </c>
      <c r="B74" s="56" t="s">
        <v>127</v>
      </c>
      <c r="C74" s="49" t="s">
        <v>313</v>
      </c>
      <c r="D74" s="57" t="s">
        <v>192</v>
      </c>
      <c r="E74" s="51" t="s">
        <v>66</v>
      </c>
      <c r="F74" s="52">
        <v>25</v>
      </c>
      <c r="G74" s="53"/>
      <c r="H74" s="54">
        <f t="shared" si="15"/>
        <v>0</v>
      </c>
      <c r="I74" s="5" t="str">
        <f t="shared" ca="1" si="16"/>
        <v/>
      </c>
      <c r="J74" s="1" t="str">
        <f t="shared" si="20"/>
        <v>C046Construction of Curb Ramp (8-12 mm ht, Type 1, Integral)SD-229Cm</v>
      </c>
      <c r="K74" s="2" t="e">
        <f>MATCH(J74,#REF!,0)</f>
        <v>#REF!</v>
      </c>
      <c r="L74" s="3" t="str">
        <f t="shared" ca="1" si="17"/>
        <v>F0</v>
      </c>
      <c r="M74" s="3" t="str">
        <f t="shared" ca="1" si="18"/>
        <v>C2</v>
      </c>
      <c r="N74" s="3" t="str">
        <f t="shared" ca="1" si="19"/>
        <v>C2</v>
      </c>
    </row>
    <row r="75" spans="1:14" ht="48" customHeight="1" x14ac:dyDescent="0.2">
      <c r="A75" s="47" t="s">
        <v>215</v>
      </c>
      <c r="B75" s="56" t="s">
        <v>128</v>
      </c>
      <c r="C75" s="49" t="s">
        <v>314</v>
      </c>
      <c r="D75" s="57" t="s">
        <v>192</v>
      </c>
      <c r="E75" s="51" t="s">
        <v>66</v>
      </c>
      <c r="F75" s="52">
        <v>60</v>
      </c>
      <c r="G75" s="53"/>
      <c r="H75" s="54">
        <f t="shared" si="15"/>
        <v>0</v>
      </c>
      <c r="I75" s="5" t="str">
        <f t="shared" ca="1" si="16"/>
        <v/>
      </c>
      <c r="J75" s="1" t="str">
        <f t="shared" si="20"/>
        <v>C046AConstruction of Curb Ramp (8-12 mm ht, Type 2, Monolithic)SD-229Cm</v>
      </c>
      <c r="K75" s="2" t="e">
        <f>MATCH(J75,#REF!,0)</f>
        <v>#REF!</v>
      </c>
      <c r="L75" s="3" t="str">
        <f t="shared" ca="1" si="17"/>
        <v>F0</v>
      </c>
      <c r="M75" s="3" t="str">
        <f t="shared" ca="1" si="18"/>
        <v>C2</v>
      </c>
      <c r="N75" s="3" t="str">
        <f t="shared" ca="1" si="19"/>
        <v>C2</v>
      </c>
    </row>
    <row r="76" spans="1:14" s="58" customFormat="1" ht="43.9" customHeight="1" x14ac:dyDescent="0.2">
      <c r="A76" s="47" t="s">
        <v>216</v>
      </c>
      <c r="B76" s="56" t="s">
        <v>129</v>
      </c>
      <c r="C76" s="49" t="s">
        <v>315</v>
      </c>
      <c r="D76" s="57" t="s">
        <v>187</v>
      </c>
      <c r="E76" s="51" t="s">
        <v>66</v>
      </c>
      <c r="F76" s="52">
        <v>30</v>
      </c>
      <c r="G76" s="53"/>
      <c r="H76" s="54">
        <f t="shared" si="15"/>
        <v>0</v>
      </c>
      <c r="I76" s="5" t="str">
        <f t="shared" ca="1" si="16"/>
        <v/>
      </c>
      <c r="J76" s="1" t="str">
        <f t="shared" si="20"/>
        <v>C047CConstruction of Splash Strip, (Separate, 600 mm width, Type 2)SD-223Bm</v>
      </c>
      <c r="K76" s="2" t="e">
        <f>MATCH(J76,#REF!,0)</f>
        <v>#REF!</v>
      </c>
      <c r="L76" s="3" t="str">
        <f t="shared" ca="1" si="17"/>
        <v>F0</v>
      </c>
      <c r="M76" s="3" t="str">
        <f t="shared" ca="1" si="18"/>
        <v>C2</v>
      </c>
      <c r="N76" s="3" t="str">
        <f t="shared" ca="1" si="19"/>
        <v>C2</v>
      </c>
    </row>
    <row r="77" spans="1:14" ht="40.15" customHeight="1" x14ac:dyDescent="0.2">
      <c r="A77" s="47" t="s">
        <v>7</v>
      </c>
      <c r="B77" s="48" t="s">
        <v>171</v>
      </c>
      <c r="C77" s="49" t="s">
        <v>46</v>
      </c>
      <c r="D77" s="57" t="s">
        <v>219</v>
      </c>
      <c r="E77" s="51"/>
      <c r="F77" s="45" t="s">
        <v>57</v>
      </c>
      <c r="G77" s="46"/>
      <c r="H77" s="46"/>
      <c r="I77" s="5" t="str">
        <f t="shared" ca="1" si="16"/>
        <v>LOCKED</v>
      </c>
      <c r="J77" s="1" t="str">
        <f t="shared" si="20"/>
        <v>C050Supply and Installation of Dowel AssembliesCW 3310-R17</v>
      </c>
      <c r="K77" s="2" t="e">
        <f>MATCH(J77,#REF!,0)</f>
        <v>#REF!</v>
      </c>
      <c r="L77" s="3" t="str">
        <f t="shared" ca="1" si="17"/>
        <v>G</v>
      </c>
      <c r="M77" s="3" t="str">
        <f t="shared" ca="1" si="18"/>
        <v>C2</v>
      </c>
      <c r="N77" s="3" t="str">
        <f t="shared" ca="1" si="19"/>
        <v>C2</v>
      </c>
    </row>
    <row r="78" spans="1:14" ht="38.450000000000003" customHeight="1" x14ac:dyDescent="0.2">
      <c r="A78" s="47"/>
      <c r="B78" s="56" t="s">
        <v>122</v>
      </c>
      <c r="C78" s="49" t="s">
        <v>316</v>
      </c>
      <c r="D78" s="57"/>
      <c r="E78" s="51" t="s">
        <v>66</v>
      </c>
      <c r="F78" s="93">
        <v>1825</v>
      </c>
      <c r="G78" s="53"/>
      <c r="H78" s="54">
        <f t="shared" ref="H78" si="21">ROUND(G78*F78,2)</f>
        <v>0</v>
      </c>
      <c r="I78" s="5" t="str">
        <f t="shared" ca="1" si="16"/>
        <v/>
      </c>
      <c r="J78" s="1" t="str">
        <f t="shared" si="20"/>
        <v>31.8 mmm</v>
      </c>
      <c r="K78" s="2" t="e">
        <f>MATCH(J78,#REF!,0)</f>
        <v>#REF!</v>
      </c>
      <c r="L78" s="3" t="str">
        <f t="shared" ca="1" si="17"/>
        <v>F0</v>
      </c>
      <c r="M78" s="3" t="str">
        <f t="shared" ca="1" si="18"/>
        <v>C2</v>
      </c>
      <c r="N78" s="3" t="str">
        <f t="shared" ca="1" si="19"/>
        <v>C2</v>
      </c>
    </row>
    <row r="79" spans="1:14" ht="36" customHeight="1" x14ac:dyDescent="0.2">
      <c r="A79" s="47" t="s">
        <v>8</v>
      </c>
      <c r="B79" s="48" t="s">
        <v>172</v>
      </c>
      <c r="C79" s="49" t="s">
        <v>317</v>
      </c>
      <c r="D79" s="57" t="s">
        <v>318</v>
      </c>
      <c r="E79" s="51" t="s">
        <v>62</v>
      </c>
      <c r="F79" s="93">
        <v>150</v>
      </c>
      <c r="G79" s="53"/>
      <c r="H79" s="54">
        <f t="shared" si="15"/>
        <v>0</v>
      </c>
      <c r="I79" s="5" t="str">
        <f t="shared" ca="1" si="16"/>
        <v/>
      </c>
      <c r="J79" s="1" t="str">
        <f t="shared" si="20"/>
        <v>C051100 mm Type 2 Concrete SidewalkCW 3325-R5, E14m²</v>
      </c>
      <c r="K79" s="2" t="e">
        <f>MATCH(J79,#REF!,0)</f>
        <v>#REF!</v>
      </c>
      <c r="L79" s="3" t="str">
        <f t="shared" ca="1" si="17"/>
        <v>F0</v>
      </c>
      <c r="M79" s="3" t="str">
        <f t="shared" ca="1" si="18"/>
        <v>C2</v>
      </c>
      <c r="N79" s="3" t="str">
        <f t="shared" ca="1" si="19"/>
        <v>C2</v>
      </c>
    </row>
    <row r="80" spans="1:14" ht="48" customHeight="1" x14ac:dyDescent="0.2">
      <c r="A80" s="95" t="s">
        <v>9</v>
      </c>
      <c r="B80" s="48" t="s">
        <v>194</v>
      </c>
      <c r="C80" s="49" t="s">
        <v>142</v>
      </c>
      <c r="D80" s="57" t="s">
        <v>253</v>
      </c>
      <c r="E80" s="88"/>
      <c r="F80" s="45" t="s">
        <v>57</v>
      </c>
      <c r="G80" s="46"/>
      <c r="H80" s="46"/>
      <c r="I80" s="5" t="str">
        <f t="shared" ca="1" si="16"/>
        <v>LOCKED</v>
      </c>
      <c r="J80" s="1" t="str">
        <f t="shared" si="20"/>
        <v>C055Construction of Asphaltic Concrete PavementsCW 3410-R12</v>
      </c>
      <c r="K80" s="2" t="e">
        <f>MATCH(J80,#REF!,0)</f>
        <v>#REF!</v>
      </c>
      <c r="L80" s="3" t="str">
        <f t="shared" ca="1" si="17"/>
        <v>G</v>
      </c>
      <c r="M80" s="3" t="str">
        <f t="shared" ca="1" si="18"/>
        <v>C2</v>
      </c>
      <c r="N80" s="3" t="str">
        <f t="shared" ca="1" si="19"/>
        <v>C2</v>
      </c>
    </row>
    <row r="81" spans="1:14" ht="36" customHeight="1" x14ac:dyDescent="0.2">
      <c r="A81" s="95" t="s">
        <v>145</v>
      </c>
      <c r="B81" s="56" t="s">
        <v>122</v>
      </c>
      <c r="C81" s="49" t="s">
        <v>132</v>
      </c>
      <c r="D81" s="57"/>
      <c r="E81" s="51"/>
      <c r="F81" s="45" t="s">
        <v>57</v>
      </c>
      <c r="G81" s="46"/>
      <c r="H81" s="46"/>
      <c r="I81" s="5" t="str">
        <f t="shared" ca="1" si="16"/>
        <v>LOCKED</v>
      </c>
      <c r="J81" s="1" t="str">
        <f t="shared" si="20"/>
        <v>C059Tie-ins and Approaches</v>
      </c>
      <c r="K81" s="2" t="e">
        <f>MATCH(J81,#REF!,0)</f>
        <v>#REF!</v>
      </c>
      <c r="L81" s="3" t="str">
        <f t="shared" ca="1" si="17"/>
        <v>G</v>
      </c>
      <c r="M81" s="3" t="str">
        <f t="shared" ca="1" si="18"/>
        <v>C2</v>
      </c>
      <c r="N81" s="3" t="str">
        <f t="shared" ca="1" si="19"/>
        <v>C2</v>
      </c>
    </row>
    <row r="82" spans="1:14" ht="36" customHeight="1" x14ac:dyDescent="0.2">
      <c r="A82" s="95" t="s">
        <v>146</v>
      </c>
      <c r="B82" s="89" t="s">
        <v>185</v>
      </c>
      <c r="C82" s="49" t="s">
        <v>191</v>
      </c>
      <c r="D82" s="57"/>
      <c r="E82" s="51" t="s">
        <v>64</v>
      </c>
      <c r="F82" s="52">
        <v>135</v>
      </c>
      <c r="G82" s="53"/>
      <c r="H82" s="54">
        <f>ROUND(G82*F82,2)</f>
        <v>0</v>
      </c>
      <c r="I82" s="5" t="str">
        <f t="shared" ca="1" si="16"/>
        <v/>
      </c>
      <c r="J82" s="1" t="str">
        <f t="shared" si="20"/>
        <v>C060Type IAtonne</v>
      </c>
      <c r="K82" s="2" t="e">
        <f>MATCH(J82,#REF!,0)</f>
        <v>#REF!</v>
      </c>
      <c r="L82" s="3" t="str">
        <f t="shared" ca="1" si="17"/>
        <v>F0</v>
      </c>
      <c r="M82" s="3" t="str">
        <f t="shared" ca="1" si="18"/>
        <v>C2</v>
      </c>
      <c r="N82" s="3" t="str">
        <f t="shared" ca="1" si="19"/>
        <v>C2</v>
      </c>
    </row>
    <row r="83" spans="1:14" ht="36" customHeight="1" x14ac:dyDescent="0.2">
      <c r="A83" s="35"/>
      <c r="B83" s="42"/>
      <c r="C83" s="59" t="s">
        <v>75</v>
      </c>
      <c r="D83" s="44"/>
      <c r="E83" s="60"/>
      <c r="F83" s="45" t="s">
        <v>57</v>
      </c>
      <c r="G83" s="46"/>
      <c r="H83" s="46"/>
      <c r="I83" s="5" t="str">
        <f t="shared" ca="1" si="16"/>
        <v>LOCKED</v>
      </c>
      <c r="J83" s="1" t="str">
        <f t="shared" si="20"/>
        <v>JOINT AND CRACK SEALING</v>
      </c>
      <c r="K83" s="2" t="e">
        <f>MATCH(J83,#REF!,0)</f>
        <v>#REF!</v>
      </c>
      <c r="L83" s="3" t="str">
        <f t="shared" ca="1" si="17"/>
        <v>G</v>
      </c>
      <c r="M83" s="3" t="str">
        <f t="shared" ca="1" si="18"/>
        <v>C2</v>
      </c>
      <c r="N83" s="3" t="str">
        <f t="shared" ca="1" si="19"/>
        <v>C2</v>
      </c>
    </row>
    <row r="84" spans="1:14" ht="36" customHeight="1" x14ac:dyDescent="0.2">
      <c r="A84" s="47" t="s">
        <v>173</v>
      </c>
      <c r="B84" s="48" t="s">
        <v>195</v>
      </c>
      <c r="C84" s="49" t="s">
        <v>24</v>
      </c>
      <c r="D84" s="57" t="s">
        <v>196</v>
      </c>
      <c r="E84" s="51" t="s">
        <v>66</v>
      </c>
      <c r="F84" s="93">
        <v>100</v>
      </c>
      <c r="G84" s="53"/>
      <c r="H84" s="54">
        <f>ROUND(G84*F84,2)</f>
        <v>0</v>
      </c>
      <c r="I84" s="5" t="str">
        <f t="shared" ca="1" si="16"/>
        <v/>
      </c>
      <c r="J84" s="1" t="str">
        <f t="shared" si="20"/>
        <v>D006Reflective Crack MaintenanceCW 3250-R7m</v>
      </c>
      <c r="K84" s="2" t="e">
        <f>MATCH(J84,#REF!,0)</f>
        <v>#REF!</v>
      </c>
      <c r="L84" s="3" t="str">
        <f t="shared" ca="1" si="17"/>
        <v>F0</v>
      </c>
      <c r="M84" s="3" t="str">
        <f t="shared" ca="1" si="18"/>
        <v>C2</v>
      </c>
      <c r="N84" s="3" t="str">
        <f t="shared" ca="1" si="19"/>
        <v>C2</v>
      </c>
    </row>
    <row r="85" spans="1:14" ht="36" customHeight="1" x14ac:dyDescent="0.2">
      <c r="A85" s="96"/>
      <c r="B85" s="97"/>
      <c r="C85" s="98" t="s">
        <v>319</v>
      </c>
      <c r="D85" s="57"/>
      <c r="E85" s="99"/>
      <c r="F85" s="45" t="s">
        <v>57</v>
      </c>
      <c r="G85" s="46"/>
      <c r="H85" s="46"/>
      <c r="I85" s="5" t="str">
        <f t="shared" ca="1" si="16"/>
        <v>LOCKED</v>
      </c>
      <c r="J85" s="1" t="str">
        <f t="shared" si="20"/>
        <v>ACTIVE TRANSPORTATION PATHWAY</v>
      </c>
      <c r="K85" s="2" t="e">
        <f>MATCH(J85,#REF!,0)</f>
        <v>#REF!</v>
      </c>
      <c r="L85" s="3" t="str">
        <f t="shared" ca="1" si="17"/>
        <v>G</v>
      </c>
      <c r="M85" s="3" t="str">
        <f t="shared" ca="1" si="18"/>
        <v>C2</v>
      </c>
      <c r="N85" s="3" t="str">
        <f t="shared" ca="1" si="19"/>
        <v>C2</v>
      </c>
    </row>
    <row r="86" spans="1:14" ht="36" customHeight="1" x14ac:dyDescent="0.2">
      <c r="A86" s="47" t="s">
        <v>156</v>
      </c>
      <c r="B86" s="48" t="s">
        <v>320</v>
      </c>
      <c r="C86" s="49" t="s">
        <v>29</v>
      </c>
      <c r="D86" s="57" t="s">
        <v>264</v>
      </c>
      <c r="E86" s="51" t="s">
        <v>63</v>
      </c>
      <c r="F86" s="52">
        <v>1430</v>
      </c>
      <c r="G86" s="53"/>
      <c r="H86" s="54">
        <f t="shared" ref="H86:H87" si="22">ROUND(G86*F86,2)</f>
        <v>0</v>
      </c>
      <c r="I86" s="5" t="str">
        <f t="shared" ca="1" si="16"/>
        <v/>
      </c>
      <c r="J86" s="1" t="str">
        <f t="shared" si="20"/>
        <v>A003ExcavationCW 3110-R21m³</v>
      </c>
      <c r="K86" s="2" t="e">
        <f>MATCH(J86,#REF!,0)</f>
        <v>#REF!</v>
      </c>
      <c r="L86" s="3" t="str">
        <f t="shared" ca="1" si="17"/>
        <v>F0</v>
      </c>
      <c r="M86" s="3" t="str">
        <f t="shared" ca="1" si="18"/>
        <v>C2</v>
      </c>
      <c r="N86" s="3" t="str">
        <f t="shared" ca="1" si="19"/>
        <v>C2</v>
      </c>
    </row>
    <row r="87" spans="1:14" ht="36" customHeight="1" x14ac:dyDescent="0.2">
      <c r="A87" s="55" t="s">
        <v>94</v>
      </c>
      <c r="B87" s="48" t="s">
        <v>222</v>
      </c>
      <c r="C87" s="49" t="s">
        <v>23</v>
      </c>
      <c r="D87" s="57" t="s">
        <v>264</v>
      </c>
      <c r="E87" s="51" t="s">
        <v>62</v>
      </c>
      <c r="F87" s="52">
        <v>3750</v>
      </c>
      <c r="G87" s="53"/>
      <c r="H87" s="54">
        <f t="shared" si="22"/>
        <v>0</v>
      </c>
      <c r="I87" s="5" t="str">
        <f t="shared" ca="1" si="16"/>
        <v/>
      </c>
      <c r="J87" s="1" t="str">
        <f t="shared" si="20"/>
        <v>A004Sub-Grade CompactionCW 3110-R21m²</v>
      </c>
      <c r="K87" s="2" t="e">
        <f>MATCH(J87,#REF!,0)</f>
        <v>#REF!</v>
      </c>
      <c r="L87" s="3" t="str">
        <f t="shared" ca="1" si="17"/>
        <v>F0</v>
      </c>
      <c r="M87" s="3" t="str">
        <f t="shared" ca="1" si="18"/>
        <v>C2</v>
      </c>
      <c r="N87" s="3" t="str">
        <f t="shared" ca="1" si="19"/>
        <v>C2</v>
      </c>
    </row>
    <row r="88" spans="1:14" ht="36" customHeight="1" x14ac:dyDescent="0.2">
      <c r="A88" s="55" t="s">
        <v>95</v>
      </c>
      <c r="B88" s="48" t="s">
        <v>321</v>
      </c>
      <c r="C88" s="49" t="s">
        <v>236</v>
      </c>
      <c r="D88" s="57" t="s">
        <v>264</v>
      </c>
      <c r="E88" s="51"/>
      <c r="F88" s="45" t="s">
        <v>57</v>
      </c>
      <c r="G88" s="46"/>
      <c r="H88" s="46"/>
      <c r="I88" s="5" t="str">
        <f t="shared" ca="1" si="16"/>
        <v>LOCKED</v>
      </c>
      <c r="J88" s="1" t="str">
        <f t="shared" si="20"/>
        <v>A007Supplying and Placing Sub-base MaterialCW 3110-R21</v>
      </c>
      <c r="K88" s="2" t="e">
        <f>MATCH(J88,#REF!,0)</f>
        <v>#REF!</v>
      </c>
      <c r="L88" s="3" t="str">
        <f t="shared" ca="1" si="17"/>
        <v>G</v>
      </c>
      <c r="M88" s="3" t="str">
        <f t="shared" ca="1" si="18"/>
        <v>C2</v>
      </c>
      <c r="N88" s="3" t="str">
        <f t="shared" ca="1" si="19"/>
        <v>C2</v>
      </c>
    </row>
    <row r="89" spans="1:14" ht="36" customHeight="1" x14ac:dyDescent="0.2">
      <c r="A89" s="55" t="s">
        <v>237</v>
      </c>
      <c r="B89" s="56" t="s">
        <v>122</v>
      </c>
      <c r="C89" s="49" t="s">
        <v>238</v>
      </c>
      <c r="D89" s="57" t="s">
        <v>57</v>
      </c>
      <c r="E89" s="51" t="s">
        <v>64</v>
      </c>
      <c r="F89" s="52">
        <v>1400</v>
      </c>
      <c r="G89" s="53"/>
      <c r="H89" s="54">
        <f t="shared" ref="H89" si="23">ROUND(G89*F89,2)</f>
        <v>0</v>
      </c>
      <c r="I89" s="5" t="str">
        <f t="shared" ca="1" si="16"/>
        <v/>
      </c>
      <c r="J89" s="1" t="str">
        <f t="shared" si="20"/>
        <v>A007A150 mm Granular A Limestonetonne</v>
      </c>
      <c r="K89" s="2" t="e">
        <f>MATCH(J89,#REF!,0)</f>
        <v>#REF!</v>
      </c>
      <c r="L89" s="3" t="str">
        <f t="shared" ca="1" si="17"/>
        <v>F0</v>
      </c>
      <c r="M89" s="3" t="str">
        <f t="shared" ca="1" si="18"/>
        <v>C2</v>
      </c>
      <c r="N89" s="3" t="str">
        <f t="shared" ca="1" si="19"/>
        <v>C2</v>
      </c>
    </row>
    <row r="90" spans="1:14" ht="36" customHeight="1" x14ac:dyDescent="0.2">
      <c r="A90" s="55" t="s">
        <v>96</v>
      </c>
      <c r="B90" s="48" t="s">
        <v>322</v>
      </c>
      <c r="C90" s="49" t="s">
        <v>113</v>
      </c>
      <c r="D90" s="57" t="s">
        <v>264</v>
      </c>
      <c r="E90" s="51"/>
      <c r="F90" s="45" t="s">
        <v>57</v>
      </c>
      <c r="G90" s="46"/>
      <c r="H90" s="46"/>
      <c r="I90" s="5" t="str">
        <f t="shared" ca="1" si="16"/>
        <v>LOCKED</v>
      </c>
      <c r="J90" s="1" t="str">
        <f t="shared" si="20"/>
        <v>A010Supplying and Placing Base Course MaterialCW 3110-R21</v>
      </c>
      <c r="K90" s="2" t="e">
        <f>MATCH(J90,#REF!,0)</f>
        <v>#REF!</v>
      </c>
      <c r="L90" s="3" t="str">
        <f t="shared" ca="1" si="17"/>
        <v>G</v>
      </c>
      <c r="M90" s="3" t="str">
        <f t="shared" ca="1" si="18"/>
        <v>C2</v>
      </c>
      <c r="N90" s="3" t="str">
        <f t="shared" ca="1" si="19"/>
        <v>C2</v>
      </c>
    </row>
    <row r="91" spans="1:14" ht="48" customHeight="1" x14ac:dyDescent="0.2">
      <c r="A91" s="55" t="s">
        <v>241</v>
      </c>
      <c r="B91" s="56" t="s">
        <v>122</v>
      </c>
      <c r="C91" s="49" t="s">
        <v>242</v>
      </c>
      <c r="D91" s="57" t="s">
        <v>57</v>
      </c>
      <c r="E91" s="51" t="s">
        <v>63</v>
      </c>
      <c r="F91" s="52">
        <v>525</v>
      </c>
      <c r="G91" s="53"/>
      <c r="H91" s="54">
        <f t="shared" ref="H91:H93" si="24">ROUND(G91*F91,2)</f>
        <v>0</v>
      </c>
      <c r="I91" s="5" t="str">
        <f t="shared" ca="1" si="16"/>
        <v/>
      </c>
      <c r="J91" s="1" t="str">
        <f t="shared" si="20"/>
        <v>A010A1Base Course Material - Granular A Limestonem³</v>
      </c>
      <c r="K91" s="2" t="e">
        <f>MATCH(J91,#REF!,0)</f>
        <v>#REF!</v>
      </c>
      <c r="L91" s="3" t="str">
        <f t="shared" ca="1" si="17"/>
        <v>F0</v>
      </c>
      <c r="M91" s="3" t="str">
        <f t="shared" ca="1" si="18"/>
        <v>C2</v>
      </c>
      <c r="N91" s="3" t="str">
        <f t="shared" ca="1" si="19"/>
        <v>C2</v>
      </c>
    </row>
    <row r="92" spans="1:14" ht="36" customHeight="1" x14ac:dyDescent="0.2">
      <c r="A92" s="55" t="s">
        <v>100</v>
      </c>
      <c r="B92" s="48" t="s">
        <v>323</v>
      </c>
      <c r="C92" s="49" t="s">
        <v>243</v>
      </c>
      <c r="D92" s="57" t="s">
        <v>244</v>
      </c>
      <c r="E92" s="51"/>
      <c r="F92" s="45" t="s">
        <v>57</v>
      </c>
      <c r="G92" s="46"/>
      <c r="H92" s="46"/>
      <c r="I92" s="5" t="str">
        <f t="shared" ca="1" si="16"/>
        <v>LOCKED</v>
      </c>
      <c r="J92" s="1" t="str">
        <f t="shared" si="20"/>
        <v>A022Geotextile FabricCW 3130-R5</v>
      </c>
      <c r="K92" s="2" t="e">
        <f>MATCH(J92,#REF!,0)</f>
        <v>#REF!</v>
      </c>
      <c r="L92" s="3" t="str">
        <f t="shared" ca="1" si="17"/>
        <v>G</v>
      </c>
      <c r="M92" s="3" t="str">
        <f t="shared" ca="1" si="18"/>
        <v>C2</v>
      </c>
      <c r="N92" s="3" t="str">
        <f t="shared" ca="1" si="19"/>
        <v>C2</v>
      </c>
    </row>
    <row r="93" spans="1:14" ht="36" customHeight="1" x14ac:dyDescent="0.2">
      <c r="A93" s="55" t="s">
        <v>245</v>
      </c>
      <c r="B93" s="56" t="s">
        <v>122</v>
      </c>
      <c r="C93" s="49" t="s">
        <v>246</v>
      </c>
      <c r="D93" s="57" t="s">
        <v>57</v>
      </c>
      <c r="E93" s="51" t="s">
        <v>62</v>
      </c>
      <c r="F93" s="52">
        <v>3750</v>
      </c>
      <c r="G93" s="53"/>
      <c r="H93" s="54">
        <f t="shared" si="24"/>
        <v>0</v>
      </c>
      <c r="I93" s="5" t="str">
        <f t="shared" ca="1" si="16"/>
        <v/>
      </c>
      <c r="J93" s="1" t="str">
        <f t="shared" si="20"/>
        <v>A022A2Separation/Filtration Fabricm²</v>
      </c>
      <c r="K93" s="2" t="e">
        <f>MATCH(J93,#REF!,0)</f>
        <v>#REF!</v>
      </c>
      <c r="L93" s="3" t="str">
        <f t="shared" ca="1" si="17"/>
        <v>F0</v>
      </c>
      <c r="M93" s="3" t="str">
        <f t="shared" ca="1" si="18"/>
        <v>C2</v>
      </c>
      <c r="N93" s="3" t="str">
        <f t="shared" ca="1" si="19"/>
        <v>C2</v>
      </c>
    </row>
    <row r="94" spans="1:14" ht="36" customHeight="1" x14ac:dyDescent="0.2">
      <c r="A94" s="100" t="s">
        <v>247</v>
      </c>
      <c r="B94" s="48" t="s">
        <v>324</v>
      </c>
      <c r="C94" s="49" t="s">
        <v>193</v>
      </c>
      <c r="D94" s="57" t="s">
        <v>248</v>
      </c>
      <c r="E94" s="51"/>
      <c r="F94" s="45" t="s">
        <v>57</v>
      </c>
      <c r="G94" s="46"/>
      <c r="H94" s="46"/>
      <c r="I94" s="5" t="str">
        <f t="shared" ca="1" si="16"/>
        <v>LOCKED</v>
      </c>
      <c r="J94" s="1" t="str">
        <f t="shared" si="20"/>
        <v>A022A4Supply and Install GeogridCW 3135-R2</v>
      </c>
      <c r="K94" s="2" t="e">
        <f>MATCH(J94,#REF!,0)</f>
        <v>#REF!</v>
      </c>
      <c r="L94" s="3" t="str">
        <f t="shared" ca="1" si="17"/>
        <v>G</v>
      </c>
      <c r="M94" s="3" t="str">
        <f t="shared" ca="1" si="18"/>
        <v>C2</v>
      </c>
      <c r="N94" s="3" t="str">
        <f t="shared" ca="1" si="19"/>
        <v>C2</v>
      </c>
    </row>
    <row r="95" spans="1:14" s="70" customFormat="1" ht="36" customHeight="1" x14ac:dyDescent="0.2">
      <c r="A95" s="101" t="s">
        <v>249</v>
      </c>
      <c r="B95" s="63" t="s">
        <v>122</v>
      </c>
      <c r="C95" s="64" t="s">
        <v>250</v>
      </c>
      <c r="D95" s="65" t="s">
        <v>57</v>
      </c>
      <c r="E95" s="66" t="s">
        <v>62</v>
      </c>
      <c r="F95" s="67">
        <v>3750</v>
      </c>
      <c r="G95" s="68"/>
      <c r="H95" s="69">
        <f>ROUND(G95*F95,2)</f>
        <v>0</v>
      </c>
      <c r="I95" s="5" t="str">
        <f t="shared" ca="1" si="16"/>
        <v/>
      </c>
      <c r="J95" s="1" t="str">
        <f t="shared" si="20"/>
        <v>A022A5Class A Geogridm²</v>
      </c>
      <c r="K95" s="2" t="e">
        <f>MATCH(J95,#REF!,0)</f>
        <v>#REF!</v>
      </c>
      <c r="L95" s="3" t="str">
        <f t="shared" ca="1" si="17"/>
        <v>F0</v>
      </c>
      <c r="M95" s="3" t="str">
        <f t="shared" ca="1" si="18"/>
        <v>C2</v>
      </c>
      <c r="N95" s="3" t="str">
        <f t="shared" ca="1" si="19"/>
        <v>C2</v>
      </c>
    </row>
    <row r="96" spans="1:14" s="58" customFormat="1" ht="36" customHeight="1" x14ac:dyDescent="0.2">
      <c r="A96" s="61" t="s">
        <v>174</v>
      </c>
      <c r="B96" s="48" t="s">
        <v>325</v>
      </c>
      <c r="C96" s="49" t="s">
        <v>277</v>
      </c>
      <c r="D96" s="57" t="s">
        <v>326</v>
      </c>
      <c r="E96" s="51"/>
      <c r="F96" s="45" t="s">
        <v>57</v>
      </c>
      <c r="G96" s="46"/>
      <c r="H96" s="46"/>
      <c r="I96" s="5" t="str">
        <f t="shared" ca="1" si="16"/>
        <v>LOCKED</v>
      </c>
      <c r="J96" s="1" t="str">
        <f t="shared" si="20"/>
        <v>B206Supply and Install Pavement Repair Fabric</v>
      </c>
      <c r="K96" s="2" t="e">
        <f>MATCH(J96,#REF!,0)</f>
        <v>#REF!</v>
      </c>
      <c r="L96" s="3" t="str">
        <f t="shared" ca="1" si="17"/>
        <v>G</v>
      </c>
      <c r="M96" s="3" t="str">
        <f t="shared" ca="1" si="18"/>
        <v>C2</v>
      </c>
      <c r="N96" s="3" t="str">
        <f t="shared" ca="1" si="19"/>
        <v>C2</v>
      </c>
    </row>
    <row r="97" spans="1:14" s="58" customFormat="1" ht="25.5" customHeight="1" x14ac:dyDescent="0.2">
      <c r="A97" s="61" t="s">
        <v>275</v>
      </c>
      <c r="B97" s="56" t="s">
        <v>122</v>
      </c>
      <c r="C97" s="49" t="s">
        <v>276</v>
      </c>
      <c r="D97" s="57"/>
      <c r="E97" s="51" t="s">
        <v>62</v>
      </c>
      <c r="F97" s="93">
        <v>250</v>
      </c>
      <c r="G97" s="53"/>
      <c r="H97" s="54">
        <f>ROUND(G97*F97,2)</f>
        <v>0</v>
      </c>
      <c r="I97" s="5" t="str">
        <f t="shared" ca="1" si="16"/>
        <v/>
      </c>
      <c r="J97" s="1" t="str">
        <f t="shared" si="20"/>
        <v>B206AType Am²</v>
      </c>
      <c r="K97" s="2" t="e">
        <f>MATCH(J97,#REF!,0)</f>
        <v>#REF!</v>
      </c>
      <c r="L97" s="3" t="str">
        <f t="shared" ca="1" si="17"/>
        <v>F0</v>
      </c>
      <c r="M97" s="3" t="str">
        <f t="shared" ca="1" si="18"/>
        <v>C2</v>
      </c>
      <c r="N97" s="3" t="str">
        <f t="shared" ca="1" si="19"/>
        <v>C2</v>
      </c>
    </row>
    <row r="98" spans="1:14" ht="48" customHeight="1" x14ac:dyDescent="0.2">
      <c r="A98" s="47" t="s">
        <v>9</v>
      </c>
      <c r="B98" s="48" t="s">
        <v>327</v>
      </c>
      <c r="C98" s="49" t="s">
        <v>142</v>
      </c>
      <c r="D98" s="57" t="s">
        <v>253</v>
      </c>
      <c r="E98" s="88"/>
      <c r="F98" s="45" t="s">
        <v>57</v>
      </c>
      <c r="G98" s="46"/>
      <c r="H98" s="46"/>
      <c r="I98" s="5" t="str">
        <f t="shared" ca="1" si="16"/>
        <v>LOCKED</v>
      </c>
      <c r="J98" s="1" t="str">
        <f t="shared" si="20"/>
        <v>C055Construction of Asphaltic Concrete PavementsCW 3410-R12</v>
      </c>
      <c r="K98" s="2" t="e">
        <f>MATCH(J98,#REF!,0)</f>
        <v>#REF!</v>
      </c>
      <c r="L98" s="3" t="str">
        <f t="shared" ca="1" si="17"/>
        <v>G</v>
      </c>
      <c r="M98" s="3" t="str">
        <f t="shared" ca="1" si="18"/>
        <v>C2</v>
      </c>
      <c r="N98" s="3" t="str">
        <f t="shared" ca="1" si="19"/>
        <v>C2</v>
      </c>
    </row>
    <row r="99" spans="1:14" ht="36" customHeight="1" x14ac:dyDescent="0.2">
      <c r="A99" s="47" t="s">
        <v>143</v>
      </c>
      <c r="B99" s="56" t="s">
        <v>122</v>
      </c>
      <c r="C99" s="49" t="s">
        <v>131</v>
      </c>
      <c r="D99" s="57"/>
      <c r="E99" s="51"/>
      <c r="F99" s="45" t="s">
        <v>57</v>
      </c>
      <c r="G99" s="46"/>
      <c r="H99" s="46"/>
      <c r="I99" s="5" t="str">
        <f t="shared" ca="1" si="16"/>
        <v>LOCKED</v>
      </c>
      <c r="J99" s="1" t="str">
        <f t="shared" si="20"/>
        <v>C056Main Line Paving</v>
      </c>
      <c r="K99" s="2" t="e">
        <f>MATCH(J99,#REF!,0)</f>
        <v>#REF!</v>
      </c>
      <c r="L99" s="3" t="str">
        <f t="shared" ca="1" si="17"/>
        <v>G</v>
      </c>
      <c r="M99" s="3" t="str">
        <f t="shared" ca="1" si="18"/>
        <v>C2</v>
      </c>
      <c r="N99" s="3" t="str">
        <f t="shared" ca="1" si="19"/>
        <v>C2</v>
      </c>
    </row>
    <row r="100" spans="1:14" ht="36" customHeight="1" x14ac:dyDescent="0.2">
      <c r="A100" s="47" t="s">
        <v>144</v>
      </c>
      <c r="B100" s="89" t="s">
        <v>185</v>
      </c>
      <c r="C100" s="49" t="s">
        <v>191</v>
      </c>
      <c r="D100" s="57"/>
      <c r="E100" s="51" t="s">
        <v>64</v>
      </c>
      <c r="F100" s="52">
        <v>625</v>
      </c>
      <c r="G100" s="53"/>
      <c r="H100" s="54">
        <f>ROUND(G100*F100,2)</f>
        <v>0</v>
      </c>
      <c r="I100" s="5" t="str">
        <f t="shared" ca="1" si="16"/>
        <v/>
      </c>
      <c r="J100" s="1" t="str">
        <f t="shared" si="20"/>
        <v>C058Type IAtonne</v>
      </c>
      <c r="K100" s="2" t="e">
        <f>MATCH(J100,#REF!,0)</f>
        <v>#REF!</v>
      </c>
      <c r="L100" s="3" t="str">
        <f t="shared" ca="1" si="17"/>
        <v>F0</v>
      </c>
      <c r="M100" s="3" t="str">
        <f t="shared" ca="1" si="18"/>
        <v>C2</v>
      </c>
      <c r="N100" s="3" t="str">
        <f t="shared" ca="1" si="19"/>
        <v>C2</v>
      </c>
    </row>
    <row r="101" spans="1:14" ht="36" customHeight="1" x14ac:dyDescent="0.2">
      <c r="A101" s="47" t="s">
        <v>173</v>
      </c>
      <c r="B101" s="48" t="s">
        <v>328</v>
      </c>
      <c r="C101" s="49" t="s">
        <v>24</v>
      </c>
      <c r="D101" s="57" t="s">
        <v>196</v>
      </c>
      <c r="E101" s="51" t="s">
        <v>66</v>
      </c>
      <c r="F101" s="93">
        <v>1000</v>
      </c>
      <c r="G101" s="53"/>
      <c r="H101" s="54">
        <f>ROUND(G101*F101,2)</f>
        <v>0</v>
      </c>
      <c r="I101" s="5" t="str">
        <f t="shared" ca="1" si="16"/>
        <v/>
      </c>
      <c r="J101" s="1" t="str">
        <f t="shared" si="20"/>
        <v>D006Reflective Crack MaintenanceCW 3250-R7m</v>
      </c>
      <c r="K101" s="2" t="e">
        <f>MATCH(J101,#REF!,0)</f>
        <v>#REF!</v>
      </c>
      <c r="L101" s="3" t="str">
        <f t="shared" ca="1" si="17"/>
        <v>F0</v>
      </c>
      <c r="M101" s="3" t="str">
        <f t="shared" ca="1" si="18"/>
        <v>C2</v>
      </c>
      <c r="N101" s="3" t="str">
        <f t="shared" ca="1" si="19"/>
        <v>C2</v>
      </c>
    </row>
    <row r="102" spans="1:14" ht="48" customHeight="1" x14ac:dyDescent="0.2">
      <c r="A102" s="35"/>
      <c r="B102" s="42"/>
      <c r="C102" s="59" t="s">
        <v>76</v>
      </c>
      <c r="D102" s="44"/>
      <c r="E102" s="60"/>
      <c r="F102" s="45" t="s">
        <v>57</v>
      </c>
      <c r="G102" s="46"/>
      <c r="H102" s="46"/>
      <c r="I102" s="5" t="str">
        <f t="shared" ca="1" si="16"/>
        <v>LOCKED</v>
      </c>
      <c r="J102" s="1" t="str">
        <f t="shared" si="20"/>
        <v>ASSOCIATED DRAINAGE AND UNDERGROUND WORKS</v>
      </c>
      <c r="K102" s="2" t="e">
        <f>MATCH(J102,#REF!,0)</f>
        <v>#REF!</v>
      </c>
      <c r="L102" s="3" t="str">
        <f t="shared" ca="1" si="17"/>
        <v>G</v>
      </c>
      <c r="M102" s="3" t="str">
        <f t="shared" ca="1" si="18"/>
        <v>C2</v>
      </c>
      <c r="N102" s="3" t="str">
        <f t="shared" ca="1" si="19"/>
        <v>C2</v>
      </c>
    </row>
    <row r="103" spans="1:14" ht="36" customHeight="1" x14ac:dyDescent="0.2">
      <c r="A103" s="47" t="s">
        <v>83</v>
      </c>
      <c r="B103" s="48" t="s">
        <v>329</v>
      </c>
      <c r="C103" s="49" t="s">
        <v>147</v>
      </c>
      <c r="D103" s="57" t="s">
        <v>3</v>
      </c>
      <c r="E103" s="51"/>
      <c r="F103" s="45" t="s">
        <v>57</v>
      </c>
      <c r="G103" s="46"/>
      <c r="H103" s="46"/>
      <c r="I103" s="5" t="str">
        <f t="shared" ca="1" si="16"/>
        <v>LOCKED</v>
      </c>
      <c r="J103" s="1" t="str">
        <f t="shared" si="20"/>
        <v>E003Catch BasinCW 2130-R12</v>
      </c>
      <c r="K103" s="2" t="e">
        <f>MATCH(J103,#REF!,0)</f>
        <v>#REF!</v>
      </c>
      <c r="L103" s="3" t="str">
        <f t="shared" ca="1" si="17"/>
        <v>G</v>
      </c>
      <c r="M103" s="3" t="str">
        <f t="shared" ca="1" si="18"/>
        <v>C2</v>
      </c>
      <c r="N103" s="3" t="str">
        <f t="shared" ca="1" si="19"/>
        <v>C2</v>
      </c>
    </row>
    <row r="104" spans="1:14" s="58" customFormat="1" ht="48" customHeight="1" x14ac:dyDescent="0.2">
      <c r="A104" s="47" t="s">
        <v>84</v>
      </c>
      <c r="B104" s="56" t="s">
        <v>122</v>
      </c>
      <c r="C104" s="49" t="s">
        <v>330</v>
      </c>
      <c r="D104" s="57" t="s">
        <v>331</v>
      </c>
      <c r="E104" s="51" t="s">
        <v>65</v>
      </c>
      <c r="F104" s="93">
        <v>7</v>
      </c>
      <c r="G104" s="53"/>
      <c r="H104" s="54">
        <f>ROUND(G104*F104,2)</f>
        <v>0</v>
      </c>
      <c r="I104" s="5" t="str">
        <f t="shared" ca="1" si="16"/>
        <v/>
      </c>
      <c r="J104" s="1" t="str">
        <f t="shared" si="20"/>
        <v>E004SD-024, 1200 mm deep, Modified Barrier Curb and Gutter Frame and Covereach</v>
      </c>
      <c r="K104" s="2" t="e">
        <f>MATCH(J104,#REF!,0)</f>
        <v>#REF!</v>
      </c>
      <c r="L104" s="3" t="str">
        <f t="shared" ca="1" si="17"/>
        <v>F0</v>
      </c>
      <c r="M104" s="3" t="str">
        <f t="shared" ca="1" si="18"/>
        <v>C2</v>
      </c>
      <c r="N104" s="3" t="str">
        <f t="shared" ca="1" si="19"/>
        <v>C2</v>
      </c>
    </row>
    <row r="105" spans="1:14" s="58" customFormat="1" ht="48" customHeight="1" x14ac:dyDescent="0.2">
      <c r="A105" s="47" t="s">
        <v>84</v>
      </c>
      <c r="B105" s="56" t="s">
        <v>123</v>
      </c>
      <c r="C105" s="49" t="s">
        <v>332</v>
      </c>
      <c r="D105" s="57" t="s">
        <v>333</v>
      </c>
      <c r="E105" s="51" t="s">
        <v>65</v>
      </c>
      <c r="F105" s="93">
        <v>1</v>
      </c>
      <c r="G105" s="53"/>
      <c r="H105" s="54">
        <f>ROUND(G105*F105,2)</f>
        <v>0</v>
      </c>
      <c r="I105" s="5" t="str">
        <f t="shared" ca="1" si="16"/>
        <v/>
      </c>
      <c r="J105" s="1" t="str">
        <f t="shared" si="20"/>
        <v>E004SD-024, 1200 mm deep, Mountable Curb and Gutter Frame and Covereach</v>
      </c>
      <c r="K105" s="2" t="e">
        <f>MATCH(J105,#REF!,0)</f>
        <v>#REF!</v>
      </c>
      <c r="L105" s="3" t="str">
        <f t="shared" ca="1" si="17"/>
        <v>F0</v>
      </c>
      <c r="M105" s="3" t="str">
        <f t="shared" ca="1" si="18"/>
        <v>C2</v>
      </c>
      <c r="N105" s="3" t="str">
        <f t="shared" ca="1" si="19"/>
        <v>C2</v>
      </c>
    </row>
    <row r="106" spans="1:14" ht="48" customHeight="1" x14ac:dyDescent="0.2">
      <c r="A106" s="47" t="s">
        <v>231</v>
      </c>
      <c r="B106" s="56" t="s">
        <v>124</v>
      </c>
      <c r="C106" s="49" t="s">
        <v>334</v>
      </c>
      <c r="D106" s="57" t="s">
        <v>331</v>
      </c>
      <c r="E106" s="51" t="s">
        <v>65</v>
      </c>
      <c r="F106" s="93">
        <v>8</v>
      </c>
      <c r="G106" s="53"/>
      <c r="H106" s="54">
        <f>ROUND(G106*F106,2)</f>
        <v>0</v>
      </c>
      <c r="I106" s="5" t="str">
        <f t="shared" ca="1" si="16"/>
        <v/>
      </c>
      <c r="J106" s="1" t="str">
        <f t="shared" si="20"/>
        <v>E004ASD-024, 1800 mm deep, Modified Barrier Curb and Gutter Frame and Covereach</v>
      </c>
      <c r="K106" s="2" t="e">
        <f>MATCH(J106,#REF!,0)</f>
        <v>#REF!</v>
      </c>
      <c r="L106" s="3" t="str">
        <f t="shared" ca="1" si="17"/>
        <v>F0</v>
      </c>
      <c r="M106" s="3" t="str">
        <f t="shared" ca="1" si="18"/>
        <v>C2</v>
      </c>
      <c r="N106" s="3" t="str">
        <f t="shared" ca="1" si="19"/>
        <v>C2</v>
      </c>
    </row>
    <row r="107" spans="1:14" ht="36" customHeight="1" x14ac:dyDescent="0.2">
      <c r="A107" s="47" t="s">
        <v>85</v>
      </c>
      <c r="B107" s="48" t="s">
        <v>335</v>
      </c>
      <c r="C107" s="49" t="s">
        <v>148</v>
      </c>
      <c r="D107" s="57" t="s">
        <v>3</v>
      </c>
      <c r="E107" s="51"/>
      <c r="F107" s="45" t="s">
        <v>57</v>
      </c>
      <c r="G107" s="46"/>
      <c r="H107" s="46"/>
      <c r="I107" s="5" t="str">
        <f t="shared" ca="1" si="16"/>
        <v>LOCKED</v>
      </c>
      <c r="J107" s="1" t="str">
        <f t="shared" si="20"/>
        <v>E008Sewer ServiceCW 2130-R12</v>
      </c>
      <c r="K107" s="2" t="e">
        <f>MATCH(J107,#REF!,0)</f>
        <v>#REF!</v>
      </c>
      <c r="L107" s="3" t="str">
        <f t="shared" ca="1" si="17"/>
        <v>G</v>
      </c>
      <c r="M107" s="3" t="str">
        <f t="shared" ca="1" si="18"/>
        <v>C2</v>
      </c>
      <c r="N107" s="3" t="str">
        <f t="shared" ca="1" si="19"/>
        <v>C2</v>
      </c>
    </row>
    <row r="108" spans="1:14" ht="36" customHeight="1" x14ac:dyDescent="0.2">
      <c r="A108" s="47" t="s">
        <v>11</v>
      </c>
      <c r="B108" s="56" t="s">
        <v>122</v>
      </c>
      <c r="C108" s="49" t="s">
        <v>336</v>
      </c>
      <c r="D108" s="57"/>
      <c r="E108" s="51"/>
      <c r="F108" s="45" t="s">
        <v>57</v>
      </c>
      <c r="G108" s="46"/>
      <c r="H108" s="46"/>
      <c r="I108" s="5" t="str">
        <f t="shared" ca="1" si="16"/>
        <v>LOCKED</v>
      </c>
      <c r="J108" s="1" t="str">
        <f t="shared" si="20"/>
        <v>E009200 mm, PVC</v>
      </c>
      <c r="K108" s="2" t="e">
        <f>MATCH(J108,#REF!,0)</f>
        <v>#REF!</v>
      </c>
      <c r="L108" s="3" t="str">
        <f t="shared" ca="1" si="17"/>
        <v>G</v>
      </c>
      <c r="M108" s="3" t="str">
        <f t="shared" ca="1" si="18"/>
        <v>C2</v>
      </c>
      <c r="N108" s="3" t="str">
        <f t="shared" ca="1" si="19"/>
        <v>C2</v>
      </c>
    </row>
    <row r="109" spans="1:14" ht="48" customHeight="1" x14ac:dyDescent="0.2">
      <c r="A109" s="47" t="s">
        <v>12</v>
      </c>
      <c r="B109" s="89" t="s">
        <v>185</v>
      </c>
      <c r="C109" s="49" t="s">
        <v>337</v>
      </c>
      <c r="D109" s="57"/>
      <c r="E109" s="51" t="s">
        <v>66</v>
      </c>
      <c r="F109" s="93">
        <v>15</v>
      </c>
      <c r="G109" s="53"/>
      <c r="H109" s="54">
        <f>ROUND(G109*F109,2)</f>
        <v>0</v>
      </c>
      <c r="I109" s="5" t="str">
        <f t="shared" ca="1" si="16"/>
        <v/>
      </c>
      <c r="J109" s="1" t="str">
        <f t="shared" si="20"/>
        <v>E010In a Trench, Class B Type Sand Bedding, Class 3 Backfillm</v>
      </c>
      <c r="K109" s="2" t="e">
        <f>MATCH(J109,#REF!,0)</f>
        <v>#REF!</v>
      </c>
      <c r="L109" s="3" t="str">
        <f t="shared" ca="1" si="17"/>
        <v>F0</v>
      </c>
      <c r="M109" s="3" t="str">
        <f t="shared" ca="1" si="18"/>
        <v>C2</v>
      </c>
      <c r="N109" s="3" t="str">
        <f t="shared" ca="1" si="19"/>
        <v>C2</v>
      </c>
    </row>
    <row r="110" spans="1:14" s="58" customFormat="1" ht="43.9" customHeight="1" x14ac:dyDescent="0.2">
      <c r="A110" s="47" t="s">
        <v>13</v>
      </c>
      <c r="B110" s="89" t="s">
        <v>186</v>
      </c>
      <c r="C110" s="49" t="s">
        <v>338</v>
      </c>
      <c r="D110" s="57"/>
      <c r="E110" s="51" t="s">
        <v>66</v>
      </c>
      <c r="F110" s="93">
        <v>25</v>
      </c>
      <c r="G110" s="53"/>
      <c r="H110" s="54">
        <f>ROUND(G110*F110,2)</f>
        <v>0</v>
      </c>
      <c r="I110" s="5" t="str">
        <f t="shared" ca="1" si="16"/>
        <v/>
      </c>
      <c r="J110" s="1" t="str">
        <f t="shared" si="20"/>
        <v>E011Trenchless Installation, Class B Type Sand Bedding, Class 3 Backfillm</v>
      </c>
      <c r="K110" s="2" t="e">
        <f>MATCH(J110,#REF!,0)</f>
        <v>#REF!</v>
      </c>
      <c r="L110" s="3" t="str">
        <f t="shared" ca="1" si="17"/>
        <v>F0</v>
      </c>
      <c r="M110" s="3" t="str">
        <f t="shared" ca="1" si="18"/>
        <v>C2</v>
      </c>
      <c r="N110" s="3" t="str">
        <f t="shared" ca="1" si="19"/>
        <v>C2</v>
      </c>
    </row>
    <row r="111" spans="1:14" ht="36" customHeight="1" x14ac:dyDescent="0.2">
      <c r="A111" s="47" t="s">
        <v>85</v>
      </c>
      <c r="B111" s="48" t="s">
        <v>339</v>
      </c>
      <c r="C111" s="49" t="s">
        <v>148</v>
      </c>
      <c r="D111" s="57" t="s">
        <v>3</v>
      </c>
      <c r="E111" s="51"/>
      <c r="F111" s="45" t="s">
        <v>57</v>
      </c>
      <c r="G111" s="46"/>
      <c r="H111" s="46"/>
      <c r="I111" s="5" t="str">
        <f t="shared" ca="1" si="16"/>
        <v>LOCKED</v>
      </c>
      <c r="J111" s="1" t="str">
        <f t="shared" si="20"/>
        <v>E008Sewer ServiceCW 2130-R12</v>
      </c>
      <c r="K111" s="2" t="e">
        <f>MATCH(J111,#REF!,0)</f>
        <v>#REF!</v>
      </c>
      <c r="L111" s="3" t="str">
        <f t="shared" ca="1" si="17"/>
        <v>G</v>
      </c>
      <c r="M111" s="3" t="str">
        <f t="shared" ca="1" si="18"/>
        <v>C2</v>
      </c>
      <c r="N111" s="3" t="str">
        <f t="shared" ca="1" si="19"/>
        <v>C2</v>
      </c>
    </row>
    <row r="112" spans="1:14" ht="36" customHeight="1" x14ac:dyDescent="0.2">
      <c r="A112" s="47" t="s">
        <v>11</v>
      </c>
      <c r="B112" s="56" t="s">
        <v>122</v>
      </c>
      <c r="C112" s="49" t="s">
        <v>340</v>
      </c>
      <c r="D112" s="57"/>
      <c r="E112" s="51"/>
      <c r="F112" s="45" t="s">
        <v>57</v>
      </c>
      <c r="G112" s="46"/>
      <c r="H112" s="46"/>
      <c r="I112" s="5" t="str">
        <f t="shared" ca="1" si="16"/>
        <v>LOCKED</v>
      </c>
      <c r="J112" s="1" t="str">
        <f t="shared" si="20"/>
        <v>E009250 mm, PVC</v>
      </c>
      <c r="K112" s="2" t="e">
        <f>MATCH(J112,#REF!,0)</f>
        <v>#REF!</v>
      </c>
      <c r="L112" s="3" t="str">
        <f t="shared" ca="1" si="17"/>
        <v>G</v>
      </c>
      <c r="M112" s="3" t="str">
        <f t="shared" ca="1" si="18"/>
        <v>C2</v>
      </c>
      <c r="N112" s="3" t="str">
        <f t="shared" ca="1" si="19"/>
        <v>C2</v>
      </c>
    </row>
    <row r="113" spans="1:14" ht="48" customHeight="1" x14ac:dyDescent="0.2">
      <c r="A113" s="47" t="s">
        <v>12</v>
      </c>
      <c r="B113" s="89" t="s">
        <v>185</v>
      </c>
      <c r="C113" s="49" t="s">
        <v>341</v>
      </c>
      <c r="D113" s="57"/>
      <c r="E113" s="51" t="s">
        <v>66</v>
      </c>
      <c r="F113" s="93">
        <v>120</v>
      </c>
      <c r="G113" s="53"/>
      <c r="H113" s="54">
        <f>ROUND(G113*F113,2)</f>
        <v>0</v>
      </c>
      <c r="I113" s="5" t="str">
        <f t="shared" ca="1" si="16"/>
        <v/>
      </c>
      <c r="J113" s="1" t="str">
        <f t="shared" si="20"/>
        <v>E010In a Trench, Class B Type Sand Bedding, Class 3 Backfillm</v>
      </c>
      <c r="K113" s="2" t="e">
        <f>MATCH(J113,#REF!,0)</f>
        <v>#REF!</v>
      </c>
      <c r="L113" s="3" t="str">
        <f t="shared" ca="1" si="17"/>
        <v>F0</v>
      </c>
      <c r="M113" s="3" t="str">
        <f t="shared" ca="1" si="18"/>
        <v>C2</v>
      </c>
      <c r="N113" s="3" t="str">
        <f t="shared" ca="1" si="19"/>
        <v>C2</v>
      </c>
    </row>
    <row r="114" spans="1:14" s="58" customFormat="1" ht="43.9" customHeight="1" x14ac:dyDescent="0.2">
      <c r="A114" s="47" t="s">
        <v>13</v>
      </c>
      <c r="B114" s="89" t="s">
        <v>186</v>
      </c>
      <c r="C114" s="49" t="s">
        <v>338</v>
      </c>
      <c r="D114" s="57"/>
      <c r="E114" s="51" t="s">
        <v>66</v>
      </c>
      <c r="F114" s="93">
        <v>15</v>
      </c>
      <c r="G114" s="53"/>
      <c r="H114" s="54">
        <f>ROUND(G114*F114,2)</f>
        <v>0</v>
      </c>
      <c r="I114" s="5" t="str">
        <f t="shared" ca="1" si="16"/>
        <v/>
      </c>
      <c r="J114" s="1" t="str">
        <f t="shared" si="20"/>
        <v>E011Trenchless Installation, Class B Type Sand Bedding, Class 3 Backfillm</v>
      </c>
      <c r="K114" s="2" t="e">
        <f>MATCH(J114,#REF!,0)</f>
        <v>#REF!</v>
      </c>
      <c r="L114" s="3" t="str">
        <f t="shared" ca="1" si="17"/>
        <v>F0</v>
      </c>
      <c r="M114" s="3" t="str">
        <f t="shared" ca="1" si="18"/>
        <v>C2</v>
      </c>
      <c r="N114" s="3" t="str">
        <f t="shared" ca="1" si="19"/>
        <v>C2</v>
      </c>
    </row>
    <row r="115" spans="1:14" ht="36" customHeight="1" x14ac:dyDescent="0.2">
      <c r="A115" s="47" t="s">
        <v>14</v>
      </c>
      <c r="B115" s="48" t="s">
        <v>342</v>
      </c>
      <c r="C115" s="102" t="s">
        <v>232</v>
      </c>
      <c r="D115" s="103" t="s">
        <v>233</v>
      </c>
      <c r="E115" s="51"/>
      <c r="F115" s="45" t="s">
        <v>57</v>
      </c>
      <c r="G115" s="46"/>
      <c r="H115" s="46"/>
      <c r="I115" s="5" t="str">
        <f t="shared" ca="1" si="16"/>
        <v>LOCKED</v>
      </c>
      <c r="J115" s="1" t="str">
        <f t="shared" si="20"/>
        <v>E023Frames &amp; CoversCW 3210-R8</v>
      </c>
      <c r="K115" s="2" t="e">
        <f>MATCH(J115,#REF!,0)</f>
        <v>#REF!</v>
      </c>
      <c r="L115" s="3" t="str">
        <f t="shared" ca="1" si="17"/>
        <v>G</v>
      </c>
      <c r="M115" s="3" t="str">
        <f t="shared" ca="1" si="18"/>
        <v>C2</v>
      </c>
      <c r="N115" s="3" t="str">
        <f t="shared" ca="1" si="19"/>
        <v>C2</v>
      </c>
    </row>
    <row r="116" spans="1:14" ht="48" customHeight="1" x14ac:dyDescent="0.2">
      <c r="A116" s="47" t="s">
        <v>15</v>
      </c>
      <c r="B116" s="56" t="s">
        <v>122</v>
      </c>
      <c r="C116" s="104" t="s">
        <v>260</v>
      </c>
      <c r="D116" s="57"/>
      <c r="E116" s="51" t="s">
        <v>65</v>
      </c>
      <c r="F116" s="93">
        <v>4</v>
      </c>
      <c r="G116" s="53"/>
      <c r="H116" s="54">
        <f t="shared" ref="H116:H117" si="25">ROUND(G116*F116,2)</f>
        <v>0</v>
      </c>
      <c r="I116" s="5" t="str">
        <f t="shared" ca="1" si="16"/>
        <v/>
      </c>
      <c r="J116" s="1" t="str">
        <f t="shared" si="20"/>
        <v>E024AP-006 - Standard Frame for Manhole and Catch Basineach</v>
      </c>
      <c r="K116" s="2" t="e">
        <f>MATCH(J116,#REF!,0)</f>
        <v>#REF!</v>
      </c>
      <c r="L116" s="3" t="str">
        <f t="shared" ca="1" si="17"/>
        <v>F0</v>
      </c>
      <c r="M116" s="3" t="str">
        <f t="shared" ca="1" si="18"/>
        <v>C2</v>
      </c>
      <c r="N116" s="3" t="str">
        <f t="shared" ca="1" si="19"/>
        <v>C2</v>
      </c>
    </row>
    <row r="117" spans="1:14" s="70" customFormat="1" ht="48" customHeight="1" x14ac:dyDescent="0.2">
      <c r="A117" s="94" t="s">
        <v>16</v>
      </c>
      <c r="B117" s="63" t="s">
        <v>123</v>
      </c>
      <c r="C117" s="105" t="s">
        <v>261</v>
      </c>
      <c r="D117" s="65"/>
      <c r="E117" s="66" t="s">
        <v>65</v>
      </c>
      <c r="F117" s="91">
        <v>4</v>
      </c>
      <c r="G117" s="68"/>
      <c r="H117" s="69">
        <f t="shared" si="25"/>
        <v>0</v>
      </c>
      <c r="I117" s="5" t="str">
        <f t="shared" ca="1" si="16"/>
        <v/>
      </c>
      <c r="J117" s="1" t="str">
        <f t="shared" si="20"/>
        <v>E025AP-007 - Standard Solid Cover for Standard Frameeach</v>
      </c>
      <c r="K117" s="2" t="e">
        <f>MATCH(J117,#REF!,0)</f>
        <v>#REF!</v>
      </c>
      <c r="L117" s="3" t="str">
        <f t="shared" ca="1" si="17"/>
        <v>F0</v>
      </c>
      <c r="M117" s="3" t="str">
        <f t="shared" ca="1" si="18"/>
        <v>C2</v>
      </c>
      <c r="N117" s="3" t="str">
        <f t="shared" ca="1" si="19"/>
        <v>C2</v>
      </c>
    </row>
    <row r="118" spans="1:14" ht="36" customHeight="1" x14ac:dyDescent="0.2">
      <c r="A118" s="47" t="s">
        <v>17</v>
      </c>
      <c r="B118" s="48" t="s">
        <v>343</v>
      </c>
      <c r="C118" s="106" t="s">
        <v>149</v>
      </c>
      <c r="D118" s="57" t="s">
        <v>3</v>
      </c>
      <c r="E118" s="51"/>
      <c r="F118" s="45" t="s">
        <v>57</v>
      </c>
      <c r="G118" s="46"/>
      <c r="H118" s="46"/>
      <c r="I118" s="5" t="str">
        <f t="shared" ca="1" si="16"/>
        <v>LOCKED</v>
      </c>
      <c r="J118" s="1" t="str">
        <f t="shared" si="20"/>
        <v>E032Connecting to Existing ManholeCW 2130-R12</v>
      </c>
      <c r="K118" s="2" t="e">
        <f>MATCH(J118,#REF!,0)</f>
        <v>#REF!</v>
      </c>
      <c r="L118" s="3" t="str">
        <f t="shared" ca="1" si="17"/>
        <v>G</v>
      </c>
      <c r="M118" s="3" t="str">
        <f t="shared" ca="1" si="18"/>
        <v>C2</v>
      </c>
      <c r="N118" s="3" t="str">
        <f t="shared" ca="1" si="19"/>
        <v>C2</v>
      </c>
    </row>
    <row r="119" spans="1:14" ht="36" customHeight="1" x14ac:dyDescent="0.2">
      <c r="A119" s="47" t="s">
        <v>18</v>
      </c>
      <c r="B119" s="56" t="s">
        <v>122</v>
      </c>
      <c r="C119" s="106" t="s">
        <v>224</v>
      </c>
      <c r="D119" s="57"/>
      <c r="E119" s="51" t="s">
        <v>65</v>
      </c>
      <c r="F119" s="93">
        <v>1</v>
      </c>
      <c r="G119" s="53"/>
      <c r="H119" s="54">
        <f>ROUND(G119*F119,2)</f>
        <v>0</v>
      </c>
      <c r="I119" s="5" t="str">
        <f t="shared" ca="1" si="16"/>
        <v/>
      </c>
      <c r="J119" s="1" t="str">
        <f t="shared" si="20"/>
        <v>E033250 mm Catch Basin Leadeach</v>
      </c>
      <c r="K119" s="2" t="e">
        <f>MATCH(J119,#REF!,0)</f>
        <v>#REF!</v>
      </c>
      <c r="L119" s="3" t="str">
        <f t="shared" ca="1" si="17"/>
        <v>F0</v>
      </c>
      <c r="M119" s="3" t="str">
        <f t="shared" ca="1" si="18"/>
        <v>C2</v>
      </c>
      <c r="N119" s="3" t="str">
        <f t="shared" ca="1" si="19"/>
        <v>C2</v>
      </c>
    </row>
    <row r="120" spans="1:14" s="107" customFormat="1" ht="39.950000000000003" customHeight="1" x14ac:dyDescent="0.2">
      <c r="A120" s="47" t="s">
        <v>19</v>
      </c>
      <c r="B120" s="48" t="s">
        <v>344</v>
      </c>
      <c r="C120" s="106" t="s">
        <v>150</v>
      </c>
      <c r="D120" s="57" t="s">
        <v>3</v>
      </c>
      <c r="E120" s="51"/>
      <c r="F120" s="45" t="s">
        <v>57</v>
      </c>
      <c r="G120" s="46"/>
      <c r="H120" s="46"/>
      <c r="I120" s="5" t="str">
        <f t="shared" ca="1" si="16"/>
        <v>LOCKED</v>
      </c>
      <c r="J120" s="1" t="str">
        <f t="shared" si="20"/>
        <v>E034Connecting to Existing Catch BasinCW 2130-R12</v>
      </c>
      <c r="K120" s="2" t="e">
        <f>MATCH(J120,#REF!,0)</f>
        <v>#REF!</v>
      </c>
      <c r="L120" s="3" t="str">
        <f t="shared" ca="1" si="17"/>
        <v>G</v>
      </c>
      <c r="M120" s="3" t="str">
        <f t="shared" ca="1" si="18"/>
        <v>C2</v>
      </c>
      <c r="N120" s="3" t="str">
        <f t="shared" ca="1" si="19"/>
        <v>C2</v>
      </c>
    </row>
    <row r="121" spans="1:14" s="107" customFormat="1" ht="30" customHeight="1" x14ac:dyDescent="0.2">
      <c r="A121" s="47" t="s">
        <v>20</v>
      </c>
      <c r="B121" s="56" t="s">
        <v>122</v>
      </c>
      <c r="C121" s="106" t="s">
        <v>225</v>
      </c>
      <c r="D121" s="57"/>
      <c r="E121" s="51" t="s">
        <v>65</v>
      </c>
      <c r="F121" s="93">
        <v>1</v>
      </c>
      <c r="G121" s="53"/>
      <c r="H121" s="54">
        <f>ROUND(G121*F121,2)</f>
        <v>0</v>
      </c>
      <c r="I121" s="5" t="str">
        <f t="shared" ca="1" si="16"/>
        <v/>
      </c>
      <c r="J121" s="1" t="str">
        <f t="shared" si="20"/>
        <v>E035200 mm Drainage Connection Pipeeach</v>
      </c>
      <c r="K121" s="2" t="e">
        <f>MATCH(J121,#REF!,0)</f>
        <v>#REF!</v>
      </c>
      <c r="L121" s="3" t="str">
        <f t="shared" ca="1" si="17"/>
        <v>F0</v>
      </c>
      <c r="M121" s="3" t="str">
        <f t="shared" ca="1" si="18"/>
        <v>C2</v>
      </c>
      <c r="N121" s="3" t="str">
        <f t="shared" ca="1" si="19"/>
        <v>C2</v>
      </c>
    </row>
    <row r="122" spans="1:14" ht="36" customHeight="1" x14ac:dyDescent="0.2">
      <c r="A122" s="47" t="s">
        <v>21</v>
      </c>
      <c r="B122" s="48" t="s">
        <v>345</v>
      </c>
      <c r="C122" s="106" t="s">
        <v>151</v>
      </c>
      <c r="D122" s="57" t="s">
        <v>3</v>
      </c>
      <c r="E122" s="51"/>
      <c r="F122" s="45" t="s">
        <v>57</v>
      </c>
      <c r="G122" s="46"/>
      <c r="H122" s="46"/>
      <c r="I122" s="5" t="str">
        <f t="shared" ca="1" si="16"/>
        <v>LOCKED</v>
      </c>
      <c r="J122" s="1" t="str">
        <f t="shared" si="20"/>
        <v>E036Connecting to Existing SewerCW 2130-R12</v>
      </c>
      <c r="K122" s="2" t="e">
        <f>MATCH(J122,#REF!,0)</f>
        <v>#REF!</v>
      </c>
      <c r="L122" s="3" t="str">
        <f t="shared" ca="1" si="17"/>
        <v>G</v>
      </c>
      <c r="M122" s="3" t="str">
        <f t="shared" ca="1" si="18"/>
        <v>C2</v>
      </c>
      <c r="N122" s="3" t="str">
        <f t="shared" ca="1" si="19"/>
        <v>C2</v>
      </c>
    </row>
    <row r="123" spans="1:14" ht="36" customHeight="1" x14ac:dyDescent="0.2">
      <c r="A123" s="47" t="s">
        <v>22</v>
      </c>
      <c r="B123" s="56" t="s">
        <v>122</v>
      </c>
      <c r="C123" s="106" t="s">
        <v>346</v>
      </c>
      <c r="D123" s="57"/>
      <c r="E123" s="51"/>
      <c r="F123" s="45" t="s">
        <v>57</v>
      </c>
      <c r="G123" s="46"/>
      <c r="H123" s="46"/>
      <c r="I123" s="5" t="str">
        <f t="shared" ca="1" si="16"/>
        <v>LOCKED</v>
      </c>
      <c r="J123" s="1" t="str">
        <f t="shared" si="20"/>
        <v>E037200 mm (PVC) Connecting Pipe</v>
      </c>
      <c r="K123" s="2" t="e">
        <f>MATCH(J123,#REF!,0)</f>
        <v>#REF!</v>
      </c>
      <c r="L123" s="3" t="str">
        <f t="shared" ca="1" si="17"/>
        <v>G</v>
      </c>
      <c r="M123" s="3" t="str">
        <f t="shared" ca="1" si="18"/>
        <v>C2</v>
      </c>
      <c r="N123" s="3" t="str">
        <f t="shared" ca="1" si="19"/>
        <v>C2</v>
      </c>
    </row>
    <row r="124" spans="1:14" ht="36" customHeight="1" x14ac:dyDescent="0.2">
      <c r="A124" s="108" t="s">
        <v>235</v>
      </c>
      <c r="B124" s="89" t="s">
        <v>185</v>
      </c>
      <c r="C124" s="49" t="s">
        <v>347</v>
      </c>
      <c r="D124" s="57"/>
      <c r="E124" s="51" t="s">
        <v>65</v>
      </c>
      <c r="F124" s="93">
        <v>1</v>
      </c>
      <c r="G124" s="53"/>
      <c r="H124" s="54">
        <f t="shared" ref="H124:H135" si="26">ROUND(G124*F124,2)</f>
        <v>0</v>
      </c>
      <c r="I124" s="5" t="str">
        <f t="shared" ca="1" si="16"/>
        <v/>
      </c>
      <c r="J124" s="1" t="str">
        <f t="shared" si="20"/>
        <v>E041BConnecting to 1050 mm (Concrete) Sewereach</v>
      </c>
      <c r="K124" s="2" t="e">
        <f>MATCH(J124,#REF!,0)</f>
        <v>#REF!</v>
      </c>
      <c r="L124" s="3" t="str">
        <f t="shared" ca="1" si="17"/>
        <v>F0</v>
      </c>
      <c r="M124" s="3" t="str">
        <f t="shared" ca="1" si="18"/>
        <v>C2</v>
      </c>
      <c r="N124" s="3" t="str">
        <f t="shared" ca="1" si="19"/>
        <v>C2</v>
      </c>
    </row>
    <row r="125" spans="1:14" ht="36" customHeight="1" x14ac:dyDescent="0.2">
      <c r="A125" s="47" t="s">
        <v>21</v>
      </c>
      <c r="B125" s="48" t="s">
        <v>348</v>
      </c>
      <c r="C125" s="106" t="s">
        <v>151</v>
      </c>
      <c r="D125" s="57" t="s">
        <v>3</v>
      </c>
      <c r="E125" s="51"/>
      <c r="F125" s="45" t="s">
        <v>57</v>
      </c>
      <c r="G125" s="46"/>
      <c r="H125" s="46"/>
      <c r="I125" s="5" t="str">
        <f t="shared" ca="1" si="16"/>
        <v>LOCKED</v>
      </c>
      <c r="J125" s="1" t="str">
        <f t="shared" si="20"/>
        <v>E036Connecting to Existing SewerCW 2130-R12</v>
      </c>
      <c r="K125" s="2" t="e">
        <f>MATCH(J125,#REF!,0)</f>
        <v>#REF!</v>
      </c>
      <c r="L125" s="3" t="str">
        <f t="shared" ca="1" si="17"/>
        <v>G</v>
      </c>
      <c r="M125" s="3" t="str">
        <f t="shared" ca="1" si="18"/>
        <v>C2</v>
      </c>
      <c r="N125" s="3" t="str">
        <f t="shared" ca="1" si="19"/>
        <v>C2</v>
      </c>
    </row>
    <row r="126" spans="1:14" ht="36" customHeight="1" x14ac:dyDescent="0.2">
      <c r="A126" s="47" t="s">
        <v>22</v>
      </c>
      <c r="B126" s="56" t="s">
        <v>122</v>
      </c>
      <c r="C126" s="106" t="s">
        <v>349</v>
      </c>
      <c r="D126" s="57"/>
      <c r="E126" s="51"/>
      <c r="F126" s="45" t="s">
        <v>57</v>
      </c>
      <c r="G126" s="46"/>
      <c r="H126" s="46"/>
      <c r="I126" s="5" t="str">
        <f t="shared" ca="1" si="16"/>
        <v>LOCKED</v>
      </c>
      <c r="J126" s="1" t="str">
        <f t="shared" si="20"/>
        <v>E037250 mm (PVC) Connecting Pipe</v>
      </c>
      <c r="K126" s="2" t="e">
        <f>MATCH(J126,#REF!,0)</f>
        <v>#REF!</v>
      </c>
      <c r="L126" s="3" t="str">
        <f t="shared" ca="1" si="17"/>
        <v>G</v>
      </c>
      <c r="M126" s="3" t="str">
        <f t="shared" ca="1" si="18"/>
        <v>C2</v>
      </c>
      <c r="N126" s="3" t="str">
        <f t="shared" ca="1" si="19"/>
        <v>C2</v>
      </c>
    </row>
    <row r="127" spans="1:14" ht="36" customHeight="1" x14ac:dyDescent="0.2">
      <c r="A127" s="108" t="s">
        <v>235</v>
      </c>
      <c r="B127" s="89" t="s">
        <v>185</v>
      </c>
      <c r="C127" s="49" t="s">
        <v>347</v>
      </c>
      <c r="D127" s="57"/>
      <c r="E127" s="51" t="s">
        <v>65</v>
      </c>
      <c r="F127" s="93">
        <v>1</v>
      </c>
      <c r="G127" s="53"/>
      <c r="H127" s="54">
        <f t="shared" ref="H127" si="27">ROUND(G127*F127,2)</f>
        <v>0</v>
      </c>
      <c r="I127" s="5" t="str">
        <f t="shared" ca="1" si="16"/>
        <v/>
      </c>
      <c r="J127" s="1" t="str">
        <f t="shared" si="20"/>
        <v>E041BConnecting to 1050 mm (Concrete) Sewereach</v>
      </c>
      <c r="K127" s="2" t="e">
        <f>MATCH(J127,#REF!,0)</f>
        <v>#REF!</v>
      </c>
      <c r="L127" s="3" t="str">
        <f t="shared" ca="1" si="17"/>
        <v>F0</v>
      </c>
      <c r="M127" s="3" t="str">
        <f t="shared" ca="1" si="18"/>
        <v>C2</v>
      </c>
      <c r="N127" s="3" t="str">
        <f t="shared" ca="1" si="19"/>
        <v>C2</v>
      </c>
    </row>
    <row r="128" spans="1:14" ht="36" customHeight="1" x14ac:dyDescent="0.2">
      <c r="A128" s="47" t="s">
        <v>21</v>
      </c>
      <c r="B128" s="48" t="s">
        <v>350</v>
      </c>
      <c r="C128" s="106" t="s">
        <v>151</v>
      </c>
      <c r="D128" s="57" t="s">
        <v>3</v>
      </c>
      <c r="E128" s="51"/>
      <c r="F128" s="45" t="s">
        <v>57</v>
      </c>
      <c r="G128" s="46"/>
      <c r="H128" s="46"/>
      <c r="I128" s="5" t="str">
        <f t="shared" ca="1" si="16"/>
        <v>LOCKED</v>
      </c>
      <c r="J128" s="1" t="str">
        <f t="shared" si="20"/>
        <v>E036Connecting to Existing SewerCW 2130-R12</v>
      </c>
      <c r="K128" s="2" t="e">
        <f>MATCH(J128,#REF!,0)</f>
        <v>#REF!</v>
      </c>
      <c r="L128" s="3" t="str">
        <f t="shared" ca="1" si="17"/>
        <v>G</v>
      </c>
      <c r="M128" s="3" t="str">
        <f t="shared" ca="1" si="18"/>
        <v>C2</v>
      </c>
      <c r="N128" s="3" t="str">
        <f t="shared" ca="1" si="19"/>
        <v>C2</v>
      </c>
    </row>
    <row r="129" spans="1:14" ht="36" customHeight="1" x14ac:dyDescent="0.2">
      <c r="A129" s="47" t="s">
        <v>22</v>
      </c>
      <c r="B129" s="56" t="s">
        <v>122</v>
      </c>
      <c r="C129" s="106" t="s">
        <v>349</v>
      </c>
      <c r="D129" s="57"/>
      <c r="E129" s="51"/>
      <c r="F129" s="45" t="s">
        <v>57</v>
      </c>
      <c r="G129" s="46"/>
      <c r="H129" s="46"/>
      <c r="I129" s="5" t="str">
        <f t="shared" ca="1" si="16"/>
        <v>LOCKED</v>
      </c>
      <c r="J129" s="1" t="str">
        <f t="shared" si="20"/>
        <v>E037250 mm (PVC) Connecting Pipe</v>
      </c>
      <c r="K129" s="2" t="e">
        <f>MATCH(J129,#REF!,0)</f>
        <v>#REF!</v>
      </c>
      <c r="L129" s="3" t="str">
        <f t="shared" ca="1" si="17"/>
        <v>G</v>
      </c>
      <c r="M129" s="3" t="str">
        <f t="shared" ca="1" si="18"/>
        <v>C2</v>
      </c>
      <c r="N129" s="3" t="str">
        <f t="shared" ca="1" si="19"/>
        <v>C2</v>
      </c>
    </row>
    <row r="130" spans="1:14" ht="36" customHeight="1" x14ac:dyDescent="0.2">
      <c r="A130" s="108" t="s">
        <v>235</v>
      </c>
      <c r="B130" s="89" t="s">
        <v>185</v>
      </c>
      <c r="C130" s="49" t="s">
        <v>351</v>
      </c>
      <c r="D130" s="57"/>
      <c r="E130" s="51" t="s">
        <v>65</v>
      </c>
      <c r="F130" s="93">
        <v>5</v>
      </c>
      <c r="G130" s="53"/>
      <c r="H130" s="54">
        <f t="shared" ref="H130" si="28">ROUND(G130*F130,2)</f>
        <v>0</v>
      </c>
      <c r="I130" s="5" t="str">
        <f t="shared" ca="1" si="16"/>
        <v/>
      </c>
      <c r="J130" s="1" t="str">
        <f t="shared" si="20"/>
        <v>E041BConnecting to 1200 mm (Concrete) Sewereach</v>
      </c>
      <c r="K130" s="2" t="e">
        <f>MATCH(J130,#REF!,0)</f>
        <v>#REF!</v>
      </c>
      <c r="L130" s="3" t="str">
        <f t="shared" ca="1" si="17"/>
        <v>F0</v>
      </c>
      <c r="M130" s="3" t="str">
        <f t="shared" ca="1" si="18"/>
        <v>C2</v>
      </c>
      <c r="N130" s="3" t="str">
        <f t="shared" ca="1" si="19"/>
        <v>C2</v>
      </c>
    </row>
    <row r="131" spans="1:14" ht="36" customHeight="1" x14ac:dyDescent="0.2">
      <c r="A131" s="47" t="s">
        <v>153</v>
      </c>
      <c r="B131" s="48" t="s">
        <v>352</v>
      </c>
      <c r="C131" s="49" t="s">
        <v>183</v>
      </c>
      <c r="D131" s="57" t="s">
        <v>3</v>
      </c>
      <c r="E131" s="51" t="s">
        <v>65</v>
      </c>
      <c r="F131" s="93">
        <v>8</v>
      </c>
      <c r="G131" s="53"/>
      <c r="H131" s="54">
        <f t="shared" si="26"/>
        <v>0</v>
      </c>
      <c r="I131" s="5" t="str">
        <f t="shared" ca="1" si="16"/>
        <v/>
      </c>
      <c r="J131" s="1" t="str">
        <f t="shared" si="20"/>
        <v>E046Removal of Existing Catch BasinsCW 2130-R12each</v>
      </c>
      <c r="K131" s="2" t="e">
        <f>MATCH(J131,#REF!,0)</f>
        <v>#REF!</v>
      </c>
      <c r="L131" s="3" t="str">
        <f t="shared" ca="1" si="17"/>
        <v>F0</v>
      </c>
      <c r="M131" s="3" t="str">
        <f t="shared" ca="1" si="18"/>
        <v>C2</v>
      </c>
      <c r="N131" s="3" t="str">
        <f t="shared" ca="1" si="19"/>
        <v>C2</v>
      </c>
    </row>
    <row r="132" spans="1:14" s="58" customFormat="1" ht="30" customHeight="1" x14ac:dyDescent="0.2">
      <c r="A132" s="47" t="s">
        <v>154</v>
      </c>
      <c r="B132" s="48" t="s">
        <v>353</v>
      </c>
      <c r="C132" s="49" t="s">
        <v>152</v>
      </c>
      <c r="D132" s="57" t="s">
        <v>3</v>
      </c>
      <c r="E132" s="51" t="s">
        <v>65</v>
      </c>
      <c r="F132" s="93">
        <v>6</v>
      </c>
      <c r="G132" s="53"/>
      <c r="H132" s="54">
        <f t="shared" si="26"/>
        <v>0</v>
      </c>
      <c r="I132" s="5" t="str">
        <f t="shared" ca="1" si="16"/>
        <v/>
      </c>
      <c r="J132" s="1" t="str">
        <f t="shared" si="20"/>
        <v>E047Removal of Existing Catch PitCW 2130-R12each</v>
      </c>
      <c r="K132" s="2" t="e">
        <f>MATCH(J132,#REF!,0)</f>
        <v>#REF!</v>
      </c>
      <c r="L132" s="3" t="str">
        <f t="shared" ca="1" si="17"/>
        <v>F0</v>
      </c>
      <c r="M132" s="3" t="str">
        <f t="shared" ca="1" si="18"/>
        <v>C2</v>
      </c>
      <c r="N132" s="3" t="str">
        <f t="shared" ca="1" si="19"/>
        <v>C2</v>
      </c>
    </row>
    <row r="133" spans="1:14" s="58" customFormat="1" ht="42" customHeight="1" x14ac:dyDescent="0.2">
      <c r="A133" s="47"/>
      <c r="B133" s="48" t="s">
        <v>354</v>
      </c>
      <c r="C133" s="49" t="s">
        <v>355</v>
      </c>
      <c r="D133" s="57" t="s">
        <v>3</v>
      </c>
      <c r="E133" s="51"/>
      <c r="F133" s="45" t="s">
        <v>57</v>
      </c>
      <c r="G133" s="46"/>
      <c r="H133" s="46"/>
      <c r="I133" s="5" t="str">
        <f t="shared" ca="1" si="16"/>
        <v>LOCKED</v>
      </c>
      <c r="J133" s="1" t="str">
        <f t="shared" si="20"/>
        <v>Abandoning Existing Sewer Services Under PavementCW 2130-R12</v>
      </c>
      <c r="K133" s="2" t="e">
        <f>MATCH(J133,#REF!,0)</f>
        <v>#REF!</v>
      </c>
      <c r="L133" s="3" t="str">
        <f t="shared" ca="1" si="17"/>
        <v>G</v>
      </c>
      <c r="M133" s="3" t="str">
        <f t="shared" ca="1" si="18"/>
        <v>C2</v>
      </c>
      <c r="N133" s="3" t="str">
        <f t="shared" ca="1" si="19"/>
        <v>C2</v>
      </c>
    </row>
    <row r="134" spans="1:14" s="58" customFormat="1" ht="34.15" customHeight="1" x14ac:dyDescent="0.2">
      <c r="A134" s="47"/>
      <c r="B134" s="56" t="s">
        <v>122</v>
      </c>
      <c r="C134" s="49" t="s">
        <v>356</v>
      </c>
      <c r="D134" s="57"/>
      <c r="E134" s="51" t="s">
        <v>65</v>
      </c>
      <c r="F134" s="93">
        <v>8</v>
      </c>
      <c r="G134" s="53"/>
      <c r="H134" s="54">
        <f t="shared" si="26"/>
        <v>0</v>
      </c>
      <c r="I134" s="5" t="str">
        <f t="shared" ref="I134:I194" ca="1" si="29">IF(CELL("protect",$G134)=1, "LOCKED", "")</f>
        <v/>
      </c>
      <c r="J134" s="1" t="str">
        <f t="shared" si="20"/>
        <v>250 mm Pipe or Smallereach</v>
      </c>
      <c r="K134" s="2" t="e">
        <f>MATCH(J134,#REF!,0)</f>
        <v>#REF!</v>
      </c>
      <c r="L134" s="3" t="str">
        <f t="shared" ref="L134:L194" ca="1" si="30">CELL("format",$F134)</f>
        <v>F0</v>
      </c>
      <c r="M134" s="3" t="str">
        <f t="shared" ref="M134:M194" ca="1" si="31">CELL("format",$G134)</f>
        <v>C2</v>
      </c>
      <c r="N134" s="3" t="str">
        <f t="shared" ref="N134:N194" ca="1" si="32">CELL("format",$H134)</f>
        <v>C2</v>
      </c>
    </row>
    <row r="135" spans="1:14" ht="36" customHeight="1" x14ac:dyDescent="0.2">
      <c r="A135" s="47" t="s">
        <v>155</v>
      </c>
      <c r="B135" s="48" t="s">
        <v>357</v>
      </c>
      <c r="C135" s="49" t="s">
        <v>109</v>
      </c>
      <c r="D135" s="57" t="s">
        <v>4</v>
      </c>
      <c r="E135" s="51" t="s">
        <v>66</v>
      </c>
      <c r="F135" s="93">
        <v>192</v>
      </c>
      <c r="G135" s="53"/>
      <c r="H135" s="54">
        <f t="shared" si="26"/>
        <v>0</v>
      </c>
      <c r="I135" s="5" t="str">
        <f t="shared" ca="1" si="29"/>
        <v/>
      </c>
      <c r="J135" s="1" t="str">
        <f t="shared" ref="J135:J194" si="33">CLEAN(CONCATENATE(TRIM($A135),TRIM($C135),IF(LEFT($D135)&lt;&gt;"E",TRIM($D135),),TRIM($E135)))</f>
        <v>E051Installation of SubdrainsCW 3120-R4m</v>
      </c>
      <c r="K135" s="2" t="e">
        <f>MATCH(J135,#REF!,0)</f>
        <v>#REF!</v>
      </c>
      <c r="L135" s="3" t="str">
        <f t="shared" ca="1" si="30"/>
        <v>F0</v>
      </c>
      <c r="M135" s="3" t="str">
        <f t="shared" ca="1" si="31"/>
        <v>C2</v>
      </c>
      <c r="N135" s="3" t="str">
        <f t="shared" ca="1" si="32"/>
        <v>C2</v>
      </c>
    </row>
    <row r="136" spans="1:14" ht="36" customHeight="1" x14ac:dyDescent="0.2">
      <c r="A136" s="35"/>
      <c r="B136" s="109"/>
      <c r="C136" s="59" t="s">
        <v>77</v>
      </c>
      <c r="D136" s="44"/>
      <c r="E136" s="110"/>
      <c r="F136" s="45" t="s">
        <v>57</v>
      </c>
      <c r="G136" s="46"/>
      <c r="H136" s="46"/>
      <c r="I136" s="5" t="str">
        <f t="shared" ca="1" si="29"/>
        <v>LOCKED</v>
      </c>
      <c r="J136" s="1" t="str">
        <f t="shared" si="33"/>
        <v>ADJUSTMENTS</v>
      </c>
      <c r="K136" s="2" t="e">
        <f>MATCH(J136,#REF!,0)</f>
        <v>#REF!</v>
      </c>
      <c r="L136" s="3" t="str">
        <f t="shared" ca="1" si="30"/>
        <v>G</v>
      </c>
      <c r="M136" s="3" t="str">
        <f t="shared" ca="1" si="31"/>
        <v>C2</v>
      </c>
      <c r="N136" s="3" t="str">
        <f t="shared" ca="1" si="32"/>
        <v>C2</v>
      </c>
    </row>
    <row r="137" spans="1:14" ht="48" customHeight="1" x14ac:dyDescent="0.2">
      <c r="A137" s="47" t="s">
        <v>86</v>
      </c>
      <c r="B137" s="48" t="s">
        <v>358</v>
      </c>
      <c r="C137" s="104" t="s">
        <v>234</v>
      </c>
      <c r="D137" s="103" t="s">
        <v>233</v>
      </c>
      <c r="E137" s="51" t="s">
        <v>65</v>
      </c>
      <c r="F137" s="93">
        <v>6</v>
      </c>
      <c r="G137" s="53"/>
      <c r="H137" s="54">
        <f>ROUND(G137*F137,2)</f>
        <v>0</v>
      </c>
      <c r="I137" s="5" t="str">
        <f t="shared" ca="1" si="29"/>
        <v/>
      </c>
      <c r="J137" s="1" t="str">
        <f t="shared" si="33"/>
        <v>F001Adjustment of Manholes/Catch Basins FramesCW 3210-R8each</v>
      </c>
      <c r="K137" s="2" t="e">
        <f>MATCH(J137,#REF!,0)</f>
        <v>#REF!</v>
      </c>
      <c r="L137" s="3" t="str">
        <f t="shared" ca="1" si="30"/>
        <v>F0</v>
      </c>
      <c r="M137" s="3" t="str">
        <f t="shared" ca="1" si="31"/>
        <v>C2</v>
      </c>
      <c r="N137" s="3" t="str">
        <f t="shared" ca="1" si="32"/>
        <v>C2</v>
      </c>
    </row>
    <row r="138" spans="1:14" ht="36" customHeight="1" x14ac:dyDescent="0.2">
      <c r="A138" s="47" t="s">
        <v>87</v>
      </c>
      <c r="B138" s="48" t="s">
        <v>359</v>
      </c>
      <c r="C138" s="49" t="s">
        <v>181</v>
      </c>
      <c r="D138" s="57" t="s">
        <v>3</v>
      </c>
      <c r="E138" s="51"/>
      <c r="F138" s="45" t="s">
        <v>57</v>
      </c>
      <c r="G138" s="46"/>
      <c r="H138" s="46"/>
      <c r="I138" s="5" t="str">
        <f t="shared" ca="1" si="29"/>
        <v>LOCKED</v>
      </c>
      <c r="J138" s="1" t="str">
        <f t="shared" si="33"/>
        <v>F002Replacing Existing RisersCW 2130-R12</v>
      </c>
      <c r="K138" s="2" t="e">
        <f>MATCH(J138,#REF!,0)</f>
        <v>#REF!</v>
      </c>
      <c r="L138" s="3" t="str">
        <f t="shared" ca="1" si="30"/>
        <v>G</v>
      </c>
      <c r="M138" s="3" t="str">
        <f t="shared" ca="1" si="31"/>
        <v>C2</v>
      </c>
      <c r="N138" s="3" t="str">
        <f t="shared" ca="1" si="32"/>
        <v>C2</v>
      </c>
    </row>
    <row r="139" spans="1:14" ht="36" customHeight="1" x14ac:dyDescent="0.2">
      <c r="A139" s="47" t="s">
        <v>182</v>
      </c>
      <c r="B139" s="56" t="s">
        <v>122</v>
      </c>
      <c r="C139" s="49" t="s">
        <v>184</v>
      </c>
      <c r="D139" s="57"/>
      <c r="E139" s="51" t="s">
        <v>67</v>
      </c>
      <c r="F139" s="111">
        <v>1.5</v>
      </c>
      <c r="G139" s="53"/>
      <c r="H139" s="54">
        <f>ROUND(G139*F139,2)</f>
        <v>0</v>
      </c>
      <c r="I139" s="5" t="str">
        <f t="shared" ca="1" si="29"/>
        <v/>
      </c>
      <c r="J139" s="1" t="str">
        <f t="shared" si="33"/>
        <v>F002APre-cast Concrete Risersvert. m</v>
      </c>
      <c r="K139" s="2" t="e">
        <f>MATCH(J139,#REF!,0)</f>
        <v>#REF!</v>
      </c>
      <c r="L139" s="3" t="str">
        <f t="shared" ca="1" si="30"/>
        <v>F1</v>
      </c>
      <c r="M139" s="3" t="str">
        <f t="shared" ca="1" si="31"/>
        <v>C2</v>
      </c>
      <c r="N139" s="3" t="str">
        <f t="shared" ca="1" si="32"/>
        <v>C2</v>
      </c>
    </row>
    <row r="140" spans="1:14" ht="36" customHeight="1" x14ac:dyDescent="0.2">
      <c r="A140" s="47" t="s">
        <v>88</v>
      </c>
      <c r="B140" s="48" t="s">
        <v>360</v>
      </c>
      <c r="C140" s="104" t="s">
        <v>262</v>
      </c>
      <c r="D140" s="103" t="s">
        <v>233</v>
      </c>
      <c r="E140" s="51"/>
      <c r="F140" s="45" t="s">
        <v>57</v>
      </c>
      <c r="G140" s="46"/>
      <c r="H140" s="46"/>
      <c r="I140" s="5" t="str">
        <f t="shared" ca="1" si="29"/>
        <v>LOCKED</v>
      </c>
      <c r="J140" s="1" t="str">
        <f t="shared" si="33"/>
        <v>F003Lifter Rings (AP-010)CW 3210-R8</v>
      </c>
      <c r="K140" s="2" t="e">
        <f>MATCH(J140,#REF!,0)</f>
        <v>#REF!</v>
      </c>
      <c r="L140" s="3" t="str">
        <f t="shared" ca="1" si="30"/>
        <v>G</v>
      </c>
      <c r="M140" s="3" t="str">
        <f t="shared" ca="1" si="31"/>
        <v>C2</v>
      </c>
      <c r="N140" s="3" t="str">
        <f t="shared" ca="1" si="32"/>
        <v>C2</v>
      </c>
    </row>
    <row r="141" spans="1:14" ht="36" customHeight="1" x14ac:dyDescent="0.2">
      <c r="A141" s="47" t="s">
        <v>89</v>
      </c>
      <c r="B141" s="56" t="s">
        <v>122</v>
      </c>
      <c r="C141" s="49" t="s">
        <v>210</v>
      </c>
      <c r="D141" s="57"/>
      <c r="E141" s="51" t="s">
        <v>65</v>
      </c>
      <c r="F141" s="93">
        <v>3</v>
      </c>
      <c r="G141" s="53"/>
      <c r="H141" s="54">
        <f t="shared" ref="H141:H144" si="34">ROUND(G141*F141,2)</f>
        <v>0</v>
      </c>
      <c r="I141" s="5" t="str">
        <f t="shared" ca="1" si="29"/>
        <v/>
      </c>
      <c r="J141" s="1" t="str">
        <f t="shared" si="33"/>
        <v>F00551 mmeach</v>
      </c>
      <c r="K141" s="2" t="e">
        <f>MATCH(J141,#REF!,0)</f>
        <v>#REF!</v>
      </c>
      <c r="L141" s="3" t="str">
        <f t="shared" ca="1" si="30"/>
        <v>F0</v>
      </c>
      <c r="M141" s="3" t="str">
        <f t="shared" ca="1" si="31"/>
        <v>C2</v>
      </c>
      <c r="N141" s="3" t="str">
        <f t="shared" ca="1" si="32"/>
        <v>C2</v>
      </c>
    </row>
    <row r="142" spans="1:14" s="70" customFormat="1" ht="36" customHeight="1" x14ac:dyDescent="0.2">
      <c r="A142" s="94" t="s">
        <v>90</v>
      </c>
      <c r="B142" s="90" t="s">
        <v>361</v>
      </c>
      <c r="C142" s="64" t="s">
        <v>175</v>
      </c>
      <c r="D142" s="112" t="s">
        <v>233</v>
      </c>
      <c r="E142" s="66" t="s">
        <v>65</v>
      </c>
      <c r="F142" s="91">
        <v>10</v>
      </c>
      <c r="G142" s="68"/>
      <c r="H142" s="69">
        <f t="shared" si="34"/>
        <v>0</v>
      </c>
      <c r="I142" s="5" t="str">
        <f t="shared" ca="1" si="29"/>
        <v/>
      </c>
      <c r="J142" s="1" t="str">
        <f t="shared" si="33"/>
        <v>F009Adjustment of Valve BoxesCW 3210-R8each</v>
      </c>
      <c r="K142" s="2" t="e">
        <f>MATCH(J142,#REF!,0)</f>
        <v>#REF!</v>
      </c>
      <c r="L142" s="3" t="str">
        <f t="shared" ca="1" si="30"/>
        <v>F0</v>
      </c>
      <c r="M142" s="3" t="str">
        <f t="shared" ca="1" si="31"/>
        <v>C2</v>
      </c>
      <c r="N142" s="3" t="str">
        <f t="shared" ca="1" si="32"/>
        <v>C2</v>
      </c>
    </row>
    <row r="143" spans="1:14" ht="36" customHeight="1" x14ac:dyDescent="0.2">
      <c r="A143" s="47" t="s">
        <v>161</v>
      </c>
      <c r="B143" s="48" t="s">
        <v>362</v>
      </c>
      <c r="C143" s="49" t="s">
        <v>176</v>
      </c>
      <c r="D143" s="103" t="s">
        <v>233</v>
      </c>
      <c r="E143" s="51" t="s">
        <v>65</v>
      </c>
      <c r="F143" s="93">
        <v>10</v>
      </c>
      <c r="G143" s="53"/>
      <c r="H143" s="54">
        <f t="shared" si="34"/>
        <v>0</v>
      </c>
      <c r="I143" s="5" t="str">
        <f t="shared" ca="1" si="29"/>
        <v/>
      </c>
      <c r="J143" s="1" t="str">
        <f t="shared" si="33"/>
        <v>F010Valve Box ExtensionsCW 3210-R8each</v>
      </c>
      <c r="K143" s="2" t="e">
        <f>MATCH(J143,#REF!,0)</f>
        <v>#REF!</v>
      </c>
      <c r="L143" s="3" t="str">
        <f t="shared" ca="1" si="30"/>
        <v>F0</v>
      </c>
      <c r="M143" s="3" t="str">
        <f t="shared" ca="1" si="31"/>
        <v>C2</v>
      </c>
      <c r="N143" s="3" t="str">
        <f t="shared" ca="1" si="32"/>
        <v>C2</v>
      </c>
    </row>
    <row r="144" spans="1:14" s="58" customFormat="1" ht="43.9" customHeight="1" x14ac:dyDescent="0.2">
      <c r="A144" s="47" t="s">
        <v>5</v>
      </c>
      <c r="B144" s="48" t="s">
        <v>363</v>
      </c>
      <c r="C144" s="49" t="s">
        <v>6</v>
      </c>
      <c r="D144" s="57" t="s">
        <v>233</v>
      </c>
      <c r="E144" s="51" t="s">
        <v>65</v>
      </c>
      <c r="F144" s="113">
        <v>6</v>
      </c>
      <c r="G144" s="53"/>
      <c r="H144" s="54">
        <f t="shared" si="34"/>
        <v>0</v>
      </c>
      <c r="I144" s="5" t="str">
        <f t="shared" ca="1" si="29"/>
        <v/>
      </c>
      <c r="J144" s="1" t="str">
        <f t="shared" si="33"/>
        <v>F028Adjustment of Traffic Signal Service Box FramesCW 3210-R8each</v>
      </c>
      <c r="K144" s="2" t="e">
        <f>MATCH(J144,#REF!,0)</f>
        <v>#REF!</v>
      </c>
      <c r="L144" s="3" t="str">
        <f t="shared" ca="1" si="30"/>
        <v>F0</v>
      </c>
      <c r="M144" s="3" t="str">
        <f t="shared" ca="1" si="31"/>
        <v>C2</v>
      </c>
      <c r="N144" s="3" t="str">
        <f t="shared" ca="1" si="32"/>
        <v>C2</v>
      </c>
    </row>
    <row r="145" spans="1:14" ht="36" customHeight="1" x14ac:dyDescent="0.2">
      <c r="A145" s="35"/>
      <c r="B145" s="42"/>
      <c r="C145" s="59" t="s">
        <v>78</v>
      </c>
      <c r="D145" s="44"/>
      <c r="E145" s="60"/>
      <c r="F145" s="45" t="s">
        <v>57</v>
      </c>
      <c r="G145" s="46"/>
      <c r="H145" s="46"/>
      <c r="I145" s="5" t="str">
        <f t="shared" ca="1" si="29"/>
        <v>LOCKED</v>
      </c>
      <c r="J145" s="1" t="str">
        <f t="shared" si="33"/>
        <v>LANDSCAPING</v>
      </c>
      <c r="K145" s="2" t="e">
        <f>MATCH(J145,#REF!,0)</f>
        <v>#REF!</v>
      </c>
      <c r="L145" s="3" t="str">
        <f t="shared" ca="1" si="30"/>
        <v>G</v>
      </c>
      <c r="M145" s="3" t="str">
        <f t="shared" ca="1" si="31"/>
        <v>C2</v>
      </c>
      <c r="N145" s="3" t="str">
        <f t="shared" ca="1" si="32"/>
        <v>C2</v>
      </c>
    </row>
    <row r="146" spans="1:14" ht="36" customHeight="1" x14ac:dyDescent="0.2">
      <c r="A146" s="61" t="s">
        <v>91</v>
      </c>
      <c r="B146" s="48" t="s">
        <v>364</v>
      </c>
      <c r="C146" s="49" t="s">
        <v>48</v>
      </c>
      <c r="D146" s="57" t="s">
        <v>412</v>
      </c>
      <c r="E146" s="51"/>
      <c r="F146" s="45" t="s">
        <v>57</v>
      </c>
      <c r="G146" s="46"/>
      <c r="H146" s="46"/>
      <c r="I146" s="5" t="str">
        <f t="shared" ca="1" si="29"/>
        <v>LOCKED</v>
      </c>
      <c r="J146" s="1" t="str">
        <f t="shared" si="33"/>
        <v>G001SoddingCW 3510-R10</v>
      </c>
      <c r="K146" s="2" t="e">
        <f>MATCH(J146,#REF!,0)</f>
        <v>#REF!</v>
      </c>
      <c r="L146" s="3" t="str">
        <f t="shared" ca="1" si="30"/>
        <v>G</v>
      </c>
      <c r="M146" s="3" t="str">
        <f t="shared" ca="1" si="31"/>
        <v>C2</v>
      </c>
      <c r="N146" s="3" t="str">
        <f t="shared" ca="1" si="32"/>
        <v>C2</v>
      </c>
    </row>
    <row r="147" spans="1:14" ht="36" customHeight="1" x14ac:dyDescent="0.2">
      <c r="A147" s="61" t="s">
        <v>92</v>
      </c>
      <c r="B147" s="56" t="s">
        <v>122</v>
      </c>
      <c r="C147" s="49" t="s">
        <v>211</v>
      </c>
      <c r="D147" s="57"/>
      <c r="E147" s="51" t="s">
        <v>62</v>
      </c>
      <c r="F147" s="52">
        <v>200</v>
      </c>
      <c r="G147" s="53"/>
      <c r="H147" s="54">
        <f>ROUND(G147*F147,2)</f>
        <v>0</v>
      </c>
      <c r="I147" s="5" t="str">
        <f t="shared" ca="1" si="29"/>
        <v/>
      </c>
      <c r="J147" s="1" t="str">
        <f t="shared" si="33"/>
        <v>G002width &lt; 600 mmm²</v>
      </c>
      <c r="K147" s="2" t="e">
        <f>MATCH(J147,#REF!,0)</f>
        <v>#REF!</v>
      </c>
      <c r="L147" s="3" t="str">
        <f t="shared" ca="1" si="30"/>
        <v>F0</v>
      </c>
      <c r="M147" s="3" t="str">
        <f t="shared" ca="1" si="31"/>
        <v>C2</v>
      </c>
      <c r="N147" s="3" t="str">
        <f t="shared" ca="1" si="32"/>
        <v>C2</v>
      </c>
    </row>
    <row r="148" spans="1:14" ht="36" customHeight="1" x14ac:dyDescent="0.2">
      <c r="A148" s="61" t="s">
        <v>93</v>
      </c>
      <c r="B148" s="56" t="s">
        <v>123</v>
      </c>
      <c r="C148" s="49" t="s">
        <v>212</v>
      </c>
      <c r="D148" s="57"/>
      <c r="E148" s="51" t="s">
        <v>62</v>
      </c>
      <c r="F148" s="52">
        <v>7000</v>
      </c>
      <c r="G148" s="53"/>
      <c r="H148" s="54">
        <f>ROUND(G148*F148,2)</f>
        <v>0</v>
      </c>
      <c r="I148" s="5" t="str">
        <f t="shared" ca="1" si="29"/>
        <v/>
      </c>
      <c r="J148" s="1" t="str">
        <f t="shared" si="33"/>
        <v>G003width &gt; or = 600 mmm²</v>
      </c>
      <c r="K148" s="2" t="e">
        <f>MATCH(J148,#REF!,0)</f>
        <v>#REF!</v>
      </c>
      <c r="L148" s="3" t="str">
        <f t="shared" ca="1" si="30"/>
        <v>F0</v>
      </c>
      <c r="M148" s="3" t="str">
        <f t="shared" ca="1" si="31"/>
        <v>C2</v>
      </c>
      <c r="N148" s="3" t="str">
        <f t="shared" ca="1" si="32"/>
        <v>C2</v>
      </c>
    </row>
    <row r="149" spans="1:14" ht="30" customHeight="1" x14ac:dyDescent="0.2">
      <c r="A149" s="35"/>
      <c r="B149" s="114"/>
      <c r="C149" s="98" t="s">
        <v>69</v>
      </c>
      <c r="D149" s="92"/>
      <c r="E149" s="115"/>
      <c r="F149" s="45" t="s">
        <v>57</v>
      </c>
      <c r="G149" s="46"/>
      <c r="H149" s="46"/>
      <c r="I149" s="5" t="str">
        <f t="shared" ca="1" si="29"/>
        <v>LOCKED</v>
      </c>
      <c r="J149" s="1" t="str">
        <f t="shared" si="33"/>
        <v>MISCELLANEOUS</v>
      </c>
      <c r="K149" s="2" t="e">
        <f>MATCH(J149,#REF!,0)</f>
        <v>#REF!</v>
      </c>
      <c r="L149" s="3" t="str">
        <f t="shared" ca="1" si="30"/>
        <v>G</v>
      </c>
      <c r="M149" s="3" t="str">
        <f t="shared" ca="1" si="31"/>
        <v>C2</v>
      </c>
      <c r="N149" s="3" t="str">
        <f t="shared" ca="1" si="32"/>
        <v>C2</v>
      </c>
    </row>
    <row r="150" spans="1:14" ht="30" customHeight="1" x14ac:dyDescent="0.2">
      <c r="A150" s="116"/>
      <c r="B150" s="48" t="s">
        <v>365</v>
      </c>
      <c r="C150" s="49" t="s">
        <v>366</v>
      </c>
      <c r="D150" s="57" t="s">
        <v>0</v>
      </c>
      <c r="E150" s="51" t="s">
        <v>66</v>
      </c>
      <c r="F150" s="52">
        <v>20</v>
      </c>
      <c r="G150" s="53"/>
      <c r="H150" s="54">
        <f>ROUND(G150*F150,2)</f>
        <v>0</v>
      </c>
      <c r="I150" s="5" t="str">
        <f t="shared" ca="1" si="29"/>
        <v/>
      </c>
      <c r="J150" s="1" t="str">
        <f t="shared" si="33"/>
        <v>Track Removal and Disposalm</v>
      </c>
      <c r="K150" s="2" t="e">
        <f>MATCH(J150,#REF!,0)</f>
        <v>#REF!</v>
      </c>
      <c r="L150" s="3" t="str">
        <f t="shared" ca="1" si="30"/>
        <v>F0</v>
      </c>
      <c r="M150" s="3" t="str">
        <f t="shared" ca="1" si="31"/>
        <v>C2</v>
      </c>
      <c r="N150" s="3" t="str">
        <f t="shared" ca="1" si="32"/>
        <v>C2</v>
      </c>
    </row>
    <row r="151" spans="1:14" ht="12.75" customHeight="1" x14ac:dyDescent="0.2">
      <c r="A151" s="35"/>
      <c r="B151" s="117"/>
      <c r="C151" s="59"/>
      <c r="D151" s="44"/>
      <c r="E151" s="110"/>
      <c r="F151" s="45"/>
      <c r="G151" s="27"/>
      <c r="H151" s="46"/>
      <c r="I151" s="5" t="str">
        <f t="shared" ca="1" si="29"/>
        <v>LOCKED</v>
      </c>
      <c r="J151" s="1" t="str">
        <f t="shared" si="33"/>
        <v/>
      </c>
      <c r="K151" s="2" t="e">
        <f>MATCH(J151,#REF!,0)</f>
        <v>#REF!</v>
      </c>
      <c r="L151" s="3" t="str">
        <f t="shared" ca="1" si="30"/>
        <v>G</v>
      </c>
      <c r="M151" s="3" t="str">
        <f t="shared" ca="1" si="31"/>
        <v>C2</v>
      </c>
      <c r="N151" s="3" t="str">
        <f t="shared" ca="1" si="32"/>
        <v>C2</v>
      </c>
    </row>
    <row r="152" spans="1:14" ht="36" customHeight="1" thickBot="1" x14ac:dyDescent="0.25">
      <c r="A152" s="118"/>
      <c r="B152" s="119" t="s">
        <v>178</v>
      </c>
      <c r="C152" s="198" t="str">
        <f>C8</f>
        <v>CONCRETE RECONSTRUCTION:  SASKATCHEWAN AVENUE FROM SHERWIN ROAD TO ST. JAMES STREET</v>
      </c>
      <c r="D152" s="199"/>
      <c r="E152" s="199"/>
      <c r="F152" s="200"/>
      <c r="G152" s="118" t="s">
        <v>367</v>
      </c>
      <c r="H152" s="118">
        <f>SUM(H8:H151)</f>
        <v>0</v>
      </c>
      <c r="I152" s="5" t="str">
        <f t="shared" ca="1" si="29"/>
        <v>LOCKED</v>
      </c>
      <c r="J152" s="1" t="str">
        <f t="shared" si="33"/>
        <v>CONCRETE RECONSTRUCTION: SASKATCHEWAN AVENUE FROM SHERWIN ROAD TO ST. JAMES STREET</v>
      </c>
      <c r="K152" s="2" t="e">
        <f>MATCH(J152,#REF!,0)</f>
        <v>#REF!</v>
      </c>
      <c r="L152" s="3" t="str">
        <f t="shared" ca="1" si="30"/>
        <v>G</v>
      </c>
      <c r="M152" s="3" t="str">
        <f t="shared" ca="1" si="31"/>
        <v>C2</v>
      </c>
      <c r="N152" s="3" t="str">
        <f t="shared" ca="1" si="32"/>
        <v>C2</v>
      </c>
    </row>
    <row r="153" spans="1:14" s="41" customFormat="1" ht="36" customHeight="1" thickTop="1" x14ac:dyDescent="0.2">
      <c r="A153" s="38"/>
      <c r="B153" s="39" t="s">
        <v>179</v>
      </c>
      <c r="C153" s="201" t="s">
        <v>368</v>
      </c>
      <c r="D153" s="202"/>
      <c r="E153" s="202"/>
      <c r="F153" s="203"/>
      <c r="G153" s="38"/>
      <c r="H153" s="40"/>
      <c r="I153" s="5" t="str">
        <f t="shared" ca="1" si="29"/>
        <v>LOCKED</v>
      </c>
      <c r="J153" s="1" t="str">
        <f t="shared" si="33"/>
        <v>RAILWAY CROSSING AND ASSOCIATED WORKS: SASKATCHEWAN AVENUE EAST OF SHERWIN ROAD</v>
      </c>
      <c r="K153" s="2" t="e">
        <f>MATCH(J153,#REF!,0)</f>
        <v>#REF!</v>
      </c>
      <c r="L153" s="3" t="str">
        <f t="shared" ca="1" si="30"/>
        <v>G</v>
      </c>
      <c r="M153" s="3" t="str">
        <f t="shared" ca="1" si="31"/>
        <v>C2</v>
      </c>
      <c r="N153" s="3" t="str">
        <f t="shared" ca="1" si="32"/>
        <v>C2</v>
      </c>
    </row>
    <row r="154" spans="1:14" ht="36" customHeight="1" x14ac:dyDescent="0.2">
      <c r="A154" s="35"/>
      <c r="B154" s="42"/>
      <c r="C154" s="43" t="s">
        <v>369</v>
      </c>
      <c r="D154" s="44"/>
      <c r="E154" s="45" t="s">
        <v>57</v>
      </c>
      <c r="F154" s="45" t="s">
        <v>57</v>
      </c>
      <c r="G154" s="46" t="s">
        <v>57</v>
      </c>
      <c r="H154" s="46"/>
      <c r="I154" s="5" t="str">
        <f t="shared" ca="1" si="29"/>
        <v>LOCKED</v>
      </c>
      <c r="J154" s="1" t="str">
        <f t="shared" si="33"/>
        <v>RAILWAY TRACK WORKS</v>
      </c>
      <c r="K154" s="2" t="e">
        <f>MATCH(J154,#REF!,0)</f>
        <v>#REF!</v>
      </c>
      <c r="L154" s="3" t="str">
        <f t="shared" ca="1" si="30"/>
        <v>G</v>
      </c>
      <c r="M154" s="3" t="str">
        <f t="shared" ca="1" si="31"/>
        <v>C2</v>
      </c>
      <c r="N154" s="3" t="str">
        <f t="shared" ca="1" si="32"/>
        <v>C2</v>
      </c>
    </row>
    <row r="155" spans="1:14" ht="36" customHeight="1" x14ac:dyDescent="0.2">
      <c r="A155" s="35"/>
      <c r="B155" s="48" t="s">
        <v>49</v>
      </c>
      <c r="C155" s="49" t="s">
        <v>366</v>
      </c>
      <c r="D155" s="103" t="s">
        <v>0</v>
      </c>
      <c r="E155" s="51" t="s">
        <v>66</v>
      </c>
      <c r="F155" s="93">
        <v>40</v>
      </c>
      <c r="G155" s="120"/>
      <c r="H155" s="54">
        <f t="shared" ref="H155:H158" si="35">ROUND(G155*F155,2)</f>
        <v>0</v>
      </c>
      <c r="I155" s="5" t="str">
        <f t="shared" ca="1" si="29"/>
        <v/>
      </c>
      <c r="J155" s="1" t="str">
        <f t="shared" si="33"/>
        <v>Track Removal and Disposalm</v>
      </c>
      <c r="K155" s="2" t="e">
        <f>MATCH(J155,#REF!,0)</f>
        <v>#REF!</v>
      </c>
      <c r="L155" s="3" t="str">
        <f t="shared" ca="1" si="30"/>
        <v>F0</v>
      </c>
      <c r="M155" s="3" t="str">
        <f t="shared" ca="1" si="31"/>
        <v>C2</v>
      </c>
      <c r="N155" s="3" t="str">
        <f t="shared" ca="1" si="32"/>
        <v>C2</v>
      </c>
    </row>
    <row r="156" spans="1:14" ht="36" customHeight="1" x14ac:dyDescent="0.2">
      <c r="A156" s="35"/>
      <c r="B156" s="48" t="s">
        <v>50</v>
      </c>
      <c r="C156" s="49" t="s">
        <v>370</v>
      </c>
      <c r="D156" s="103" t="s">
        <v>0</v>
      </c>
      <c r="E156" s="51" t="s">
        <v>66</v>
      </c>
      <c r="F156" s="93">
        <v>40</v>
      </c>
      <c r="G156" s="120"/>
      <c r="H156" s="54">
        <f t="shared" si="35"/>
        <v>0</v>
      </c>
      <c r="I156" s="5" t="str">
        <f t="shared" ca="1" si="29"/>
        <v/>
      </c>
      <c r="J156" s="1" t="str">
        <f t="shared" si="33"/>
        <v>Supply and Construct 115# Jointed Track Completem</v>
      </c>
      <c r="K156" s="2" t="e">
        <f>MATCH(J156,#REF!,0)</f>
        <v>#REF!</v>
      </c>
      <c r="L156" s="3" t="str">
        <f t="shared" ca="1" si="30"/>
        <v>F0</v>
      </c>
      <c r="M156" s="3" t="str">
        <f t="shared" ca="1" si="31"/>
        <v>C2</v>
      </c>
      <c r="N156" s="3" t="str">
        <f t="shared" ca="1" si="32"/>
        <v>C2</v>
      </c>
    </row>
    <row r="157" spans="1:14" ht="36" customHeight="1" x14ac:dyDescent="0.2">
      <c r="A157" s="35"/>
      <c r="B157" s="48" t="s">
        <v>51</v>
      </c>
      <c r="C157" s="49" t="s">
        <v>371</v>
      </c>
      <c r="D157" s="103" t="s">
        <v>0</v>
      </c>
      <c r="E157" s="51" t="s">
        <v>66</v>
      </c>
      <c r="F157" s="93">
        <v>50</v>
      </c>
      <c r="G157" s="120"/>
      <c r="H157" s="54">
        <f t="shared" si="35"/>
        <v>0</v>
      </c>
      <c r="I157" s="5" t="str">
        <f t="shared" ca="1" si="29"/>
        <v/>
      </c>
      <c r="J157" s="1" t="str">
        <f t="shared" si="33"/>
        <v>Supply and Install Railsealm</v>
      </c>
      <c r="K157" s="2" t="e">
        <f>MATCH(J157,#REF!,0)</f>
        <v>#REF!</v>
      </c>
      <c r="L157" s="3" t="str">
        <f t="shared" ca="1" si="30"/>
        <v>F0</v>
      </c>
      <c r="M157" s="3" t="str">
        <f t="shared" ca="1" si="31"/>
        <v>C2</v>
      </c>
      <c r="N157" s="3" t="str">
        <f t="shared" ca="1" si="32"/>
        <v>C2</v>
      </c>
    </row>
    <row r="158" spans="1:14" ht="36" customHeight="1" x14ac:dyDescent="0.2">
      <c r="A158" s="35"/>
      <c r="B158" s="48" t="s">
        <v>52</v>
      </c>
      <c r="C158" s="49" t="s">
        <v>372</v>
      </c>
      <c r="D158" s="103" t="s">
        <v>0</v>
      </c>
      <c r="E158" s="51" t="s">
        <v>65</v>
      </c>
      <c r="F158" s="93">
        <v>4</v>
      </c>
      <c r="G158" s="120"/>
      <c r="H158" s="54">
        <f t="shared" si="35"/>
        <v>0</v>
      </c>
      <c r="I158" s="5" t="str">
        <f t="shared" ca="1" si="29"/>
        <v/>
      </c>
      <c r="J158" s="1" t="str">
        <f t="shared" si="33"/>
        <v>Supply and Install Weldseach</v>
      </c>
      <c r="K158" s="2" t="e">
        <f>MATCH(J158,#REF!,0)</f>
        <v>#REF!</v>
      </c>
      <c r="L158" s="3" t="str">
        <f t="shared" ca="1" si="30"/>
        <v>F0</v>
      </c>
      <c r="M158" s="3" t="str">
        <f t="shared" ca="1" si="31"/>
        <v>C2</v>
      </c>
      <c r="N158" s="3" t="str">
        <f t="shared" ca="1" si="32"/>
        <v>C2</v>
      </c>
    </row>
    <row r="159" spans="1:14" s="41" customFormat="1" ht="36" customHeight="1" thickBot="1" x14ac:dyDescent="0.25">
      <c r="A159" s="121"/>
      <c r="B159" s="119" t="s">
        <v>179</v>
      </c>
      <c r="C159" s="198" t="str">
        <f>C153</f>
        <v>RAILWAY CROSSING AND ASSOCIATED WORKS:  SASKATCHEWAN AVENUE EAST OF SHERWIN ROAD</v>
      </c>
      <c r="D159" s="199"/>
      <c r="E159" s="199"/>
      <c r="F159" s="200"/>
      <c r="G159" s="121" t="s">
        <v>367</v>
      </c>
      <c r="H159" s="121">
        <f>SUM(H153:H158)</f>
        <v>0</v>
      </c>
      <c r="I159" s="5" t="str">
        <f t="shared" ca="1" si="29"/>
        <v>LOCKED</v>
      </c>
      <c r="J159" s="1" t="str">
        <f t="shared" si="33"/>
        <v>RAILWAY CROSSING AND ASSOCIATED WORKS: SASKATCHEWAN AVENUE EAST OF SHERWIN ROAD</v>
      </c>
      <c r="K159" s="2" t="e">
        <f>MATCH(J159,#REF!,0)</f>
        <v>#REF!</v>
      </c>
      <c r="L159" s="3" t="str">
        <f t="shared" ca="1" si="30"/>
        <v>G</v>
      </c>
      <c r="M159" s="3" t="str">
        <f t="shared" ca="1" si="31"/>
        <v>C2</v>
      </c>
      <c r="N159" s="3" t="str">
        <f t="shared" ca="1" si="32"/>
        <v>C2</v>
      </c>
    </row>
    <row r="160" spans="1:14" s="41" customFormat="1" ht="36" customHeight="1" thickTop="1" x14ac:dyDescent="0.2">
      <c r="A160" s="38"/>
      <c r="B160" s="39" t="s">
        <v>134</v>
      </c>
      <c r="C160" s="201" t="s">
        <v>373</v>
      </c>
      <c r="D160" s="202"/>
      <c r="E160" s="202"/>
      <c r="F160" s="203"/>
      <c r="G160" s="38"/>
      <c r="H160" s="40"/>
      <c r="I160" s="5" t="str">
        <f t="shared" ca="1" si="29"/>
        <v>LOCKED</v>
      </c>
      <c r="J160" s="1" t="str">
        <f t="shared" si="33"/>
        <v>WATER AND WASTE WORK</v>
      </c>
      <c r="K160" s="2" t="e">
        <f>MATCH(J160,#REF!,0)</f>
        <v>#REF!</v>
      </c>
      <c r="L160" s="3" t="str">
        <f t="shared" ca="1" si="30"/>
        <v>G</v>
      </c>
      <c r="M160" s="3" t="str">
        <f t="shared" ca="1" si="31"/>
        <v>C2</v>
      </c>
      <c r="N160" s="3" t="str">
        <f t="shared" ca="1" si="32"/>
        <v>C2</v>
      </c>
    </row>
    <row r="161" spans="1:14" ht="36" customHeight="1" x14ac:dyDescent="0.2">
      <c r="A161" s="47" t="s">
        <v>226</v>
      </c>
      <c r="B161" s="48" t="s">
        <v>40</v>
      </c>
      <c r="C161" s="106" t="s">
        <v>227</v>
      </c>
      <c r="D161" s="122" t="s">
        <v>374</v>
      </c>
      <c r="E161" s="51"/>
      <c r="F161" s="45" t="s">
        <v>57</v>
      </c>
      <c r="G161" s="46" t="s">
        <v>57</v>
      </c>
      <c r="H161" s="46"/>
      <c r="I161" s="5" t="str">
        <f t="shared" ca="1" si="29"/>
        <v>LOCKED</v>
      </c>
      <c r="J161" s="1" t="str">
        <f t="shared" si="33"/>
        <v>E072Watermain and Water Service Insulation</v>
      </c>
      <c r="K161" s="2" t="e">
        <f>MATCH(J161,#REF!,0)</f>
        <v>#REF!</v>
      </c>
      <c r="L161" s="3" t="str">
        <f t="shared" ca="1" si="30"/>
        <v>G</v>
      </c>
      <c r="M161" s="3" t="str">
        <f t="shared" ca="1" si="31"/>
        <v>C2</v>
      </c>
      <c r="N161" s="3" t="str">
        <f t="shared" ca="1" si="32"/>
        <v>C2</v>
      </c>
    </row>
    <row r="162" spans="1:14" ht="36" customHeight="1" x14ac:dyDescent="0.2">
      <c r="A162" s="47" t="s">
        <v>228</v>
      </c>
      <c r="B162" s="56" t="s">
        <v>122</v>
      </c>
      <c r="C162" s="123" t="s">
        <v>229</v>
      </c>
      <c r="D162" s="122"/>
      <c r="E162" s="51" t="s">
        <v>62</v>
      </c>
      <c r="F162" s="93">
        <v>180</v>
      </c>
      <c r="G162" s="53"/>
      <c r="H162" s="54">
        <f>ROUND(G162*F162,2)</f>
        <v>0</v>
      </c>
      <c r="I162" s="5" t="str">
        <f t="shared" ca="1" si="29"/>
        <v/>
      </c>
      <c r="J162" s="1" t="str">
        <f t="shared" si="33"/>
        <v>E073Pipe Under Roadway Excavation (SD-018)m²</v>
      </c>
      <c r="K162" s="2" t="e">
        <f>MATCH(J162,#REF!,0)</f>
        <v>#REF!</v>
      </c>
      <c r="L162" s="3" t="str">
        <f t="shared" ca="1" si="30"/>
        <v>F0</v>
      </c>
      <c r="M162" s="3" t="str">
        <f t="shared" ca="1" si="31"/>
        <v>C2</v>
      </c>
      <c r="N162" s="3" t="str">
        <f t="shared" ca="1" si="32"/>
        <v>C2</v>
      </c>
    </row>
    <row r="163" spans="1:14" s="41" customFormat="1" ht="30" customHeight="1" thickBot="1" x14ac:dyDescent="0.25">
      <c r="A163" s="121"/>
      <c r="B163" s="119" t="s">
        <v>134</v>
      </c>
      <c r="C163" s="198" t="str">
        <f>C160</f>
        <v>WATER AND WASTE WORK</v>
      </c>
      <c r="D163" s="199"/>
      <c r="E163" s="199"/>
      <c r="F163" s="200"/>
      <c r="G163" s="121" t="s">
        <v>367</v>
      </c>
      <c r="H163" s="121">
        <f>SUM(H160:H162)</f>
        <v>0</v>
      </c>
      <c r="I163" s="5" t="str">
        <f t="shared" ca="1" si="29"/>
        <v>LOCKED</v>
      </c>
      <c r="J163" s="1" t="str">
        <f t="shared" si="33"/>
        <v>WATER AND WASTE WORK</v>
      </c>
      <c r="K163" s="2" t="e">
        <f>MATCH(J163,#REF!,0)</f>
        <v>#REF!</v>
      </c>
      <c r="L163" s="3" t="str">
        <f t="shared" ca="1" si="30"/>
        <v>G</v>
      </c>
      <c r="M163" s="3" t="str">
        <f t="shared" ca="1" si="31"/>
        <v>C2</v>
      </c>
      <c r="N163" s="3" t="str">
        <f t="shared" ca="1" si="32"/>
        <v>C2</v>
      </c>
    </row>
    <row r="164" spans="1:14" ht="54.6" customHeight="1" thickTop="1" x14ac:dyDescent="0.2">
      <c r="A164" s="35"/>
      <c r="B164" s="204" t="s">
        <v>375</v>
      </c>
      <c r="C164" s="205"/>
      <c r="D164" s="205"/>
      <c r="E164" s="205"/>
      <c r="F164" s="205"/>
      <c r="G164" s="206"/>
      <c r="H164" s="124"/>
      <c r="I164" s="5" t="str">
        <f t="shared" ca="1" si="29"/>
        <v>LOCKED</v>
      </c>
      <c r="J164" s="1" t="str">
        <f t="shared" si="33"/>
        <v/>
      </c>
      <c r="K164" s="2" t="e">
        <f>MATCH(J164,#REF!,0)</f>
        <v>#REF!</v>
      </c>
      <c r="L164" s="3" t="str">
        <f t="shared" ca="1" si="30"/>
        <v>G</v>
      </c>
      <c r="M164" s="3" t="str">
        <f t="shared" ca="1" si="31"/>
        <v>G</v>
      </c>
      <c r="N164" s="3" t="str">
        <f t="shared" ca="1" si="32"/>
        <v>G</v>
      </c>
    </row>
    <row r="165" spans="1:14" s="41" customFormat="1" ht="30" customHeight="1" x14ac:dyDescent="0.2">
      <c r="A165" s="38"/>
      <c r="B165" s="39" t="s">
        <v>10</v>
      </c>
      <c r="C165" s="195" t="s">
        <v>376</v>
      </c>
      <c r="D165" s="196"/>
      <c r="E165" s="196"/>
      <c r="F165" s="197"/>
      <c r="G165" s="38"/>
      <c r="H165" s="40"/>
      <c r="I165" s="5" t="str">
        <f t="shared" ca="1" si="29"/>
        <v>LOCKED</v>
      </c>
      <c r="J165" s="1" t="str">
        <f t="shared" si="33"/>
        <v>STREET LIGHTING INSTALLATION AND ASSOCIATED WORKS</v>
      </c>
      <c r="K165" s="2" t="e">
        <f>MATCH(J165,#REF!,0)</f>
        <v>#REF!</v>
      </c>
      <c r="L165" s="3" t="str">
        <f t="shared" ca="1" si="30"/>
        <v>G</v>
      </c>
      <c r="M165" s="3" t="str">
        <f t="shared" ca="1" si="31"/>
        <v>C2</v>
      </c>
      <c r="N165" s="3" t="str">
        <f t="shared" ca="1" si="32"/>
        <v>C2</v>
      </c>
    </row>
    <row r="166" spans="1:14" s="41" customFormat="1" ht="90" customHeight="1" x14ac:dyDescent="0.2">
      <c r="A166" s="38"/>
      <c r="B166" s="48" t="s">
        <v>158</v>
      </c>
      <c r="C166" s="49" t="s">
        <v>377</v>
      </c>
      <c r="D166" s="57" t="s">
        <v>378</v>
      </c>
      <c r="E166" s="51" t="s">
        <v>65</v>
      </c>
      <c r="F166" s="52">
        <v>2</v>
      </c>
      <c r="G166" s="53"/>
      <c r="H166" s="54">
        <f t="shared" ref="H166:H177" si="36">ROUND(G166*F166,2)</f>
        <v>0</v>
      </c>
      <c r="I166" s="5" t="str">
        <f t="shared" ca="1" si="29"/>
        <v/>
      </c>
      <c r="J166" s="1" t="str">
        <f t="shared" si="33"/>
        <v>Removal of 25'/35' street light pole and precast, poured in place concrete, steel power installed base or direct buried including davit arm, luminaire and appurtenanceseach</v>
      </c>
      <c r="K166" s="2" t="e">
        <f>MATCH(J166,#REF!,0)</f>
        <v>#REF!</v>
      </c>
      <c r="L166" s="3" t="str">
        <f t="shared" ca="1" si="30"/>
        <v>F0</v>
      </c>
      <c r="M166" s="3" t="str">
        <f t="shared" ca="1" si="31"/>
        <v>C2</v>
      </c>
      <c r="N166" s="3" t="str">
        <f t="shared" ca="1" si="32"/>
        <v>C2</v>
      </c>
    </row>
    <row r="167" spans="1:14" s="41" customFormat="1" ht="90" customHeight="1" x14ac:dyDescent="0.2">
      <c r="A167" s="38"/>
      <c r="B167" s="48" t="s">
        <v>42</v>
      </c>
      <c r="C167" s="49" t="s">
        <v>401</v>
      </c>
      <c r="D167" s="57" t="s">
        <v>378</v>
      </c>
      <c r="E167" s="51" t="s">
        <v>65</v>
      </c>
      <c r="F167" s="52">
        <v>1</v>
      </c>
      <c r="G167" s="53"/>
      <c r="H167" s="54">
        <f t="shared" si="36"/>
        <v>0</v>
      </c>
      <c r="I167" s="5" t="str">
        <f t="shared" ca="1" si="29"/>
        <v/>
      </c>
      <c r="J167" s="1" t="str">
        <f t="shared" si="33"/>
        <v>Removal of 45' street light pole and precast, poured in place concrete, steel power installed base or direct buried including davit arm, luminaire and appurtenanceseach</v>
      </c>
      <c r="K167" s="2" t="e">
        <f>MATCH(J167,#REF!,0)</f>
        <v>#REF!</v>
      </c>
      <c r="L167" s="3" t="str">
        <f t="shared" ca="1" si="30"/>
        <v>F0</v>
      </c>
      <c r="M167" s="3" t="str">
        <f t="shared" ca="1" si="31"/>
        <v>C2</v>
      </c>
      <c r="N167" s="3" t="str">
        <f t="shared" ca="1" si="32"/>
        <v>C2</v>
      </c>
    </row>
    <row r="168" spans="1:14" s="41" customFormat="1" ht="60" customHeight="1" x14ac:dyDescent="0.2">
      <c r="A168" s="38"/>
      <c r="B168" s="48" t="s">
        <v>44</v>
      </c>
      <c r="C168" s="49" t="s">
        <v>379</v>
      </c>
      <c r="D168" s="57" t="s">
        <v>378</v>
      </c>
      <c r="E168" s="51" t="s">
        <v>380</v>
      </c>
      <c r="F168" s="52">
        <v>920</v>
      </c>
      <c r="G168" s="53"/>
      <c r="H168" s="54">
        <f t="shared" si="36"/>
        <v>0</v>
      </c>
      <c r="I168" s="5" t="str">
        <f t="shared" ca="1" si="29"/>
        <v/>
      </c>
      <c r="J168" s="1" t="str">
        <f t="shared" si="33"/>
        <v>Installation of 50 mm conduit(s) by boring method complete with cable insertion (#4 AL C/N or 1/0 AL Triplex)lin.m</v>
      </c>
      <c r="K168" s="2" t="e">
        <f>MATCH(J168,#REF!,0)</f>
        <v>#REF!</v>
      </c>
      <c r="L168" s="3" t="str">
        <f t="shared" ca="1" si="30"/>
        <v>F0</v>
      </c>
      <c r="M168" s="3" t="str">
        <f t="shared" ca="1" si="31"/>
        <v>C2</v>
      </c>
      <c r="N168" s="3" t="str">
        <f t="shared" ca="1" si="32"/>
        <v>C2</v>
      </c>
    </row>
    <row r="169" spans="1:14" s="41" customFormat="1" ht="60" customHeight="1" x14ac:dyDescent="0.2">
      <c r="A169" s="38"/>
      <c r="B169" s="48" t="s">
        <v>45</v>
      </c>
      <c r="C169" s="49" t="s">
        <v>381</v>
      </c>
      <c r="D169" s="57" t="s">
        <v>378</v>
      </c>
      <c r="E169" s="51" t="s">
        <v>65</v>
      </c>
      <c r="F169" s="52">
        <v>17</v>
      </c>
      <c r="G169" s="53"/>
      <c r="H169" s="54">
        <f t="shared" si="36"/>
        <v>0</v>
      </c>
      <c r="I169" s="5" t="str">
        <f t="shared" ca="1" si="29"/>
        <v/>
      </c>
      <c r="J169" s="1" t="str">
        <f t="shared" si="33"/>
        <v>Installation of 25'/35' pole, davit arm and precast concrete base including luminaire and appurtenanceseach</v>
      </c>
      <c r="K169" s="2" t="e">
        <f>MATCH(J169,#REF!,0)</f>
        <v>#REF!</v>
      </c>
      <c r="L169" s="3" t="str">
        <f t="shared" ca="1" si="30"/>
        <v>F0</v>
      </c>
      <c r="M169" s="3" t="str">
        <f t="shared" ca="1" si="31"/>
        <v>C2</v>
      </c>
      <c r="N169" s="3" t="str">
        <f t="shared" ca="1" si="32"/>
        <v>C2</v>
      </c>
    </row>
    <row r="170" spans="1:14" s="41" customFormat="1" ht="60" customHeight="1" x14ac:dyDescent="0.2">
      <c r="A170" s="38"/>
      <c r="B170" s="48" t="s">
        <v>383</v>
      </c>
      <c r="C170" s="49" t="s">
        <v>402</v>
      </c>
      <c r="D170" s="57" t="s">
        <v>378</v>
      </c>
      <c r="E170" s="51" t="s">
        <v>65</v>
      </c>
      <c r="F170" s="52">
        <v>2</v>
      </c>
      <c r="G170" s="53"/>
      <c r="H170" s="54">
        <f t="shared" si="36"/>
        <v>0</v>
      </c>
      <c r="I170" s="5" t="str">
        <f t="shared" ca="1" si="29"/>
        <v/>
      </c>
      <c r="J170" s="1" t="str">
        <f t="shared" si="33"/>
        <v>Installation of 45' pole, davit arm and precast concrete base including luminaire and appurtenanceseach</v>
      </c>
      <c r="K170" s="2" t="e">
        <f>MATCH(J170,#REF!,0)</f>
        <v>#REF!</v>
      </c>
      <c r="L170" s="3" t="str">
        <f t="shared" ca="1" si="30"/>
        <v>F0</v>
      </c>
      <c r="M170" s="3" t="str">
        <f t="shared" ca="1" si="31"/>
        <v>C2</v>
      </c>
      <c r="N170" s="3" t="str">
        <f t="shared" ca="1" si="32"/>
        <v>C2</v>
      </c>
    </row>
    <row r="171" spans="1:14" s="41" customFormat="1" ht="117.75" customHeight="1" x14ac:dyDescent="0.2">
      <c r="A171" s="38"/>
      <c r="B171" s="48" t="s">
        <v>384</v>
      </c>
      <c r="C171" s="49" t="s">
        <v>382</v>
      </c>
      <c r="D171" s="57" t="s">
        <v>378</v>
      </c>
      <c r="E171" s="51" t="s">
        <v>65</v>
      </c>
      <c r="F171" s="52">
        <v>6</v>
      </c>
      <c r="G171" s="53"/>
      <c r="H171" s="54">
        <f t="shared" si="36"/>
        <v>0</v>
      </c>
      <c r="I171" s="5" t="str">
        <f t="shared" ca="1" si="29"/>
        <v/>
      </c>
      <c r="J171" s="1" t="str">
        <f t="shared" si="33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rodeach</v>
      </c>
      <c r="K171" s="2" t="e">
        <f>MATCH(J171,#REF!,0)</f>
        <v>#VALUE!</v>
      </c>
      <c r="L171" s="3" t="str">
        <f t="shared" ca="1" si="30"/>
        <v>F0</v>
      </c>
      <c r="M171" s="3" t="str">
        <f t="shared" ca="1" si="31"/>
        <v>C2</v>
      </c>
      <c r="N171" s="3" t="str">
        <f t="shared" ca="1" si="32"/>
        <v>C2</v>
      </c>
    </row>
    <row r="172" spans="1:14" s="41" customFormat="1" ht="60" customHeight="1" x14ac:dyDescent="0.2">
      <c r="A172" s="38"/>
      <c r="B172" s="48" t="s">
        <v>385</v>
      </c>
      <c r="C172" s="49" t="s">
        <v>403</v>
      </c>
      <c r="D172" s="57" t="s">
        <v>378</v>
      </c>
      <c r="E172" s="51" t="s">
        <v>65</v>
      </c>
      <c r="F172" s="52">
        <v>3</v>
      </c>
      <c r="G172" s="53"/>
      <c r="H172" s="54">
        <f t="shared" si="36"/>
        <v>0</v>
      </c>
      <c r="I172" s="5" t="str">
        <f t="shared" ca="1" si="29"/>
        <v/>
      </c>
      <c r="J172" s="1" t="str">
        <f t="shared" si="33"/>
        <v>Install lower 3 m of Cable Guard, ground lug, cable up pole, and first 3 m section of ground rod per Standard CD 315-5each</v>
      </c>
      <c r="K172" s="2" t="e">
        <f>MATCH(J172,#REF!,0)</f>
        <v>#REF!</v>
      </c>
      <c r="L172" s="3" t="str">
        <f t="shared" ca="1" si="30"/>
        <v>F0</v>
      </c>
      <c r="M172" s="3" t="str">
        <f t="shared" ca="1" si="31"/>
        <v>C2</v>
      </c>
      <c r="N172" s="3" t="str">
        <f t="shared" ca="1" si="32"/>
        <v>C2</v>
      </c>
    </row>
    <row r="173" spans="1:14" s="41" customFormat="1" ht="60" customHeight="1" x14ac:dyDescent="0.2">
      <c r="A173" s="38"/>
      <c r="B173" s="48" t="s">
        <v>387</v>
      </c>
      <c r="C173" s="49" t="s">
        <v>404</v>
      </c>
      <c r="D173" s="57" t="s">
        <v>378</v>
      </c>
      <c r="E173" s="51" t="s">
        <v>65</v>
      </c>
      <c r="F173" s="52">
        <v>4</v>
      </c>
      <c r="G173" s="53"/>
      <c r="H173" s="54">
        <f t="shared" si="36"/>
        <v>0</v>
      </c>
      <c r="I173" s="5" t="str">
        <f t="shared" ca="1" si="29"/>
        <v/>
      </c>
      <c r="J173" s="1" t="str">
        <f t="shared" si="33"/>
        <v>Installation and connection of externally mounted relay and PEC per Standards CD 315-12 and CD 315-13.each</v>
      </c>
      <c r="K173" s="2" t="e">
        <f>MATCH(J173,#REF!,0)</f>
        <v>#REF!</v>
      </c>
      <c r="L173" s="3" t="str">
        <f t="shared" ca="1" si="30"/>
        <v>F0</v>
      </c>
      <c r="M173" s="3" t="str">
        <f t="shared" ca="1" si="31"/>
        <v>C2</v>
      </c>
      <c r="N173" s="3" t="str">
        <f t="shared" ca="1" si="32"/>
        <v>C2</v>
      </c>
    </row>
    <row r="174" spans="1:14" s="41" customFormat="1" ht="45" customHeight="1" x14ac:dyDescent="0.2">
      <c r="A174" s="38"/>
      <c r="B174" s="48" t="s">
        <v>389</v>
      </c>
      <c r="C174" s="49" t="s">
        <v>386</v>
      </c>
      <c r="D174" s="57" t="s">
        <v>378</v>
      </c>
      <c r="E174" s="51" t="s">
        <v>65</v>
      </c>
      <c r="F174" s="52">
        <v>17</v>
      </c>
      <c r="G174" s="53"/>
      <c r="H174" s="54">
        <f t="shared" si="36"/>
        <v>0</v>
      </c>
      <c r="I174" s="5" t="str">
        <f t="shared" ca="1" si="29"/>
        <v/>
      </c>
      <c r="J174" s="1" t="str">
        <f t="shared" si="33"/>
        <v>Installation of break-away base and reaction plate on base mounted poles up to 35'each</v>
      </c>
      <c r="K174" s="2" t="e">
        <f>MATCH(J174,#REF!,0)</f>
        <v>#REF!</v>
      </c>
      <c r="L174" s="3" t="str">
        <f t="shared" ca="1" si="30"/>
        <v>F0</v>
      </c>
      <c r="M174" s="3" t="str">
        <f t="shared" ca="1" si="31"/>
        <v>C2</v>
      </c>
      <c r="N174" s="3" t="str">
        <f t="shared" ca="1" si="32"/>
        <v>C2</v>
      </c>
    </row>
    <row r="175" spans="1:14" s="41" customFormat="1" ht="75" customHeight="1" x14ac:dyDescent="0.2">
      <c r="A175" s="38"/>
      <c r="B175" s="48" t="s">
        <v>390</v>
      </c>
      <c r="C175" s="49" t="s">
        <v>405</v>
      </c>
      <c r="D175" s="57" t="s">
        <v>378</v>
      </c>
      <c r="E175" s="51" t="s">
        <v>388</v>
      </c>
      <c r="F175" s="52">
        <v>20</v>
      </c>
      <c r="G175" s="53"/>
      <c r="H175" s="54">
        <f t="shared" si="36"/>
        <v>0</v>
      </c>
      <c r="I175" s="5" t="str">
        <f t="shared" ca="1" si="29"/>
        <v/>
      </c>
      <c r="J175" s="1" t="str">
        <f t="shared" si="33"/>
        <v>Installation of overhead span of #4 duplex between new or existing streetlight poles and connect luminaire to provide temporary Overhead Feedper span</v>
      </c>
      <c r="K175" s="2" t="e">
        <f>MATCH(J175,#REF!,0)</f>
        <v>#REF!</v>
      </c>
      <c r="L175" s="3" t="str">
        <f t="shared" ca="1" si="30"/>
        <v>F0</v>
      </c>
      <c r="M175" s="3" t="str">
        <f t="shared" ca="1" si="31"/>
        <v>C2</v>
      </c>
      <c r="N175" s="3" t="str">
        <f t="shared" ca="1" si="32"/>
        <v>C2</v>
      </c>
    </row>
    <row r="176" spans="1:14" s="179" customFormat="1" ht="60" customHeight="1" x14ac:dyDescent="0.2">
      <c r="A176" s="171"/>
      <c r="B176" s="172" t="s">
        <v>406</v>
      </c>
      <c r="C176" s="173" t="s">
        <v>407</v>
      </c>
      <c r="D176" s="174" t="s">
        <v>378</v>
      </c>
      <c r="E176" s="175" t="s">
        <v>388</v>
      </c>
      <c r="F176" s="176">
        <v>20</v>
      </c>
      <c r="G176" s="177"/>
      <c r="H176" s="178">
        <f t="shared" si="36"/>
        <v>0</v>
      </c>
      <c r="I176" s="5" t="str">
        <f t="shared" ca="1" si="29"/>
        <v/>
      </c>
      <c r="J176" s="1" t="str">
        <f t="shared" si="33"/>
        <v>Removal of overhead span of #4 duplex between new or existing streetlight poles to remove temporary Overhead Feedper span</v>
      </c>
      <c r="K176" s="2" t="e">
        <f>MATCH(J176,#REF!,0)</f>
        <v>#REF!</v>
      </c>
      <c r="L176" s="3" t="str">
        <f t="shared" ca="1" si="30"/>
        <v>F0</v>
      </c>
      <c r="M176" s="3" t="str">
        <f t="shared" ca="1" si="31"/>
        <v>C2</v>
      </c>
      <c r="N176" s="3" t="str">
        <f t="shared" ca="1" si="32"/>
        <v>C2</v>
      </c>
    </row>
    <row r="177" spans="1:14" s="188" customFormat="1" ht="54" customHeight="1" x14ac:dyDescent="0.2">
      <c r="A177" s="180"/>
      <c r="B177" s="181" t="s">
        <v>408</v>
      </c>
      <c r="C177" s="182" t="s">
        <v>391</v>
      </c>
      <c r="D177" s="183" t="s">
        <v>378</v>
      </c>
      <c r="E177" s="184" t="s">
        <v>65</v>
      </c>
      <c r="F177" s="185">
        <v>4</v>
      </c>
      <c r="G177" s="186"/>
      <c r="H177" s="187">
        <f t="shared" si="36"/>
        <v>0</v>
      </c>
      <c r="I177" s="5" t="str">
        <f t="shared" ca="1" si="29"/>
        <v/>
      </c>
      <c r="J177" s="1" t="str">
        <f t="shared" si="33"/>
        <v>Expose underground cable entrance of existing streetlight pole and install new streetlight cableeach</v>
      </c>
      <c r="K177" s="2" t="e">
        <f>MATCH(J177,#REF!,0)</f>
        <v>#REF!</v>
      </c>
      <c r="L177" s="3" t="str">
        <f t="shared" ca="1" si="30"/>
        <v>F0</v>
      </c>
      <c r="M177" s="3" t="str">
        <f t="shared" ca="1" si="31"/>
        <v>C2</v>
      </c>
      <c r="N177" s="3" t="str">
        <f t="shared" ca="1" si="32"/>
        <v>C2</v>
      </c>
    </row>
    <row r="178" spans="1:14" ht="9.75" customHeight="1" x14ac:dyDescent="0.2">
      <c r="A178" s="35"/>
      <c r="B178" s="117"/>
      <c r="C178" s="59"/>
      <c r="D178" s="44"/>
      <c r="E178" s="110"/>
      <c r="F178" s="45"/>
      <c r="G178" s="35"/>
      <c r="H178" s="46"/>
      <c r="I178" s="5" t="str">
        <f t="shared" ca="1" si="29"/>
        <v>LOCKED</v>
      </c>
      <c r="J178" s="1" t="str">
        <f t="shared" si="33"/>
        <v/>
      </c>
      <c r="K178" s="2" t="e">
        <f>MATCH(J178,#REF!,0)</f>
        <v>#REF!</v>
      </c>
      <c r="L178" s="3" t="str">
        <f t="shared" ca="1" si="30"/>
        <v>G</v>
      </c>
      <c r="M178" s="3" t="str">
        <f t="shared" ca="1" si="31"/>
        <v>C2</v>
      </c>
      <c r="N178" s="3" t="str">
        <f t="shared" ca="1" si="32"/>
        <v>C2</v>
      </c>
    </row>
    <row r="179" spans="1:14" s="41" customFormat="1" ht="30" customHeight="1" thickBot="1" x14ac:dyDescent="0.25">
      <c r="A179" s="121"/>
      <c r="B179" s="119" t="str">
        <f>B165</f>
        <v>D</v>
      </c>
      <c r="C179" s="198" t="str">
        <f>C165</f>
        <v>STREET LIGHTING INSTALLATION AND ASSOCIATED WORKS</v>
      </c>
      <c r="D179" s="199"/>
      <c r="E179" s="199"/>
      <c r="F179" s="200"/>
      <c r="G179" s="121" t="s">
        <v>367</v>
      </c>
      <c r="H179" s="121">
        <f>SUM(H165:H178)</f>
        <v>0</v>
      </c>
      <c r="I179" s="5" t="str">
        <f t="shared" ca="1" si="29"/>
        <v>LOCKED</v>
      </c>
      <c r="J179" s="1" t="str">
        <f t="shared" si="33"/>
        <v>STREET LIGHTING INSTALLATION AND ASSOCIATED WORKS</v>
      </c>
      <c r="K179" s="2" t="e">
        <f>MATCH(J179,#REF!,0)</f>
        <v>#REF!</v>
      </c>
      <c r="L179" s="3" t="str">
        <f t="shared" ca="1" si="30"/>
        <v>G</v>
      </c>
      <c r="M179" s="3" t="str">
        <f t="shared" ca="1" si="31"/>
        <v>C2</v>
      </c>
      <c r="N179" s="3" t="str">
        <f t="shared" ca="1" si="32"/>
        <v>C2</v>
      </c>
    </row>
    <row r="180" spans="1:14" s="128" customFormat="1" ht="30" customHeight="1" thickTop="1" x14ac:dyDescent="0.2">
      <c r="A180" s="125"/>
      <c r="B180" s="126" t="s">
        <v>180</v>
      </c>
      <c r="C180" s="207" t="s">
        <v>392</v>
      </c>
      <c r="D180" s="208"/>
      <c r="E180" s="208"/>
      <c r="F180" s="209"/>
      <c r="G180" s="125"/>
      <c r="H180" s="127"/>
      <c r="I180" s="5" t="str">
        <f t="shared" ca="1" si="29"/>
        <v>LOCKED</v>
      </c>
      <c r="J180" s="1" t="str">
        <f t="shared" si="33"/>
        <v>MOBILIZATION /DEMOBILIZATION</v>
      </c>
      <c r="K180" s="2" t="e">
        <f>MATCH(J180,#REF!,0)</f>
        <v>#REF!</v>
      </c>
      <c r="L180" s="3" t="str">
        <f t="shared" ca="1" si="30"/>
        <v>G</v>
      </c>
      <c r="M180" s="3" t="str">
        <f t="shared" ca="1" si="31"/>
        <v>C2</v>
      </c>
      <c r="N180" s="3" t="str">
        <f t="shared" ca="1" si="32"/>
        <v>C2</v>
      </c>
    </row>
    <row r="181" spans="1:14" s="136" customFormat="1" ht="30" customHeight="1" x14ac:dyDescent="0.2">
      <c r="A181" s="129" t="s">
        <v>263</v>
      </c>
      <c r="B181" s="130" t="s">
        <v>47</v>
      </c>
      <c r="C181" s="131" t="s">
        <v>393</v>
      </c>
      <c r="D181" s="103" t="s">
        <v>394</v>
      </c>
      <c r="E181" s="132" t="s">
        <v>395</v>
      </c>
      <c r="F181" s="133">
        <v>1</v>
      </c>
      <c r="G181" s="134"/>
      <c r="H181" s="135">
        <f t="shared" ref="H181" si="37">ROUND(G181*F181,2)</f>
        <v>0</v>
      </c>
      <c r="I181" s="5" t="str">
        <f t="shared" ca="1" si="29"/>
        <v/>
      </c>
      <c r="J181" s="1" t="str">
        <f t="shared" si="33"/>
        <v>I001Mobilization/DemobilizationL. sum</v>
      </c>
      <c r="K181" s="2" t="e">
        <f>MATCH(J181,#REF!,0)</f>
        <v>#REF!</v>
      </c>
      <c r="L181" s="3" t="str">
        <f t="shared" ca="1" si="30"/>
        <v>F0</v>
      </c>
      <c r="M181" s="3" t="str">
        <f t="shared" ca="1" si="31"/>
        <v>C2</v>
      </c>
      <c r="N181" s="3" t="str">
        <f t="shared" ca="1" si="32"/>
        <v>C2</v>
      </c>
    </row>
    <row r="182" spans="1:14" s="128" customFormat="1" ht="30" customHeight="1" thickBot="1" x14ac:dyDescent="0.25">
      <c r="A182" s="137"/>
      <c r="B182" s="138" t="str">
        <f>B180</f>
        <v>E</v>
      </c>
      <c r="C182" s="189" t="str">
        <f>C180</f>
        <v>MOBILIZATION /DEMOBILIZATION</v>
      </c>
      <c r="D182" s="190"/>
      <c r="E182" s="190"/>
      <c r="F182" s="191"/>
      <c r="G182" s="139" t="s">
        <v>367</v>
      </c>
      <c r="H182" s="140">
        <f>H181</f>
        <v>0</v>
      </c>
      <c r="I182" s="5" t="str">
        <f t="shared" ca="1" si="29"/>
        <v>LOCKED</v>
      </c>
      <c r="J182" s="1" t="str">
        <f t="shared" si="33"/>
        <v>MOBILIZATION /DEMOBILIZATION</v>
      </c>
      <c r="K182" s="2" t="e">
        <f>MATCH(J182,#REF!,0)</f>
        <v>#REF!</v>
      </c>
      <c r="L182" s="3" t="str">
        <f t="shared" ca="1" si="30"/>
        <v>G</v>
      </c>
      <c r="M182" s="3" t="str">
        <f t="shared" ca="1" si="31"/>
        <v>C2</v>
      </c>
      <c r="N182" s="3" t="str">
        <f t="shared" ca="1" si="32"/>
        <v>C2</v>
      </c>
    </row>
    <row r="183" spans="1:14" ht="36" customHeight="1" thickTop="1" x14ac:dyDescent="0.3">
      <c r="A183" s="141"/>
      <c r="B183" s="142"/>
      <c r="C183" s="143" t="s">
        <v>396</v>
      </c>
      <c r="D183" s="144"/>
      <c r="E183" s="144"/>
      <c r="F183" s="144"/>
      <c r="G183" s="144"/>
      <c r="H183" s="145"/>
      <c r="I183" s="5" t="str">
        <f t="shared" ca="1" si="29"/>
        <v>LOCKED</v>
      </c>
      <c r="J183" s="1" t="str">
        <f t="shared" si="33"/>
        <v>SUMMARY</v>
      </c>
      <c r="K183" s="2" t="e">
        <f>MATCH(J183,#REF!,0)</f>
        <v>#REF!</v>
      </c>
      <c r="L183" s="3" t="str">
        <f t="shared" ca="1" si="30"/>
        <v>G</v>
      </c>
      <c r="M183" s="3" t="str">
        <f t="shared" ca="1" si="31"/>
        <v>G</v>
      </c>
      <c r="N183" s="3" t="str">
        <f t="shared" ca="1" si="32"/>
        <v>G</v>
      </c>
    </row>
    <row r="184" spans="1:14" s="41" customFormat="1" ht="32.1" customHeight="1" x14ac:dyDescent="0.2">
      <c r="A184" s="146"/>
      <c r="B184" s="217" t="str">
        <f>B7</f>
        <v>PART 1      CITY FUNDED WORK</v>
      </c>
      <c r="C184" s="218"/>
      <c r="D184" s="218"/>
      <c r="E184" s="218"/>
      <c r="F184" s="218"/>
      <c r="G184" s="147"/>
      <c r="H184" s="148"/>
      <c r="I184" s="5" t="str">
        <f t="shared" ca="1" si="29"/>
        <v>LOCKED</v>
      </c>
      <c r="J184" s="1" t="str">
        <f t="shared" si="33"/>
        <v/>
      </c>
      <c r="K184" s="2" t="e">
        <f>MATCH(J184,#REF!,0)</f>
        <v>#REF!</v>
      </c>
      <c r="L184" s="3" t="str">
        <f t="shared" ca="1" si="30"/>
        <v>G</v>
      </c>
      <c r="M184" s="3" t="str">
        <f t="shared" ca="1" si="31"/>
        <v>G</v>
      </c>
      <c r="N184" s="3" t="str">
        <f t="shared" ca="1" si="32"/>
        <v>G</v>
      </c>
    </row>
    <row r="185" spans="1:14" ht="48" customHeight="1" thickBot="1" x14ac:dyDescent="0.25">
      <c r="A185" s="118"/>
      <c r="B185" s="119" t="str">
        <f>B8</f>
        <v>A</v>
      </c>
      <c r="C185" s="219" t="str">
        <f>C8</f>
        <v>CONCRETE RECONSTRUCTION:  SASKATCHEWAN AVENUE FROM SHERWIN ROAD TO ST. JAMES STREET</v>
      </c>
      <c r="D185" s="199"/>
      <c r="E185" s="199"/>
      <c r="F185" s="200"/>
      <c r="G185" s="118" t="s">
        <v>367</v>
      </c>
      <c r="H185" s="118">
        <f>H152</f>
        <v>0</v>
      </c>
      <c r="I185" s="5" t="str">
        <f t="shared" ca="1" si="29"/>
        <v>LOCKED</v>
      </c>
      <c r="J185" s="1" t="str">
        <f t="shared" si="33"/>
        <v>CONCRETE RECONSTRUCTION: SASKATCHEWAN AVENUE FROM SHERWIN ROAD TO ST. JAMES STREET</v>
      </c>
      <c r="K185" s="2" t="e">
        <f>MATCH(J185,#REF!,0)</f>
        <v>#REF!</v>
      </c>
      <c r="L185" s="3" t="str">
        <f t="shared" ca="1" si="30"/>
        <v>G</v>
      </c>
      <c r="M185" s="3" t="str">
        <f t="shared" ca="1" si="31"/>
        <v>C2</v>
      </c>
      <c r="N185" s="3" t="str">
        <f t="shared" ca="1" si="32"/>
        <v>C2</v>
      </c>
    </row>
    <row r="186" spans="1:14" ht="48" customHeight="1" thickTop="1" thickBot="1" x14ac:dyDescent="0.25">
      <c r="A186" s="118"/>
      <c r="B186" s="119" t="str">
        <f>B153</f>
        <v>B</v>
      </c>
      <c r="C186" s="210" t="str">
        <f>C153</f>
        <v>RAILWAY CROSSING AND ASSOCIATED WORKS:  SASKATCHEWAN AVENUE EAST OF SHERWIN ROAD</v>
      </c>
      <c r="D186" s="211"/>
      <c r="E186" s="211"/>
      <c r="F186" s="212"/>
      <c r="G186" s="118" t="s">
        <v>367</v>
      </c>
      <c r="H186" s="118">
        <f>H159</f>
        <v>0</v>
      </c>
      <c r="I186" s="5" t="str">
        <f t="shared" ca="1" si="29"/>
        <v>LOCKED</v>
      </c>
      <c r="J186" s="1" t="str">
        <f t="shared" si="33"/>
        <v>RAILWAY CROSSING AND ASSOCIATED WORKS: SASKATCHEWAN AVENUE EAST OF SHERWIN ROAD</v>
      </c>
      <c r="K186" s="2" t="e">
        <f>MATCH(J186,#REF!,0)</f>
        <v>#REF!</v>
      </c>
      <c r="L186" s="3" t="str">
        <f t="shared" ca="1" si="30"/>
        <v>G</v>
      </c>
      <c r="M186" s="3" t="str">
        <f t="shared" ca="1" si="31"/>
        <v>C2</v>
      </c>
      <c r="N186" s="3" t="str">
        <f t="shared" ca="1" si="32"/>
        <v>C2</v>
      </c>
    </row>
    <row r="187" spans="1:14" ht="48" customHeight="1" thickTop="1" thickBot="1" x14ac:dyDescent="0.25">
      <c r="A187" s="118"/>
      <c r="B187" s="119" t="str">
        <f>B160</f>
        <v>C</v>
      </c>
      <c r="C187" s="210" t="str">
        <f>C160</f>
        <v>WATER AND WASTE WORK</v>
      </c>
      <c r="D187" s="211"/>
      <c r="E187" s="211"/>
      <c r="F187" s="212"/>
      <c r="G187" s="118" t="s">
        <v>367</v>
      </c>
      <c r="H187" s="118">
        <f>H163</f>
        <v>0</v>
      </c>
      <c r="I187" s="5" t="str">
        <f t="shared" ca="1" si="29"/>
        <v>LOCKED</v>
      </c>
      <c r="J187" s="1" t="str">
        <f t="shared" si="33"/>
        <v>WATER AND WASTE WORK</v>
      </c>
      <c r="K187" s="2" t="e">
        <f>MATCH(J187,#REF!,0)</f>
        <v>#REF!</v>
      </c>
      <c r="L187" s="3" t="str">
        <f t="shared" ca="1" si="30"/>
        <v>G</v>
      </c>
      <c r="M187" s="3" t="str">
        <f t="shared" ca="1" si="31"/>
        <v>C2</v>
      </c>
      <c r="N187" s="3" t="str">
        <f t="shared" ca="1" si="32"/>
        <v>C2</v>
      </c>
    </row>
    <row r="188" spans="1:14" ht="48" customHeight="1" thickTop="1" thickBot="1" x14ac:dyDescent="0.3">
      <c r="A188" s="118"/>
      <c r="B188" s="149"/>
      <c r="C188" s="150"/>
      <c r="D188" s="151"/>
      <c r="E188" s="152"/>
      <c r="F188" s="152"/>
      <c r="G188" s="153" t="s">
        <v>397</v>
      </c>
      <c r="H188" s="154">
        <f>SUM(H185:H187)</f>
        <v>0</v>
      </c>
      <c r="I188" s="5" t="str">
        <f t="shared" ca="1" si="29"/>
        <v>LOCKED</v>
      </c>
      <c r="J188" s="1" t="str">
        <f t="shared" si="33"/>
        <v/>
      </c>
      <c r="K188" s="2" t="e">
        <f>MATCH(J188,#REF!,0)</f>
        <v>#REF!</v>
      </c>
      <c r="L188" s="3" t="str">
        <f t="shared" ca="1" si="30"/>
        <v>F0</v>
      </c>
      <c r="M188" s="3" t="str">
        <f t="shared" ca="1" si="31"/>
        <v>C2</v>
      </c>
      <c r="N188" s="3" t="str">
        <f t="shared" ca="1" si="32"/>
        <v>C2</v>
      </c>
    </row>
    <row r="189" spans="1:14" s="41" customFormat="1" ht="63" customHeight="1" thickTop="1" thickBot="1" x14ac:dyDescent="0.25">
      <c r="A189" s="121"/>
      <c r="B189" s="220" t="str">
        <f>B164</f>
        <v>PART 2      MANITOBA HYDRO/PROVINCIALLY FUNDED WORK
                 (See B9.6, B17.2.1, B18.5, D3.3-4, D15.2-3, D17.4, E16)</v>
      </c>
      <c r="C189" s="221"/>
      <c r="D189" s="221"/>
      <c r="E189" s="221"/>
      <c r="F189" s="221"/>
      <c r="G189" s="222"/>
      <c r="H189" s="155"/>
      <c r="I189" s="5" t="str">
        <f t="shared" ca="1" si="29"/>
        <v>LOCKED</v>
      </c>
      <c r="J189" s="1" t="str">
        <f t="shared" si="33"/>
        <v/>
      </c>
      <c r="K189" s="2" t="e">
        <f>MATCH(J189,#REF!,0)</f>
        <v>#REF!</v>
      </c>
      <c r="L189" s="3" t="str">
        <f t="shared" ca="1" si="30"/>
        <v>G</v>
      </c>
      <c r="M189" s="3" t="str">
        <f t="shared" ca="1" si="31"/>
        <v>G</v>
      </c>
      <c r="N189" s="3" t="str">
        <f t="shared" ca="1" si="32"/>
        <v>C2</v>
      </c>
    </row>
    <row r="190" spans="1:14" ht="48" customHeight="1" thickTop="1" thickBot="1" x14ac:dyDescent="0.25">
      <c r="A190" s="156"/>
      <c r="B190" s="119" t="str">
        <f>B165</f>
        <v>D</v>
      </c>
      <c r="C190" s="210" t="str">
        <f>C165</f>
        <v>STREET LIGHTING INSTALLATION AND ASSOCIATED WORKS</v>
      </c>
      <c r="D190" s="211"/>
      <c r="E190" s="211"/>
      <c r="F190" s="212"/>
      <c r="G190" s="156" t="s">
        <v>367</v>
      </c>
      <c r="H190" s="156">
        <f>H179</f>
        <v>0</v>
      </c>
      <c r="I190" s="5" t="str">
        <f t="shared" ca="1" si="29"/>
        <v>LOCKED</v>
      </c>
      <c r="J190" s="1" t="str">
        <f t="shared" si="33"/>
        <v>STREET LIGHTING INSTALLATION AND ASSOCIATED WORKS</v>
      </c>
      <c r="K190" s="2" t="e">
        <f>MATCH(J190,#REF!,0)</f>
        <v>#REF!</v>
      </c>
      <c r="L190" s="3" t="str">
        <f t="shared" ca="1" si="30"/>
        <v>G</v>
      </c>
      <c r="M190" s="3" t="str">
        <f t="shared" ca="1" si="31"/>
        <v>C2</v>
      </c>
      <c r="N190" s="3" t="str">
        <f t="shared" ca="1" si="32"/>
        <v>C2</v>
      </c>
    </row>
    <row r="191" spans="1:14" ht="48" customHeight="1" thickTop="1" thickBot="1" x14ac:dyDescent="0.3">
      <c r="A191" s="118"/>
      <c r="B191" s="157"/>
      <c r="C191" s="150"/>
      <c r="D191" s="151"/>
      <c r="E191" s="152"/>
      <c r="F191" s="152"/>
      <c r="G191" s="158" t="s">
        <v>398</v>
      </c>
      <c r="H191" s="36">
        <f>SUM(H190:H190)</f>
        <v>0</v>
      </c>
      <c r="I191" s="5" t="str">
        <f t="shared" ca="1" si="29"/>
        <v>LOCKED</v>
      </c>
      <c r="J191" s="1" t="str">
        <f t="shared" si="33"/>
        <v/>
      </c>
      <c r="K191" s="2" t="e">
        <f>MATCH(J191,#REF!,0)</f>
        <v>#REF!</v>
      </c>
      <c r="L191" s="3" t="str">
        <f t="shared" ca="1" si="30"/>
        <v>F0</v>
      </c>
      <c r="M191" s="3" t="str">
        <f t="shared" ca="1" si="31"/>
        <v>C2</v>
      </c>
      <c r="N191" s="3" t="str">
        <f t="shared" ca="1" si="32"/>
        <v>C2</v>
      </c>
    </row>
    <row r="192" spans="1:14" ht="48" customHeight="1" thickTop="1" thickBot="1" x14ac:dyDescent="0.3">
      <c r="A192" s="118"/>
      <c r="B192" s="159" t="str">
        <f>B180</f>
        <v>E</v>
      </c>
      <c r="C192" s="210" t="str">
        <f>C180</f>
        <v>MOBILIZATION /DEMOBILIZATION</v>
      </c>
      <c r="D192" s="211"/>
      <c r="E192" s="211"/>
      <c r="F192" s="212"/>
      <c r="G192" s="160" t="s">
        <v>399</v>
      </c>
      <c r="H192" s="161">
        <f>H182</f>
        <v>0</v>
      </c>
      <c r="I192" s="5" t="str">
        <f t="shared" ca="1" si="29"/>
        <v>LOCKED</v>
      </c>
      <c r="J192" s="1" t="str">
        <f t="shared" si="33"/>
        <v>MOBILIZATION /DEMOBILIZATION</v>
      </c>
      <c r="K192" s="2" t="e">
        <f>MATCH(J192,#REF!,0)</f>
        <v>#REF!</v>
      </c>
      <c r="L192" s="3" t="str">
        <f t="shared" ca="1" si="30"/>
        <v>G</v>
      </c>
      <c r="M192" s="3" t="str">
        <f t="shared" ca="1" si="31"/>
        <v>C2</v>
      </c>
      <c r="N192" s="3" t="str">
        <f t="shared" ca="1" si="32"/>
        <v>C2</v>
      </c>
    </row>
    <row r="193" spans="1:14" ht="37.9" customHeight="1" thickTop="1" x14ac:dyDescent="0.2">
      <c r="A193" s="35"/>
      <c r="B193" s="213" t="s">
        <v>400</v>
      </c>
      <c r="C193" s="214"/>
      <c r="D193" s="214"/>
      <c r="E193" s="214"/>
      <c r="F193" s="214"/>
      <c r="G193" s="215">
        <f>H188+H191+H192</f>
        <v>0</v>
      </c>
      <c r="H193" s="216"/>
      <c r="I193" s="5" t="str">
        <f t="shared" ca="1" si="29"/>
        <v>LOCKED</v>
      </c>
      <c r="J193" s="1" t="str">
        <f t="shared" si="33"/>
        <v/>
      </c>
      <c r="K193" s="2" t="e">
        <f>MATCH(J193,#REF!,0)</f>
        <v>#REF!</v>
      </c>
      <c r="L193" s="3" t="str">
        <f t="shared" ca="1" si="30"/>
        <v>G</v>
      </c>
      <c r="M193" s="3" t="str">
        <f t="shared" ca="1" si="31"/>
        <v>C2</v>
      </c>
      <c r="N193" s="3" t="str">
        <f t="shared" ca="1" si="32"/>
        <v>G</v>
      </c>
    </row>
    <row r="194" spans="1:14" ht="15.95" customHeight="1" x14ac:dyDescent="0.2">
      <c r="A194" s="162"/>
      <c r="B194" s="163"/>
      <c r="C194" s="70"/>
      <c r="D194" s="164"/>
      <c r="E194" s="70"/>
      <c r="F194" s="70"/>
      <c r="G194" s="165"/>
      <c r="H194" s="166"/>
      <c r="I194" s="5" t="str">
        <f t="shared" ca="1" si="29"/>
        <v>LOCKED</v>
      </c>
      <c r="J194" s="1" t="str">
        <f t="shared" si="33"/>
        <v/>
      </c>
      <c r="K194" s="2" t="e">
        <f>MATCH(J194,#REF!,0)</f>
        <v>#REF!</v>
      </c>
      <c r="L194" s="3" t="str">
        <f t="shared" ca="1" si="30"/>
        <v>G</v>
      </c>
      <c r="M194" s="3" t="str">
        <f t="shared" ca="1" si="31"/>
        <v>C2</v>
      </c>
      <c r="N194" s="3" t="str">
        <f t="shared" ca="1" si="32"/>
        <v>G</v>
      </c>
    </row>
  </sheetData>
  <sheetProtection algorithmName="SHA-512" hashValue="ev2yGEiBtYdzXP6+wKbXEyITi+C9t5ILc68MrbdA1JZI1FFL4piOa8sLenaOMk/Xauj/7bl281R//CFBOTqCLQ==" saltValue="hu5WrcziPababvcsTyVZcw==" spinCount="100000" sheet="1" objects="1" scenarios="1" selectLockedCells="1"/>
  <mergeCells count="21">
    <mergeCell ref="C192:F192"/>
    <mergeCell ref="B193:F193"/>
    <mergeCell ref="G193:H193"/>
    <mergeCell ref="B184:F184"/>
    <mergeCell ref="C185:F185"/>
    <mergeCell ref="C186:F186"/>
    <mergeCell ref="C187:F187"/>
    <mergeCell ref="B189:G189"/>
    <mergeCell ref="C190:F190"/>
    <mergeCell ref="C182:F182"/>
    <mergeCell ref="B7:F7"/>
    <mergeCell ref="C8:F8"/>
    <mergeCell ref="C152:F152"/>
    <mergeCell ref="C153:F153"/>
    <mergeCell ref="C159:F159"/>
    <mergeCell ref="C160:F160"/>
    <mergeCell ref="C163:F163"/>
    <mergeCell ref="B164:G164"/>
    <mergeCell ref="C165:F165"/>
    <mergeCell ref="C179:F179"/>
    <mergeCell ref="C180:F180"/>
  </mergeCells>
  <conditionalFormatting sqref="D181 D38:D39 D48">
    <cfRule type="cellIs" dxfId="331" priority="330" stopIfTrue="1" operator="equal">
      <formula>"CW 2130-R11"</formula>
    </cfRule>
    <cfRule type="cellIs" dxfId="330" priority="331" stopIfTrue="1" operator="equal">
      <formula>"CW 3120-R2"</formula>
    </cfRule>
    <cfRule type="cellIs" dxfId="329" priority="332" stopIfTrue="1" operator="equal">
      <formula>"CW 3240-R7"</formula>
    </cfRule>
  </conditionalFormatting>
  <conditionalFormatting sqref="G181">
    <cfRule type="expression" dxfId="328" priority="329">
      <formula>G181&gt;G193*0.05</formula>
    </cfRule>
  </conditionalFormatting>
  <conditionalFormatting sqref="D10:D11">
    <cfRule type="cellIs" dxfId="327" priority="326" stopIfTrue="1" operator="equal">
      <formula>"CW 2130-R11"</formula>
    </cfRule>
    <cfRule type="cellIs" dxfId="326" priority="327" stopIfTrue="1" operator="equal">
      <formula>"CW 3120-R2"</formula>
    </cfRule>
    <cfRule type="cellIs" dxfId="325" priority="328" stopIfTrue="1" operator="equal">
      <formula>"CW 3240-R7"</formula>
    </cfRule>
  </conditionalFormatting>
  <conditionalFormatting sqref="D12">
    <cfRule type="cellIs" dxfId="324" priority="323" stopIfTrue="1" operator="equal">
      <formula>"CW 2130-R11"</formula>
    </cfRule>
    <cfRule type="cellIs" dxfId="323" priority="324" stopIfTrue="1" operator="equal">
      <formula>"CW 3120-R2"</formula>
    </cfRule>
    <cfRule type="cellIs" dxfId="322" priority="325" stopIfTrue="1" operator="equal">
      <formula>"CW 3240-R7"</formula>
    </cfRule>
  </conditionalFormatting>
  <conditionalFormatting sqref="D13">
    <cfRule type="cellIs" dxfId="321" priority="320" stopIfTrue="1" operator="equal">
      <formula>"CW 2130-R11"</formula>
    </cfRule>
    <cfRule type="cellIs" dxfId="320" priority="321" stopIfTrue="1" operator="equal">
      <formula>"CW 3120-R2"</formula>
    </cfRule>
    <cfRule type="cellIs" dxfId="319" priority="322" stopIfTrue="1" operator="equal">
      <formula>"CW 3240-R7"</formula>
    </cfRule>
  </conditionalFormatting>
  <conditionalFormatting sqref="D14">
    <cfRule type="cellIs" dxfId="318" priority="317" stopIfTrue="1" operator="equal">
      <formula>"CW 2130-R11"</formula>
    </cfRule>
    <cfRule type="cellIs" dxfId="317" priority="318" stopIfTrue="1" operator="equal">
      <formula>"CW 3120-R2"</formula>
    </cfRule>
    <cfRule type="cellIs" dxfId="316" priority="319" stopIfTrue="1" operator="equal">
      <formula>"CW 3240-R7"</formula>
    </cfRule>
  </conditionalFormatting>
  <conditionalFormatting sqref="D15">
    <cfRule type="cellIs" dxfId="315" priority="314" stopIfTrue="1" operator="equal">
      <formula>"CW 2130-R11"</formula>
    </cfRule>
    <cfRule type="cellIs" dxfId="314" priority="315" stopIfTrue="1" operator="equal">
      <formula>"CW 3120-R2"</formula>
    </cfRule>
    <cfRule type="cellIs" dxfId="313" priority="316" stopIfTrue="1" operator="equal">
      <formula>"CW 3240-R7"</formula>
    </cfRule>
  </conditionalFormatting>
  <conditionalFormatting sqref="D17">
    <cfRule type="cellIs" dxfId="312" priority="311" stopIfTrue="1" operator="equal">
      <formula>"CW 2130-R11"</formula>
    </cfRule>
    <cfRule type="cellIs" dxfId="311" priority="312" stopIfTrue="1" operator="equal">
      <formula>"CW 3120-R2"</formula>
    </cfRule>
    <cfRule type="cellIs" dxfId="310" priority="313" stopIfTrue="1" operator="equal">
      <formula>"CW 3240-R7"</formula>
    </cfRule>
  </conditionalFormatting>
  <conditionalFormatting sqref="D22">
    <cfRule type="cellIs" dxfId="309" priority="299" stopIfTrue="1" operator="equal">
      <formula>"CW 2130-R11"</formula>
    </cfRule>
    <cfRule type="cellIs" dxfId="308" priority="300" stopIfTrue="1" operator="equal">
      <formula>"CW 3120-R2"</formula>
    </cfRule>
    <cfRule type="cellIs" dxfId="307" priority="301" stopIfTrue="1" operator="equal">
      <formula>"CW 3240-R7"</formula>
    </cfRule>
  </conditionalFormatting>
  <conditionalFormatting sqref="D19">
    <cfRule type="cellIs" dxfId="306" priority="308" stopIfTrue="1" operator="equal">
      <formula>"CW 2130-R11"</formula>
    </cfRule>
    <cfRule type="cellIs" dxfId="305" priority="309" stopIfTrue="1" operator="equal">
      <formula>"CW 3120-R2"</formula>
    </cfRule>
    <cfRule type="cellIs" dxfId="304" priority="310" stopIfTrue="1" operator="equal">
      <formula>"CW 3240-R7"</formula>
    </cfRule>
  </conditionalFormatting>
  <conditionalFormatting sqref="D20">
    <cfRule type="cellIs" dxfId="303" priority="305" stopIfTrue="1" operator="equal">
      <formula>"CW 2130-R11"</formula>
    </cfRule>
    <cfRule type="cellIs" dxfId="302" priority="306" stopIfTrue="1" operator="equal">
      <formula>"CW 3120-R2"</formula>
    </cfRule>
    <cfRule type="cellIs" dxfId="301" priority="307" stopIfTrue="1" operator="equal">
      <formula>"CW 3240-R7"</formula>
    </cfRule>
  </conditionalFormatting>
  <conditionalFormatting sqref="D34:D36 D29:D32">
    <cfRule type="cellIs" dxfId="300" priority="293" stopIfTrue="1" operator="equal">
      <formula>"CW 2130-R11"</formula>
    </cfRule>
    <cfRule type="cellIs" dxfId="299" priority="294" stopIfTrue="1" operator="equal">
      <formula>"CW 3120-R2"</formula>
    </cfRule>
    <cfRule type="cellIs" dxfId="298" priority="295" stopIfTrue="1" operator="equal">
      <formula>"CW 3240-R7"</formula>
    </cfRule>
  </conditionalFormatting>
  <conditionalFormatting sqref="D21">
    <cfRule type="cellIs" dxfId="297" priority="302" stopIfTrue="1" operator="equal">
      <formula>"CW 2130-R11"</formula>
    </cfRule>
    <cfRule type="cellIs" dxfId="296" priority="303" stopIfTrue="1" operator="equal">
      <formula>"CW 3120-R2"</formula>
    </cfRule>
    <cfRule type="cellIs" dxfId="295" priority="304" stopIfTrue="1" operator="equal">
      <formula>"CW 3240-R7"</formula>
    </cfRule>
  </conditionalFormatting>
  <conditionalFormatting sqref="D24:D26">
    <cfRule type="cellIs" dxfId="294" priority="296" stopIfTrue="1" operator="equal">
      <formula>"CW 2130-R11"</formula>
    </cfRule>
    <cfRule type="cellIs" dxfId="293" priority="297" stopIfTrue="1" operator="equal">
      <formula>"CW 3120-R2"</formula>
    </cfRule>
    <cfRule type="cellIs" dxfId="292" priority="298" stopIfTrue="1" operator="equal">
      <formula>"CW 3240-R7"</formula>
    </cfRule>
  </conditionalFormatting>
  <conditionalFormatting sqref="D33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45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46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106">
    <cfRule type="cellIs" dxfId="282" priority="225" stopIfTrue="1" operator="equal">
      <formula>"CW 2130-R11"</formula>
    </cfRule>
    <cfRule type="cellIs" dxfId="281" priority="226" stopIfTrue="1" operator="equal">
      <formula>"CW 3120-R2"</formula>
    </cfRule>
    <cfRule type="cellIs" dxfId="280" priority="227" stopIfTrue="1" operator="equal">
      <formula>"CW 3240-R7"</formula>
    </cfRule>
  </conditionalFormatting>
  <conditionalFormatting sqref="D50:D51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49">
    <cfRule type="cellIs" dxfId="276" priority="281" stopIfTrue="1" operator="equal">
      <formula>"CW 2130-R11"</formula>
    </cfRule>
    <cfRule type="cellIs" dxfId="275" priority="282" stopIfTrue="1" operator="equal">
      <formula>"CW 3120-R2"</formula>
    </cfRule>
    <cfRule type="cellIs" dxfId="274" priority="283" stopIfTrue="1" operator="equal">
      <formula>"CW 3240-R7"</formula>
    </cfRule>
  </conditionalFormatting>
  <conditionalFormatting sqref="D52:D53">
    <cfRule type="cellIs" dxfId="273" priority="275" stopIfTrue="1" operator="equal">
      <formula>"CW 2130-R11"</formula>
    </cfRule>
    <cfRule type="cellIs" dxfId="272" priority="276" stopIfTrue="1" operator="equal">
      <formula>"CW 3120-R2"</formula>
    </cfRule>
    <cfRule type="cellIs" dxfId="271" priority="277" stopIfTrue="1" operator="equal">
      <formula>"CW 3240-R7"</formula>
    </cfRule>
  </conditionalFormatting>
  <conditionalFormatting sqref="D54">
    <cfRule type="cellIs" dxfId="270" priority="272" stopIfTrue="1" operator="equal">
      <formula>"CW 2130-R11"</formula>
    </cfRule>
    <cfRule type="cellIs" dxfId="269" priority="273" stopIfTrue="1" operator="equal">
      <formula>"CW 3120-R2"</formula>
    </cfRule>
    <cfRule type="cellIs" dxfId="268" priority="274" stopIfTrue="1" operator="equal">
      <formula>"CW 3240-R7"</formula>
    </cfRule>
  </conditionalFormatting>
  <conditionalFormatting sqref="D56">
    <cfRule type="cellIs" dxfId="267" priority="269" stopIfTrue="1" operator="equal">
      <formula>"CW 2130-R11"</formula>
    </cfRule>
    <cfRule type="cellIs" dxfId="266" priority="270" stopIfTrue="1" operator="equal">
      <formula>"CW 3120-R2"</formula>
    </cfRule>
    <cfRule type="cellIs" dxfId="265" priority="271" stopIfTrue="1" operator="equal">
      <formula>"CW 3240-R7"</formula>
    </cfRule>
  </conditionalFormatting>
  <conditionalFormatting sqref="D59">
    <cfRule type="cellIs" dxfId="264" priority="263" stopIfTrue="1" operator="equal">
      <formula>"CW 2130-R11"</formula>
    </cfRule>
    <cfRule type="cellIs" dxfId="263" priority="264" stopIfTrue="1" operator="equal">
      <formula>"CW 3120-R2"</formula>
    </cfRule>
    <cfRule type="cellIs" dxfId="262" priority="265" stopIfTrue="1" operator="equal">
      <formula>"CW 3240-R7"</formula>
    </cfRule>
  </conditionalFormatting>
  <conditionalFormatting sqref="D57">
    <cfRule type="cellIs" dxfId="261" priority="266" stopIfTrue="1" operator="equal">
      <formula>"CW 2130-R11"</formula>
    </cfRule>
    <cfRule type="cellIs" dxfId="260" priority="267" stopIfTrue="1" operator="equal">
      <formula>"CW 3120-R2"</formula>
    </cfRule>
    <cfRule type="cellIs" dxfId="259" priority="268" stopIfTrue="1" operator="equal">
      <formula>"CW 3240-R7"</formula>
    </cfRule>
  </conditionalFormatting>
  <conditionalFormatting sqref="D61:D62">
    <cfRule type="cellIs" dxfId="258" priority="260" stopIfTrue="1" operator="equal">
      <formula>"CW 2130-R11"</formula>
    </cfRule>
    <cfRule type="cellIs" dxfId="257" priority="261" stopIfTrue="1" operator="equal">
      <formula>"CW 3120-R2"</formula>
    </cfRule>
    <cfRule type="cellIs" dxfId="256" priority="262" stopIfTrue="1" operator="equal">
      <formula>"CW 3240-R7"</formula>
    </cfRule>
  </conditionalFormatting>
  <conditionalFormatting sqref="D63">
    <cfRule type="cellIs" dxfId="255" priority="257" stopIfTrue="1" operator="equal">
      <formula>"CW 2130-R11"</formula>
    </cfRule>
    <cfRule type="cellIs" dxfId="254" priority="258" stopIfTrue="1" operator="equal">
      <formula>"CW 3120-R2"</formula>
    </cfRule>
    <cfRule type="cellIs" dxfId="253" priority="259" stopIfTrue="1" operator="equal">
      <formula>"CW 3240-R7"</formula>
    </cfRule>
  </conditionalFormatting>
  <conditionalFormatting sqref="D65">
    <cfRule type="cellIs" dxfId="252" priority="254" stopIfTrue="1" operator="equal">
      <formula>"CW 2130-R11"</formula>
    </cfRule>
    <cfRule type="cellIs" dxfId="251" priority="255" stopIfTrue="1" operator="equal">
      <formula>"CW 3120-R2"</formula>
    </cfRule>
    <cfRule type="cellIs" dxfId="250" priority="256" stopIfTrue="1" operator="equal">
      <formula>"CW 3240-R7"</formula>
    </cfRule>
  </conditionalFormatting>
  <conditionalFormatting sqref="D67">
    <cfRule type="cellIs" dxfId="249" priority="248" stopIfTrue="1" operator="equal">
      <formula>"CW 2130-R11"</formula>
    </cfRule>
    <cfRule type="cellIs" dxfId="248" priority="249" stopIfTrue="1" operator="equal">
      <formula>"CW 3120-R2"</formula>
    </cfRule>
    <cfRule type="cellIs" dxfId="247" priority="250" stopIfTrue="1" operator="equal">
      <formula>"CW 3240-R7"</formula>
    </cfRule>
  </conditionalFormatting>
  <conditionalFormatting sqref="D66">
    <cfRule type="cellIs" dxfId="246" priority="251" stopIfTrue="1" operator="equal">
      <formula>"CW 2130-R11"</formula>
    </cfRule>
    <cfRule type="cellIs" dxfId="245" priority="252" stopIfTrue="1" operator="equal">
      <formula>"CW 3120-R2"</formula>
    </cfRule>
    <cfRule type="cellIs" dxfId="244" priority="253" stopIfTrue="1" operator="equal">
      <formula>"CW 3240-R7"</formula>
    </cfRule>
  </conditionalFormatting>
  <conditionalFormatting sqref="D68">
    <cfRule type="cellIs" dxfId="243" priority="245" stopIfTrue="1" operator="equal">
      <formula>"CW 2130-R11"</formula>
    </cfRule>
    <cfRule type="cellIs" dxfId="242" priority="246" stopIfTrue="1" operator="equal">
      <formula>"CW 3120-R2"</formula>
    </cfRule>
    <cfRule type="cellIs" dxfId="241" priority="247" stopIfTrue="1" operator="equal">
      <formula>"CW 3240-R7"</formula>
    </cfRule>
  </conditionalFormatting>
  <conditionalFormatting sqref="D69">
    <cfRule type="cellIs" dxfId="240" priority="242" stopIfTrue="1" operator="equal">
      <formula>"CW 2130-R11"</formula>
    </cfRule>
    <cfRule type="cellIs" dxfId="239" priority="243" stopIfTrue="1" operator="equal">
      <formula>"CW 3120-R2"</formula>
    </cfRule>
    <cfRule type="cellIs" dxfId="238" priority="244" stopIfTrue="1" operator="equal">
      <formula>"CW 3240-R7"</formula>
    </cfRule>
  </conditionalFormatting>
  <conditionalFormatting sqref="D74">
    <cfRule type="cellIs" dxfId="237" priority="236" stopIfTrue="1" operator="equal">
      <formula>"CW 2130-R11"</formula>
    </cfRule>
    <cfRule type="cellIs" dxfId="236" priority="237" stopIfTrue="1" operator="equal">
      <formula>"CW 3120-R2"</formula>
    </cfRule>
    <cfRule type="cellIs" dxfId="235" priority="238" stopIfTrue="1" operator="equal">
      <formula>"CW 3240-R7"</formula>
    </cfRule>
  </conditionalFormatting>
  <conditionalFormatting sqref="D72">
    <cfRule type="cellIs" dxfId="234" priority="239" stopIfTrue="1" operator="equal">
      <formula>"CW 2130-R11"</formula>
    </cfRule>
    <cfRule type="cellIs" dxfId="233" priority="240" stopIfTrue="1" operator="equal">
      <formula>"CW 3120-R2"</formula>
    </cfRule>
    <cfRule type="cellIs" dxfId="232" priority="241" stopIfTrue="1" operator="equal">
      <formula>"CW 3240-R7"</formula>
    </cfRule>
  </conditionalFormatting>
  <conditionalFormatting sqref="D77 D79">
    <cfRule type="cellIs" dxfId="231" priority="233" stopIfTrue="1" operator="equal">
      <formula>"CW 2130-R11"</formula>
    </cfRule>
    <cfRule type="cellIs" dxfId="230" priority="234" stopIfTrue="1" operator="equal">
      <formula>"CW 3120-R2"</formula>
    </cfRule>
    <cfRule type="cellIs" dxfId="229" priority="235" stopIfTrue="1" operator="equal">
      <formula>"CW 3240-R7"</formula>
    </cfRule>
  </conditionalFormatting>
  <conditionalFormatting sqref="D84">
    <cfRule type="cellIs" dxfId="228" priority="230" stopIfTrue="1" operator="equal">
      <formula>"CW 2130-R11"</formula>
    </cfRule>
    <cfRule type="cellIs" dxfId="227" priority="231" stopIfTrue="1" operator="equal">
      <formula>"CW 3120-R2"</formula>
    </cfRule>
    <cfRule type="cellIs" dxfId="226" priority="232" stopIfTrue="1" operator="equal">
      <formula>"CW 3240-R7"</formula>
    </cfRule>
  </conditionalFormatting>
  <conditionalFormatting sqref="D103">
    <cfRule type="cellIs" dxfId="225" priority="228" stopIfTrue="1" operator="equal">
      <formula>"CW 3120-R2"</formula>
    </cfRule>
    <cfRule type="cellIs" dxfId="224" priority="229" stopIfTrue="1" operator="equal">
      <formula>"CW 3240-R7"</formula>
    </cfRule>
  </conditionalFormatting>
  <conditionalFormatting sqref="D141">
    <cfRule type="cellIs" dxfId="223" priority="188" stopIfTrue="1" operator="equal">
      <formula>"CW 2130-R11"</formula>
    </cfRule>
    <cfRule type="cellIs" dxfId="222" priority="189" stopIfTrue="1" operator="equal">
      <formula>"CW 3120-R2"</formula>
    </cfRule>
    <cfRule type="cellIs" dxfId="221" priority="190" stopIfTrue="1" operator="equal">
      <formula>"CW 3240-R7"</formula>
    </cfRule>
  </conditionalFormatting>
  <conditionalFormatting sqref="D107:D109">
    <cfRule type="cellIs" dxfId="220" priority="223" stopIfTrue="1" operator="equal">
      <formula>"CW 3120-R2"</formula>
    </cfRule>
    <cfRule type="cellIs" dxfId="219" priority="224" stopIfTrue="1" operator="equal">
      <formula>"CW 3240-R7"</formula>
    </cfRule>
  </conditionalFormatting>
  <conditionalFormatting sqref="D116:D117">
    <cfRule type="cellIs" dxfId="218" priority="220" stopIfTrue="1" operator="equal">
      <formula>"CW 2130-R11"</formula>
    </cfRule>
    <cfRule type="cellIs" dxfId="217" priority="221" stopIfTrue="1" operator="equal">
      <formula>"CW 3120-R2"</formula>
    </cfRule>
    <cfRule type="cellIs" dxfId="216" priority="222" stopIfTrue="1" operator="equal">
      <formula>"CW 3240-R7"</formula>
    </cfRule>
  </conditionalFormatting>
  <conditionalFormatting sqref="D115">
    <cfRule type="cellIs" dxfId="215" priority="218" stopIfTrue="1" operator="equal">
      <formula>"CW 3120-R2"</formula>
    </cfRule>
    <cfRule type="cellIs" dxfId="214" priority="219" stopIfTrue="1" operator="equal">
      <formula>"CW 3240-R7"</formula>
    </cfRule>
  </conditionalFormatting>
  <conditionalFormatting sqref="D118">
    <cfRule type="cellIs" dxfId="213" priority="216" stopIfTrue="1" operator="equal">
      <formula>"CW 3120-R2"</formula>
    </cfRule>
    <cfRule type="cellIs" dxfId="212" priority="217" stopIfTrue="1" operator="equal">
      <formula>"CW 3240-R7"</formula>
    </cfRule>
  </conditionalFormatting>
  <conditionalFormatting sqref="D119">
    <cfRule type="cellIs" dxfId="211" priority="214" stopIfTrue="1" operator="equal">
      <formula>"CW 3120-R2"</formula>
    </cfRule>
    <cfRule type="cellIs" dxfId="210" priority="215" stopIfTrue="1" operator="equal">
      <formula>"CW 3240-R7"</formula>
    </cfRule>
  </conditionalFormatting>
  <conditionalFormatting sqref="D123">
    <cfRule type="cellIs" dxfId="209" priority="209" stopIfTrue="1" operator="equal">
      <formula>"CW 2130-R11"</formula>
    </cfRule>
    <cfRule type="cellIs" dxfId="208" priority="210" stopIfTrue="1" operator="equal">
      <formula>"CW 3120-R2"</formula>
    </cfRule>
    <cfRule type="cellIs" dxfId="207" priority="211" stopIfTrue="1" operator="equal">
      <formula>"CW 3240-R7"</formula>
    </cfRule>
  </conditionalFormatting>
  <conditionalFormatting sqref="D122">
    <cfRule type="cellIs" dxfId="206" priority="212" stopIfTrue="1" operator="equal">
      <formula>"CW 3120-R2"</formula>
    </cfRule>
    <cfRule type="cellIs" dxfId="205" priority="213" stopIfTrue="1" operator="equal">
      <formula>"CW 3240-R7"</formula>
    </cfRule>
  </conditionalFormatting>
  <conditionalFormatting sqref="D124">
    <cfRule type="cellIs" dxfId="204" priority="206" stopIfTrue="1" operator="equal">
      <formula>"CW 2130-R11"</formula>
    </cfRule>
    <cfRule type="cellIs" dxfId="203" priority="207" stopIfTrue="1" operator="equal">
      <formula>"CW 3120-R2"</formula>
    </cfRule>
    <cfRule type="cellIs" dxfId="202" priority="208" stopIfTrue="1" operator="equal">
      <formula>"CW 3240-R7"</formula>
    </cfRule>
  </conditionalFormatting>
  <conditionalFormatting sqref="D131">
    <cfRule type="cellIs" dxfId="201" priority="204" stopIfTrue="1" operator="equal">
      <formula>"CW 3120-R2"</formula>
    </cfRule>
    <cfRule type="cellIs" dxfId="200" priority="205" stopIfTrue="1" operator="equal">
      <formula>"CW 3240-R7"</formula>
    </cfRule>
  </conditionalFormatting>
  <conditionalFormatting sqref="D135">
    <cfRule type="cellIs" dxfId="199" priority="202" stopIfTrue="1" operator="equal">
      <formula>"CW 2130-R11"</formula>
    </cfRule>
    <cfRule type="cellIs" dxfId="198" priority="203" stopIfTrue="1" operator="equal">
      <formula>"CW 3240-R7"</formula>
    </cfRule>
  </conditionalFormatting>
  <conditionalFormatting sqref="D142:D143">
    <cfRule type="cellIs" dxfId="197" priority="185" stopIfTrue="1" operator="equal">
      <formula>"CW 2130-R11"</formula>
    </cfRule>
    <cfRule type="cellIs" dxfId="196" priority="186" stopIfTrue="1" operator="equal">
      <formula>"CW 3120-R2"</formula>
    </cfRule>
    <cfRule type="cellIs" dxfId="195" priority="187" stopIfTrue="1" operator="equal">
      <formula>"CW 3240-R7"</formula>
    </cfRule>
  </conditionalFormatting>
  <conditionalFormatting sqref="D139">
    <cfRule type="cellIs" dxfId="194" priority="197" stopIfTrue="1" operator="equal">
      <formula>"CW 2130-R11"</formula>
    </cfRule>
    <cfRule type="cellIs" dxfId="193" priority="198" stopIfTrue="1" operator="equal">
      <formula>"CW 3120-R2"</formula>
    </cfRule>
    <cfRule type="cellIs" dxfId="192" priority="199" stopIfTrue="1" operator="equal">
      <formula>"CW 3240-R7"</formula>
    </cfRule>
  </conditionalFormatting>
  <conditionalFormatting sqref="D138">
    <cfRule type="cellIs" dxfId="191" priority="200" stopIfTrue="1" operator="equal">
      <formula>"CW 3120-R2"</formula>
    </cfRule>
    <cfRule type="cellIs" dxfId="190" priority="201" stopIfTrue="1" operator="equal">
      <formula>"CW 3240-R7"</formula>
    </cfRule>
  </conditionalFormatting>
  <conditionalFormatting sqref="D137">
    <cfRule type="cellIs" dxfId="189" priority="194" stopIfTrue="1" operator="equal">
      <formula>"CW 2130-R11"</formula>
    </cfRule>
    <cfRule type="cellIs" dxfId="188" priority="195" stopIfTrue="1" operator="equal">
      <formula>"CW 3120-R2"</formula>
    </cfRule>
    <cfRule type="cellIs" dxfId="187" priority="196" stopIfTrue="1" operator="equal">
      <formula>"CW 3240-R7"</formula>
    </cfRule>
  </conditionalFormatting>
  <conditionalFormatting sqref="D140">
    <cfRule type="cellIs" dxfId="186" priority="191" stopIfTrue="1" operator="equal">
      <formula>"CW 2130-R11"</formula>
    </cfRule>
    <cfRule type="cellIs" dxfId="185" priority="192" stopIfTrue="1" operator="equal">
      <formula>"CW 3120-R2"</formula>
    </cfRule>
    <cfRule type="cellIs" dxfId="184" priority="193" stopIfTrue="1" operator="equal">
      <formula>"CW 3240-R7"</formula>
    </cfRule>
  </conditionalFormatting>
  <conditionalFormatting sqref="D146:D148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100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100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95">
    <cfRule type="cellIs" dxfId="174" priority="164" stopIfTrue="1" operator="equal">
      <formula>"CW 2130-R11"</formula>
    </cfRule>
    <cfRule type="cellIs" dxfId="173" priority="165" stopIfTrue="1" operator="equal">
      <formula>"CW 3120-R2"</formula>
    </cfRule>
    <cfRule type="cellIs" dxfId="172" priority="166" stopIfTrue="1" operator="equal">
      <formula>"CW 3240-R7"</formula>
    </cfRule>
  </conditionalFormatting>
  <conditionalFormatting sqref="D177">
    <cfRule type="cellIs" dxfId="171" priority="140" stopIfTrue="1" operator="equal">
      <formula>"CW 2130-R11"</formula>
    </cfRule>
    <cfRule type="cellIs" dxfId="170" priority="141" stopIfTrue="1" operator="equal">
      <formula>"CW 3120-R2"</formula>
    </cfRule>
    <cfRule type="cellIs" dxfId="169" priority="142" stopIfTrue="1" operator="equal">
      <formula>"CW 3240-R7"</formula>
    </cfRule>
  </conditionalFormatting>
  <conditionalFormatting sqref="D101">
    <cfRule type="cellIs" dxfId="168" priority="173" stopIfTrue="1" operator="equal">
      <formula>"CW 2130-R11"</formula>
    </cfRule>
    <cfRule type="cellIs" dxfId="167" priority="174" stopIfTrue="1" operator="equal">
      <formula>"CW 3120-R2"</formula>
    </cfRule>
    <cfRule type="cellIs" dxfId="166" priority="175" stopIfTrue="1" operator="equal">
      <formula>"CW 3240-R7"</formula>
    </cfRule>
  </conditionalFormatting>
  <conditionalFormatting sqref="D85:D93 D98:D99">
    <cfRule type="cellIs" dxfId="165" priority="170" stopIfTrue="1" operator="equal">
      <formula>"CW 2130-R11"</formula>
    </cfRule>
    <cfRule type="cellIs" dxfId="164" priority="171" stopIfTrue="1" operator="equal">
      <formula>"CW 3120-R2"</formula>
    </cfRule>
    <cfRule type="cellIs" dxfId="163" priority="172" stopIfTrue="1" operator="equal">
      <formula>"CW 3240-R7"</formula>
    </cfRule>
  </conditionalFormatting>
  <conditionalFormatting sqref="D94">
    <cfRule type="cellIs" dxfId="162" priority="167" stopIfTrue="1" operator="equal">
      <formula>"CW 2130-R11"</formula>
    </cfRule>
    <cfRule type="cellIs" dxfId="161" priority="168" stopIfTrue="1" operator="equal">
      <formula>"CW 3120-R2"</formula>
    </cfRule>
    <cfRule type="cellIs" dxfId="160" priority="169" stopIfTrue="1" operator="equal">
      <formula>"CW 3240-R7"</formula>
    </cfRule>
  </conditionalFormatting>
  <conditionalFormatting sqref="D166">
    <cfRule type="cellIs" dxfId="159" priority="161" stopIfTrue="1" operator="equal">
      <formula>"CW 2130-R11"</formula>
    </cfRule>
    <cfRule type="cellIs" dxfId="158" priority="162" stopIfTrue="1" operator="equal">
      <formula>"CW 3120-R2"</formula>
    </cfRule>
    <cfRule type="cellIs" dxfId="157" priority="163" stopIfTrue="1" operator="equal">
      <formula>"CW 3240-R7"</formula>
    </cfRule>
  </conditionalFormatting>
  <conditionalFormatting sqref="D168">
    <cfRule type="cellIs" dxfId="156" priority="158" stopIfTrue="1" operator="equal">
      <formula>"CW 2130-R11"</formula>
    </cfRule>
    <cfRule type="cellIs" dxfId="155" priority="159" stopIfTrue="1" operator="equal">
      <formula>"CW 3120-R2"</formula>
    </cfRule>
    <cfRule type="cellIs" dxfId="154" priority="160" stopIfTrue="1" operator="equal">
      <formula>"CW 3240-R7"</formula>
    </cfRule>
  </conditionalFormatting>
  <conditionalFormatting sqref="D169">
    <cfRule type="cellIs" dxfId="153" priority="155" stopIfTrue="1" operator="equal">
      <formula>"CW 2130-R11"</formula>
    </cfRule>
    <cfRule type="cellIs" dxfId="152" priority="156" stopIfTrue="1" operator="equal">
      <formula>"CW 3120-R2"</formula>
    </cfRule>
    <cfRule type="cellIs" dxfId="151" priority="157" stopIfTrue="1" operator="equal">
      <formula>"CW 3240-R7"</formula>
    </cfRule>
  </conditionalFormatting>
  <conditionalFormatting sqref="D171">
    <cfRule type="cellIs" dxfId="150" priority="152" stopIfTrue="1" operator="equal">
      <formula>"CW 2130-R11"</formula>
    </cfRule>
    <cfRule type="cellIs" dxfId="149" priority="153" stopIfTrue="1" operator="equal">
      <formula>"CW 3120-R2"</formula>
    </cfRule>
    <cfRule type="cellIs" dxfId="148" priority="154" stopIfTrue="1" operator="equal">
      <formula>"CW 3240-R7"</formula>
    </cfRule>
  </conditionalFormatting>
  <conditionalFormatting sqref="D174">
    <cfRule type="cellIs" dxfId="147" priority="149" stopIfTrue="1" operator="equal">
      <formula>"CW 2130-R11"</formula>
    </cfRule>
    <cfRule type="cellIs" dxfId="146" priority="150" stopIfTrue="1" operator="equal">
      <formula>"CW 3120-R2"</formula>
    </cfRule>
    <cfRule type="cellIs" dxfId="145" priority="151" stopIfTrue="1" operator="equal">
      <formula>"CW 3240-R7"</formula>
    </cfRule>
  </conditionalFormatting>
  <conditionalFormatting sqref="D175">
    <cfRule type="cellIs" dxfId="144" priority="146" stopIfTrue="1" operator="equal">
      <formula>"CW 2130-R11"</formula>
    </cfRule>
    <cfRule type="cellIs" dxfId="143" priority="147" stopIfTrue="1" operator="equal">
      <formula>"CW 3120-R2"</formula>
    </cfRule>
    <cfRule type="cellIs" dxfId="142" priority="148" stopIfTrue="1" operator="equal">
      <formula>"CW 3240-R7"</formula>
    </cfRule>
  </conditionalFormatting>
  <conditionalFormatting sqref="D176">
    <cfRule type="cellIs" dxfId="141" priority="143" stopIfTrue="1" operator="equal">
      <formula>"CW 2130-R11"</formula>
    </cfRule>
    <cfRule type="cellIs" dxfId="140" priority="144" stopIfTrue="1" operator="equal">
      <formula>"CW 3120-R2"</formula>
    </cfRule>
    <cfRule type="cellIs" dxfId="139" priority="145" stopIfTrue="1" operator="equal">
      <formula>"CW 3240-R7"</formula>
    </cfRule>
  </conditionalFormatting>
  <conditionalFormatting sqref="D37">
    <cfRule type="cellIs" dxfId="138" priority="137" stopIfTrue="1" operator="equal">
      <formula>"CW 2130-R11"</formula>
    </cfRule>
    <cfRule type="cellIs" dxfId="137" priority="138" stopIfTrue="1" operator="equal">
      <formula>"CW 3120-R2"</formula>
    </cfRule>
    <cfRule type="cellIs" dxfId="136" priority="139" stopIfTrue="1" operator="equal">
      <formula>"CW 3240-R7"</formula>
    </cfRule>
  </conditionalFormatting>
  <conditionalFormatting sqref="D43">
    <cfRule type="cellIs" dxfId="135" priority="134" stopIfTrue="1" operator="equal">
      <formula>"CW 2130-R11"</formula>
    </cfRule>
    <cfRule type="cellIs" dxfId="134" priority="135" stopIfTrue="1" operator="equal">
      <formula>"CW 3120-R2"</formula>
    </cfRule>
    <cfRule type="cellIs" dxfId="133" priority="136" stopIfTrue="1" operator="equal">
      <formula>"CW 3240-R7"</formula>
    </cfRule>
  </conditionalFormatting>
  <conditionalFormatting sqref="D44">
    <cfRule type="cellIs" dxfId="132" priority="131" stopIfTrue="1" operator="equal">
      <formula>"CW 2130-R11"</formula>
    </cfRule>
    <cfRule type="cellIs" dxfId="131" priority="132" stopIfTrue="1" operator="equal">
      <formula>"CW 3120-R2"</formula>
    </cfRule>
    <cfRule type="cellIs" dxfId="130" priority="133" stopIfTrue="1" operator="equal">
      <formula>"CW 3240-R7"</formula>
    </cfRule>
  </conditionalFormatting>
  <conditionalFormatting sqref="D47">
    <cfRule type="cellIs" dxfId="129" priority="128" stopIfTrue="1" operator="equal">
      <formula>"CW 2130-R11"</formula>
    </cfRule>
    <cfRule type="cellIs" dxfId="128" priority="129" stopIfTrue="1" operator="equal">
      <formula>"CW 3120-R2"</formula>
    </cfRule>
    <cfRule type="cellIs" dxfId="127" priority="130" stopIfTrue="1" operator="equal">
      <formula>"CW 3240-R7"</formula>
    </cfRule>
  </conditionalFormatting>
  <conditionalFormatting sqref="D27">
    <cfRule type="cellIs" dxfId="126" priority="125" stopIfTrue="1" operator="equal">
      <formula>"CW 2130-R11"</formula>
    </cfRule>
    <cfRule type="cellIs" dxfId="125" priority="126" stopIfTrue="1" operator="equal">
      <formula>"CW 3120-R2"</formula>
    </cfRule>
    <cfRule type="cellIs" dxfId="124" priority="127" stopIfTrue="1" operator="equal">
      <formula>"CW 3240-R7"</formula>
    </cfRule>
  </conditionalFormatting>
  <conditionalFormatting sqref="D28">
    <cfRule type="cellIs" dxfId="123" priority="122" stopIfTrue="1" operator="equal">
      <formula>"CW 2130-R11"</formula>
    </cfRule>
    <cfRule type="cellIs" dxfId="122" priority="123" stopIfTrue="1" operator="equal">
      <formula>"CW 3120-R2"</formula>
    </cfRule>
    <cfRule type="cellIs" dxfId="121" priority="124" stopIfTrue="1" operator="equal">
      <formula>"CW 3240-R7"</formula>
    </cfRule>
  </conditionalFormatting>
  <conditionalFormatting sqref="D58">
    <cfRule type="cellIs" dxfId="120" priority="119" stopIfTrue="1" operator="equal">
      <formula>"CW 2130-R11"</formula>
    </cfRule>
    <cfRule type="cellIs" dxfId="119" priority="120" stopIfTrue="1" operator="equal">
      <formula>"CW 3120-R2"</formula>
    </cfRule>
    <cfRule type="cellIs" dxfId="118" priority="121" stopIfTrue="1" operator="equal">
      <formula>"CW 3240-R7"</formula>
    </cfRule>
  </conditionalFormatting>
  <conditionalFormatting sqref="D60">
    <cfRule type="cellIs" dxfId="117" priority="116" stopIfTrue="1" operator="equal">
      <formula>"CW 2130-R11"</formula>
    </cfRule>
    <cfRule type="cellIs" dxfId="116" priority="117" stopIfTrue="1" operator="equal">
      <formula>"CW 3120-R2"</formula>
    </cfRule>
    <cfRule type="cellIs" dxfId="115" priority="118" stopIfTrue="1" operator="equal">
      <formula>"CW 3240-R7"</formula>
    </cfRule>
  </conditionalFormatting>
  <conditionalFormatting sqref="D64">
    <cfRule type="cellIs" dxfId="114" priority="113" stopIfTrue="1" operator="equal">
      <formula>"CW 2130-R11"</formula>
    </cfRule>
    <cfRule type="cellIs" dxfId="113" priority="114" stopIfTrue="1" operator="equal">
      <formula>"CW 3120-R2"</formula>
    </cfRule>
    <cfRule type="cellIs" dxfId="112" priority="115" stopIfTrue="1" operator="equal">
      <formula>"CW 3240-R7"</formula>
    </cfRule>
  </conditionalFormatting>
  <conditionalFormatting sqref="D70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71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73">
    <cfRule type="cellIs" dxfId="105" priority="104" stopIfTrue="1" operator="equal">
      <formula>"CW 2130-R11"</formula>
    </cfRule>
    <cfRule type="cellIs" dxfId="104" priority="105" stopIfTrue="1" operator="equal">
      <formula>"CW 3120-R2"</formula>
    </cfRule>
    <cfRule type="cellIs" dxfId="103" priority="106" stopIfTrue="1" operator="equal">
      <formula>"CW 3240-R7"</formula>
    </cfRule>
  </conditionalFormatting>
  <conditionalFormatting sqref="D76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97">
    <cfRule type="cellIs" dxfId="99" priority="95" stopIfTrue="1" operator="equal">
      <formula>"CW 2130-R11"</formula>
    </cfRule>
    <cfRule type="cellIs" dxfId="98" priority="96" stopIfTrue="1" operator="equal">
      <formula>"CW 3120-R2"</formula>
    </cfRule>
    <cfRule type="cellIs" dxfId="97" priority="97" stopIfTrue="1" operator="equal">
      <formula>"CW 3240-R7"</formula>
    </cfRule>
  </conditionalFormatting>
  <conditionalFormatting sqref="D96">
    <cfRule type="cellIs" dxfId="96" priority="98" stopIfTrue="1" operator="equal">
      <formula>"CW 2130-R11"</formula>
    </cfRule>
    <cfRule type="cellIs" dxfId="95" priority="99" stopIfTrue="1" operator="equal">
      <formula>"CW 3120-R2"</formula>
    </cfRule>
    <cfRule type="cellIs" dxfId="94" priority="100" stopIfTrue="1" operator="equal">
      <formula>"CW 3240-R7"</formula>
    </cfRule>
  </conditionalFormatting>
  <conditionalFormatting sqref="D104">
    <cfRule type="cellIs" dxfId="93" priority="92" stopIfTrue="1" operator="equal">
      <formula>"CW 2130-R11"</formula>
    </cfRule>
    <cfRule type="cellIs" dxfId="92" priority="93" stopIfTrue="1" operator="equal">
      <formula>"CW 3120-R2"</formula>
    </cfRule>
    <cfRule type="cellIs" dxfId="91" priority="94" stopIfTrue="1" operator="equal">
      <formula>"CW 3240-R7"</formula>
    </cfRule>
  </conditionalFormatting>
  <conditionalFormatting sqref="D105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127">
    <cfRule type="cellIs" dxfId="87" priority="75" stopIfTrue="1" operator="equal">
      <formula>"CW 2130-R11"</formula>
    </cfRule>
    <cfRule type="cellIs" dxfId="86" priority="76" stopIfTrue="1" operator="equal">
      <formula>"CW 3120-R2"</formula>
    </cfRule>
    <cfRule type="cellIs" dxfId="85" priority="77" stopIfTrue="1" operator="equal">
      <formula>"CW 3240-R7"</formula>
    </cfRule>
  </conditionalFormatting>
  <conditionalFormatting sqref="D110">
    <cfRule type="cellIs" dxfId="84" priority="87" stopIfTrue="1" operator="equal">
      <formula>"CW 3120-R2"</formula>
    </cfRule>
    <cfRule type="cellIs" dxfId="83" priority="88" stopIfTrue="1" operator="equal">
      <formula>"CW 3240-R7"</formula>
    </cfRule>
  </conditionalFormatting>
  <conditionalFormatting sqref="D111:D113">
    <cfRule type="cellIs" dxfId="82" priority="85" stopIfTrue="1" operator="equal">
      <formula>"CW 3120-R2"</formula>
    </cfRule>
    <cfRule type="cellIs" dxfId="81" priority="86" stopIfTrue="1" operator="equal">
      <formula>"CW 3240-R7"</formula>
    </cfRule>
  </conditionalFormatting>
  <conditionalFormatting sqref="D114">
    <cfRule type="cellIs" dxfId="80" priority="83" stopIfTrue="1" operator="equal">
      <formula>"CW 3120-R2"</formula>
    </cfRule>
    <cfRule type="cellIs" dxfId="79" priority="84" stopIfTrue="1" operator="equal">
      <formula>"CW 3240-R7"</formula>
    </cfRule>
  </conditionalFormatting>
  <conditionalFormatting sqref="D126">
    <cfRule type="cellIs" dxfId="78" priority="78" stopIfTrue="1" operator="equal">
      <formula>"CW 2130-R11"</formula>
    </cfRule>
    <cfRule type="cellIs" dxfId="77" priority="79" stopIfTrue="1" operator="equal">
      <formula>"CW 3120-R2"</formula>
    </cfRule>
    <cfRule type="cellIs" dxfId="76" priority="80" stopIfTrue="1" operator="equal">
      <formula>"CW 3240-R7"</formula>
    </cfRule>
  </conditionalFormatting>
  <conditionalFormatting sqref="D125">
    <cfRule type="cellIs" dxfId="75" priority="81" stopIfTrue="1" operator="equal">
      <formula>"CW 3120-R2"</formula>
    </cfRule>
    <cfRule type="cellIs" dxfId="74" priority="82" stopIfTrue="1" operator="equal">
      <formula>"CW 3240-R7"</formula>
    </cfRule>
  </conditionalFormatting>
  <conditionalFormatting sqref="D130">
    <cfRule type="cellIs" dxfId="73" priority="67" stopIfTrue="1" operator="equal">
      <formula>"CW 2130-R11"</formula>
    </cfRule>
    <cfRule type="cellIs" dxfId="72" priority="68" stopIfTrue="1" operator="equal">
      <formula>"CW 3120-R2"</formula>
    </cfRule>
    <cfRule type="cellIs" dxfId="71" priority="69" stopIfTrue="1" operator="equal">
      <formula>"CW 3240-R7"</formula>
    </cfRule>
  </conditionalFormatting>
  <conditionalFormatting sqref="D144">
    <cfRule type="cellIs" dxfId="70" priority="58" stopIfTrue="1" operator="equal">
      <formula>"CW 2130-R11"</formula>
    </cfRule>
    <cfRule type="cellIs" dxfId="69" priority="59" stopIfTrue="1" operator="equal">
      <formula>"CW 3120-R2"</formula>
    </cfRule>
    <cfRule type="cellIs" dxfId="68" priority="60" stopIfTrue="1" operator="equal">
      <formula>"CW 3240-R7"</formula>
    </cfRule>
  </conditionalFormatting>
  <conditionalFormatting sqref="D129">
    <cfRule type="cellIs" dxfId="67" priority="70" stopIfTrue="1" operator="equal">
      <formula>"CW 2130-R11"</formula>
    </cfRule>
    <cfRule type="cellIs" dxfId="66" priority="71" stopIfTrue="1" operator="equal">
      <formula>"CW 3120-R2"</formula>
    </cfRule>
    <cfRule type="cellIs" dxfId="65" priority="72" stopIfTrue="1" operator="equal">
      <formula>"CW 3240-R7"</formula>
    </cfRule>
  </conditionalFormatting>
  <conditionalFormatting sqref="D128">
    <cfRule type="cellIs" dxfId="64" priority="73" stopIfTrue="1" operator="equal">
      <formula>"CW 3120-R2"</formula>
    </cfRule>
    <cfRule type="cellIs" dxfId="63" priority="74" stopIfTrue="1" operator="equal">
      <formula>"CW 3240-R7"</formula>
    </cfRule>
  </conditionalFormatting>
  <conditionalFormatting sqref="D120">
    <cfRule type="cellIs" dxfId="62" priority="65" stopIfTrue="1" operator="equal">
      <formula>"CW 3120-R2"</formula>
    </cfRule>
    <cfRule type="cellIs" dxfId="61" priority="66" stopIfTrue="1" operator="equal">
      <formula>"CW 3240-R7"</formula>
    </cfRule>
  </conditionalFormatting>
  <conditionalFormatting sqref="D121">
    <cfRule type="cellIs" dxfId="60" priority="63" stopIfTrue="1" operator="equal">
      <formula>"CW 3120-R2"</formula>
    </cfRule>
    <cfRule type="cellIs" dxfId="59" priority="64" stopIfTrue="1" operator="equal">
      <formula>"CW 3240-R7"</formula>
    </cfRule>
  </conditionalFormatting>
  <conditionalFormatting sqref="D132:D134">
    <cfRule type="cellIs" dxfId="58" priority="61" stopIfTrue="1" operator="equal">
      <formula>"CW 3120-R2"</formula>
    </cfRule>
    <cfRule type="cellIs" dxfId="57" priority="62" stopIfTrue="1" operator="equal">
      <formula>"CW 3240-R7"</formula>
    </cfRule>
  </conditionalFormatting>
  <conditionalFormatting sqref="D18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150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161:D162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155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156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157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158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40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41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42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80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81:D82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75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6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78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67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7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7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73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:G11 G13 G141:G144 G22 G20 G44 G30:G31 G33:G35 G155:G158 G51 G53:G54 G28 G57:G61 G63:G67 G78:G79 G104:G106 G116:G117 G121 G113:G114 G137 G139 G15:G18 G84 G100:G101 G41:G42 G86:G87 G89 G91 G93 G134:G135 G47:G48 G25:G26 G109:G110 G124 G127 G119 G97 G147:G148 G150 G162 G37:G39 G82 G69:G76 G95 G130:G132 G166:G177" xr:uid="{62D5FF7D-72A2-4260-9328-A14F08139D38}">
      <formula1>IF(G10&gt;=0.01,ROUND(G10,2),0.01)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81" xr:uid="{06087952-169A-495B-B64A-A237AA9E35AA}">
      <formula1>IF(AND(G181&gt;=0.01,G181&lt;=G193*0.05),ROUND(G181,2),0.01)</formula1>
    </dataValidation>
  </dataValidations>
  <pageMargins left="0.5" right="0.5" top="0.75" bottom="0.75" header="0.25" footer="0.25"/>
  <pageSetup scale="70" orientation="portrait" r:id="rId1"/>
  <headerFooter alignWithMargins="0">
    <oddHeader>&amp;L&amp;10The City of Winnipeg
Tender No. 302-2022 
&amp;R&amp;10Bid Submission
&amp;P of &amp;N</oddHeader>
    <oddFooter xml:space="preserve">&amp;R                   </oddFooter>
  </headerFooter>
  <rowBreaks count="12" manualBreakCount="12">
    <brk id="30" max="16383" man="1"/>
    <brk id="54" max="16383" man="1"/>
    <brk id="72" max="16383" man="1"/>
    <brk id="95" max="16383" man="1"/>
    <brk id="117" max="16383" man="1"/>
    <brk id="142" max="16383" man="1"/>
    <brk id="152" min="1" max="7" man="1"/>
    <brk id="159" min="1" max="7" man="1"/>
    <brk id="163" min="1" max="7" man="1"/>
    <brk id="176" min="1" max="7" man="1"/>
    <brk id="179" min="1" max="7" man="1"/>
    <brk id="18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302-2022</vt:lpstr>
      <vt:lpstr>'302-2022'!Print_Area</vt:lpstr>
      <vt:lpstr>'302-2022'!Print_Titles</vt:lpstr>
      <vt:lpstr>'302-2022'!XEVERYTHING</vt:lpstr>
      <vt:lpstr>'302-2022'!XITEMS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May 6, 2022
by C. Humbert
File Size: 53.3 KB</dc:description>
  <cp:lastModifiedBy>Windows User</cp:lastModifiedBy>
  <cp:lastPrinted>2022-05-06T15:51:56Z</cp:lastPrinted>
  <dcterms:created xsi:type="dcterms:W3CDTF">2000-01-26T18:56:05Z</dcterms:created>
  <dcterms:modified xsi:type="dcterms:W3CDTF">2022-05-06T15:52:46Z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