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110-2022 AECOM\Addendum 1\"/>
    </mc:Choice>
  </mc:AlternateContent>
  <xr:revisionPtr revIDLastSave="0" documentId="13_ncr:1_{2D0CCC19-36BA-4FFF-90A1-54FB25EBEB0D}" xr6:coauthVersionLast="36" xr6:coauthVersionMax="46" xr10:uidLastSave="{00000000-0000-0000-0000-000000000000}"/>
  <bookViews>
    <workbookView xWindow="0" yWindow="0" windowWidth="20490" windowHeight="6945" xr2:uid="{00000000-000D-0000-FFFF-FFFF00000000}"/>
  </bookViews>
  <sheets>
    <sheet name="110-2022 Add 1" sheetId="34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'110-2022 Add 1'!#REF!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'110-2022 Add 1'!#REF!</definedName>
    <definedName name="_4PAGE_1_OF_13">'[2]FORM B; PRICES'!#REF!</definedName>
    <definedName name="_8TENDER_NO._181" localSheetId="0">'110-2022 Add 1'!#REF!</definedName>
    <definedName name="_8TENDER_NO._181">'[2]FORM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'110-2022 Add 1'!#REF!</definedName>
    <definedName name="HEADER">'[1]FORM B; PRICES'!#REF!</definedName>
    <definedName name="_xlnm.Print_Area" localSheetId="0">'110-2022 Add 1'!$B$7:$H$743</definedName>
    <definedName name="_xlnm.Print_Titles" localSheetId="0">'110-2022 Add 1'!$1:$5</definedName>
    <definedName name="_xlnm.Print_Titles">#REF!</definedName>
    <definedName name="TEMP" localSheetId="0">'110-2022 Add 1'!#REF!</definedName>
    <definedName name="TEMP">'[1]FORM B; PRICES'!#REF!</definedName>
    <definedName name="TESTHEAD" localSheetId="0">'110-2022 Add 1'!#REF!</definedName>
    <definedName name="TESTHEAD">'[1]FORM B; PRICES'!#REF!</definedName>
    <definedName name="XEVERYTHING" localSheetId="0">'110-2022 Add 1'!$B$1:$IV$575</definedName>
    <definedName name="XEverything">#REF!</definedName>
    <definedName name="XITEMS" localSheetId="0">'110-2022 Add 1'!$B$7:$IV$575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K743" i="34" l="1"/>
  <c r="K742" i="34"/>
  <c r="K741" i="34"/>
  <c r="K740" i="34"/>
  <c r="K739" i="34"/>
  <c r="K738" i="34"/>
  <c r="K737" i="34"/>
  <c r="K736" i="34"/>
  <c r="K735" i="34"/>
  <c r="K734" i="34"/>
  <c r="K733" i="34"/>
  <c r="K732" i="34"/>
  <c r="K731" i="34"/>
  <c r="K730" i="34"/>
  <c r="K729" i="34"/>
  <c r="K728" i="34"/>
  <c r="K727" i="34"/>
  <c r="K726" i="34"/>
  <c r="K725" i="34"/>
  <c r="K724" i="34"/>
  <c r="K723" i="34"/>
  <c r="K722" i="34"/>
  <c r="K721" i="34"/>
  <c r="K720" i="34"/>
  <c r="K719" i="34"/>
  <c r="K718" i="34"/>
  <c r="K717" i="34"/>
  <c r="K716" i="34"/>
  <c r="K715" i="34"/>
  <c r="K714" i="34"/>
  <c r="K713" i="34"/>
  <c r="K712" i="34"/>
  <c r="K711" i="34"/>
  <c r="K710" i="34"/>
  <c r="K709" i="34"/>
  <c r="K708" i="34"/>
  <c r="K707" i="34"/>
  <c r="K706" i="34"/>
  <c r="K705" i="34"/>
  <c r="K704" i="34"/>
  <c r="K703" i="34"/>
  <c r="K702" i="34"/>
  <c r="K701" i="34"/>
  <c r="K700" i="34"/>
  <c r="K699" i="34"/>
  <c r="K698" i="34"/>
  <c r="K697" i="34"/>
  <c r="K696" i="34"/>
  <c r="K695" i="34"/>
  <c r="K694" i="34"/>
  <c r="K693" i="34"/>
  <c r="K692" i="34"/>
  <c r="K691" i="34"/>
  <c r="K690" i="34"/>
  <c r="K689" i="34"/>
  <c r="K688" i="34"/>
  <c r="K687" i="34"/>
  <c r="K686" i="34"/>
  <c r="K685" i="34"/>
  <c r="K684" i="34"/>
  <c r="K683" i="34"/>
  <c r="K682" i="34"/>
  <c r="K681" i="34"/>
  <c r="K680" i="34"/>
  <c r="K679" i="34"/>
  <c r="K678" i="34"/>
  <c r="K677" i="34"/>
  <c r="K676" i="34"/>
  <c r="K675" i="34"/>
  <c r="K674" i="34"/>
  <c r="K673" i="34"/>
  <c r="K672" i="34"/>
  <c r="K671" i="34"/>
  <c r="K670" i="34"/>
  <c r="K669" i="34"/>
  <c r="K668" i="34"/>
  <c r="K667" i="34"/>
  <c r="K666" i="34"/>
  <c r="K665" i="34"/>
  <c r="K664" i="34"/>
  <c r="K663" i="34"/>
  <c r="K662" i="34"/>
  <c r="K661" i="34"/>
  <c r="K660" i="34"/>
  <c r="K659" i="34"/>
  <c r="K658" i="34"/>
  <c r="K657" i="34"/>
  <c r="K656" i="34"/>
  <c r="K655" i="34"/>
  <c r="K654" i="34"/>
  <c r="K653" i="34"/>
  <c r="K652" i="34"/>
  <c r="K651" i="34"/>
  <c r="K650" i="34"/>
  <c r="K649" i="34"/>
  <c r="K648" i="34"/>
  <c r="K647" i="34"/>
  <c r="K646" i="34"/>
  <c r="K645" i="34"/>
  <c r="K644" i="34"/>
  <c r="K643" i="34"/>
  <c r="K642" i="34"/>
  <c r="K641" i="34"/>
  <c r="K640" i="34"/>
  <c r="K639" i="34"/>
  <c r="K638" i="34"/>
  <c r="K637" i="34"/>
  <c r="K636" i="34"/>
  <c r="K635" i="34"/>
  <c r="K634" i="34"/>
  <c r="K633" i="34"/>
  <c r="K632" i="34"/>
  <c r="K631" i="34"/>
  <c r="K630" i="34"/>
  <c r="K629" i="34"/>
  <c r="K628" i="34"/>
  <c r="K627" i="34"/>
  <c r="K626" i="34"/>
  <c r="K625" i="34"/>
  <c r="K624" i="34"/>
  <c r="K623" i="34"/>
  <c r="K622" i="34"/>
  <c r="K621" i="34"/>
  <c r="K620" i="34"/>
  <c r="K619" i="34"/>
  <c r="K618" i="34"/>
  <c r="K617" i="34"/>
  <c r="K616" i="34"/>
  <c r="K615" i="34"/>
  <c r="K614" i="34"/>
  <c r="K613" i="34"/>
  <c r="K612" i="34"/>
  <c r="K611" i="34"/>
  <c r="K610" i="34"/>
  <c r="K609" i="34"/>
  <c r="K608" i="34"/>
  <c r="K607" i="34"/>
  <c r="K606" i="34"/>
  <c r="K605" i="34"/>
  <c r="K604" i="34"/>
  <c r="K603" i="34"/>
  <c r="K602" i="34"/>
  <c r="K601" i="34"/>
  <c r="K600" i="34"/>
  <c r="K599" i="34"/>
  <c r="K598" i="34"/>
  <c r="K597" i="34"/>
  <c r="K596" i="34"/>
  <c r="K595" i="34"/>
  <c r="K594" i="34"/>
  <c r="K593" i="34"/>
  <c r="K592" i="34"/>
  <c r="K591" i="34"/>
  <c r="K590" i="34"/>
  <c r="K589" i="34"/>
  <c r="K588" i="34"/>
  <c r="K587" i="34"/>
  <c r="K586" i="34"/>
  <c r="K585" i="34"/>
  <c r="K584" i="34"/>
  <c r="K583" i="34"/>
  <c r="K582" i="34"/>
  <c r="K581" i="34"/>
  <c r="K580" i="34"/>
  <c r="K579" i="34"/>
  <c r="K578" i="34"/>
  <c r="K577" i="34"/>
  <c r="K576" i="34"/>
  <c r="K575" i="34"/>
  <c r="K574" i="34"/>
  <c r="K573" i="34"/>
  <c r="K572" i="34"/>
  <c r="K571" i="34"/>
  <c r="K570" i="34"/>
  <c r="K569" i="34"/>
  <c r="K568" i="34"/>
  <c r="K567" i="34"/>
  <c r="K566" i="34"/>
  <c r="K565" i="34"/>
  <c r="K564" i="34"/>
  <c r="K563" i="34"/>
  <c r="K562" i="34"/>
  <c r="K561" i="34"/>
  <c r="K560" i="34"/>
  <c r="K559" i="34"/>
  <c r="K558" i="34"/>
  <c r="K557" i="34"/>
  <c r="K556" i="34"/>
  <c r="K555" i="34"/>
  <c r="K554" i="34"/>
  <c r="K553" i="34"/>
  <c r="K552" i="34"/>
  <c r="K551" i="34"/>
  <c r="K550" i="34"/>
  <c r="K549" i="34"/>
  <c r="K548" i="34"/>
  <c r="K547" i="34"/>
  <c r="K546" i="34"/>
  <c r="K545" i="34"/>
  <c r="K544" i="34"/>
  <c r="K543" i="34"/>
  <c r="K542" i="34"/>
  <c r="K541" i="34"/>
  <c r="K540" i="34"/>
  <c r="K539" i="34"/>
  <c r="K538" i="34"/>
  <c r="K537" i="34"/>
  <c r="K536" i="34"/>
  <c r="K535" i="34"/>
  <c r="K534" i="34"/>
  <c r="K533" i="34"/>
  <c r="K532" i="34"/>
  <c r="K531" i="34"/>
  <c r="K530" i="34"/>
  <c r="K529" i="34"/>
  <c r="K528" i="34"/>
  <c r="K527" i="34"/>
  <c r="K526" i="34"/>
  <c r="K525" i="34"/>
  <c r="K524" i="34"/>
  <c r="K523" i="34"/>
  <c r="K522" i="34"/>
  <c r="K521" i="34"/>
  <c r="K520" i="34"/>
  <c r="K519" i="34"/>
  <c r="K518" i="34"/>
  <c r="K517" i="34"/>
  <c r="K516" i="34"/>
  <c r="K515" i="34"/>
  <c r="K514" i="34"/>
  <c r="K513" i="34"/>
  <c r="K512" i="34"/>
  <c r="K511" i="34"/>
  <c r="K510" i="34"/>
  <c r="K509" i="34"/>
  <c r="K508" i="34"/>
  <c r="K507" i="34"/>
  <c r="K506" i="34"/>
  <c r="K505" i="34"/>
  <c r="K504" i="34"/>
  <c r="K503" i="34"/>
  <c r="K502" i="34"/>
  <c r="K501" i="34"/>
  <c r="K500" i="34"/>
  <c r="K499" i="34"/>
  <c r="K498" i="34"/>
  <c r="K497" i="34"/>
  <c r="K496" i="34"/>
  <c r="K495" i="34"/>
  <c r="K494" i="34"/>
  <c r="K493" i="34"/>
  <c r="K492" i="34"/>
  <c r="K491" i="34"/>
  <c r="K490" i="34"/>
  <c r="K489" i="34"/>
  <c r="K488" i="34"/>
  <c r="K487" i="34"/>
  <c r="K486" i="34"/>
  <c r="K485" i="34"/>
  <c r="K484" i="34"/>
  <c r="K483" i="34"/>
  <c r="K482" i="34"/>
  <c r="K481" i="34"/>
  <c r="K480" i="34"/>
  <c r="K479" i="34"/>
  <c r="K478" i="34"/>
  <c r="K477" i="34"/>
  <c r="K476" i="34"/>
  <c r="K475" i="34"/>
  <c r="K474" i="34"/>
  <c r="K473" i="34"/>
  <c r="K472" i="34"/>
  <c r="K471" i="34"/>
  <c r="K470" i="34"/>
  <c r="K469" i="34"/>
  <c r="K468" i="34"/>
  <c r="K467" i="34"/>
  <c r="K466" i="34"/>
  <c r="K465" i="34"/>
  <c r="K464" i="34"/>
  <c r="K463" i="34"/>
  <c r="K462" i="34"/>
  <c r="K461" i="34"/>
  <c r="K460" i="34"/>
  <c r="K459" i="34"/>
  <c r="K458" i="34"/>
  <c r="K457" i="34"/>
  <c r="K456" i="34"/>
  <c r="K455" i="34"/>
  <c r="K454" i="34"/>
  <c r="K453" i="34"/>
  <c r="K452" i="34"/>
  <c r="K451" i="34"/>
  <c r="K450" i="34"/>
  <c r="K449" i="34"/>
  <c r="K448" i="34"/>
  <c r="K447" i="34"/>
  <c r="K446" i="34"/>
  <c r="K445" i="34"/>
  <c r="K444" i="34"/>
  <c r="K443" i="34"/>
  <c r="K442" i="34"/>
  <c r="K441" i="34"/>
  <c r="K440" i="34"/>
  <c r="K439" i="34"/>
  <c r="K438" i="34"/>
  <c r="K437" i="34"/>
  <c r="K436" i="34"/>
  <c r="K435" i="34"/>
  <c r="K434" i="34"/>
  <c r="K433" i="34"/>
  <c r="K432" i="34"/>
  <c r="K431" i="34"/>
  <c r="K430" i="34"/>
  <c r="K429" i="34"/>
  <c r="K428" i="34"/>
  <c r="K427" i="34"/>
  <c r="K426" i="34"/>
  <c r="K425" i="34"/>
  <c r="K424" i="34"/>
  <c r="K423" i="34"/>
  <c r="K422" i="34"/>
  <c r="K421" i="34"/>
  <c r="K420" i="34"/>
  <c r="K419" i="34"/>
  <c r="K418" i="34"/>
  <c r="K417" i="34"/>
  <c r="K416" i="34"/>
  <c r="K415" i="34"/>
  <c r="K414" i="34"/>
  <c r="K413" i="34"/>
  <c r="K412" i="34"/>
  <c r="K411" i="34"/>
  <c r="K410" i="34"/>
  <c r="K409" i="34"/>
  <c r="K408" i="34"/>
  <c r="K407" i="34"/>
  <c r="K406" i="34"/>
  <c r="K405" i="34"/>
  <c r="K404" i="34"/>
  <c r="K403" i="34"/>
  <c r="K402" i="34"/>
  <c r="K401" i="34"/>
  <c r="K400" i="34"/>
  <c r="K399" i="34"/>
  <c r="K398" i="34"/>
  <c r="K397" i="34"/>
  <c r="K396" i="34"/>
  <c r="K395" i="34"/>
  <c r="K394" i="34"/>
  <c r="K393" i="34"/>
  <c r="K392" i="34"/>
  <c r="K391" i="34"/>
  <c r="K390" i="34"/>
  <c r="K389" i="34"/>
  <c r="K388" i="34"/>
  <c r="K387" i="34"/>
  <c r="K386" i="34"/>
  <c r="K385" i="34"/>
  <c r="K384" i="34"/>
  <c r="K383" i="34"/>
  <c r="K382" i="34"/>
  <c r="K381" i="34"/>
  <c r="K380" i="34"/>
  <c r="K379" i="34"/>
  <c r="K378" i="34"/>
  <c r="K377" i="34"/>
  <c r="K376" i="34"/>
  <c r="K375" i="34"/>
  <c r="K374" i="34"/>
  <c r="K373" i="34"/>
  <c r="K372" i="34"/>
  <c r="K371" i="34"/>
  <c r="K370" i="34"/>
  <c r="K369" i="34"/>
  <c r="K368" i="34"/>
  <c r="K367" i="34"/>
  <c r="K366" i="34"/>
  <c r="K365" i="34"/>
  <c r="K364" i="34"/>
  <c r="K363" i="34"/>
  <c r="K362" i="34"/>
  <c r="K361" i="34"/>
  <c r="K360" i="34"/>
  <c r="K359" i="34"/>
  <c r="K358" i="34"/>
  <c r="K357" i="34"/>
  <c r="K356" i="34"/>
  <c r="K355" i="34"/>
  <c r="K354" i="34"/>
  <c r="K353" i="34"/>
  <c r="K352" i="34"/>
  <c r="K351" i="34"/>
  <c r="K350" i="34"/>
  <c r="K349" i="34"/>
  <c r="K348" i="34"/>
  <c r="K347" i="34"/>
  <c r="K346" i="34"/>
  <c r="K345" i="34"/>
  <c r="K344" i="34"/>
  <c r="K343" i="34"/>
  <c r="K342" i="34"/>
  <c r="K341" i="34"/>
  <c r="K340" i="34"/>
  <c r="K339" i="34"/>
  <c r="K338" i="34"/>
  <c r="K337" i="34"/>
  <c r="K336" i="34"/>
  <c r="K335" i="34"/>
  <c r="K334" i="34"/>
  <c r="K333" i="34"/>
  <c r="K332" i="34"/>
  <c r="K331" i="34"/>
  <c r="K330" i="34"/>
  <c r="K329" i="34"/>
  <c r="K328" i="34"/>
  <c r="K327" i="34"/>
  <c r="K326" i="34"/>
  <c r="K325" i="34"/>
  <c r="K324" i="34"/>
  <c r="K323" i="34"/>
  <c r="K322" i="34"/>
  <c r="K321" i="34"/>
  <c r="K320" i="34"/>
  <c r="K319" i="34"/>
  <c r="K318" i="34"/>
  <c r="K317" i="34"/>
  <c r="K316" i="34"/>
  <c r="K315" i="34"/>
  <c r="K314" i="34"/>
  <c r="K313" i="34"/>
  <c r="K312" i="34"/>
  <c r="K311" i="34"/>
  <c r="K310" i="34"/>
  <c r="K309" i="34"/>
  <c r="K308" i="34"/>
  <c r="K307" i="34"/>
  <c r="K306" i="34"/>
  <c r="K305" i="34"/>
  <c r="K304" i="34"/>
  <c r="K303" i="34"/>
  <c r="K302" i="34"/>
  <c r="K301" i="34"/>
  <c r="K300" i="34"/>
  <c r="K299" i="34"/>
  <c r="K298" i="34"/>
  <c r="K297" i="34"/>
  <c r="K296" i="34"/>
  <c r="K295" i="34"/>
  <c r="K294" i="34"/>
  <c r="K293" i="34"/>
  <c r="K292" i="34"/>
  <c r="K291" i="34"/>
  <c r="K290" i="34"/>
  <c r="K289" i="34"/>
  <c r="K288" i="34"/>
  <c r="K287" i="34"/>
  <c r="K286" i="34"/>
  <c r="K285" i="34"/>
  <c r="K284" i="34"/>
  <c r="K283" i="34"/>
  <c r="K282" i="34"/>
  <c r="K281" i="34"/>
  <c r="K280" i="34"/>
  <c r="K279" i="34"/>
  <c r="K278" i="34"/>
  <c r="K277" i="34"/>
  <c r="K276" i="34"/>
  <c r="K275" i="34"/>
  <c r="K274" i="34"/>
  <c r="K273" i="34"/>
  <c r="K272" i="34"/>
  <c r="K271" i="34"/>
  <c r="K270" i="34"/>
  <c r="K269" i="34"/>
  <c r="K268" i="34"/>
  <c r="K267" i="34"/>
  <c r="K266" i="34"/>
  <c r="K265" i="34"/>
  <c r="K264" i="34"/>
  <c r="K263" i="34"/>
  <c r="K262" i="34"/>
  <c r="K261" i="34"/>
  <c r="K260" i="34"/>
  <c r="K259" i="34"/>
  <c r="K258" i="34"/>
  <c r="K257" i="34"/>
  <c r="K256" i="34"/>
  <c r="K255" i="34"/>
  <c r="K254" i="34"/>
  <c r="K253" i="34"/>
  <c r="K252" i="34"/>
  <c r="K251" i="34"/>
  <c r="K250" i="34"/>
  <c r="K249" i="34"/>
  <c r="K248" i="34"/>
  <c r="K247" i="34"/>
  <c r="K246" i="34"/>
  <c r="K245" i="34"/>
  <c r="K244" i="34"/>
  <c r="K243" i="34"/>
  <c r="K242" i="34"/>
  <c r="K241" i="34"/>
  <c r="K240" i="34"/>
  <c r="K239" i="34"/>
  <c r="K238" i="34"/>
  <c r="K237" i="34"/>
  <c r="K236" i="34"/>
  <c r="K235" i="34"/>
  <c r="K234" i="34"/>
  <c r="K233" i="34"/>
  <c r="K232" i="34"/>
  <c r="K231" i="34"/>
  <c r="K230" i="34"/>
  <c r="K229" i="34"/>
  <c r="K228" i="34"/>
  <c r="K227" i="34"/>
  <c r="K226" i="34"/>
  <c r="K225" i="34"/>
  <c r="K224" i="34"/>
  <c r="K223" i="34"/>
  <c r="K222" i="34"/>
  <c r="K221" i="34"/>
  <c r="K220" i="34"/>
  <c r="K219" i="34"/>
  <c r="K218" i="34"/>
  <c r="K217" i="34"/>
  <c r="K216" i="34"/>
  <c r="K215" i="34"/>
  <c r="K214" i="34"/>
  <c r="K213" i="34"/>
  <c r="K212" i="34"/>
  <c r="K211" i="34"/>
  <c r="K210" i="34"/>
  <c r="K209" i="34"/>
  <c r="K208" i="34"/>
  <c r="K207" i="34"/>
  <c r="K206" i="34"/>
  <c r="K205" i="34"/>
  <c r="K204" i="34"/>
  <c r="K203" i="34"/>
  <c r="K202" i="34"/>
  <c r="K201" i="34"/>
  <c r="K200" i="34"/>
  <c r="K199" i="34"/>
  <c r="K198" i="34"/>
  <c r="K197" i="34"/>
  <c r="K196" i="34"/>
  <c r="K195" i="34"/>
  <c r="K194" i="34"/>
  <c r="K193" i="34"/>
  <c r="K192" i="34"/>
  <c r="K191" i="34"/>
  <c r="K190" i="34"/>
  <c r="K189" i="34"/>
  <c r="K188" i="34"/>
  <c r="K187" i="34"/>
  <c r="K186" i="34"/>
  <c r="K185" i="34"/>
  <c r="K184" i="34"/>
  <c r="K183" i="34"/>
  <c r="K182" i="34"/>
  <c r="K181" i="34"/>
  <c r="K180" i="34"/>
  <c r="K179" i="34"/>
  <c r="K178" i="34"/>
  <c r="K177" i="34"/>
  <c r="K176" i="34"/>
  <c r="K175" i="34"/>
  <c r="K174" i="34"/>
  <c r="K173" i="34"/>
  <c r="K172" i="34"/>
  <c r="K171" i="34"/>
  <c r="K170" i="34"/>
  <c r="K169" i="34"/>
  <c r="K168" i="34"/>
  <c r="K167" i="34"/>
  <c r="K166" i="34"/>
  <c r="K165" i="34"/>
  <c r="K164" i="34"/>
  <c r="K163" i="34"/>
  <c r="K162" i="34"/>
  <c r="K161" i="34"/>
  <c r="K160" i="34"/>
  <c r="K159" i="34"/>
  <c r="K158" i="34"/>
  <c r="K157" i="34"/>
  <c r="K156" i="34"/>
  <c r="K155" i="34"/>
  <c r="K154" i="34"/>
  <c r="K153" i="34"/>
  <c r="K152" i="34"/>
  <c r="K151" i="34"/>
  <c r="K150" i="34"/>
  <c r="K149" i="34"/>
  <c r="K148" i="34"/>
  <c r="K147" i="34"/>
  <c r="K146" i="34"/>
  <c r="K145" i="34"/>
  <c r="K144" i="34"/>
  <c r="K143" i="34"/>
  <c r="K142" i="34"/>
  <c r="K141" i="34"/>
  <c r="K140" i="34"/>
  <c r="K139" i="34"/>
  <c r="K138" i="34"/>
  <c r="K137" i="34"/>
  <c r="K136" i="34"/>
  <c r="K135" i="34"/>
  <c r="K134" i="34"/>
  <c r="K133" i="34"/>
  <c r="K132" i="34"/>
  <c r="K131" i="34"/>
  <c r="K130" i="34"/>
  <c r="K129" i="34"/>
  <c r="K128" i="34"/>
  <c r="K127" i="34"/>
  <c r="K126" i="34"/>
  <c r="K125" i="34"/>
  <c r="K124" i="34"/>
  <c r="K123" i="34"/>
  <c r="K122" i="34"/>
  <c r="K121" i="34"/>
  <c r="K120" i="34"/>
  <c r="K119" i="34"/>
  <c r="K118" i="34"/>
  <c r="K117" i="34"/>
  <c r="K116" i="34"/>
  <c r="K115" i="34"/>
  <c r="K114" i="34"/>
  <c r="K113" i="34"/>
  <c r="K112" i="34"/>
  <c r="K111" i="34"/>
  <c r="K110" i="34"/>
  <c r="K109" i="34"/>
  <c r="K108" i="34"/>
  <c r="K107" i="34"/>
  <c r="K106" i="34"/>
  <c r="K105" i="34"/>
  <c r="K104" i="34"/>
  <c r="K103" i="34"/>
  <c r="K102" i="34"/>
  <c r="K101" i="34"/>
  <c r="K100" i="34"/>
  <c r="K99" i="34"/>
  <c r="K98" i="34"/>
  <c r="K97" i="34"/>
  <c r="K96" i="34"/>
  <c r="K95" i="34"/>
  <c r="K94" i="34"/>
  <c r="K93" i="34"/>
  <c r="K92" i="34"/>
  <c r="K91" i="34"/>
  <c r="K90" i="34"/>
  <c r="K89" i="34"/>
  <c r="K88" i="34"/>
  <c r="K87" i="34"/>
  <c r="K86" i="34"/>
  <c r="K85" i="34"/>
  <c r="K84" i="34"/>
  <c r="K83" i="34"/>
  <c r="K82" i="34"/>
  <c r="K81" i="34"/>
  <c r="K80" i="34"/>
  <c r="K79" i="34"/>
  <c r="K78" i="34"/>
  <c r="K77" i="34"/>
  <c r="K76" i="34"/>
  <c r="K75" i="34"/>
  <c r="K74" i="34"/>
  <c r="K73" i="34"/>
  <c r="K72" i="34"/>
  <c r="K71" i="34"/>
  <c r="K70" i="34"/>
  <c r="K69" i="34"/>
  <c r="K68" i="34"/>
  <c r="K67" i="34"/>
  <c r="K66" i="34"/>
  <c r="K65" i="34"/>
  <c r="K64" i="34"/>
  <c r="K63" i="34"/>
  <c r="K62" i="34"/>
  <c r="K61" i="34"/>
  <c r="K60" i="34"/>
  <c r="K59" i="34"/>
  <c r="K58" i="34"/>
  <c r="K57" i="34"/>
  <c r="K56" i="34"/>
  <c r="K55" i="34"/>
  <c r="K54" i="34"/>
  <c r="K53" i="34"/>
  <c r="K52" i="34"/>
  <c r="K51" i="34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J6" i="34"/>
  <c r="K6" i="34" s="1"/>
  <c r="I6" i="34"/>
  <c r="M6" i="34"/>
  <c r="L6" i="34"/>
  <c r="N6" i="34"/>
  <c r="J653" i="34" l="1"/>
  <c r="I653" i="34"/>
  <c r="J652" i="34"/>
  <c r="I652" i="34"/>
  <c r="J651" i="34"/>
  <c r="I651" i="34"/>
  <c r="J650" i="34"/>
  <c r="I650" i="34"/>
  <c r="J649" i="34"/>
  <c r="I649" i="34"/>
  <c r="J648" i="34"/>
  <c r="I648" i="34"/>
  <c r="J647" i="34"/>
  <c r="I647" i="34"/>
  <c r="J646" i="34"/>
  <c r="I646" i="34"/>
  <c r="J645" i="34"/>
  <c r="I645" i="34"/>
  <c r="J644" i="34"/>
  <c r="I644" i="34"/>
  <c r="J643" i="34"/>
  <c r="I643" i="34"/>
  <c r="H653" i="34"/>
  <c r="H651" i="34"/>
  <c r="H649" i="34"/>
  <c r="H646" i="34"/>
  <c r="M653" i="34"/>
  <c r="N649" i="34"/>
  <c r="L651" i="34"/>
  <c r="L646" i="34"/>
  <c r="M643" i="34"/>
  <c r="N651" i="34"/>
  <c r="M651" i="34"/>
  <c r="M644" i="34"/>
  <c r="N644" i="34"/>
  <c r="L650" i="34"/>
  <c r="M646" i="34"/>
  <c r="N653" i="34"/>
  <c r="L645" i="34"/>
  <c r="L648" i="34"/>
  <c r="L643" i="34"/>
  <c r="L652" i="34"/>
  <c r="L647" i="34"/>
  <c r="N650" i="34"/>
  <c r="M650" i="34"/>
  <c r="M649" i="34"/>
  <c r="L653" i="34"/>
  <c r="L649" i="34"/>
  <c r="N646" i="34"/>
  <c r="M648" i="34"/>
  <c r="N645" i="34"/>
  <c r="N647" i="34"/>
  <c r="M647" i="34"/>
  <c r="N648" i="34"/>
  <c r="M652" i="34"/>
  <c r="L644" i="34"/>
  <c r="N652" i="34"/>
  <c r="M645" i="34"/>
  <c r="N643" i="34"/>
  <c r="J743" i="34" l="1"/>
  <c r="I743" i="34"/>
  <c r="J742" i="34"/>
  <c r="I742" i="34"/>
  <c r="J741" i="34"/>
  <c r="I741" i="34"/>
  <c r="J740" i="34"/>
  <c r="I740" i="34"/>
  <c r="J739" i="34"/>
  <c r="I739" i="34"/>
  <c r="J738" i="34"/>
  <c r="I738" i="34"/>
  <c r="J737" i="34"/>
  <c r="I737" i="34"/>
  <c r="I736" i="34"/>
  <c r="I735" i="34"/>
  <c r="I734" i="34"/>
  <c r="I733" i="34"/>
  <c r="I732" i="34"/>
  <c r="I731" i="34"/>
  <c r="J730" i="34"/>
  <c r="I730" i="34"/>
  <c r="I729" i="34"/>
  <c r="J728" i="34"/>
  <c r="I728" i="34"/>
  <c r="J727" i="34"/>
  <c r="I727" i="34"/>
  <c r="J726" i="34"/>
  <c r="I726" i="34"/>
  <c r="J725" i="34"/>
  <c r="I725" i="34"/>
  <c r="J724" i="34"/>
  <c r="I724" i="34"/>
  <c r="J723" i="34"/>
  <c r="I723" i="34"/>
  <c r="J722" i="34"/>
  <c r="I722" i="34"/>
  <c r="J721" i="34"/>
  <c r="I721" i="34"/>
  <c r="J720" i="34"/>
  <c r="I720" i="34"/>
  <c r="J719" i="34"/>
  <c r="I719" i="34"/>
  <c r="J718" i="34"/>
  <c r="I718" i="34"/>
  <c r="J717" i="34"/>
  <c r="I717" i="34"/>
  <c r="J716" i="34"/>
  <c r="I716" i="34"/>
  <c r="J715" i="34"/>
  <c r="I715" i="34"/>
  <c r="J714" i="34"/>
  <c r="I714" i="34"/>
  <c r="J713" i="34"/>
  <c r="I713" i="34"/>
  <c r="J712" i="34"/>
  <c r="I712" i="34"/>
  <c r="J711" i="34"/>
  <c r="I711" i="34"/>
  <c r="I710" i="34"/>
  <c r="J709" i="34"/>
  <c r="I709" i="34"/>
  <c r="J708" i="34"/>
  <c r="I708" i="34"/>
  <c r="J707" i="34"/>
  <c r="I707" i="34"/>
  <c r="J706" i="34"/>
  <c r="I706" i="34"/>
  <c r="J705" i="34"/>
  <c r="I705" i="34"/>
  <c r="J704" i="34"/>
  <c r="I704" i="34"/>
  <c r="J703" i="34"/>
  <c r="I703" i="34"/>
  <c r="J702" i="34"/>
  <c r="I702" i="34"/>
  <c r="J701" i="34"/>
  <c r="I701" i="34"/>
  <c r="J700" i="34"/>
  <c r="I700" i="34"/>
  <c r="J699" i="34"/>
  <c r="I699" i="34"/>
  <c r="J698" i="34"/>
  <c r="I698" i="34"/>
  <c r="J697" i="34"/>
  <c r="I697" i="34"/>
  <c r="J696" i="34"/>
  <c r="I696" i="34"/>
  <c r="J695" i="34"/>
  <c r="I695" i="34"/>
  <c r="J694" i="34"/>
  <c r="I694" i="34"/>
  <c r="J693" i="34"/>
  <c r="I693" i="34"/>
  <c r="J692" i="34"/>
  <c r="I692" i="34"/>
  <c r="J691" i="34"/>
  <c r="I691" i="34"/>
  <c r="J690" i="34"/>
  <c r="I690" i="34"/>
  <c r="J689" i="34"/>
  <c r="I689" i="34"/>
  <c r="J688" i="34"/>
  <c r="I688" i="34"/>
  <c r="J687" i="34"/>
  <c r="I687" i="34"/>
  <c r="J686" i="34"/>
  <c r="I686" i="34"/>
  <c r="J685" i="34"/>
  <c r="I685" i="34"/>
  <c r="J684" i="34"/>
  <c r="I684" i="34"/>
  <c r="J683" i="34"/>
  <c r="I683" i="34"/>
  <c r="J682" i="34"/>
  <c r="I682" i="34"/>
  <c r="J681" i="34"/>
  <c r="I681" i="34"/>
  <c r="J680" i="34"/>
  <c r="I680" i="34"/>
  <c r="J679" i="34"/>
  <c r="I679" i="34"/>
  <c r="J678" i="34"/>
  <c r="I678" i="34"/>
  <c r="J677" i="34"/>
  <c r="I677" i="34"/>
  <c r="J676" i="34"/>
  <c r="I676" i="34"/>
  <c r="J675" i="34"/>
  <c r="I675" i="34"/>
  <c r="J674" i="34"/>
  <c r="I674" i="34"/>
  <c r="J673" i="34"/>
  <c r="I673" i="34"/>
  <c r="J672" i="34"/>
  <c r="I672" i="34"/>
  <c r="J671" i="34"/>
  <c r="I671" i="34"/>
  <c r="J670" i="34"/>
  <c r="I670" i="34"/>
  <c r="J669" i="34"/>
  <c r="I669" i="34"/>
  <c r="J668" i="34"/>
  <c r="I668" i="34"/>
  <c r="J667" i="34"/>
  <c r="I667" i="34"/>
  <c r="J666" i="34"/>
  <c r="I666" i="34"/>
  <c r="J665" i="34"/>
  <c r="I665" i="34"/>
  <c r="J664" i="34"/>
  <c r="I664" i="34"/>
  <c r="J663" i="34"/>
  <c r="I663" i="34"/>
  <c r="J662" i="34"/>
  <c r="I662" i="34"/>
  <c r="J661" i="34"/>
  <c r="I661" i="34"/>
  <c r="J660" i="34"/>
  <c r="I660" i="34"/>
  <c r="J659" i="34"/>
  <c r="I659" i="34"/>
  <c r="J658" i="34"/>
  <c r="I658" i="34"/>
  <c r="J657" i="34"/>
  <c r="I657" i="34"/>
  <c r="J656" i="34"/>
  <c r="I656" i="34"/>
  <c r="J655" i="34"/>
  <c r="I655" i="34"/>
  <c r="J654" i="34"/>
  <c r="I654" i="34"/>
  <c r="J642" i="34"/>
  <c r="I642" i="34"/>
  <c r="J641" i="34"/>
  <c r="I641" i="34"/>
  <c r="J640" i="34"/>
  <c r="I640" i="34"/>
  <c r="J639" i="34"/>
  <c r="I639" i="34"/>
  <c r="J638" i="34"/>
  <c r="I638" i="34"/>
  <c r="J637" i="34"/>
  <c r="I637" i="34"/>
  <c r="J636" i="34"/>
  <c r="I636" i="34"/>
  <c r="J635" i="34"/>
  <c r="I635" i="34"/>
  <c r="J634" i="34"/>
  <c r="I634" i="34"/>
  <c r="J633" i="34"/>
  <c r="I633" i="34"/>
  <c r="J632" i="34"/>
  <c r="I632" i="34"/>
  <c r="J631" i="34"/>
  <c r="I631" i="34"/>
  <c r="J630" i="34"/>
  <c r="I630" i="34"/>
  <c r="J629" i="34"/>
  <c r="I629" i="34"/>
  <c r="J628" i="34"/>
  <c r="I628" i="34"/>
  <c r="J627" i="34"/>
  <c r="I627" i="34"/>
  <c r="J626" i="34"/>
  <c r="I626" i="34"/>
  <c r="J625" i="34"/>
  <c r="I625" i="34"/>
  <c r="J624" i="34"/>
  <c r="I624" i="34"/>
  <c r="J623" i="34"/>
  <c r="I623" i="34"/>
  <c r="J622" i="34"/>
  <c r="I622" i="34"/>
  <c r="J621" i="34"/>
  <c r="I621" i="34"/>
  <c r="J620" i="34"/>
  <c r="I620" i="34"/>
  <c r="J619" i="34"/>
  <c r="I619" i="34"/>
  <c r="J618" i="34"/>
  <c r="I618" i="34"/>
  <c r="J617" i="34"/>
  <c r="I617" i="34"/>
  <c r="J616" i="34"/>
  <c r="I616" i="34"/>
  <c r="J615" i="34"/>
  <c r="I615" i="34"/>
  <c r="J614" i="34"/>
  <c r="I614" i="34"/>
  <c r="J613" i="34"/>
  <c r="I613" i="34"/>
  <c r="J612" i="34"/>
  <c r="I612" i="34"/>
  <c r="J611" i="34"/>
  <c r="I611" i="34"/>
  <c r="J610" i="34"/>
  <c r="I610" i="34"/>
  <c r="J609" i="34"/>
  <c r="I609" i="34"/>
  <c r="J608" i="34"/>
  <c r="I608" i="34"/>
  <c r="J607" i="34"/>
  <c r="I607" i="34"/>
  <c r="J606" i="34"/>
  <c r="I606" i="34"/>
  <c r="J605" i="34"/>
  <c r="I605" i="34"/>
  <c r="J604" i="34"/>
  <c r="I604" i="34"/>
  <c r="J603" i="34"/>
  <c r="I603" i="34"/>
  <c r="J602" i="34"/>
  <c r="I602" i="34"/>
  <c r="J601" i="34"/>
  <c r="I601" i="34"/>
  <c r="J600" i="34"/>
  <c r="I600" i="34"/>
  <c r="J599" i="34"/>
  <c r="I599" i="34"/>
  <c r="J598" i="34"/>
  <c r="I598" i="34"/>
  <c r="J597" i="34"/>
  <c r="I597" i="34"/>
  <c r="J596" i="34"/>
  <c r="I596" i="34"/>
  <c r="J595" i="34"/>
  <c r="I595" i="34"/>
  <c r="J594" i="34"/>
  <c r="I594" i="34"/>
  <c r="J593" i="34"/>
  <c r="I593" i="34"/>
  <c r="J592" i="34"/>
  <c r="I592" i="34"/>
  <c r="J591" i="34"/>
  <c r="I591" i="34"/>
  <c r="J590" i="34"/>
  <c r="I590" i="34"/>
  <c r="J589" i="34"/>
  <c r="I589" i="34"/>
  <c r="J588" i="34"/>
  <c r="I588" i="34"/>
  <c r="J587" i="34"/>
  <c r="I587" i="34"/>
  <c r="J586" i="34"/>
  <c r="I586" i="34"/>
  <c r="J585" i="34"/>
  <c r="I585" i="34"/>
  <c r="J584" i="34"/>
  <c r="I584" i="34"/>
  <c r="J583" i="34"/>
  <c r="I583" i="34"/>
  <c r="J582" i="34"/>
  <c r="I582" i="34"/>
  <c r="J581" i="34"/>
  <c r="I581" i="34"/>
  <c r="J580" i="34"/>
  <c r="I580" i="34"/>
  <c r="J579" i="34"/>
  <c r="I579" i="34"/>
  <c r="J578" i="34"/>
  <c r="I578" i="34"/>
  <c r="J577" i="34"/>
  <c r="I577" i="34"/>
  <c r="J576" i="34"/>
  <c r="I576" i="34"/>
  <c r="J575" i="34"/>
  <c r="I575" i="34"/>
  <c r="I574" i="34"/>
  <c r="J573" i="34"/>
  <c r="I573" i="34"/>
  <c r="J572" i="34"/>
  <c r="I572" i="34"/>
  <c r="J571" i="34"/>
  <c r="I571" i="34"/>
  <c r="J570" i="34"/>
  <c r="I570" i="34"/>
  <c r="J569" i="34"/>
  <c r="I569" i="34"/>
  <c r="J568" i="34"/>
  <c r="I568" i="34"/>
  <c r="J567" i="34"/>
  <c r="I567" i="34"/>
  <c r="J566" i="34"/>
  <c r="I566" i="34"/>
  <c r="J565" i="34"/>
  <c r="I565" i="34"/>
  <c r="J564" i="34"/>
  <c r="I564" i="34"/>
  <c r="J563" i="34"/>
  <c r="I563" i="34"/>
  <c r="J562" i="34"/>
  <c r="I562" i="34"/>
  <c r="J561" i="34"/>
  <c r="I561" i="34"/>
  <c r="J560" i="34"/>
  <c r="I560" i="34"/>
  <c r="J559" i="34"/>
  <c r="I559" i="34"/>
  <c r="J558" i="34"/>
  <c r="I558" i="34"/>
  <c r="J557" i="34"/>
  <c r="I557" i="34"/>
  <c r="J556" i="34"/>
  <c r="I556" i="34"/>
  <c r="J555" i="34"/>
  <c r="I555" i="34"/>
  <c r="J554" i="34"/>
  <c r="I554" i="34"/>
  <c r="J553" i="34"/>
  <c r="I553" i="34"/>
  <c r="J552" i="34"/>
  <c r="I552" i="34"/>
  <c r="J551" i="34"/>
  <c r="I551" i="34"/>
  <c r="J550" i="34"/>
  <c r="I550" i="34"/>
  <c r="J549" i="34"/>
  <c r="I549" i="34"/>
  <c r="J548" i="34"/>
  <c r="I548" i="34"/>
  <c r="J547" i="34"/>
  <c r="I547" i="34"/>
  <c r="J546" i="34"/>
  <c r="I546" i="34"/>
  <c r="J545" i="34"/>
  <c r="I545" i="34"/>
  <c r="J544" i="34"/>
  <c r="I544" i="34"/>
  <c r="J543" i="34"/>
  <c r="I543" i="34"/>
  <c r="J542" i="34"/>
  <c r="I542" i="34"/>
  <c r="J541" i="34"/>
  <c r="I541" i="34"/>
  <c r="J540" i="34"/>
  <c r="I540" i="34"/>
  <c r="J539" i="34"/>
  <c r="I539" i="34"/>
  <c r="J538" i="34"/>
  <c r="I538" i="34"/>
  <c r="J537" i="34"/>
  <c r="I537" i="34"/>
  <c r="J536" i="34"/>
  <c r="I536" i="34"/>
  <c r="J535" i="34"/>
  <c r="I535" i="34"/>
  <c r="J534" i="34"/>
  <c r="I534" i="34"/>
  <c r="J533" i="34"/>
  <c r="I533" i="34"/>
  <c r="J532" i="34"/>
  <c r="I532" i="34"/>
  <c r="J531" i="34"/>
  <c r="I531" i="34"/>
  <c r="J530" i="34"/>
  <c r="I530" i="34"/>
  <c r="J529" i="34"/>
  <c r="I529" i="34"/>
  <c r="J528" i="34"/>
  <c r="I528" i="34"/>
  <c r="J527" i="34"/>
  <c r="I527" i="34"/>
  <c r="J526" i="34"/>
  <c r="I526" i="34"/>
  <c r="J525" i="34"/>
  <c r="I525" i="34"/>
  <c r="J524" i="34"/>
  <c r="I524" i="34"/>
  <c r="J523" i="34"/>
  <c r="I523" i="34"/>
  <c r="J522" i="34"/>
  <c r="I522" i="34"/>
  <c r="J521" i="34"/>
  <c r="I521" i="34"/>
  <c r="J520" i="34"/>
  <c r="I520" i="34"/>
  <c r="J519" i="34"/>
  <c r="I519" i="34"/>
  <c r="J518" i="34"/>
  <c r="I518" i="34"/>
  <c r="J517" i="34"/>
  <c r="I517" i="34"/>
  <c r="J516" i="34"/>
  <c r="I516" i="34"/>
  <c r="J515" i="34"/>
  <c r="I515" i="34"/>
  <c r="J514" i="34"/>
  <c r="I514" i="34"/>
  <c r="J513" i="34"/>
  <c r="I513" i="34"/>
  <c r="J512" i="34"/>
  <c r="I512" i="34"/>
  <c r="J511" i="34"/>
  <c r="I511" i="34"/>
  <c r="J510" i="34"/>
  <c r="I510" i="34"/>
  <c r="J509" i="34"/>
  <c r="I509" i="34"/>
  <c r="J508" i="34"/>
  <c r="I508" i="34"/>
  <c r="J507" i="34"/>
  <c r="I507" i="34"/>
  <c r="J506" i="34"/>
  <c r="I506" i="34"/>
  <c r="J505" i="34"/>
  <c r="I505" i="34"/>
  <c r="J504" i="34"/>
  <c r="I504" i="34"/>
  <c r="J503" i="34"/>
  <c r="I503" i="34"/>
  <c r="J502" i="34"/>
  <c r="I502" i="34"/>
  <c r="J501" i="34"/>
  <c r="I501" i="34"/>
  <c r="J500" i="34"/>
  <c r="I500" i="34"/>
  <c r="J499" i="34"/>
  <c r="I499" i="34"/>
  <c r="J498" i="34"/>
  <c r="I498" i="34"/>
  <c r="J497" i="34"/>
  <c r="I497" i="34"/>
  <c r="J496" i="34"/>
  <c r="I496" i="34"/>
  <c r="J495" i="34"/>
  <c r="I495" i="34"/>
  <c r="J494" i="34"/>
  <c r="I494" i="34"/>
  <c r="J493" i="34"/>
  <c r="I493" i="34"/>
  <c r="J492" i="34"/>
  <c r="I492" i="34"/>
  <c r="J491" i="34"/>
  <c r="I491" i="34"/>
  <c r="J490" i="34"/>
  <c r="I490" i="34"/>
  <c r="J489" i="34"/>
  <c r="I489" i="34"/>
  <c r="J488" i="34"/>
  <c r="I488" i="34"/>
  <c r="J487" i="34"/>
  <c r="I487" i="34"/>
  <c r="J486" i="34"/>
  <c r="I486" i="34"/>
  <c r="J485" i="34"/>
  <c r="I485" i="34"/>
  <c r="J484" i="34"/>
  <c r="I484" i="34"/>
  <c r="J483" i="34"/>
  <c r="I483" i="34"/>
  <c r="J482" i="34"/>
  <c r="I482" i="34"/>
  <c r="J481" i="34"/>
  <c r="I481" i="34"/>
  <c r="J480" i="34"/>
  <c r="I480" i="34"/>
  <c r="J479" i="34"/>
  <c r="I479" i="34"/>
  <c r="J478" i="34"/>
  <c r="I478" i="34"/>
  <c r="J477" i="34"/>
  <c r="I477" i="34"/>
  <c r="J476" i="34"/>
  <c r="I476" i="34"/>
  <c r="J475" i="34"/>
  <c r="I475" i="34"/>
  <c r="J474" i="34"/>
  <c r="I474" i="34"/>
  <c r="I473" i="34"/>
  <c r="J472" i="34"/>
  <c r="I472" i="34"/>
  <c r="J471" i="34"/>
  <c r="I471" i="34"/>
  <c r="J470" i="34"/>
  <c r="I470" i="34"/>
  <c r="J469" i="34"/>
  <c r="I469" i="34"/>
  <c r="J468" i="34"/>
  <c r="I468" i="34"/>
  <c r="J467" i="34"/>
  <c r="I467" i="34"/>
  <c r="J466" i="34"/>
  <c r="I466" i="34"/>
  <c r="J465" i="34"/>
  <c r="I465" i="34"/>
  <c r="J464" i="34"/>
  <c r="I464" i="34"/>
  <c r="J463" i="34"/>
  <c r="I463" i="34"/>
  <c r="J462" i="34"/>
  <c r="I462" i="34"/>
  <c r="J461" i="34"/>
  <c r="I461" i="34"/>
  <c r="J460" i="34"/>
  <c r="I460" i="34"/>
  <c r="J459" i="34"/>
  <c r="I459" i="34"/>
  <c r="J458" i="34"/>
  <c r="I458" i="34"/>
  <c r="J457" i="34"/>
  <c r="I457" i="34"/>
  <c r="J456" i="34"/>
  <c r="I456" i="34"/>
  <c r="J455" i="34"/>
  <c r="I455" i="34"/>
  <c r="J454" i="34"/>
  <c r="I454" i="34"/>
  <c r="J453" i="34"/>
  <c r="I453" i="34"/>
  <c r="J452" i="34"/>
  <c r="I452" i="34"/>
  <c r="J451" i="34"/>
  <c r="I451" i="34"/>
  <c r="J450" i="34"/>
  <c r="I450" i="34"/>
  <c r="J449" i="34"/>
  <c r="I449" i="34"/>
  <c r="J448" i="34"/>
  <c r="I448" i="34"/>
  <c r="J447" i="34"/>
  <c r="I447" i="34"/>
  <c r="J446" i="34"/>
  <c r="I446" i="34"/>
  <c r="J445" i="34"/>
  <c r="I445" i="34"/>
  <c r="J444" i="34"/>
  <c r="I444" i="34"/>
  <c r="J443" i="34"/>
  <c r="I443" i="34"/>
  <c r="J442" i="34"/>
  <c r="I442" i="34"/>
  <c r="J441" i="34"/>
  <c r="I441" i="34"/>
  <c r="J440" i="34"/>
  <c r="I440" i="34"/>
  <c r="J439" i="34"/>
  <c r="I439" i="34"/>
  <c r="J438" i="34"/>
  <c r="I438" i="34"/>
  <c r="J437" i="34"/>
  <c r="I437" i="34"/>
  <c r="J436" i="34"/>
  <c r="I436" i="34"/>
  <c r="J435" i="34"/>
  <c r="I435" i="34"/>
  <c r="J434" i="34"/>
  <c r="I434" i="34"/>
  <c r="J433" i="34"/>
  <c r="I433" i="34"/>
  <c r="J432" i="34"/>
  <c r="I432" i="34"/>
  <c r="J431" i="34"/>
  <c r="I431" i="34"/>
  <c r="J430" i="34"/>
  <c r="I430" i="34"/>
  <c r="J429" i="34"/>
  <c r="I429" i="34"/>
  <c r="J428" i="34"/>
  <c r="I428" i="34"/>
  <c r="J427" i="34"/>
  <c r="I427" i="34"/>
  <c r="J426" i="34"/>
  <c r="I426" i="34"/>
  <c r="J425" i="34"/>
  <c r="I425" i="34"/>
  <c r="J424" i="34"/>
  <c r="I424" i="34"/>
  <c r="J423" i="34"/>
  <c r="I423" i="34"/>
  <c r="J422" i="34"/>
  <c r="I422" i="34"/>
  <c r="J421" i="34"/>
  <c r="I421" i="34"/>
  <c r="J420" i="34"/>
  <c r="I420" i="34"/>
  <c r="J419" i="34"/>
  <c r="I419" i="34"/>
  <c r="J418" i="34"/>
  <c r="I418" i="34"/>
  <c r="J417" i="34"/>
  <c r="I417" i="34"/>
  <c r="J416" i="34"/>
  <c r="I416" i="34"/>
  <c r="J415" i="34"/>
  <c r="I415" i="34"/>
  <c r="J414" i="34"/>
  <c r="I414" i="34"/>
  <c r="J413" i="34"/>
  <c r="I413" i="34"/>
  <c r="J412" i="34"/>
  <c r="I412" i="34"/>
  <c r="J411" i="34"/>
  <c r="I411" i="34"/>
  <c r="J410" i="34"/>
  <c r="I410" i="34"/>
  <c r="J409" i="34"/>
  <c r="I409" i="34"/>
  <c r="J408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9" i="34"/>
  <c r="I359" i="34"/>
  <c r="J358" i="34"/>
  <c r="I358" i="34"/>
  <c r="J357" i="34"/>
  <c r="I357" i="34"/>
  <c r="J356" i="34"/>
  <c r="I356" i="34"/>
  <c r="J355" i="34"/>
  <c r="I355" i="34"/>
  <c r="J354" i="34"/>
  <c r="I354" i="34"/>
  <c r="J353" i="34"/>
  <c r="I353" i="34"/>
  <c r="J352" i="34"/>
  <c r="I352" i="34"/>
  <c r="J351" i="34"/>
  <c r="I351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5" i="34"/>
  <c r="I335" i="34"/>
  <c r="J334" i="34"/>
  <c r="I334" i="34"/>
  <c r="J333" i="34"/>
  <c r="I333" i="34"/>
  <c r="J332" i="34"/>
  <c r="I332" i="34"/>
  <c r="J331" i="34"/>
  <c r="I331" i="34"/>
  <c r="J330" i="34"/>
  <c r="I330" i="34"/>
  <c r="J329" i="34"/>
  <c r="I329" i="34"/>
  <c r="J328" i="34"/>
  <c r="I328" i="34"/>
  <c r="J327" i="34"/>
  <c r="I327" i="34"/>
  <c r="J326" i="34"/>
  <c r="I326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60" i="34"/>
  <c r="I260" i="34"/>
  <c r="J259" i="34"/>
  <c r="I259" i="34"/>
  <c r="J258" i="34"/>
  <c r="I258" i="34"/>
  <c r="J257" i="34"/>
  <c r="I257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8" i="34"/>
  <c r="I238" i="34"/>
  <c r="J237" i="34"/>
  <c r="I237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5" i="34"/>
  <c r="I225" i="34"/>
  <c r="J224" i="34"/>
  <c r="I224" i="34"/>
  <c r="J223" i="34"/>
  <c r="I223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7" i="34"/>
  <c r="I207" i="34"/>
  <c r="J206" i="34"/>
  <c r="I206" i="34"/>
  <c r="J205" i="34"/>
  <c r="I205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6" i="34"/>
  <c r="I196" i="34"/>
  <c r="J195" i="34"/>
  <c r="I195" i="34"/>
  <c r="J194" i="34"/>
  <c r="I194" i="34"/>
  <c r="J193" i="34"/>
  <c r="I193" i="34"/>
  <c r="J192" i="34"/>
  <c r="I192" i="34"/>
  <c r="J191" i="34"/>
  <c r="I191" i="34"/>
  <c r="J190" i="34"/>
  <c r="I190" i="34"/>
  <c r="J189" i="34"/>
  <c r="I189" i="34"/>
  <c r="J188" i="34"/>
  <c r="I188" i="34"/>
  <c r="J187" i="34"/>
  <c r="I187" i="34"/>
  <c r="J186" i="34"/>
  <c r="I186" i="34"/>
  <c r="J185" i="34"/>
  <c r="I185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6" i="34"/>
  <c r="I146" i="34"/>
  <c r="J145" i="34"/>
  <c r="I145" i="34"/>
  <c r="J144" i="34"/>
  <c r="I144" i="34"/>
  <c r="J143" i="34"/>
  <c r="I143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5" i="34"/>
  <c r="I135" i="34"/>
  <c r="J134" i="34"/>
  <c r="I134" i="34"/>
  <c r="J133" i="34"/>
  <c r="I133" i="34"/>
  <c r="J132" i="34"/>
  <c r="I132" i="34"/>
  <c r="J131" i="34"/>
  <c r="I131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I123" i="34"/>
  <c r="J122" i="34"/>
  <c r="I122" i="34"/>
  <c r="J121" i="34"/>
  <c r="I121" i="34"/>
  <c r="J120" i="34"/>
  <c r="I120" i="34"/>
  <c r="J119" i="34"/>
  <c r="I119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5" i="34"/>
  <c r="I65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J12" i="34"/>
  <c r="I12" i="34"/>
  <c r="J11" i="34"/>
  <c r="I11" i="34"/>
  <c r="J10" i="34"/>
  <c r="I10" i="34"/>
  <c r="J9" i="34"/>
  <c r="I9" i="34"/>
  <c r="J8" i="34"/>
  <c r="I8" i="34"/>
  <c r="J7" i="34"/>
  <c r="I7" i="34"/>
  <c r="C736" i="34"/>
  <c r="J736" i="34" s="1"/>
  <c r="B736" i="34"/>
  <c r="C735" i="34"/>
  <c r="J735" i="34" s="1"/>
  <c r="B735" i="34"/>
  <c r="C734" i="34"/>
  <c r="J734" i="34" s="1"/>
  <c r="B734" i="34"/>
  <c r="C733" i="34"/>
  <c r="J733" i="34" s="1"/>
  <c r="B733" i="34"/>
  <c r="C732" i="34"/>
  <c r="J732" i="34" s="1"/>
  <c r="B732" i="34"/>
  <c r="C731" i="34"/>
  <c r="J731" i="34" s="1"/>
  <c r="B731" i="34"/>
  <c r="C729" i="34"/>
  <c r="J729" i="34" s="1"/>
  <c r="B729" i="34"/>
  <c r="H728" i="34"/>
  <c r="H729" i="34" s="1"/>
  <c r="H741" i="34" s="1"/>
  <c r="H725" i="34"/>
  <c r="H724" i="34"/>
  <c r="H723" i="34"/>
  <c r="H722" i="34"/>
  <c r="H721" i="34"/>
  <c r="H720" i="34"/>
  <c r="H719" i="34"/>
  <c r="H718" i="34"/>
  <c r="H717" i="34"/>
  <c r="H716" i="34"/>
  <c r="H715" i="34"/>
  <c r="C710" i="34"/>
  <c r="J710" i="34" s="1"/>
  <c r="B710" i="34"/>
  <c r="H708" i="34"/>
  <c r="H706" i="34"/>
  <c r="H704" i="34"/>
  <c r="H701" i="34"/>
  <c r="H697" i="34"/>
  <c r="H695" i="34"/>
  <c r="H693" i="34"/>
  <c r="H689" i="34"/>
  <c r="H687" i="34"/>
  <c r="H685" i="34"/>
  <c r="H682" i="34"/>
  <c r="H678" i="34"/>
  <c r="H676" i="34"/>
  <c r="H673" i="34"/>
  <c r="H671" i="34"/>
  <c r="H669" i="34"/>
  <c r="H666" i="34"/>
  <c r="H664" i="34"/>
  <c r="H662" i="34"/>
  <c r="H659" i="34"/>
  <c r="H657" i="34"/>
  <c r="H642" i="34"/>
  <c r="H640" i="34"/>
  <c r="H638" i="34"/>
  <c r="H634" i="34"/>
  <c r="H632" i="34"/>
  <c r="H628" i="34"/>
  <c r="H626" i="34"/>
  <c r="H623" i="34"/>
  <c r="H621" i="34"/>
  <c r="H618" i="34"/>
  <c r="H616" i="34"/>
  <c r="H615" i="34"/>
  <c r="H612" i="34"/>
  <c r="H610" i="34"/>
  <c r="H608" i="34"/>
  <c r="H605" i="34"/>
  <c r="H603" i="34"/>
  <c r="H600" i="34"/>
  <c r="H598" i="34"/>
  <c r="H595" i="34"/>
  <c r="H593" i="34"/>
  <c r="H590" i="34"/>
  <c r="H588" i="34"/>
  <c r="H585" i="34"/>
  <c r="H583" i="34"/>
  <c r="H580" i="34"/>
  <c r="H578" i="34"/>
  <c r="C574" i="34"/>
  <c r="J574" i="34" s="1"/>
  <c r="B574" i="34"/>
  <c r="H572" i="34"/>
  <c r="H571" i="34"/>
  <c r="H568" i="34"/>
  <c r="H567" i="34"/>
  <c r="H566" i="34"/>
  <c r="H565" i="34"/>
  <c r="H564" i="34"/>
  <c r="H563" i="34"/>
  <c r="H561" i="34"/>
  <c r="H559" i="34"/>
  <c r="H557" i="34"/>
  <c r="H556" i="34"/>
  <c r="H553" i="34"/>
  <c r="H552" i="34"/>
  <c r="H550" i="34"/>
  <c r="H547" i="34"/>
  <c r="H544" i="34"/>
  <c r="H542" i="34"/>
  <c r="H540" i="34"/>
  <c r="H537" i="34"/>
  <c r="H535" i="34"/>
  <c r="H533" i="34"/>
  <c r="H531" i="34"/>
  <c r="H528" i="34"/>
  <c r="H527" i="34"/>
  <c r="H526" i="34"/>
  <c r="H525" i="34"/>
  <c r="H524" i="34"/>
  <c r="H522" i="34"/>
  <c r="H521" i="34"/>
  <c r="H518" i="34"/>
  <c r="H517" i="34"/>
  <c r="H515" i="34"/>
  <c r="H513" i="34"/>
  <c r="H512" i="34"/>
  <c r="H511" i="34"/>
  <c r="H510" i="34"/>
  <c r="H509" i="34"/>
  <c r="H508" i="34"/>
  <c r="H506" i="34"/>
  <c r="H505" i="34"/>
  <c r="H504" i="34"/>
  <c r="H501" i="34"/>
  <c r="H499" i="34"/>
  <c r="H497" i="34"/>
  <c r="H495" i="34"/>
  <c r="H493" i="34"/>
  <c r="H491" i="34"/>
  <c r="H489" i="34"/>
  <c r="H488" i="34"/>
  <c r="H487" i="34"/>
  <c r="H485" i="34"/>
  <c r="H483" i="34"/>
  <c r="H482" i="34"/>
  <c r="H479" i="34"/>
  <c r="H478" i="34"/>
  <c r="H476" i="34"/>
  <c r="C473" i="34"/>
  <c r="J473" i="34" s="1"/>
  <c r="B473" i="34"/>
  <c r="H471" i="34"/>
  <c r="H470" i="34"/>
  <c r="H467" i="34"/>
  <c r="H466" i="34"/>
  <c r="H465" i="34"/>
  <c r="H464" i="34"/>
  <c r="H462" i="34"/>
  <c r="H460" i="34"/>
  <c r="H458" i="34"/>
  <c r="H457" i="34"/>
  <c r="H456" i="34"/>
  <c r="H455" i="34"/>
  <c r="H452" i="34"/>
  <c r="H450" i="34"/>
  <c r="H448" i="34"/>
  <c r="H447" i="34"/>
  <c r="H445" i="34"/>
  <c r="H442" i="34"/>
  <c r="H441" i="34"/>
  <c r="H440" i="34"/>
  <c r="H437" i="34"/>
  <c r="H434" i="34"/>
  <c r="H432" i="34"/>
  <c r="H430" i="34"/>
  <c r="H427" i="34"/>
  <c r="H426" i="34"/>
  <c r="H424" i="34"/>
  <c r="H423" i="34"/>
  <c r="H421" i="34"/>
  <c r="H420" i="34"/>
  <c r="H418" i="34"/>
  <c r="H415" i="34"/>
  <c r="H414" i="34"/>
  <c r="H413" i="34"/>
  <c r="H412" i="34"/>
  <c r="H410" i="34"/>
  <c r="H407" i="34"/>
  <c r="H406" i="34"/>
  <c r="H405" i="34"/>
  <c r="H404" i="34"/>
  <c r="H403" i="34"/>
  <c r="H401" i="34"/>
  <c r="H400" i="34"/>
  <c r="H399" i="34"/>
  <c r="H398" i="34"/>
  <c r="H396" i="34"/>
  <c r="H395" i="34"/>
  <c r="H394" i="34"/>
  <c r="H393" i="34"/>
  <c r="H391" i="34"/>
  <c r="H390" i="34"/>
  <c r="H389" i="34"/>
  <c r="H386" i="34"/>
  <c r="H384" i="34"/>
  <c r="H382" i="34"/>
  <c r="H380" i="34"/>
  <c r="H378" i="34"/>
  <c r="H376" i="34"/>
  <c r="H374" i="34"/>
  <c r="H373" i="34"/>
  <c r="H371" i="34"/>
  <c r="H369" i="34"/>
  <c r="H368" i="34"/>
  <c r="H365" i="34"/>
  <c r="H363" i="34"/>
  <c r="H361" i="34"/>
  <c r="H360" i="34"/>
  <c r="H359" i="34"/>
  <c r="H357" i="34"/>
  <c r="H355" i="34"/>
  <c r="H354" i="34"/>
  <c r="H353" i="34"/>
  <c r="C350" i="34"/>
  <c r="J350" i="34" s="1"/>
  <c r="B350" i="34"/>
  <c r="H348" i="34"/>
  <c r="H347" i="34"/>
  <c r="H344" i="34"/>
  <c r="H343" i="34"/>
  <c r="H342" i="34"/>
  <c r="H341" i="34"/>
  <c r="H340" i="34"/>
  <c r="H338" i="34"/>
  <c r="H336" i="34"/>
  <c r="H334" i="34"/>
  <c r="H333" i="34"/>
  <c r="H332" i="34"/>
  <c r="H330" i="34"/>
  <c r="H327" i="34"/>
  <c r="H325" i="34"/>
  <c r="H324" i="34"/>
  <c r="H323" i="34"/>
  <c r="H322" i="34"/>
  <c r="H320" i="34"/>
  <c r="H319" i="34"/>
  <c r="H315" i="34"/>
  <c r="H313" i="34"/>
  <c r="H311" i="34"/>
  <c r="H308" i="34"/>
  <c r="H307" i="34"/>
  <c r="H305" i="34"/>
  <c r="H304" i="34"/>
  <c r="H302" i="34"/>
  <c r="H301" i="34"/>
  <c r="H299" i="34"/>
  <c r="H296" i="34"/>
  <c r="H295" i="34"/>
  <c r="H294" i="34"/>
  <c r="H292" i="34"/>
  <c r="H291" i="34"/>
  <c r="H290" i="34"/>
  <c r="H287" i="34"/>
  <c r="H286" i="34"/>
  <c r="H285" i="34"/>
  <c r="H283" i="34"/>
  <c r="H282" i="34"/>
  <c r="H281" i="34"/>
  <c r="H279" i="34"/>
  <c r="H278" i="34"/>
  <c r="H277" i="34"/>
  <c r="H276" i="34"/>
  <c r="H274" i="34"/>
  <c r="H273" i="34"/>
  <c r="H272" i="34"/>
  <c r="H269" i="34"/>
  <c r="H267" i="34"/>
  <c r="H265" i="34"/>
  <c r="H263" i="34"/>
  <c r="H261" i="34"/>
  <c r="H259" i="34"/>
  <c r="H257" i="34"/>
  <c r="H256" i="34"/>
  <c r="H254" i="34"/>
  <c r="H252" i="34"/>
  <c r="H251" i="34"/>
  <c r="H248" i="34"/>
  <c r="H247" i="34"/>
  <c r="H246" i="34"/>
  <c r="H245" i="34"/>
  <c r="H244" i="34"/>
  <c r="H242" i="34"/>
  <c r="H240" i="34"/>
  <c r="H239" i="34"/>
  <c r="C236" i="34"/>
  <c r="J236" i="34" s="1"/>
  <c r="B236" i="34"/>
  <c r="H234" i="34"/>
  <c r="H233" i="34"/>
  <c r="H230" i="34"/>
  <c r="H229" i="34"/>
  <c r="H228" i="34"/>
  <c r="H227" i="34"/>
  <c r="H226" i="34"/>
  <c r="H225" i="34"/>
  <c r="H223" i="34"/>
  <c r="H221" i="34"/>
  <c r="H219" i="34"/>
  <c r="H218" i="34"/>
  <c r="H217" i="34"/>
  <c r="H215" i="34"/>
  <c r="H214" i="34"/>
  <c r="H213" i="34"/>
  <c r="H212" i="34"/>
  <c r="H210" i="34"/>
  <c r="H206" i="34"/>
  <c r="H204" i="34"/>
  <c r="H202" i="34"/>
  <c r="H201" i="34"/>
  <c r="H200" i="34"/>
  <c r="H197" i="34"/>
  <c r="H196" i="34"/>
  <c r="H194" i="34"/>
  <c r="H193" i="34"/>
  <c r="H191" i="34"/>
  <c r="H190" i="34"/>
  <c r="H188" i="34"/>
  <c r="H185" i="34"/>
  <c r="H184" i="34"/>
  <c r="H183" i="34"/>
  <c r="H182" i="34"/>
  <c r="H181" i="34"/>
  <c r="H180" i="34"/>
  <c r="H178" i="34"/>
  <c r="H177" i="34"/>
  <c r="H174" i="34"/>
  <c r="H173" i="34"/>
  <c r="H172" i="34"/>
  <c r="H170" i="34"/>
  <c r="H169" i="34"/>
  <c r="H168" i="34"/>
  <c r="H166" i="34"/>
  <c r="H165" i="34"/>
  <c r="H164" i="34"/>
  <c r="H163" i="34"/>
  <c r="H161" i="34"/>
  <c r="H160" i="34"/>
  <c r="H157" i="34"/>
  <c r="H155" i="34"/>
  <c r="H153" i="34"/>
  <c r="H151" i="34"/>
  <c r="H149" i="34"/>
  <c r="H147" i="34"/>
  <c r="H145" i="34"/>
  <c r="H144" i="34"/>
  <c r="H143" i="34"/>
  <c r="H141" i="34"/>
  <c r="H139" i="34"/>
  <c r="H138" i="34"/>
  <c r="H135" i="34"/>
  <c r="H134" i="34"/>
  <c r="H133" i="34"/>
  <c r="H132" i="34"/>
  <c r="H131" i="34"/>
  <c r="H129" i="34"/>
  <c r="H127" i="34"/>
  <c r="H126" i="34"/>
  <c r="C123" i="34"/>
  <c r="J123" i="34" s="1"/>
  <c r="B123" i="34"/>
  <c r="H121" i="34"/>
  <c r="H120" i="34"/>
  <c r="H117" i="34"/>
  <c r="H116" i="34"/>
  <c r="H115" i="34"/>
  <c r="H114" i="34"/>
  <c r="H113" i="34"/>
  <c r="H112" i="34"/>
  <c r="H110" i="34"/>
  <c r="H108" i="34"/>
  <c r="H106" i="34"/>
  <c r="H105" i="34"/>
  <c r="H104" i="34"/>
  <c r="H103" i="34"/>
  <c r="H101" i="34"/>
  <c r="H99" i="34"/>
  <c r="H98" i="34"/>
  <c r="H97" i="34"/>
  <c r="H96" i="34"/>
  <c r="H94" i="34"/>
  <c r="H93" i="34"/>
  <c r="H90" i="34"/>
  <c r="H87" i="34"/>
  <c r="H85" i="34"/>
  <c r="H83" i="34"/>
  <c r="H82" i="34"/>
  <c r="H80" i="34"/>
  <c r="H79" i="34"/>
  <c r="H77" i="34"/>
  <c r="H76" i="34"/>
  <c r="H74" i="34"/>
  <c r="H71" i="34"/>
  <c r="H70" i="34"/>
  <c r="H69" i="34"/>
  <c r="H68" i="34"/>
  <c r="H67" i="34"/>
  <c r="H66" i="34"/>
  <c r="H64" i="34"/>
  <c r="H63" i="34"/>
  <c r="H62" i="34"/>
  <c r="H59" i="34"/>
  <c r="H58" i="34"/>
  <c r="H57" i="34"/>
  <c r="H55" i="34"/>
  <c r="H54" i="34"/>
  <c r="H53" i="34"/>
  <c r="H51" i="34"/>
  <c r="H50" i="34"/>
  <c r="H49" i="34"/>
  <c r="H48" i="34"/>
  <c r="H46" i="34"/>
  <c r="H45" i="34"/>
  <c r="H44" i="34"/>
  <c r="H41" i="34"/>
  <c r="H39" i="34"/>
  <c r="H37" i="34"/>
  <c r="H35" i="34"/>
  <c r="H33" i="34"/>
  <c r="H31" i="34"/>
  <c r="H29" i="34"/>
  <c r="H28" i="34"/>
  <c r="H27" i="34"/>
  <c r="H25" i="34"/>
  <c r="H23" i="34"/>
  <c r="H22" i="34"/>
  <c r="H19" i="34"/>
  <c r="H18" i="34"/>
  <c r="H17" i="34"/>
  <c r="H16" i="34"/>
  <c r="H15" i="34"/>
  <c r="H13" i="34"/>
  <c r="H11" i="34"/>
  <c r="H10" i="34"/>
  <c r="H9" i="34"/>
  <c r="H350" i="34" l="1"/>
  <c r="H733" i="34" s="1"/>
  <c r="H574" i="34"/>
  <c r="H735" i="34" s="1"/>
  <c r="H236" i="34"/>
  <c r="H732" i="34" s="1"/>
  <c r="H123" i="34"/>
  <c r="H731" i="34" s="1"/>
  <c r="H726" i="34"/>
  <c r="H739" i="34" s="1"/>
  <c r="H740" i="34" s="1"/>
  <c r="H710" i="34"/>
  <c r="H736" i="34" s="1"/>
  <c r="H473" i="34"/>
  <c r="H734" i="34" s="1"/>
  <c r="H737" i="34" l="1"/>
  <c r="G742" i="34" s="1"/>
  <c r="N572" i="34"/>
  <c r="L336" i="34"/>
  <c r="M604" i="34"/>
  <c r="N562" i="34"/>
  <c r="N685" i="34"/>
  <c r="M733" i="34"/>
  <c r="N631" i="34"/>
  <c r="M731" i="34"/>
  <c r="N84" i="34"/>
  <c r="M474" i="34"/>
  <c r="N533" i="34"/>
  <c r="L416" i="34"/>
  <c r="L335" i="34"/>
  <c r="M563" i="34"/>
  <c r="M582" i="34"/>
  <c r="M372" i="34"/>
  <c r="N668" i="34"/>
  <c r="L540" i="34"/>
  <c r="M281" i="34"/>
  <c r="M426" i="34"/>
  <c r="L18" i="34"/>
  <c r="M408" i="34"/>
  <c r="L39" i="34"/>
  <c r="L699" i="34"/>
  <c r="N325" i="34"/>
  <c r="L193" i="34"/>
  <c r="L76" i="34"/>
  <c r="L673" i="34"/>
  <c r="L577" i="34"/>
  <c r="N503" i="34"/>
  <c r="N623" i="34"/>
  <c r="L669" i="34"/>
  <c r="N520" i="34"/>
  <c r="M493" i="34"/>
  <c r="N587" i="34"/>
  <c r="M562" i="34"/>
  <c r="M606" i="34"/>
  <c r="L620" i="34"/>
  <c r="L599" i="34"/>
  <c r="M419" i="34"/>
  <c r="M665" i="34"/>
  <c r="L450" i="34"/>
  <c r="N573" i="34"/>
  <c r="L539" i="34"/>
  <c r="L480" i="34"/>
  <c r="M393" i="34"/>
  <c r="M235" i="34"/>
  <c r="L564" i="34"/>
  <c r="N162" i="34"/>
  <c r="M394" i="34"/>
  <c r="L566" i="34"/>
  <c r="L194" i="34"/>
  <c r="M91" i="34"/>
  <c r="M673" i="34"/>
  <c r="M674" i="34"/>
  <c r="L166" i="34"/>
  <c r="M58" i="34"/>
  <c r="M255" i="34"/>
  <c r="L243" i="34"/>
  <c r="N357" i="34"/>
  <c r="L134" i="34"/>
  <c r="L544" i="34"/>
  <c r="N672" i="34"/>
  <c r="M641" i="34"/>
  <c r="L698" i="34"/>
  <c r="L642" i="34"/>
  <c r="M593" i="34"/>
  <c r="M548" i="34"/>
  <c r="N484" i="34"/>
  <c r="N536" i="34"/>
  <c r="L317" i="34"/>
  <c r="M110" i="34"/>
  <c r="M241" i="34"/>
  <c r="N476" i="34"/>
  <c r="M561" i="34"/>
  <c r="L574" i="34"/>
  <c r="N599" i="34"/>
  <c r="L586" i="34"/>
  <c r="L562" i="34"/>
  <c r="L305" i="34"/>
  <c r="L568" i="34"/>
  <c r="M630" i="34"/>
  <c r="L629" i="34"/>
  <c r="M550" i="34"/>
  <c r="M122" i="34"/>
  <c r="L718" i="34"/>
  <c r="M396" i="34"/>
  <c r="N184" i="34"/>
  <c r="M316" i="34"/>
  <c r="L445" i="34"/>
  <c r="M634" i="34"/>
  <c r="N181" i="34"/>
  <c r="L344" i="34"/>
  <c r="L498" i="34"/>
  <c r="M177" i="34"/>
  <c r="N693" i="34"/>
  <c r="N429" i="34"/>
  <c r="N552" i="34"/>
  <c r="N612" i="34"/>
  <c r="N486" i="34"/>
  <c r="M565" i="34"/>
  <c r="N716" i="34"/>
  <c r="M700" i="34"/>
  <c r="N667" i="34"/>
  <c r="M409" i="34"/>
  <c r="M556" i="34"/>
  <c r="N297" i="34"/>
  <c r="M119" i="34"/>
  <c r="L254" i="34"/>
  <c r="N405" i="34"/>
  <c r="M353" i="34"/>
  <c r="N327" i="34"/>
  <c r="L84" i="34"/>
  <c r="L56" i="34"/>
  <c r="M346" i="34"/>
  <c r="N124" i="34"/>
  <c r="N247" i="34"/>
  <c r="L403" i="34"/>
  <c r="M414" i="34"/>
  <c r="M507" i="34"/>
  <c r="N670" i="34"/>
  <c r="M583" i="34"/>
  <c r="M30" i="34"/>
  <c r="N626" i="34"/>
  <c r="N596" i="34"/>
  <c r="L615" i="34"/>
  <c r="N523" i="34"/>
  <c r="N620" i="34"/>
  <c r="M627" i="34"/>
  <c r="N497" i="34"/>
  <c r="N642" i="34"/>
  <c r="L323" i="34"/>
  <c r="L634" i="34"/>
  <c r="N453" i="34"/>
  <c r="M586" i="34"/>
  <c r="M525" i="34"/>
  <c r="M266" i="34"/>
  <c r="L439" i="34"/>
  <c r="M639" i="34"/>
  <c r="L484" i="34"/>
  <c r="N373" i="34"/>
  <c r="L563" i="34"/>
  <c r="M367" i="34"/>
  <c r="N531" i="34"/>
  <c r="M462" i="34"/>
  <c r="N682" i="34"/>
  <c r="N331" i="34"/>
  <c r="L575" i="34"/>
  <c r="M544" i="34"/>
  <c r="L328" i="34"/>
  <c r="N678" i="34"/>
  <c r="L672" i="34"/>
  <c r="N416" i="34"/>
  <c r="N564" i="34"/>
  <c r="N258" i="34"/>
  <c r="M439" i="34"/>
  <c r="N345" i="34"/>
  <c r="L235" i="34"/>
  <c r="M444" i="34"/>
  <c r="L475" i="34"/>
  <c r="N475" i="34"/>
  <c r="N499" i="34"/>
  <c r="L621" i="34"/>
  <c r="N314" i="34"/>
  <c r="N404" i="34"/>
  <c r="N180" i="34"/>
  <c r="M624" i="34"/>
  <c r="M380" i="34"/>
  <c r="N401" i="34"/>
  <c r="N315" i="34"/>
  <c r="M433" i="34"/>
  <c r="L736" i="34"/>
  <c r="M553" i="34"/>
  <c r="N611" i="34"/>
  <c r="L534" i="34"/>
  <c r="L453" i="34"/>
  <c r="L588" i="34"/>
  <c r="M694" i="34"/>
  <c r="N739" i="34"/>
  <c r="N698" i="34"/>
  <c r="N700" i="34"/>
  <c r="N268" i="34"/>
  <c r="M428" i="34"/>
  <c r="N415" i="34"/>
  <c r="N473" i="34"/>
  <c r="M411" i="34"/>
  <c r="L476" i="34"/>
  <c r="N467" i="34"/>
  <c r="L682" i="34"/>
  <c r="M328" i="34"/>
  <c r="N389" i="34"/>
  <c r="M10" i="34"/>
  <c r="M499" i="34"/>
  <c r="M432" i="34"/>
  <c r="N622" i="34"/>
  <c r="M482" i="34"/>
  <c r="L455" i="34"/>
  <c r="M633" i="34"/>
  <c r="M702" i="34"/>
  <c r="N188" i="34"/>
  <c r="N721" i="34"/>
  <c r="L526" i="34"/>
  <c r="M584" i="34"/>
  <c r="L704" i="34"/>
  <c r="L661" i="34"/>
  <c r="N200" i="34"/>
  <c r="M102" i="34"/>
  <c r="M161" i="34"/>
  <c r="L684" i="34"/>
  <c r="M238" i="34"/>
  <c r="L123" i="34"/>
  <c r="L541" i="34"/>
  <c r="L714" i="34"/>
  <c r="M424" i="34"/>
  <c r="M436" i="34"/>
  <c r="L466" i="34"/>
  <c r="M504" i="34"/>
  <c r="N598" i="34"/>
  <c r="L637" i="34"/>
  <c r="N448" i="34"/>
  <c r="L623" i="34"/>
  <c r="M463" i="34"/>
  <c r="M497" i="34"/>
  <c r="M170" i="34"/>
  <c r="L702" i="34"/>
  <c r="L667" i="34"/>
  <c r="N546" i="34"/>
  <c r="L731" i="34"/>
  <c r="L596" i="34"/>
  <c r="M696" i="34"/>
  <c r="M186" i="34"/>
  <c r="N439" i="34"/>
  <c r="M386" i="34"/>
  <c r="L658" i="34"/>
  <c r="N152" i="34"/>
  <c r="M494" i="34"/>
  <c r="N193" i="34"/>
  <c r="N492" i="34"/>
  <c r="N603" i="34"/>
  <c r="M264" i="34"/>
  <c r="N683" i="34"/>
  <c r="N254" i="34"/>
  <c r="L688" i="34"/>
  <c r="M244" i="34"/>
  <c r="N669" i="34"/>
  <c r="L368" i="34"/>
  <c r="N384" i="34"/>
  <c r="M210" i="34"/>
  <c r="L479" i="34"/>
  <c r="N17" i="34"/>
  <c r="M407" i="34"/>
  <c r="L683" i="34"/>
  <c r="L380" i="34"/>
  <c r="M612" i="34"/>
  <c r="L338" i="34"/>
  <c r="N522" i="34"/>
  <c r="N661" i="34"/>
  <c r="N312" i="34"/>
  <c r="L376" i="34"/>
  <c r="L442" i="34"/>
  <c r="N214" i="34"/>
  <c r="N583" i="34"/>
  <c r="M370" i="34"/>
  <c r="L516" i="34"/>
  <c r="N584" i="34"/>
  <c r="N445" i="34"/>
  <c r="L407" i="34"/>
  <c r="M616" i="34"/>
  <c r="L283" i="34"/>
  <c r="L741" i="34"/>
  <c r="N380" i="34"/>
  <c r="M333" i="34"/>
  <c r="M236" i="34"/>
  <c r="L519" i="34"/>
  <c r="M536" i="34"/>
  <c r="L187" i="34"/>
  <c r="N641" i="34"/>
  <c r="L462" i="34"/>
  <c r="N38" i="34"/>
  <c r="N529" i="34"/>
  <c r="L137" i="34"/>
  <c r="L250" i="34"/>
  <c r="L180" i="34"/>
  <c r="M53" i="34"/>
  <c r="M484" i="34"/>
  <c r="L322" i="34"/>
  <c r="L536" i="34"/>
  <c r="N480" i="34"/>
  <c r="N717" i="34"/>
  <c r="N190" i="34"/>
  <c r="L549" i="34"/>
  <c r="L529" i="34"/>
  <c r="L206" i="34"/>
  <c r="M508" i="34"/>
  <c r="L386" i="34"/>
  <c r="L726" i="34"/>
  <c r="L581" i="34"/>
  <c r="L426" i="34"/>
  <c r="M605" i="34"/>
  <c r="N639" i="34"/>
  <c r="L582" i="34"/>
  <c r="N549" i="34"/>
  <c r="L356" i="34"/>
  <c r="N711" i="34"/>
  <c r="M635" i="34"/>
  <c r="N255" i="34"/>
  <c r="L611" i="34"/>
  <c r="L282" i="34"/>
  <c r="M559" i="34"/>
  <c r="M524" i="34"/>
  <c r="L269" i="34"/>
  <c r="L216" i="34"/>
  <c r="M257" i="34"/>
  <c r="L595" i="34"/>
  <c r="N592" i="34"/>
  <c r="N692" i="34"/>
  <c r="L280" i="34"/>
  <c r="N579" i="34"/>
  <c r="M736" i="34"/>
  <c r="L343" i="34"/>
  <c r="M138" i="34"/>
  <c r="L213" i="34"/>
  <c r="N741" i="34"/>
  <c r="N450" i="34"/>
  <c r="N28" i="34"/>
  <c r="N245" i="34"/>
  <c r="M247" i="34"/>
  <c r="M446" i="34"/>
  <c r="L149" i="34"/>
  <c r="N464" i="34"/>
  <c r="L593" i="34"/>
  <c r="N470" i="34"/>
  <c r="L451" i="34"/>
  <c r="L296" i="34"/>
  <c r="N712" i="34"/>
  <c r="L738" i="34"/>
  <c r="L616" i="34"/>
  <c r="N506" i="34"/>
  <c r="M449" i="34"/>
  <c r="M489" i="34"/>
  <c r="L367" i="34"/>
  <c r="M671" i="34"/>
  <c r="N602" i="34"/>
  <c r="M338" i="34"/>
  <c r="N729" i="34"/>
  <c r="M676" i="34"/>
  <c r="N595" i="34"/>
  <c r="L727" i="34"/>
  <c r="N534" i="34"/>
  <c r="M388" i="34"/>
  <c r="N394" i="34"/>
  <c r="N535" i="34"/>
  <c r="L288" i="34"/>
  <c r="N517" i="34"/>
  <c r="N574" i="34"/>
  <c r="M220" i="34"/>
  <c r="M369" i="34"/>
  <c r="M500" i="34"/>
  <c r="M443" i="34"/>
  <c r="M73" i="34"/>
  <c r="M373" i="34"/>
  <c r="L327" i="34"/>
  <c r="N742" i="34"/>
  <c r="N213" i="34"/>
  <c r="M613" i="34"/>
  <c r="L503" i="34"/>
  <c r="N110" i="34"/>
  <c r="N146" i="34"/>
  <c r="N273" i="34"/>
  <c r="N333" i="34"/>
  <c r="N735" i="34"/>
  <c r="L306" i="34"/>
  <c r="N619" i="34"/>
  <c r="L377" i="34"/>
  <c r="L411" i="34"/>
  <c r="N465" i="34"/>
  <c r="M655" i="34"/>
  <c r="N472" i="34"/>
  <c r="M725" i="34"/>
  <c r="N538" i="34"/>
  <c r="L359" i="34"/>
  <c r="L449" i="34"/>
  <c r="L600" i="34"/>
  <c r="L723" i="34"/>
  <c r="N493" i="34"/>
  <c r="N428" i="34"/>
  <c r="L546" i="34"/>
  <c r="N723" i="34"/>
  <c r="N100" i="34"/>
  <c r="N681" i="34"/>
  <c r="N226" i="34"/>
  <c r="N425" i="34"/>
  <c r="N513" i="34"/>
  <c r="L41" i="34"/>
  <c r="L342" i="34"/>
  <c r="N238" i="34"/>
  <c r="L656" i="34"/>
  <c r="L360" i="34"/>
  <c r="M687" i="34"/>
  <c r="N580" i="34"/>
  <c r="L686" i="34"/>
  <c r="N629" i="34"/>
  <c r="N351" i="34"/>
  <c r="N128" i="34"/>
  <c r="L730" i="34"/>
  <c r="L530" i="34"/>
  <c r="M698" i="34"/>
  <c r="N519" i="34"/>
  <c r="N726" i="34"/>
  <c r="M539" i="34"/>
  <c r="M691" i="34"/>
  <c r="M440" i="34"/>
  <c r="N264" i="34"/>
  <c r="M670" i="34"/>
  <c r="L556" i="34"/>
  <c r="L700" i="34"/>
  <c r="L102" i="34"/>
  <c r="L267" i="34"/>
  <c r="N558" i="34"/>
  <c r="M535" i="34"/>
  <c r="N571" i="34"/>
  <c r="M297" i="34"/>
  <c r="N559" i="34"/>
  <c r="N730" i="34"/>
  <c r="L496" i="34"/>
  <c r="M465" i="34"/>
  <c r="N720" i="34"/>
  <c r="M348" i="34"/>
  <c r="M294" i="34"/>
  <c r="L320" i="34"/>
  <c r="M326" i="34"/>
  <c r="M331" i="34"/>
  <c r="M322" i="34"/>
  <c r="L312" i="34"/>
  <c r="L204" i="34"/>
  <c r="L456" i="34"/>
  <c r="M286" i="34"/>
  <c r="M364" i="34"/>
  <c r="N689" i="34"/>
  <c r="L211" i="34"/>
  <c r="N714" i="34"/>
  <c r="L486" i="34"/>
  <c r="L144" i="34"/>
  <c r="M490" i="34"/>
  <c r="N509" i="34"/>
  <c r="M575" i="34"/>
  <c r="L358" i="34"/>
  <c r="L627" i="34"/>
  <c r="M574" i="34"/>
  <c r="N341" i="34"/>
  <c r="M252" i="34"/>
  <c r="M711" i="34"/>
  <c r="M720" i="34"/>
  <c r="N130" i="34"/>
  <c r="N191" i="34"/>
  <c r="M206" i="34"/>
  <c r="M42" i="34"/>
  <c r="L697" i="34"/>
  <c r="M693" i="34"/>
  <c r="N489" i="34"/>
  <c r="L334" i="34"/>
  <c r="M614" i="34"/>
  <c r="M735" i="34"/>
  <c r="M279" i="34"/>
  <c r="L452" i="34"/>
  <c r="M167" i="34"/>
  <c r="N457" i="34"/>
  <c r="M724" i="34"/>
  <c r="N57" i="34"/>
  <c r="L231" i="34"/>
  <c r="M706" i="34"/>
  <c r="N171" i="34"/>
  <c r="N708" i="34"/>
  <c r="N34" i="34"/>
  <c r="L625" i="34"/>
  <c r="L437" i="34"/>
  <c r="N550" i="34"/>
  <c r="M496" i="34"/>
  <c r="M695" i="34"/>
  <c r="L245" i="34"/>
  <c r="N496" i="34"/>
  <c r="M637" i="34"/>
  <c r="L507" i="34"/>
  <c r="M197" i="34"/>
  <c r="M200" i="34"/>
  <c r="N219" i="34"/>
  <c r="M707" i="34"/>
  <c r="M347" i="34"/>
  <c r="L692" i="34"/>
  <c r="L488" i="34"/>
  <c r="N365" i="34"/>
  <c r="L417" i="34"/>
  <c r="L346" i="34"/>
  <c r="L246" i="34"/>
  <c r="N419" i="34"/>
  <c r="N125" i="34"/>
  <c r="L58" i="34"/>
  <c r="N98" i="34"/>
  <c r="M515" i="34"/>
  <c r="N176" i="34"/>
  <c r="N167" i="34"/>
  <c r="M204" i="34"/>
  <c r="M461" i="34"/>
  <c r="L406" i="34"/>
  <c r="M189" i="34"/>
  <c r="N267" i="34"/>
  <c r="L175" i="34"/>
  <c r="N420" i="34"/>
  <c r="M618" i="34"/>
  <c r="L385" i="34"/>
  <c r="N293" i="34"/>
  <c r="N285" i="34"/>
  <c r="M460" i="34"/>
  <c r="M251" i="34"/>
  <c r="M263" i="34"/>
  <c r="M63" i="34"/>
  <c r="L619" i="34"/>
  <c r="L608" i="34"/>
  <c r="N715" i="34"/>
  <c r="M473" i="34"/>
  <c r="N510" i="34"/>
  <c r="L302" i="34"/>
  <c r="L203" i="34"/>
  <c r="L717" i="34"/>
  <c r="L664" i="34"/>
  <c r="N278" i="34"/>
  <c r="L598" i="34"/>
  <c r="M306" i="34"/>
  <c r="M581" i="34"/>
  <c r="M601" i="34"/>
  <c r="N656" i="34"/>
  <c r="L300" i="34"/>
  <c r="N575" i="34"/>
  <c r="M564" i="34"/>
  <c r="L424" i="34"/>
  <c r="N335" i="34"/>
  <c r="M121" i="34"/>
  <c r="L190" i="34"/>
  <c r="L224" i="34"/>
  <c r="M140" i="34"/>
  <c r="L497" i="34"/>
  <c r="N451" i="34"/>
  <c r="L325" i="34"/>
  <c r="M413" i="34"/>
  <c r="N494" i="34"/>
  <c r="N402" i="34"/>
  <c r="M398" i="34"/>
  <c r="N722" i="34"/>
  <c r="N444" i="34"/>
  <c r="L103" i="34"/>
  <c r="L404" i="34"/>
  <c r="L64" i="34"/>
  <c r="N252" i="34"/>
  <c r="L107" i="34"/>
  <c r="L191" i="34"/>
  <c r="L249" i="34"/>
  <c r="L447" i="34"/>
  <c r="M311" i="34"/>
  <c r="L668" i="34"/>
  <c r="N47" i="34"/>
  <c r="M689" i="34"/>
  <c r="N601" i="34"/>
  <c r="N253" i="34"/>
  <c r="M518" i="34"/>
  <c r="L225" i="34"/>
  <c r="N48" i="34"/>
  <c r="L478" i="34"/>
  <c r="N500" i="34"/>
  <c r="L500" i="34"/>
  <c r="M199" i="34"/>
  <c r="L229" i="34"/>
  <c r="M743" i="34"/>
  <c r="M552" i="34"/>
  <c r="N423" i="34"/>
  <c r="N364" i="34"/>
  <c r="L129" i="34"/>
  <c r="N694" i="34"/>
  <c r="M450" i="34"/>
  <c r="M611" i="34"/>
  <c r="N321" i="34"/>
  <c r="L242" i="34"/>
  <c r="M666" i="34"/>
  <c r="L68" i="34"/>
  <c r="L23" i="34"/>
  <c r="M97" i="34"/>
  <c r="M451" i="34"/>
  <c r="L170" i="34"/>
  <c r="N15" i="34"/>
  <c r="N55" i="34"/>
  <c r="M427" i="34"/>
  <c r="M31" i="34"/>
  <c r="L49" i="34"/>
  <c r="L90" i="34"/>
  <c r="L372" i="34"/>
  <c r="M617" i="34"/>
  <c r="N615" i="34"/>
  <c r="L422" i="34"/>
  <c r="M546" i="34"/>
  <c r="L421" i="34"/>
  <c r="L523" i="34"/>
  <c r="M697" i="34"/>
  <c r="N709" i="34"/>
  <c r="L567" i="34"/>
  <c r="L379" i="34"/>
  <c r="M719" i="34"/>
  <c r="M738" i="34"/>
  <c r="M660" i="34"/>
  <c r="L270" i="34"/>
  <c r="M690" i="34"/>
  <c r="N198" i="34"/>
  <c r="L337" i="34"/>
  <c r="N654" i="34"/>
  <c r="M354" i="34"/>
  <c r="L630" i="34"/>
  <c r="L508" i="34"/>
  <c r="M661" i="34"/>
  <c r="M672" i="34"/>
  <c r="M11" i="34"/>
  <c r="M470" i="34"/>
  <c r="L432" i="34"/>
  <c r="L435" i="34"/>
  <c r="N679" i="34"/>
  <c r="M538" i="34"/>
  <c r="L202" i="34"/>
  <c r="M681" i="34"/>
  <c r="M520" i="34"/>
  <c r="N687" i="34"/>
  <c r="M608" i="34"/>
  <c r="M307" i="34"/>
  <c r="M85" i="34"/>
  <c r="M178" i="34"/>
  <c r="L665" i="34"/>
  <c r="M420" i="34"/>
  <c r="M270" i="34"/>
  <c r="M430" i="34"/>
  <c r="L679" i="34"/>
  <c r="N452" i="34"/>
  <c r="N704" i="34"/>
  <c r="L713" i="34"/>
  <c r="M510" i="34"/>
  <c r="L565" i="34"/>
  <c r="L135" i="34"/>
  <c r="L666" i="34"/>
  <c r="N32" i="34"/>
  <c r="M594" i="34"/>
  <c r="M25" i="34"/>
  <c r="L662" i="34"/>
  <c r="L483" i="34"/>
  <c r="N637" i="34"/>
  <c r="M476" i="34"/>
  <c r="M622" i="34"/>
  <c r="N334" i="34"/>
  <c r="L722" i="34"/>
  <c r="L605" i="34"/>
  <c r="M709" i="34"/>
  <c r="L142" i="34"/>
  <c r="N371" i="34"/>
  <c r="M480" i="34"/>
  <c r="M143" i="34"/>
  <c r="N230" i="34"/>
  <c r="L401" i="34"/>
  <c r="N266" i="34"/>
  <c r="N568" i="34"/>
  <c r="M401" i="34"/>
  <c r="M201" i="34"/>
  <c r="M335" i="34"/>
  <c r="N495" i="34"/>
  <c r="N349" i="34"/>
  <c r="N728" i="34"/>
  <c r="L448" i="34"/>
  <c r="L732" i="34"/>
  <c r="N391" i="34"/>
  <c r="L501" i="34"/>
  <c r="M395" i="34"/>
  <c r="N737" i="34"/>
  <c r="M632" i="34"/>
  <c r="L716" i="34"/>
  <c r="L525" i="34"/>
  <c r="L724" i="34"/>
  <c r="M302" i="34"/>
  <c r="M503" i="34"/>
  <c r="L677" i="34"/>
  <c r="N359" i="34"/>
  <c r="N610" i="34"/>
  <c r="N361" i="34"/>
  <c r="M741" i="34"/>
  <c r="N218" i="34"/>
  <c r="M452" i="34"/>
  <c r="N411" i="34"/>
  <c r="L489" i="34"/>
  <c r="M576" i="34"/>
  <c r="L707" i="34"/>
  <c r="N527" i="34"/>
  <c r="L632" i="34"/>
  <c r="M324" i="34"/>
  <c r="N50" i="34"/>
  <c r="M195" i="34"/>
  <c r="M468" i="34"/>
  <c r="N421" i="34"/>
  <c r="L354" i="34"/>
  <c r="M98" i="34"/>
  <c r="L94" i="34"/>
  <c r="M727" i="34"/>
  <c r="N655" i="34"/>
  <c r="L606" i="34"/>
  <c r="L670" i="34"/>
  <c r="N588" i="34"/>
  <c r="M377" i="34"/>
  <c r="M227" i="34"/>
  <c r="M321" i="34"/>
  <c r="M543" i="34"/>
  <c r="M131" i="34"/>
  <c r="L428" i="34"/>
  <c r="N474" i="34"/>
  <c r="M469" i="34"/>
  <c r="N431" i="34"/>
  <c r="L514" i="34"/>
  <c r="N589" i="34"/>
  <c r="L706" i="34"/>
  <c r="L494" i="34"/>
  <c r="N318" i="34"/>
  <c r="L614" i="34"/>
  <c r="M683" i="34"/>
  <c r="N544" i="34"/>
  <c r="M284" i="34"/>
  <c r="M305" i="34"/>
  <c r="M211" i="34"/>
  <c r="L33" i="34"/>
  <c r="M268" i="34"/>
  <c r="N239" i="34"/>
  <c r="L80" i="34"/>
  <c r="M329" i="34"/>
  <c r="N178" i="34"/>
  <c r="M88" i="34"/>
  <c r="N260" i="34"/>
  <c r="M488" i="34"/>
  <c r="N205" i="34"/>
  <c r="M151" i="34"/>
  <c r="L29" i="34"/>
  <c r="N186" i="34"/>
  <c r="M390" i="34"/>
  <c r="N548" i="34"/>
  <c r="L604" i="34"/>
  <c r="M587" i="34"/>
  <c r="M340" i="34"/>
  <c r="M478" i="34"/>
  <c r="L345" i="34"/>
  <c r="N621" i="34"/>
  <c r="N614" i="34"/>
  <c r="M640" i="34"/>
  <c r="N540" i="34"/>
  <c r="N604" i="34"/>
  <c r="M124" i="34"/>
  <c r="M243" i="34"/>
  <c r="N524" i="34"/>
  <c r="L511" i="34"/>
  <c r="L709" i="34"/>
  <c r="N461" i="34"/>
  <c r="L139" i="34"/>
  <c r="N132" i="34"/>
  <c r="M75" i="34"/>
  <c r="M545" i="34"/>
  <c r="L200" i="34"/>
  <c r="L132" i="34"/>
  <c r="L272" i="34"/>
  <c r="N469" i="34"/>
  <c r="M158" i="34"/>
  <c r="L10" i="34"/>
  <c r="M421" i="34"/>
  <c r="N304" i="34"/>
  <c r="L579" i="34"/>
  <c r="N392" i="34"/>
  <c r="N608" i="34"/>
  <c r="M521" i="34"/>
  <c r="M400" i="34"/>
  <c r="N725" i="34"/>
  <c r="N432" i="34"/>
  <c r="L395" i="34"/>
  <c r="L239" i="34"/>
  <c r="N478" i="34"/>
  <c r="N23" i="34"/>
  <c r="N241" i="34"/>
  <c r="L527" i="34"/>
  <c r="L26" i="34"/>
  <c r="L109" i="34"/>
  <c r="M228" i="34"/>
  <c r="L78" i="34"/>
  <c r="L87" i="34"/>
  <c r="M79" i="34"/>
  <c r="N135" i="34"/>
  <c r="M334" i="34"/>
  <c r="L219" i="34"/>
  <c r="L177" i="34"/>
  <c r="L14" i="34"/>
  <c r="N56" i="34"/>
  <c r="N624" i="34"/>
  <c r="L472" i="34"/>
  <c r="M259" i="34"/>
  <c r="L223" i="34"/>
  <c r="L363" i="34"/>
  <c r="M109" i="34"/>
  <c r="L19" i="34"/>
  <c r="N659" i="34"/>
  <c r="N479" i="34"/>
  <c r="L370" i="34"/>
  <c r="M86" i="34"/>
  <c r="L92" i="34"/>
  <c r="M233" i="34"/>
  <c r="L20" i="34"/>
  <c r="L287" i="34"/>
  <c r="M125" i="34"/>
  <c r="N482" i="34"/>
  <c r="M144" i="34"/>
  <c r="L329" i="34"/>
  <c r="N516" i="34"/>
  <c r="L133" i="34"/>
  <c r="M117" i="34"/>
  <c r="L105" i="34"/>
  <c r="M160" i="34"/>
  <c r="M481" i="34"/>
  <c r="L17" i="34"/>
  <c r="L691" i="34"/>
  <c r="N353" i="34"/>
  <c r="L384" i="34"/>
  <c r="L355" i="34"/>
  <c r="N521" i="34"/>
  <c r="M625" i="34"/>
  <c r="L515" i="34"/>
  <c r="N35" i="34"/>
  <c r="N123" i="34"/>
  <c r="N462" i="34"/>
  <c r="N396" i="34"/>
  <c r="N145" i="34"/>
  <c r="N436" i="34"/>
  <c r="L59" i="34"/>
  <c r="M108" i="34"/>
  <c r="L400" i="34"/>
  <c r="L115" i="34"/>
  <c r="N185" i="34"/>
  <c r="N699" i="34"/>
  <c r="M658" i="34"/>
  <c r="N581" i="34"/>
  <c r="N33" i="34"/>
  <c r="M459" i="34"/>
  <c r="M384" i="34"/>
  <c r="N30" i="34"/>
  <c r="N197" i="34"/>
  <c r="M231" i="34"/>
  <c r="L617" i="34"/>
  <c r="L703" i="34"/>
  <c r="N718" i="34"/>
  <c r="N358" i="34"/>
  <c r="M512" i="34"/>
  <c r="M588" i="34"/>
  <c r="L266" i="34"/>
  <c r="M511" i="34"/>
  <c r="L241" i="34"/>
  <c r="M205" i="34"/>
  <c r="M572" i="34"/>
  <c r="M464" i="34"/>
  <c r="L573" i="34"/>
  <c r="M184" i="34"/>
  <c r="L291" i="34"/>
  <c r="M114" i="34"/>
  <c r="L419" i="34"/>
  <c r="N732" i="34"/>
  <c r="M742" i="34"/>
  <c r="L304" i="34"/>
  <c r="L610" i="34"/>
  <c r="N147" i="34"/>
  <c r="N248" i="34"/>
  <c r="M127" i="34"/>
  <c r="M410" i="34"/>
  <c r="M93" i="34"/>
  <c r="L290" i="34"/>
  <c r="L710" i="34"/>
  <c r="N636" i="34"/>
  <c r="L464" i="34"/>
  <c r="M659" i="34"/>
  <c r="M262" i="34"/>
  <c r="M215" i="34"/>
  <c r="L557" i="34"/>
  <c r="M29" i="34"/>
  <c r="M722" i="34"/>
  <c r="M699" i="34"/>
  <c r="L83" i="34"/>
  <c r="N585" i="34"/>
  <c r="L314" i="34"/>
  <c r="N398" i="34"/>
  <c r="M403" i="34"/>
  <c r="M34" i="34"/>
  <c r="M710" i="34"/>
  <c r="M435" i="34"/>
  <c r="M732" i="34"/>
  <c r="N281" i="34"/>
  <c r="N557" i="34"/>
  <c r="L705" i="34"/>
  <c r="N633" i="34"/>
  <c r="N216" i="34"/>
  <c r="L576" i="34"/>
  <c r="L547" i="34"/>
  <c r="M703" i="34"/>
  <c r="L433" i="34"/>
  <c r="M385" i="34"/>
  <c r="N702" i="34"/>
  <c r="L719" i="34"/>
  <c r="L308" i="34"/>
  <c r="L441" i="34"/>
  <c r="N577" i="34"/>
  <c r="N703" i="34"/>
  <c r="M537" i="34"/>
  <c r="N446" i="34"/>
  <c r="L238" i="34"/>
  <c r="N547" i="34"/>
  <c r="N514" i="34"/>
  <c r="N434" i="34"/>
  <c r="M682" i="34"/>
  <c r="L537" i="34"/>
  <c r="N410" i="34"/>
  <c r="N696" i="34"/>
  <c r="N733" i="34"/>
  <c r="L399" i="34"/>
  <c r="M113" i="34"/>
  <c r="M145" i="34"/>
  <c r="L473" i="34"/>
  <c r="N597" i="34"/>
  <c r="M638" i="34"/>
  <c r="N360" i="34"/>
  <c r="N554" i="34"/>
  <c r="L167" i="34"/>
  <c r="M9" i="34"/>
  <c r="N627" i="34"/>
  <c r="M712" i="34"/>
  <c r="L712" i="34"/>
  <c r="L559" i="34"/>
  <c r="L689" i="34"/>
  <c r="N80" i="34"/>
  <c r="M610" i="34"/>
  <c r="M685" i="34"/>
  <c r="M193" i="34"/>
  <c r="N276" i="34"/>
  <c r="N229" i="34"/>
  <c r="L624" i="34"/>
  <c r="N155" i="34"/>
  <c r="N328" i="34"/>
  <c r="M165" i="34"/>
  <c r="N127" i="34"/>
  <c r="M155" i="34"/>
  <c r="L96" i="34"/>
  <c r="L256" i="34"/>
  <c r="M365" i="34"/>
  <c r="N194" i="34"/>
  <c r="L86" i="34"/>
  <c r="M332" i="34"/>
  <c r="N640" i="34"/>
  <c r="L286" i="34"/>
  <c r="M358" i="34"/>
  <c r="L373" i="34"/>
  <c r="N279" i="34"/>
  <c r="L95" i="34"/>
  <c r="L737" i="34"/>
  <c r="L88" i="34"/>
  <c r="N246" i="34"/>
  <c r="M99" i="34"/>
  <c r="L504" i="34"/>
  <c r="M76" i="34"/>
  <c r="M234" i="34"/>
  <c r="M591" i="34"/>
  <c r="L729" i="34"/>
  <c r="M492" i="34"/>
  <c r="M375" i="34"/>
  <c r="M540" i="34"/>
  <c r="L694" i="34"/>
  <c r="M289" i="34"/>
  <c r="L495" i="34"/>
  <c r="L60" i="34"/>
  <c r="M453" i="34"/>
  <c r="M362" i="34"/>
  <c r="N71" i="34"/>
  <c r="L680" i="34"/>
  <c r="N161" i="34"/>
  <c r="M292" i="34"/>
  <c r="N211" i="34"/>
  <c r="N284" i="34"/>
  <c r="N76" i="34"/>
  <c r="N372" i="34"/>
  <c r="L398" i="34"/>
  <c r="N530" i="34"/>
  <c r="N156" i="34"/>
  <c r="M36" i="34"/>
  <c r="N556" i="34"/>
  <c r="M597" i="34"/>
  <c r="L490" i="34"/>
  <c r="L578" i="34"/>
  <c r="M153" i="34"/>
  <c r="N566" i="34"/>
  <c r="M150" i="34"/>
  <c r="M356" i="34"/>
  <c r="L431" i="34"/>
  <c r="N45" i="34"/>
  <c r="M60" i="34"/>
  <c r="N688" i="34"/>
  <c r="L169" i="34"/>
  <c r="N277" i="34"/>
  <c r="M350" i="34"/>
  <c r="M37" i="34"/>
  <c r="L163" i="34"/>
  <c r="N665" i="34"/>
  <c r="M534" i="34"/>
  <c r="M636" i="34"/>
  <c r="L585" i="34"/>
  <c r="M271" i="34"/>
  <c r="M59" i="34"/>
  <c r="M623" i="34"/>
  <c r="M94" i="34"/>
  <c r="M249" i="34"/>
  <c r="M721" i="34"/>
  <c r="M642" i="34"/>
  <c r="M12" i="34"/>
  <c r="M412" i="34"/>
  <c r="L111" i="34"/>
  <c r="N289" i="34"/>
  <c r="L410" i="34"/>
  <c r="M679" i="34"/>
  <c r="L32" i="34"/>
  <c r="N201" i="34"/>
  <c r="N354" i="34"/>
  <c r="M629" i="34"/>
  <c r="N666" i="34"/>
  <c r="M688" i="34"/>
  <c r="N618" i="34"/>
  <c r="N606" i="34"/>
  <c r="N275" i="34"/>
  <c r="N300" i="34"/>
  <c r="L592" i="34"/>
  <c r="L638" i="34"/>
  <c r="M336" i="34"/>
  <c r="L554" i="34"/>
  <c r="M677" i="34"/>
  <c r="M603" i="34"/>
  <c r="M530" i="34"/>
  <c r="L597" i="34"/>
  <c r="M718" i="34"/>
  <c r="M40" i="34"/>
  <c r="L685" i="34"/>
  <c r="N731" i="34"/>
  <c r="N677" i="34"/>
  <c r="L524" i="34"/>
  <c r="M447" i="34"/>
  <c r="L176" i="34"/>
  <c r="N657" i="34"/>
  <c r="M466" i="34"/>
  <c r="M327" i="34"/>
  <c r="M415" i="34"/>
  <c r="L506" i="34"/>
  <c r="M381" i="34"/>
  <c r="N187" i="34"/>
  <c r="L641" i="34"/>
  <c r="N302" i="34"/>
  <c r="N222" i="34"/>
  <c r="M282" i="34"/>
  <c r="L222" i="34"/>
  <c r="M571" i="34"/>
  <c r="L393" i="34"/>
  <c r="N85" i="34"/>
  <c r="M74" i="34"/>
  <c r="M567" i="34"/>
  <c r="N25" i="34"/>
  <c r="M628" i="34"/>
  <c r="N352" i="34"/>
  <c r="N208" i="34"/>
  <c r="N586" i="34"/>
  <c r="N322" i="34"/>
  <c r="M667" i="34"/>
  <c r="M514" i="34"/>
  <c r="M619" i="34"/>
  <c r="N684" i="34"/>
  <c r="N228" i="34"/>
  <c r="N635" i="34"/>
  <c r="L418" i="34"/>
  <c r="M261" i="34"/>
  <c r="M320" i="34"/>
  <c r="L91" i="34"/>
  <c r="M275" i="34"/>
  <c r="L281" i="34"/>
  <c r="N163" i="34"/>
  <c r="N150" i="34"/>
  <c r="L221" i="34"/>
  <c r="L196" i="34"/>
  <c r="N141" i="34"/>
  <c r="N676" i="34"/>
  <c r="M580" i="34"/>
  <c r="N628" i="34"/>
  <c r="L148" i="34"/>
  <c r="N727" i="34"/>
  <c r="M213" i="34"/>
  <c r="L522" i="34"/>
  <c r="M68" i="34"/>
  <c r="N263" i="34"/>
  <c r="L402" i="34"/>
  <c r="N66" i="34"/>
  <c r="N39" i="34"/>
  <c r="L569" i="34"/>
  <c r="L12" i="34"/>
  <c r="N454" i="34"/>
  <c r="L618" i="34"/>
  <c r="N336" i="34"/>
  <c r="L639" i="34"/>
  <c r="M557" i="34"/>
  <c r="N134" i="34"/>
  <c r="N139" i="34"/>
  <c r="L690" i="34"/>
  <c r="L390" i="34"/>
  <c r="M285" i="34"/>
  <c r="M519" i="34"/>
  <c r="N70" i="34"/>
  <c r="M669" i="34"/>
  <c r="M154" i="34"/>
  <c r="M467" i="34"/>
  <c r="L609" i="34"/>
  <c r="N582" i="34"/>
  <c r="L195" i="34"/>
  <c r="M631" i="34"/>
  <c r="M555" i="34"/>
  <c r="N346" i="34"/>
  <c r="N686" i="34"/>
  <c r="N578" i="34"/>
  <c r="M291" i="34"/>
  <c r="M675" i="34"/>
  <c r="L27" i="34"/>
  <c r="L671" i="34"/>
  <c r="M595" i="34"/>
  <c r="L701" i="34"/>
  <c r="L491" i="34"/>
  <c r="N412" i="34"/>
  <c r="M272" i="34"/>
  <c r="M293" i="34"/>
  <c r="L145" i="34"/>
  <c r="L268" i="34"/>
  <c r="M19" i="34"/>
  <c r="N160" i="34"/>
  <c r="M662" i="34"/>
  <c r="L110" i="34"/>
  <c r="N690" i="34"/>
  <c r="M87" i="34"/>
  <c r="M404" i="34"/>
  <c r="L405" i="34"/>
  <c r="L517" i="34"/>
  <c r="M416" i="34"/>
  <c r="L298" i="34"/>
  <c r="N658" i="34"/>
  <c r="L532" i="34"/>
  <c r="M714" i="34"/>
  <c r="M38" i="34"/>
  <c r="M392" i="34"/>
  <c r="N488" i="34"/>
  <c r="M176" i="34"/>
  <c r="N172" i="34"/>
  <c r="N518" i="34"/>
  <c r="L720" i="34"/>
  <c r="M542" i="34"/>
  <c r="M475" i="34"/>
  <c r="L341" i="34"/>
  <c r="M310" i="34"/>
  <c r="N408" i="34"/>
  <c r="L601" i="34"/>
  <c r="N565" i="34"/>
  <c r="L552" i="34"/>
  <c r="M579" i="34"/>
  <c r="N407" i="34"/>
  <c r="M391" i="34"/>
  <c r="N316" i="34"/>
  <c r="M237" i="34"/>
  <c r="N366" i="34"/>
  <c r="N121" i="34"/>
  <c r="M701" i="34"/>
  <c r="M106" i="34"/>
  <c r="L44" i="34"/>
  <c r="L696" i="34"/>
  <c r="L36" i="34"/>
  <c r="N719" i="34"/>
  <c r="N259" i="34"/>
  <c r="L728" i="34"/>
  <c r="M573" i="34"/>
  <c r="L635" i="34"/>
  <c r="M734" i="34"/>
  <c r="M212" i="34"/>
  <c r="N468" i="34"/>
  <c r="M621" i="34"/>
  <c r="L693" i="34"/>
  <c r="N459" i="34"/>
  <c r="N555" i="34"/>
  <c r="N151" i="34"/>
  <c r="M486" i="34"/>
  <c r="M657" i="34"/>
  <c r="N383" i="34"/>
  <c r="L275" i="34"/>
  <c r="N7" i="34"/>
  <c r="L502" i="34"/>
  <c r="L397" i="34"/>
  <c r="L520" i="34"/>
  <c r="M277" i="34"/>
  <c r="N501" i="34"/>
  <c r="N397" i="34"/>
  <c r="L715" i="34"/>
  <c r="L100" i="34"/>
  <c r="L676" i="34"/>
  <c r="L147" i="34"/>
  <c r="N36" i="34"/>
  <c r="N477" i="34"/>
  <c r="N369" i="34"/>
  <c r="L430" i="34"/>
  <c r="N114" i="34"/>
  <c r="L179" i="34"/>
  <c r="M319" i="34"/>
  <c r="M355" i="34"/>
  <c r="N59" i="34"/>
  <c r="L45" i="34"/>
  <c r="N630" i="34"/>
  <c r="M668" i="34"/>
  <c r="N317" i="34"/>
  <c r="N307" i="34"/>
  <c r="M77" i="34"/>
  <c r="L257" i="34"/>
  <c r="L155" i="34"/>
  <c r="N442" i="34"/>
  <c r="L681" i="34"/>
  <c r="M49" i="34"/>
  <c r="L391" i="34"/>
  <c r="L383" i="34"/>
  <c r="L487" i="34"/>
  <c r="N81" i="34"/>
  <c r="L388" i="34"/>
  <c r="N528" i="34"/>
  <c r="N326" i="34"/>
  <c r="N107" i="34"/>
  <c r="L185" i="34"/>
  <c r="M357" i="34"/>
  <c r="N485" i="34"/>
  <c r="L493" i="34"/>
  <c r="M387" i="34"/>
  <c r="M185" i="34"/>
  <c r="M498" i="34"/>
  <c r="L297" i="34"/>
  <c r="L584" i="34"/>
  <c r="N159" i="34"/>
  <c r="N149" i="34"/>
  <c r="N168" i="34"/>
  <c r="M24" i="34"/>
  <c r="L82" i="34"/>
  <c r="M28" i="34"/>
  <c r="N225" i="34"/>
  <c r="N294" i="34"/>
  <c r="N743" i="34"/>
  <c r="M602" i="34"/>
  <c r="M680" i="34"/>
  <c r="M188" i="34"/>
  <c r="L55" i="34"/>
  <c r="L675" i="34"/>
  <c r="M128" i="34"/>
  <c r="M265" i="34"/>
  <c r="N414" i="34"/>
  <c r="M13" i="34"/>
  <c r="M445" i="34"/>
  <c r="N427" i="34"/>
  <c r="N21" i="34"/>
  <c r="N60" i="34"/>
  <c r="L205" i="34"/>
  <c r="M169" i="34"/>
  <c r="M485" i="34"/>
  <c r="N458" i="34"/>
  <c r="N525" i="34"/>
  <c r="M656" i="34"/>
  <c r="N386" i="34"/>
  <c r="L499" i="34"/>
  <c r="L101" i="34"/>
  <c r="L310" i="34"/>
  <c r="N370" i="34"/>
  <c r="L326" i="34"/>
  <c r="N133" i="34"/>
  <c r="M402" i="34"/>
  <c r="L733" i="34"/>
  <c r="N491" i="34"/>
  <c r="M522" i="34"/>
  <c r="N569" i="34"/>
  <c r="N413" i="34"/>
  <c r="M379" i="34"/>
  <c r="L657" i="34"/>
  <c r="N537" i="34"/>
  <c r="L318" i="34"/>
  <c r="M729" i="34"/>
  <c r="N456" i="34"/>
  <c r="L481" i="34"/>
  <c r="N348" i="34"/>
  <c r="M626" i="34"/>
  <c r="L136" i="34"/>
  <c r="N86" i="34"/>
  <c r="N532" i="34"/>
  <c r="N240" i="34"/>
  <c r="L366" i="34"/>
  <c r="M250" i="34"/>
  <c r="L362" i="34"/>
  <c r="N46" i="34"/>
  <c r="L30" i="34"/>
  <c r="M162" i="34"/>
  <c r="N234" i="34"/>
  <c r="L509" i="34"/>
  <c r="L513" i="34"/>
  <c r="M351" i="34"/>
  <c r="N233" i="34"/>
  <c r="L542" i="34"/>
  <c r="N449" i="34"/>
  <c r="L436" i="34"/>
  <c r="M260" i="34"/>
  <c r="L113" i="34"/>
  <c r="M301" i="34"/>
  <c r="L333" i="34"/>
  <c r="N417" i="34"/>
  <c r="L332" i="34"/>
  <c r="L214" i="34"/>
  <c r="M61" i="34"/>
  <c r="N199" i="34"/>
  <c r="M684" i="34"/>
  <c r="M523" i="34"/>
  <c r="L154" i="34"/>
  <c r="M295" i="34"/>
  <c r="M341" i="34"/>
  <c r="L37" i="34"/>
  <c r="M585" i="34"/>
  <c r="N183" i="34"/>
  <c r="M191" i="34"/>
  <c r="L209" i="34"/>
  <c r="N272" i="34"/>
  <c r="M448" i="34"/>
  <c r="M22" i="34"/>
  <c r="L603" i="34"/>
  <c r="M528" i="34"/>
  <c r="N90" i="34"/>
  <c r="M360" i="34"/>
  <c r="M48" i="34"/>
  <c r="L161" i="34"/>
  <c r="M290" i="34"/>
  <c r="M142" i="34"/>
  <c r="M287" i="34"/>
  <c r="M240" i="34"/>
  <c r="M716" i="34"/>
  <c r="L227" i="34"/>
  <c r="L233" i="34"/>
  <c r="N660" i="34"/>
  <c r="L66" i="34"/>
  <c r="N710" i="34"/>
  <c r="N545" i="34"/>
  <c r="L160" i="34"/>
  <c r="M596" i="34"/>
  <c r="L189" i="34"/>
  <c r="M513" i="34"/>
  <c r="M20" i="34"/>
  <c r="N236" i="34"/>
  <c r="M171" i="34"/>
  <c r="N355" i="34"/>
  <c r="M115" i="34"/>
  <c r="L75" i="34"/>
  <c r="N164" i="34"/>
  <c r="L251" i="34"/>
  <c r="L62" i="34"/>
  <c r="M103" i="34"/>
  <c r="N403" i="34"/>
  <c r="M54" i="34"/>
  <c r="M245" i="34"/>
  <c r="N265" i="34"/>
  <c r="L28" i="34"/>
  <c r="N157" i="34"/>
  <c r="M208" i="34"/>
  <c r="N541" i="34"/>
  <c r="L378" i="34"/>
  <c r="N680" i="34"/>
  <c r="L248" i="34"/>
  <c r="M505" i="34"/>
  <c r="L570" i="34"/>
  <c r="N308" i="34"/>
  <c r="L551" i="34"/>
  <c r="L181" i="34"/>
  <c r="L633" i="34"/>
  <c r="L153" i="34"/>
  <c r="L414" i="34"/>
  <c r="M156" i="34"/>
  <c r="N356" i="34"/>
  <c r="M278" i="34"/>
  <c r="M123" i="34"/>
  <c r="L16" i="34"/>
  <c r="L40" i="34"/>
  <c r="N19" i="34"/>
  <c r="M196" i="34"/>
  <c r="N82" i="34"/>
  <c r="L104" i="34"/>
  <c r="N137" i="34"/>
  <c r="N634" i="34"/>
  <c r="N43" i="34"/>
  <c r="L112" i="34"/>
  <c r="M190" i="34"/>
  <c r="L485" i="34"/>
  <c r="N424" i="34"/>
  <c r="L622" i="34"/>
  <c r="N104" i="34"/>
  <c r="L253" i="34"/>
  <c r="N274" i="34"/>
  <c r="N292" i="34"/>
  <c r="N296" i="34"/>
  <c r="N695" i="34"/>
  <c r="L255" i="34"/>
  <c r="M147" i="34"/>
  <c r="L274" i="34"/>
  <c r="M615" i="34"/>
  <c r="M182" i="34"/>
  <c r="M678" i="34"/>
  <c r="N306" i="34"/>
  <c r="N144" i="34"/>
  <c r="L535" i="34"/>
  <c r="N111" i="34"/>
  <c r="L210" i="34"/>
  <c r="M509" i="34"/>
  <c r="N92" i="34"/>
  <c r="N576" i="34"/>
  <c r="M172" i="34"/>
  <c r="M730" i="34"/>
  <c r="M304" i="34"/>
  <c r="N126" i="34"/>
  <c r="N175" i="34"/>
  <c r="L34" i="34"/>
  <c r="N74" i="34"/>
  <c r="L69" i="34"/>
  <c r="M425" i="34"/>
  <c r="N437" i="34"/>
  <c r="N140" i="34"/>
  <c r="L184" i="34"/>
  <c r="L48" i="34"/>
  <c r="M14" i="34"/>
  <c r="L138" i="34"/>
  <c r="N350" i="34"/>
  <c r="L156" i="34"/>
  <c r="M148" i="34"/>
  <c r="L22" i="34"/>
  <c r="L65" i="34"/>
  <c r="M89" i="34"/>
  <c r="N338" i="34"/>
  <c r="M397" i="34"/>
  <c r="L440" i="34"/>
  <c r="M187" i="34"/>
  <c r="N609" i="34"/>
  <c r="N490" i="34"/>
  <c r="N438" i="34"/>
  <c r="L108" i="34"/>
  <c r="N638" i="34"/>
  <c r="M577" i="34"/>
  <c r="L172" i="34"/>
  <c r="N165" i="34"/>
  <c r="N221" i="34"/>
  <c r="M441" i="34"/>
  <c r="N385" i="34"/>
  <c r="M686" i="34"/>
  <c r="N600" i="34"/>
  <c r="M692" i="34"/>
  <c r="L260" i="34"/>
  <c r="M288" i="34"/>
  <c r="L116" i="34"/>
  <c r="L52" i="34"/>
  <c r="N120" i="34"/>
  <c r="N673" i="34"/>
  <c r="L232" i="34"/>
  <c r="L438" i="34"/>
  <c r="L443" i="34"/>
  <c r="N67" i="34"/>
  <c r="L119" i="34"/>
  <c r="N447" i="34"/>
  <c r="M95" i="34"/>
  <c r="L9" i="34"/>
  <c r="N54" i="34"/>
  <c r="L7" i="34"/>
  <c r="L412" i="34"/>
  <c r="M217" i="34"/>
  <c r="M136" i="34"/>
  <c r="N567" i="34"/>
  <c r="M517" i="34"/>
  <c r="L589" i="34"/>
  <c r="M330" i="34"/>
  <c r="N288" i="34"/>
  <c r="N182" i="34"/>
  <c r="L381" i="34"/>
  <c r="N512" i="34"/>
  <c r="N382" i="34"/>
  <c r="L98" i="34"/>
  <c r="L607" i="34"/>
  <c r="M502" i="34"/>
  <c r="L294" i="34"/>
  <c r="M713" i="34"/>
  <c r="N701" i="34"/>
  <c r="M589" i="34"/>
  <c r="L580" i="34"/>
  <c r="L740" i="34"/>
  <c r="M296" i="34"/>
  <c r="L284" i="34"/>
  <c r="M570" i="34"/>
  <c r="M27" i="34"/>
  <c r="M78" i="34"/>
  <c r="L721" i="34"/>
  <c r="N69" i="34"/>
  <c r="L42" i="34"/>
  <c r="L591" i="34"/>
  <c r="N526" i="34"/>
  <c r="N511" i="34"/>
  <c r="L321" i="34"/>
  <c r="N662" i="34"/>
  <c r="L735" i="34"/>
  <c r="L244" i="34"/>
  <c r="N138" i="34"/>
  <c r="N26" i="34"/>
  <c r="M41" i="34"/>
  <c r="N262" i="34"/>
  <c r="N324" i="34"/>
  <c r="L130" i="34"/>
  <c r="L127" i="34"/>
  <c r="N291" i="34"/>
  <c r="L427" i="34"/>
  <c r="N115" i="34"/>
  <c r="N426" i="34"/>
  <c r="L695" i="34"/>
  <c r="M159" i="34"/>
  <c r="N282" i="34"/>
  <c r="N53" i="34"/>
  <c r="L583" i="34"/>
  <c r="N207" i="34"/>
  <c r="M134" i="34"/>
  <c r="L602" i="34"/>
  <c r="N11" i="34"/>
  <c r="M558" i="34"/>
  <c r="N605" i="34"/>
  <c r="L640" i="34"/>
  <c r="N671" i="34"/>
  <c r="L587" i="34"/>
  <c r="N210" i="34"/>
  <c r="N64" i="34"/>
  <c r="N553" i="34"/>
  <c r="M600" i="34"/>
  <c r="L561" i="34"/>
  <c r="M717" i="34"/>
  <c r="M267" i="34"/>
  <c r="N112" i="34"/>
  <c r="N691" i="34"/>
  <c r="M479" i="34"/>
  <c r="N504" i="34"/>
  <c r="N313" i="34"/>
  <c r="M16" i="34"/>
  <c r="N395" i="34"/>
  <c r="M214" i="34"/>
  <c r="L263" i="34"/>
  <c r="L186" i="34"/>
  <c r="L67" i="34"/>
  <c r="M516" i="34"/>
  <c r="L348" i="34"/>
  <c r="L394" i="34"/>
  <c r="L218" i="34"/>
  <c r="M209" i="34"/>
  <c r="N251" i="34"/>
  <c r="N674" i="34"/>
  <c r="L459" i="34"/>
  <c r="N664" i="34"/>
  <c r="L174" i="34"/>
  <c r="M406" i="34"/>
  <c r="M47" i="34"/>
  <c r="L628" i="34"/>
  <c r="L197" i="34"/>
  <c r="M472" i="34"/>
  <c r="N18" i="34"/>
  <c r="N189" i="34"/>
  <c r="M549" i="34"/>
  <c r="N212" i="34"/>
  <c r="L375" i="34"/>
  <c r="M442" i="34"/>
  <c r="N399" i="34"/>
  <c r="N616" i="34"/>
  <c r="L477" i="34"/>
  <c r="M578" i="34"/>
  <c r="N430" i="34"/>
  <c r="N591" i="34"/>
  <c r="M592" i="34"/>
  <c r="L178" i="34"/>
  <c r="M137" i="34"/>
  <c r="N724" i="34"/>
  <c r="M45" i="34"/>
  <c r="L353" i="34"/>
  <c r="M51" i="34"/>
  <c r="N560" i="34"/>
  <c r="L141" i="34"/>
  <c r="L463" i="34"/>
  <c r="N215" i="34"/>
  <c r="N590" i="34"/>
  <c r="M230" i="34"/>
  <c r="L531" i="34"/>
  <c r="M378" i="34"/>
  <c r="M300" i="34"/>
  <c r="M256" i="34"/>
  <c r="L408" i="34"/>
  <c r="M457" i="34"/>
  <c r="M222" i="34"/>
  <c r="M101" i="34"/>
  <c r="M569" i="34"/>
  <c r="N542" i="34"/>
  <c r="L38" i="34"/>
  <c r="M152" i="34"/>
  <c r="N309" i="34"/>
  <c r="N340" i="34"/>
  <c r="L215" i="34"/>
  <c r="M226" i="34"/>
  <c r="N283" i="34"/>
  <c r="M315" i="34"/>
  <c r="L374" i="34"/>
  <c r="L63" i="34"/>
  <c r="N319" i="34"/>
  <c r="M495" i="34"/>
  <c r="L140" i="34"/>
  <c r="N202" i="34"/>
  <c r="N103" i="34"/>
  <c r="L533" i="34"/>
  <c r="M62" i="34"/>
  <c r="L594" i="34"/>
  <c r="L319" i="34"/>
  <c r="M18" i="34"/>
  <c r="L413" i="34"/>
  <c r="L234" i="34"/>
  <c r="L57" i="34"/>
  <c r="M166" i="34"/>
  <c r="N235" i="34"/>
  <c r="L470" i="34"/>
  <c r="M715" i="34"/>
  <c r="L423" i="34"/>
  <c r="L528" i="34"/>
  <c r="M57" i="34"/>
  <c r="L217" i="34"/>
  <c r="M146" i="34"/>
  <c r="N108" i="34"/>
  <c r="L8" i="34"/>
  <c r="L285" i="34"/>
  <c r="L35" i="34"/>
  <c r="N61" i="34"/>
  <c r="L538" i="34"/>
  <c r="M739" i="34"/>
  <c r="N481" i="34"/>
  <c r="L371" i="34"/>
  <c r="L289" i="34"/>
  <c r="N705" i="34"/>
  <c r="N706" i="34"/>
  <c r="N16" i="34"/>
  <c r="M405" i="34"/>
  <c r="L387" i="34"/>
  <c r="N740" i="34"/>
  <c r="M254" i="34"/>
  <c r="M83" i="34"/>
  <c r="L150" i="34"/>
  <c r="M71" i="34"/>
  <c r="L236" i="34"/>
  <c r="N329" i="34"/>
  <c r="N286" i="34"/>
  <c r="N249" i="34"/>
  <c r="N113" i="34"/>
  <c r="N390" i="34"/>
  <c r="M90" i="34"/>
  <c r="N51" i="34"/>
  <c r="N261" i="34"/>
  <c r="M223" i="34"/>
  <c r="N388" i="34"/>
  <c r="L420" i="34"/>
  <c r="M566" i="34"/>
  <c r="N12" i="34"/>
  <c r="L106" i="34"/>
  <c r="M105" i="34"/>
  <c r="N305" i="34"/>
  <c r="M599" i="34"/>
  <c r="L124" i="34"/>
  <c r="N663" i="34"/>
  <c r="M43" i="34"/>
  <c r="N543" i="34"/>
  <c r="N367" i="34"/>
  <c r="N505" i="34"/>
  <c r="M506" i="34"/>
  <c r="L392" i="34"/>
  <c r="L118" i="34"/>
  <c r="N8" i="34"/>
  <c r="L131" i="34"/>
  <c r="N347" i="34"/>
  <c r="L122" i="34"/>
  <c r="L560" i="34"/>
  <c r="L279" i="34"/>
  <c r="N377" i="34"/>
  <c r="N378" i="34"/>
  <c r="L330" i="34"/>
  <c r="N78" i="34"/>
  <c r="N406" i="34"/>
  <c r="L54" i="34"/>
  <c r="N106" i="34"/>
  <c r="N203" i="34"/>
  <c r="M229" i="34"/>
  <c r="M312" i="34"/>
  <c r="L71" i="34"/>
  <c r="L458" i="34"/>
  <c r="L159" i="34"/>
  <c r="L259" i="34"/>
  <c r="N455" i="34"/>
  <c r="M207" i="34"/>
  <c r="N170" i="34"/>
  <c r="M118" i="34"/>
  <c r="M313" i="34"/>
  <c r="M620" i="34"/>
  <c r="L457" i="34"/>
  <c r="N332" i="34"/>
  <c r="N375" i="34"/>
  <c r="N204" i="34"/>
  <c r="L192" i="34"/>
  <c r="N79" i="34"/>
  <c r="L468" i="34"/>
  <c r="L252" i="34"/>
  <c r="N675" i="34"/>
  <c r="M104" i="34"/>
  <c r="N173" i="34"/>
  <c r="L743" i="34"/>
  <c r="M664" i="34"/>
  <c r="N209" i="34"/>
  <c r="M65" i="34"/>
  <c r="M299" i="34"/>
  <c r="M740" i="34"/>
  <c r="L173" i="34"/>
  <c r="N632" i="34"/>
  <c r="L85" i="34"/>
  <c r="M69" i="34"/>
  <c r="M26" i="34"/>
  <c r="N87" i="34"/>
  <c r="M56" i="34"/>
  <c r="M501" i="34"/>
  <c r="L364" i="34"/>
  <c r="L324" i="34"/>
  <c r="L303" i="34"/>
  <c r="L521" i="34"/>
  <c r="M376" i="34"/>
  <c r="M224" i="34"/>
  <c r="L369" i="34"/>
  <c r="N502" i="34"/>
  <c r="N487" i="34"/>
  <c r="N707" i="34"/>
  <c r="L469" i="34"/>
  <c r="M352" i="34"/>
  <c r="L31" i="34"/>
  <c r="L11" i="34"/>
  <c r="M325" i="34"/>
  <c r="M418" i="34"/>
  <c r="N73" i="34"/>
  <c r="N299" i="34"/>
  <c r="M342" i="34"/>
  <c r="L660" i="34"/>
  <c r="L212" i="34"/>
  <c r="M598" i="34"/>
  <c r="L99" i="34"/>
  <c r="N734" i="34"/>
  <c r="M526" i="34"/>
  <c r="M704" i="34"/>
  <c r="L299" i="34"/>
  <c r="N154" i="34"/>
  <c r="M532" i="34"/>
  <c r="L295" i="34"/>
  <c r="N625" i="34"/>
  <c r="M72" i="34"/>
  <c r="L461" i="34"/>
  <c r="L636" i="34"/>
  <c r="N280" i="34"/>
  <c r="N40" i="34"/>
  <c r="N169" i="34"/>
  <c r="M491" i="34"/>
  <c r="L61" i="34"/>
  <c r="M183" i="34"/>
  <c r="L276" i="34"/>
  <c r="L454" i="34"/>
  <c r="L425" i="34"/>
  <c r="N515" i="34"/>
  <c r="L482" i="34"/>
  <c r="N551" i="34"/>
  <c r="M568" i="34"/>
  <c r="M471" i="34"/>
  <c r="L548" i="34"/>
  <c r="M273" i="34"/>
  <c r="L555" i="34"/>
  <c r="M274" i="34"/>
  <c r="M39" i="34"/>
  <c r="N507" i="34"/>
  <c r="L396" i="34"/>
  <c r="N418" i="34"/>
  <c r="M164" i="34"/>
  <c r="N368" i="34"/>
  <c r="N271" i="34"/>
  <c r="M15" i="34"/>
  <c r="L340" i="34"/>
  <c r="L240" i="34"/>
  <c r="M120" i="34"/>
  <c r="N563" i="34"/>
  <c r="L550" i="34"/>
  <c r="L117" i="34"/>
  <c r="M343" i="34"/>
  <c r="L220" i="34"/>
  <c r="M477" i="34"/>
  <c r="L271" i="34"/>
  <c r="N607" i="34"/>
  <c r="L631" i="34"/>
  <c r="N381" i="34"/>
  <c r="M239" i="34"/>
  <c r="M382" i="34"/>
  <c r="M455" i="34"/>
  <c r="M458" i="34"/>
  <c r="L613" i="34"/>
  <c r="M181" i="34"/>
  <c r="L742" i="34"/>
  <c r="M456" i="34"/>
  <c r="N131" i="34"/>
  <c r="M309" i="34"/>
  <c r="N27" i="34"/>
  <c r="M44" i="34"/>
  <c r="M361" i="34"/>
  <c r="M129" i="34"/>
  <c r="N613" i="34"/>
  <c r="M371" i="34"/>
  <c r="N463" i="34"/>
  <c r="M55" i="34"/>
  <c r="L307" i="34"/>
  <c r="M81" i="34"/>
  <c r="L352" i="34"/>
  <c r="M438" i="34"/>
  <c r="M723" i="34"/>
  <c r="M163" i="34"/>
  <c r="L278" i="34"/>
  <c r="N303" i="34"/>
  <c r="N339" i="34"/>
  <c r="L655" i="34"/>
  <c r="L72" i="34"/>
  <c r="L357" i="34"/>
  <c r="M527" i="34"/>
  <c r="N105" i="34"/>
  <c r="N95" i="34"/>
  <c r="M345" i="34"/>
  <c r="L626" i="34"/>
  <c r="L199" i="34"/>
  <c r="N243" i="34"/>
  <c r="M323" i="34"/>
  <c r="L207" i="34"/>
  <c r="L125" i="34"/>
  <c r="M437" i="34"/>
  <c r="L446" i="34"/>
  <c r="N14" i="34"/>
  <c r="N363" i="34"/>
  <c r="L292" i="34"/>
  <c r="M303" i="34"/>
  <c r="N409" i="34"/>
  <c r="L128" i="34"/>
  <c r="N337" i="34"/>
  <c r="M366" i="34"/>
  <c r="M92" i="34"/>
  <c r="N158" i="34"/>
  <c r="M17" i="34"/>
  <c r="M216" i="34"/>
  <c r="N97" i="34"/>
  <c r="L152" i="34"/>
  <c r="M454" i="34"/>
  <c r="L146" i="34"/>
  <c r="L198" i="34"/>
  <c r="N10" i="34"/>
  <c r="L120" i="34"/>
  <c r="N63" i="34"/>
  <c r="L226" i="34"/>
  <c r="N116" i="34"/>
  <c r="N301" i="34"/>
  <c r="L188" i="34"/>
  <c r="M280" i="34"/>
  <c r="N323" i="34"/>
  <c r="N376" i="34"/>
  <c r="L301" i="34"/>
  <c r="L201" i="34"/>
  <c r="L24" i="34"/>
  <c r="L313" i="34"/>
  <c r="L510" i="34"/>
  <c r="L315" i="34"/>
  <c r="M246" i="34"/>
  <c r="L350" i="34"/>
  <c r="M84" i="34"/>
  <c r="L434" i="34"/>
  <c r="M314" i="34"/>
  <c r="M339" i="34"/>
  <c r="L25" i="34"/>
  <c r="N89" i="34"/>
  <c r="M50" i="34"/>
  <c r="L15" i="34"/>
  <c r="N400" i="34"/>
  <c r="L389" i="34"/>
  <c r="L277" i="34"/>
  <c r="L171" i="34"/>
  <c r="N9" i="34"/>
  <c r="M116" i="34"/>
  <c r="M139" i="34"/>
  <c r="M80" i="34"/>
  <c r="L262" i="34"/>
  <c r="N379" i="34"/>
  <c r="L74" i="34"/>
  <c r="N75" i="34"/>
  <c r="L230" i="34"/>
  <c r="M728" i="34"/>
  <c r="L518" i="34"/>
  <c r="N102" i="34"/>
  <c r="M174" i="34"/>
  <c r="N142" i="34"/>
  <c r="N298" i="34"/>
  <c r="M232" i="34"/>
  <c r="M67" i="34"/>
  <c r="N109" i="34"/>
  <c r="N52" i="34"/>
  <c r="N393" i="34"/>
  <c r="N24" i="34"/>
  <c r="N41" i="34"/>
  <c r="N362" i="34"/>
  <c r="L46" i="34"/>
  <c r="M133" i="34"/>
  <c r="N617" i="34"/>
  <c r="M737" i="34"/>
  <c r="L143" i="34"/>
  <c r="L467" i="34"/>
  <c r="N570" i="34"/>
  <c r="L183" i="34"/>
  <c r="L47" i="34"/>
  <c r="M541" i="34"/>
  <c r="M258" i="34"/>
  <c r="L339" i="34"/>
  <c r="N220" i="34"/>
  <c r="M533" i="34"/>
  <c r="L663" i="34"/>
  <c r="N37" i="34"/>
  <c r="M23" i="34"/>
  <c r="L309" i="34"/>
  <c r="M64" i="34"/>
  <c r="M198" i="34"/>
  <c r="M82" i="34"/>
  <c r="N320" i="34"/>
  <c r="M126" i="34"/>
  <c r="M609" i="34"/>
  <c r="N237" i="34"/>
  <c r="N343" i="34"/>
  <c r="M203" i="34"/>
  <c r="L351" i="34"/>
  <c r="N94" i="34"/>
  <c r="M21" i="34"/>
  <c r="N344" i="34"/>
  <c r="L415" i="34"/>
  <c r="L258" i="34"/>
  <c r="M179" i="34"/>
  <c r="M298" i="34"/>
  <c r="N91" i="34"/>
  <c r="L361" i="34"/>
  <c r="M132" i="34"/>
  <c r="N736" i="34"/>
  <c r="L444" i="34"/>
  <c r="M225" i="34"/>
  <c r="M308" i="34"/>
  <c r="M529" i="34"/>
  <c r="L168" i="34"/>
  <c r="N440" i="34"/>
  <c r="N117" i="34"/>
  <c r="L349" i="34"/>
  <c r="N498" i="34"/>
  <c r="L678" i="34"/>
  <c r="N44" i="34"/>
  <c r="N342" i="34"/>
  <c r="M318" i="34"/>
  <c r="N435" i="34"/>
  <c r="M483" i="34"/>
  <c r="N466" i="34"/>
  <c r="M157" i="34"/>
  <c r="M219" i="34"/>
  <c r="N257" i="34"/>
  <c r="N256" i="34"/>
  <c r="M149" i="34"/>
  <c r="N594" i="34"/>
  <c r="L93" i="34"/>
  <c r="N483" i="34"/>
  <c r="M654" i="34"/>
  <c r="M202" i="34"/>
  <c r="M192" i="34"/>
  <c r="L311" i="34"/>
  <c r="L89" i="34"/>
  <c r="N713" i="34"/>
  <c r="N561" i="34"/>
  <c r="M417" i="34"/>
  <c r="L237" i="34"/>
  <c r="M349" i="34"/>
  <c r="L674" i="34"/>
  <c r="N330" i="34"/>
  <c r="M70" i="34"/>
  <c r="N179" i="34"/>
  <c r="N269" i="34"/>
  <c r="N192" i="34"/>
  <c r="L687" i="34"/>
  <c r="N508" i="34"/>
  <c r="M726" i="34"/>
  <c r="M52" i="34"/>
  <c r="L247" i="34"/>
  <c r="N93" i="34"/>
  <c r="N206" i="34"/>
  <c r="M35" i="34"/>
  <c r="N101" i="34"/>
  <c r="L157" i="34"/>
  <c r="L273" i="34"/>
  <c r="N242" i="34"/>
  <c r="L182" i="34"/>
  <c r="N177" i="34"/>
  <c r="M248" i="34"/>
  <c r="L382" i="34"/>
  <c r="L654" i="34"/>
  <c r="L553" i="34"/>
  <c r="N223" i="34"/>
  <c r="L725" i="34"/>
  <c r="N539" i="34"/>
  <c r="M429" i="34"/>
  <c r="N119" i="34"/>
  <c r="L471" i="34"/>
  <c r="N217" i="34"/>
  <c r="N593" i="34"/>
  <c r="L158" i="34"/>
  <c r="L739" i="34"/>
  <c r="L316" i="34"/>
  <c r="N42" i="34"/>
  <c r="N738" i="34"/>
  <c r="M180" i="34"/>
  <c r="N22" i="34"/>
  <c r="N441" i="34"/>
  <c r="L53" i="34"/>
  <c r="M111" i="34"/>
  <c r="L261" i="34"/>
  <c r="M283" i="34"/>
  <c r="L708" i="34"/>
  <c r="N244" i="34"/>
  <c r="L365" i="34"/>
  <c r="L734" i="34"/>
  <c r="N270" i="34"/>
  <c r="L571" i="34"/>
  <c r="M705" i="34"/>
  <c r="N83" i="34"/>
  <c r="M253" i="34"/>
  <c r="M374" i="34"/>
  <c r="L79" i="34"/>
  <c r="L73" i="34"/>
  <c r="L558" i="34"/>
  <c r="L505" i="34"/>
  <c r="N122" i="34"/>
  <c r="L264" i="34"/>
  <c r="L612" i="34"/>
  <c r="L21" i="34"/>
  <c r="N72" i="34"/>
  <c r="M554" i="34"/>
  <c r="N195" i="34"/>
  <c r="N20" i="34"/>
  <c r="N295" i="34"/>
  <c r="M112" i="34"/>
  <c r="M32" i="34"/>
  <c r="M422" i="34"/>
  <c r="M434" i="34"/>
  <c r="M141" i="34"/>
  <c r="L543" i="34"/>
  <c r="L572" i="34"/>
  <c r="M221" i="34"/>
  <c r="N287" i="34"/>
  <c r="L165" i="34"/>
  <c r="N310" i="34"/>
  <c r="N196" i="34"/>
  <c r="N443" i="34"/>
  <c r="M100" i="34"/>
  <c r="N13" i="34"/>
  <c r="L43" i="34"/>
  <c r="L460" i="34"/>
  <c r="N88" i="34"/>
  <c r="M96" i="34"/>
  <c r="L51" i="34"/>
  <c r="N143" i="34"/>
  <c r="N290" i="34"/>
  <c r="N31" i="34"/>
  <c r="N129" i="34"/>
  <c r="L492" i="34"/>
  <c r="L50" i="34"/>
  <c r="M399" i="34"/>
  <c r="M547" i="34"/>
  <c r="L711" i="34"/>
  <c r="N77" i="34"/>
  <c r="N422" i="34"/>
  <c r="M708" i="34"/>
  <c r="M607" i="34"/>
  <c r="N58" i="34"/>
  <c r="M269" i="34"/>
  <c r="N374" i="34"/>
  <c r="L465" i="34"/>
  <c r="L151" i="34"/>
  <c r="M551" i="34"/>
  <c r="N148" i="34"/>
  <c r="M242" i="34"/>
  <c r="L228" i="34"/>
  <c r="N96" i="34"/>
  <c r="N99" i="34"/>
  <c r="N227" i="34"/>
  <c r="M531" i="34"/>
  <c r="N136" i="34"/>
  <c r="M175" i="34"/>
  <c r="L81" i="34"/>
  <c r="L512" i="34"/>
  <c r="M344" i="34"/>
  <c r="L164" i="34"/>
  <c r="N174" i="34"/>
  <c r="N471" i="34"/>
  <c r="N697" i="34"/>
  <c r="N433" i="34"/>
  <c r="N29" i="34"/>
  <c r="L162" i="34"/>
  <c r="M663" i="34"/>
  <c r="L590" i="34"/>
  <c r="L97" i="34"/>
  <c r="L331" i="34"/>
  <c r="L545" i="34"/>
  <c r="M218" i="34"/>
  <c r="N166" i="34"/>
  <c r="M431" i="34"/>
  <c r="N153" i="34"/>
  <c r="L293" i="34"/>
  <c r="L429" i="34"/>
  <c r="L474" i="34"/>
  <c r="M389" i="34"/>
  <c r="L13" i="34"/>
  <c r="M46" i="34"/>
  <c r="M7" i="34"/>
  <c r="M33" i="34"/>
  <c r="M590" i="34"/>
  <c r="M276" i="34"/>
  <c r="N232" i="34"/>
  <c r="M173" i="34"/>
  <c r="M383" i="34"/>
  <c r="N62" i="34"/>
  <c r="M194" i="34"/>
  <c r="M363" i="34"/>
  <c r="L126" i="34"/>
  <c r="L347" i="34"/>
  <c r="N118" i="34"/>
  <c r="L208" i="34"/>
  <c r="N68" i="34"/>
  <c r="N250" i="34"/>
  <c r="N311" i="34"/>
  <c r="N224" i="34"/>
  <c r="M66" i="34"/>
  <c r="L77" i="34"/>
  <c r="M107" i="34"/>
  <c r="M130" i="34"/>
  <c r="M337" i="34"/>
  <c r="L114" i="34"/>
  <c r="M8" i="34"/>
  <c r="M135" i="34"/>
  <c r="M487" i="34"/>
  <c r="M368" i="34"/>
  <c r="N231" i="34"/>
  <c r="L265" i="34"/>
  <c r="N65" i="34"/>
  <c r="M423" i="34"/>
  <c r="M317" i="34"/>
  <c r="L121" i="34"/>
  <c r="L409" i="34"/>
  <c r="N49" i="34"/>
  <c r="M168" i="34"/>
  <c r="M359" i="34"/>
  <c r="N387" i="34"/>
  <c r="M560" i="34"/>
  <c r="L659" i="34"/>
  <c r="L70" i="34"/>
  <c r="N460" i="34"/>
</calcChain>
</file>

<file path=xl/sharedStrings.xml><?xml version="1.0" encoding="utf-8"?>
<sst xmlns="http://schemas.openxmlformats.org/spreadsheetml/2006/main" count="2895" uniqueCount="740">
  <si>
    <t>E050A</t>
  </si>
  <si>
    <t>Catch Basin Cleaning</t>
  </si>
  <si>
    <t>E.30</t>
  </si>
  <si>
    <t xml:space="preserve">CW 3235-R9  </t>
  </si>
  <si>
    <t>100 mm Sidewalk</t>
  </si>
  <si>
    <t>CW 2130-R12</t>
  </si>
  <si>
    <t>F.20</t>
  </si>
  <si>
    <t>F028</t>
  </si>
  <si>
    <t>Adjustment of Traffic Signal Service Box Frames</t>
  </si>
  <si>
    <t>C052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</si>
  <si>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</si>
  <si>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</si>
  <si>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</si>
  <si>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</si>
  <si>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</si>
  <si>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</si>
  <si>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</si>
  <si>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</si>
  <si>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</si>
  <si>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</si>
  <si>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</si>
  <si>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</si>
  <si>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</si>
  <si>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</si>
  <si>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</si>
  <si>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</si>
  <si>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</si>
  <si>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</si>
  <si>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E012</t>
  </si>
  <si>
    <t>E013</t>
  </si>
  <si>
    <t>E014</t>
  </si>
  <si>
    <t>E016</t>
  </si>
  <si>
    <t>E017</t>
  </si>
  <si>
    <t>E020</t>
  </si>
  <si>
    <t>E023</t>
  </si>
  <si>
    <t>E024</t>
  </si>
  <si>
    <t>E025</t>
  </si>
  <si>
    <t>E028</t>
  </si>
  <si>
    <t>E029</t>
  </si>
  <si>
    <t>E034</t>
  </si>
  <si>
    <t>E035</t>
  </si>
  <si>
    <t>E036</t>
  </si>
  <si>
    <t>E037</t>
  </si>
  <si>
    <t>E038</t>
  </si>
  <si>
    <t>E041</t>
  </si>
  <si>
    <t>E042</t>
  </si>
  <si>
    <t>E043</t>
  </si>
  <si>
    <t>F015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</si>
  <si>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</si>
  <si>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</si>
  <si>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</si>
  <si>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</si>
  <si>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</si>
  <si>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</si>
  <si>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</si>
  <si>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</si>
  <si>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</si>
  <si>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</si>
  <si>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</si>
  <si>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</si>
  <si>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</si>
  <si>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</si>
  <si>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</si>
  <si>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</si>
  <si>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</si>
  <si>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</si>
  <si>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</si>
  <si>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</si>
  <si>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</si>
  <si>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</si>
  <si>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</si>
  <si>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</si>
  <si>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</si>
  <si>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</si>
  <si>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</si>
  <si>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</si>
  <si>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</si>
  <si>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</si>
  <si>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</si>
  <si>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</si>
  <si>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</si>
  <si>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</si>
  <si>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</si>
  <si>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</si>
  <si>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</si>
  <si>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</si>
  <si>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</si>
  <si>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</si>
  <si>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</si>
  <si>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</si>
  <si>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</si>
  <si>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</si>
  <si>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</si>
  <si>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</si>
  <si>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</si>
  <si>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</si>
  <si>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</si>
  <si>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</si>
  <si>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</si>
  <si>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</si>
  <si>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</si>
  <si>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</si>
  <si>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</si>
  <si>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</si>
  <si>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</si>
  <si>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</si>
  <si>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</si>
  <si>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</si>
  <si>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</si>
  <si>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</si>
  <si>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</si>
  <si>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</si>
  <si>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</si>
  <si>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</si>
  <si>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</si>
  <si>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</si>
  <si>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</si>
  <si>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</si>
  <si>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</si>
  <si>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</si>
  <si>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</si>
  <si>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</si>
  <si>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</si>
  <si>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</si>
  <si>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</si>
  <si>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</si>
  <si>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</si>
  <si>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</si>
  <si>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</si>
  <si>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</si>
  <si>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</si>
  <si>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</si>
  <si>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</si>
  <si>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</si>
  <si>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</si>
  <si>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</si>
  <si>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</si>
  <si>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</si>
  <si>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</si>
  <si>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</si>
  <si>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</si>
  <si>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</si>
  <si>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</si>
  <si>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C015</t>
  </si>
  <si>
    <t>E003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</si>
  <si>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</si>
  <si>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</si>
  <si>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</si>
  <si>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</si>
  <si>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</si>
  <si>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</si>
  <si>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</si>
  <si>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</si>
  <si>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</si>
  <si>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</si>
  <si>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</si>
  <si>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</si>
  <si>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</si>
  <si>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</si>
  <si>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</si>
  <si>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</si>
  <si>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</si>
  <si>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</si>
  <si>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</si>
  <si>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</si>
  <si>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</si>
  <si>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</si>
  <si>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</si>
  <si>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</si>
  <si>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</si>
  <si>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</si>
  <si>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</si>
  <si>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</si>
  <si>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</si>
  <si>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</si>
  <si>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</si>
  <si>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</si>
  <si>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</si>
  <si>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</si>
  <si>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</si>
  <si>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</si>
  <si>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</si>
  <si>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</si>
  <si>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</si>
  <si>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</si>
  <si>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Installation </t>
  </si>
  <si>
    <t xml:space="preserve">Miscellaneous Concrete Slab Renewal </t>
  </si>
  <si>
    <t>SD-226A</t>
  </si>
  <si>
    <t>Concrete Curb Removal</t>
  </si>
  <si>
    <t>Concrete Curb Installation</t>
  </si>
  <si>
    <t>SD-228B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</si>
  <si>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</si>
  <si>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</si>
  <si>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</si>
  <si>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</si>
  <si>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</si>
  <si>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</si>
  <si>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</si>
  <si>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</si>
  <si>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</si>
  <si>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</si>
  <si>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</si>
  <si>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</si>
  <si>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</si>
  <si>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</si>
  <si>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</si>
  <si>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</si>
  <si>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</si>
  <si>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</si>
  <si>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</si>
  <si>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</si>
  <si>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</si>
  <si>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SD-228A</t>
  </si>
  <si>
    <t>SD-205</t>
  </si>
  <si>
    <t>SD-203B</t>
  </si>
  <si>
    <t>Imported  Fill Material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</si>
  <si>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</si>
  <si>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</si>
  <si>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</si>
  <si>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</si>
  <si>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</si>
  <si>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</si>
  <si>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Sewer Service Risers</t>
  </si>
  <si>
    <t>Connecting to Existing Catch Basin</t>
  </si>
  <si>
    <t xml:space="preserve">Connecting to Existing Sewer </t>
  </si>
  <si>
    <t>Removal of Existing Catch Pit</t>
  </si>
  <si>
    <t>E.21</t>
  </si>
  <si>
    <t>E.22</t>
  </si>
  <si>
    <t>E047</t>
  </si>
  <si>
    <t>E.23</t>
  </si>
  <si>
    <t>E048</t>
  </si>
  <si>
    <t>A003</t>
  </si>
  <si>
    <t>B002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</si>
  <si>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</si>
  <si>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</si>
  <si>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</si>
  <si>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</si>
  <si>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</si>
  <si>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</si>
  <si>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</si>
  <si>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</si>
  <si>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</si>
  <si>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</si>
  <si>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</si>
  <si>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</si>
  <si>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</si>
  <si>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</si>
  <si>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</si>
  <si>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</si>
  <si>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</si>
  <si>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</si>
  <si>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</si>
  <si>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</si>
  <si>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</si>
  <si>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</si>
  <si>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</si>
  <si>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</si>
  <si>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</si>
  <si>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</si>
  <si>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</si>
  <si>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D006</t>
  </si>
  <si>
    <t>E.25</t>
  </si>
  <si>
    <t>B206</t>
  </si>
  <si>
    <t>Slab Replacement - Early Opening (72 hour)</t>
  </si>
  <si>
    <t>SD-203A</t>
  </si>
  <si>
    <t>E13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</si>
  <si>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</si>
  <si>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</si>
  <si>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</si>
  <si>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</si>
  <si>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</si>
  <si>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</si>
  <si>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</si>
  <si>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</si>
  <si>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</si>
  <si>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</si>
  <si>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</si>
  <si>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</si>
  <si>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</si>
  <si>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</si>
  <si>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</si>
  <si>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</si>
  <si>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</si>
  <si>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</si>
  <si>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</si>
  <si>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</si>
  <si>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</si>
  <si>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</si>
  <si>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</si>
  <si>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</si>
  <si>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</si>
  <si>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</si>
  <si>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</si>
  <si>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</si>
  <si>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</si>
  <si>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</si>
  <si>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Relocation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</si>
  <si>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</si>
  <si>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</si>
  <si>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</si>
  <si>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</si>
  <si>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</si>
  <si>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</si>
  <si>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</si>
  <si>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</si>
  <si>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SD-205,
SD-206A</t>
  </si>
  <si>
    <t>Less than 3 m</t>
  </si>
  <si>
    <t>3 m to 30 m</t>
  </si>
  <si>
    <t xml:space="preserve"> Greater than 30 m</t>
  </si>
  <si>
    <t>Greater than 30 m</t>
  </si>
  <si>
    <t>SD-229C,D</t>
  </si>
  <si>
    <t>Type IA</t>
  </si>
  <si>
    <t>SD-015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</si>
  <si>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</si>
  <si>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</si>
  <si>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</si>
  <si>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</si>
  <si>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</si>
  <si>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</si>
  <si>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</si>
  <si>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</si>
  <si>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</si>
  <si>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B074-72</t>
  </si>
  <si>
    <t>B077-72</t>
  </si>
  <si>
    <t>B091-72</t>
  </si>
  <si>
    <t>B093-72</t>
  </si>
  <si>
    <t>B100r</t>
  </si>
  <si>
    <t>B104r</t>
  </si>
  <si>
    <t>B107i</t>
  </si>
  <si>
    <t>B114rl</t>
  </si>
  <si>
    <t>B118rl</t>
  </si>
  <si>
    <t>B119rl</t>
  </si>
  <si>
    <t>B120rl</t>
  </si>
  <si>
    <t>B121rl</t>
  </si>
  <si>
    <t>B123rl</t>
  </si>
  <si>
    <t>B126r</t>
  </si>
  <si>
    <t>B128r</t>
  </si>
  <si>
    <t>B132r</t>
  </si>
  <si>
    <t>B135i</t>
  </si>
  <si>
    <t>B136i</t>
  </si>
  <si>
    <t>B137i</t>
  </si>
  <si>
    <t>B154rl</t>
  </si>
  <si>
    <t>B155rl</t>
  </si>
  <si>
    <t>B159rl</t>
  </si>
  <si>
    <t>G.3</t>
  </si>
  <si>
    <t>B219</t>
  </si>
  <si>
    <t>B.30</t>
  </si>
  <si>
    <t>51 mm</t>
  </si>
  <si>
    <t xml:space="preserve"> width &lt; 600 mm</t>
  </si>
  <si>
    <t xml:space="preserve"> width &gt; or = 600 mm</t>
  </si>
  <si>
    <t xml:space="preserve">150 mm </t>
  </si>
  <si>
    <t>B121rlA</t>
  </si>
  <si>
    <t>B121rlB</t>
  </si>
  <si>
    <t>B121rlC</t>
  </si>
  <si>
    <t>Detectable Warning Surface Tiles</t>
  </si>
  <si>
    <t>B111i</t>
  </si>
  <si>
    <t xml:space="preserve">CW 3240-R10 </t>
  </si>
  <si>
    <t xml:space="preserve">CW 3230-R8
</t>
  </si>
  <si>
    <t>E.31</t>
  </si>
  <si>
    <t>E.32</t>
  </si>
  <si>
    <t>E.33</t>
  </si>
  <si>
    <t>B150iA</t>
  </si>
  <si>
    <t>B184rlA</t>
  </si>
  <si>
    <t>B185rlB</t>
  </si>
  <si>
    <t>B185rlC</t>
  </si>
  <si>
    <t xml:space="preserve">CW 3450-R6 </t>
  </si>
  <si>
    <t>CW 3326-R3</t>
  </si>
  <si>
    <t>E.34</t>
  </si>
  <si>
    <t>A.29</t>
  </si>
  <si>
    <t>Barrier Integral</t>
  </si>
  <si>
    <t>Barrier Separate</t>
  </si>
  <si>
    <t>Splash Strip Separate</t>
  </si>
  <si>
    <t>SD-024, 1800 mm deep</t>
  </si>
  <si>
    <t>250 mm Drainage Connection Pipe</t>
  </si>
  <si>
    <t>F.14</t>
  </si>
  <si>
    <t>E.35</t>
  </si>
  <si>
    <t>E022A</t>
  </si>
  <si>
    <t>1 - 50 mm Depth (Asphalt)</t>
  </si>
  <si>
    <t xml:space="preserve">250 mm </t>
  </si>
  <si>
    <t>E004A</t>
  </si>
  <si>
    <t>E017G</t>
  </si>
  <si>
    <t>E017H</t>
  </si>
  <si>
    <t>E017I</t>
  </si>
  <si>
    <t>E017J</t>
  </si>
  <si>
    <t>E020G</t>
  </si>
  <si>
    <t>E020H</t>
  </si>
  <si>
    <t>E020I</t>
  </si>
  <si>
    <t>E020J</t>
  </si>
  <si>
    <t>E022E</t>
  </si>
  <si>
    <t>E022F</t>
  </si>
  <si>
    <t>E022G</t>
  </si>
  <si>
    <t>E017K</t>
  </si>
  <si>
    <t>E017L</t>
  </si>
  <si>
    <t>E041A</t>
  </si>
  <si>
    <t>Frames &amp; Covers</t>
  </si>
  <si>
    <t>CW 3210-R8</t>
  </si>
  <si>
    <t>Adjustment of Manholes/Catch Basins Frames</t>
  </si>
  <si>
    <t>Adjustment of Curb and Gutter Frames</t>
  </si>
  <si>
    <t>CW 2140-R4</t>
  </si>
  <si>
    <t>SD-223A
SD-203B</t>
  </si>
  <si>
    <t>A005A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</si>
  <si>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</si>
  <si>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</si>
  <si>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</si>
  <si>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</si>
  <si>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</si>
  <si>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</si>
  <si>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</si>
  <si>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</si>
  <si>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</si>
  <si>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</si>
  <si>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</si>
  <si>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</si>
  <si>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</si>
  <si>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</si>
  <si>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B127rA</t>
  </si>
  <si>
    <t>B127rB</t>
  </si>
  <si>
    <t>B134rB</t>
  </si>
  <si>
    <t>B136iA</t>
  </si>
  <si>
    <t>B139iA</t>
  </si>
  <si>
    <t>B167rlA</t>
  </si>
  <si>
    <t>CW 3410-R12</t>
  </si>
  <si>
    <t>C029-72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</si>
  <si>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</si>
  <si>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</si>
  <si>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</si>
  <si>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</si>
  <si>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</si>
  <si>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</si>
  <si>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</si>
  <si>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</si>
  <si>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</si>
  <si>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</si>
  <si>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</si>
  <si>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</si>
  <si>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</si>
  <si>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150 mm Type 4 Concrete Pavement for Early Opening 72 Hour (Reinforced)</t>
  </si>
  <si>
    <t>Type A</t>
  </si>
  <si>
    <t>Supply and Install Pavement Repair Fabric</t>
  </si>
  <si>
    <t>(SEE B9)</t>
  </si>
  <si>
    <t>UNIT PRICES</t>
  </si>
  <si>
    <t>SPEC.</t>
  </si>
  <si>
    <t>APPROX.</t>
  </si>
  <si>
    <t>REF.</t>
  </si>
  <si>
    <t>QUANTITY</t>
  </si>
  <si>
    <t>REHABILITATION:  BERRY STREET FROM PORTAGE AVENUE TO NESS AVENUE</t>
  </si>
  <si>
    <t>Base Course Material - Granular C</t>
  </si>
  <si>
    <t>A.6</t>
  </si>
  <si>
    <t>ROADWORKS - REMOVALS/RENEWALS</t>
  </si>
  <si>
    <t>A.8</t>
  </si>
  <si>
    <t xml:space="preserve">CW 3230-R8, E17
</t>
  </si>
  <si>
    <t>150 mm Type 1 Concrete Pavement (Reinforced)</t>
  </si>
  <si>
    <t>A.10</t>
  </si>
  <si>
    <t>150 mm Type 1 Concrete Pavement (Type A)</t>
  </si>
  <si>
    <t>150 mm Type 1 Concrete Pavement (Type B)</t>
  </si>
  <si>
    <t>150 mm Type 1 Concrete Pavement (Type D)</t>
  </si>
  <si>
    <t>150 mm Type 4 Concrete Pavement (Reinforced)</t>
  </si>
  <si>
    <t>150 mm Type 4 Concrete Pavement (Type B)</t>
  </si>
  <si>
    <t>CW 3235-R9, E17</t>
  </si>
  <si>
    <t>Type 2 Concrete 100 mm Sidewalk</t>
  </si>
  <si>
    <t>Type 2 Concrete 150 mm Reinforced Sidewalk</t>
  </si>
  <si>
    <t>A.21</t>
  </si>
  <si>
    <t>Concrete Barrier Separate</t>
  </si>
  <si>
    <t>Modified Barrier (Integral)</t>
  </si>
  <si>
    <t>CW 3240-R10, E17</t>
  </si>
  <si>
    <t>Type 2 Concrete Barrier (75 mm reveal ht, Dowelled)</t>
  </si>
  <si>
    <t>Type 2 Concrete Modified Barrier (150 mm reveal ht, Dowelled)</t>
  </si>
  <si>
    <t>Type 2 Concrete Curb Ramp (8-12 mm reveal ht, Monolithic)</t>
  </si>
  <si>
    <t>Type 2 Concrete Barrier (75 mm reveal ht, Separate)</t>
  </si>
  <si>
    <t>Asphalt Pathway</t>
  </si>
  <si>
    <t>A.28</t>
  </si>
  <si>
    <t>ROADWORKS - NEW CONSTRUCTION</t>
  </si>
  <si>
    <t>A.30</t>
  </si>
  <si>
    <t>A.31</t>
  </si>
  <si>
    <t>A.32</t>
  </si>
  <si>
    <t>250 mm, PVC</t>
  </si>
  <si>
    <t>Trenchless Installation, Class B Type Sand Bedding, Class 3 Backfill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</si>
  <si>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</si>
  <si>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</si>
  <si>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</si>
  <si>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</si>
  <si>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</si>
  <si>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</si>
  <si>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</si>
  <si>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</si>
  <si>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</si>
  <si>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</si>
  <si>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</si>
  <si>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</si>
  <si>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</si>
  <si>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</si>
  <si>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</si>
  <si>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</si>
  <si>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CW 3510-R10</t>
  </si>
  <si>
    <t>Subtotal:</t>
  </si>
  <si>
    <t>REHABILITATION:  BERRY STREET FROM NESS AVENUE TO SILVER AVENUE</t>
  </si>
  <si>
    <t xml:space="preserve">CW 3235-R9, E17  </t>
  </si>
  <si>
    <t xml:space="preserve">CW 3240-R10, E17 </t>
  </si>
  <si>
    <t>Type 2 Concrete Barrier (75 mm reveal ht, Dowelled) Slip Form Paving</t>
  </si>
  <si>
    <t>CW 3310-R17, E17</t>
  </si>
  <si>
    <t>Construction of 150 mm Type 1 Concrete Pavement (Reinforced)</t>
  </si>
  <si>
    <t>Construction of Monolithic Type 2 Concrete Median Slabs</t>
  </si>
  <si>
    <t>Construction of Monolithic Type 2 Concrete Bull-noses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</si>
  <si>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</si>
  <si>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</si>
  <si>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</si>
  <si>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</si>
  <si>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</si>
  <si>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</si>
  <si>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</si>
  <si>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</si>
  <si>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</si>
  <si>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</si>
  <si>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</si>
  <si>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</si>
  <si>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</si>
  <si>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</si>
  <si>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REHABILITATION:  BERRY STREET FROM SILVER AVENUE TO ST. MATTHEWS AVENUE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</si>
  <si>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</si>
  <si>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</si>
  <si>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</si>
  <si>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</si>
  <si>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</si>
  <si>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</si>
  <si>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</si>
  <si>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</si>
  <si>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</si>
  <si>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</si>
  <si>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Type 2 Concrete Barrier (75 mm reveal ht, Dowelled) Slip Form paving</t>
  </si>
  <si>
    <t>C.23</t>
  </si>
  <si>
    <t>C.24</t>
  </si>
  <si>
    <t>C.25</t>
  </si>
  <si>
    <t>C.26</t>
  </si>
  <si>
    <t>C.27</t>
  </si>
  <si>
    <t>C.28</t>
  </si>
  <si>
    <t>C.29</t>
  </si>
  <si>
    <t>C.30</t>
  </si>
  <si>
    <t>In a Trench, Class B Sand Bedding, Class 3 Backfill</t>
  </si>
  <si>
    <t>C.31</t>
  </si>
  <si>
    <t>C.32</t>
  </si>
  <si>
    <t>C.33</t>
  </si>
  <si>
    <t>250 mm (Type PVC) Connecting Pipe</t>
  </si>
  <si>
    <t>Connecting to 300 mm  (Type Concrete Combined ) Sewer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</si>
  <si>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</si>
  <si>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</si>
  <si>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</si>
  <si>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</si>
  <si>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</si>
  <si>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</si>
  <si>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</si>
  <si>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</si>
  <si>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</si>
  <si>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</si>
  <si>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</si>
  <si>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REHABILITATION:  BERRY STREET FROM ST. MATTHEWS AVENUE TO ELLICE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</si>
  <si>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</si>
  <si>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</si>
  <si>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</si>
  <si>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</si>
  <si>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</si>
  <si>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</si>
  <si>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</si>
  <si>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</si>
  <si>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</si>
  <si>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150 mm Type 4  Concrete Pavement (Type B)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</si>
  <si>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</si>
  <si>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</si>
  <si>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</si>
  <si>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</si>
  <si>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</si>
  <si>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</si>
  <si>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</si>
  <si>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</si>
  <si>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</si>
  <si>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</si>
  <si>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Type 2 Concrete Barrier (150 mm reveal ht, Dowelled)</t>
  </si>
  <si>
    <t>D.24</t>
  </si>
  <si>
    <t>Type 2 Concrete Splash Strip (150 mm reveal ht, Monolithic Barrier Curb,  750 mm width)</t>
  </si>
  <si>
    <t>Type 2 Concrete Splash Strip (150 mm reveal ht, Monolithic Modified Barrier Curb,  750 mm width)</t>
  </si>
  <si>
    <t>D.25</t>
  </si>
  <si>
    <t>D.26</t>
  </si>
  <si>
    <t>D.27</t>
  </si>
  <si>
    <t>D.28</t>
  </si>
  <si>
    <t>D.29</t>
  </si>
  <si>
    <t>Construction of 150 mm Type 2 Concrete Pavement (Reinforced)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</si>
  <si>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</si>
  <si>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</si>
  <si>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</si>
  <si>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</si>
  <si>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</si>
  <si>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</si>
  <si>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</si>
  <si>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</si>
  <si>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</si>
  <si>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</si>
  <si>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Connecting to 300 mm  (Type Concrete Combined) Sewer</t>
  </si>
  <si>
    <t>Connecting to 600 mm  (Type Concrete Combined) Sewer</t>
  </si>
  <si>
    <t>D.40</t>
  </si>
  <si>
    <t>D.41</t>
  </si>
  <si>
    <t>D.42</t>
  </si>
  <si>
    <t>D.43</t>
  </si>
  <si>
    <t>D.44</t>
  </si>
  <si>
    <t>D.45</t>
  </si>
  <si>
    <t>D.46</t>
  </si>
  <si>
    <t>D.47</t>
  </si>
  <si>
    <t>D.48</t>
  </si>
  <si>
    <t>REHABILITATION:  PARKVIEW STREET FROM PORTAGE AVENUE TO ASSINIBOINE AVENUE</t>
  </si>
  <si>
    <t>150 mm Type 2 Concrete Pavement (Reinforced)</t>
  </si>
  <si>
    <t>150 mm Type 2 Concrete Pavement (Type A)</t>
  </si>
  <si>
    <t>150 mm Type 2 Concrete Pavement (Type C)</t>
  </si>
  <si>
    <t>150 mm Type 2 Concrete Pavement (Type D)</t>
  </si>
  <si>
    <t>150 mm Type 4 Concrete Pavement (Type D)</t>
  </si>
  <si>
    <t>100 mm Type 2 Concrete Sidewalk</t>
  </si>
  <si>
    <t>150 mm Type 2 Concrete Reinforced Sidewalk</t>
  </si>
  <si>
    <t>Type 2 Concrete Monolithic Curb and Sidewalk</t>
  </si>
  <si>
    <t>Type 2 Concrete Barrier (100 mm reveal ht, Separate)</t>
  </si>
  <si>
    <t>Type 2 Concrete Barrier (100 mm reveal ht, Dowelled)</t>
  </si>
  <si>
    <t>Connecting to 525 mm  Concrete Combined Sewer</t>
  </si>
  <si>
    <t>E.36</t>
  </si>
  <si>
    <t>E.37</t>
  </si>
  <si>
    <t>E.38</t>
  </si>
  <si>
    <t>E.39</t>
  </si>
  <si>
    <t>E.40</t>
  </si>
  <si>
    <t>WATER AND WASTE WORK</t>
  </si>
  <si>
    <t>BERRY - MANHOLE REPAIR (MH20008239)</t>
  </si>
  <si>
    <t>Manhole Inspection (following repair)</t>
  </si>
  <si>
    <t>CW 2145-R5</t>
  </si>
  <si>
    <t>Manhole Inspection</t>
  </si>
  <si>
    <t>BERRY - MANHOLE REPAIR (MH20007556)</t>
  </si>
  <si>
    <t>BERRY - MANHOLE REPAIR (MH20007609)</t>
  </si>
  <si>
    <t>BERRY - MANHOLE REPAIR (MH20007745)</t>
  </si>
  <si>
    <t>BERRY - MANHOLE REPAIR (MH20007744)</t>
  </si>
  <si>
    <t>BERRY - MANHOLE REPAIR (MH20007743)</t>
  </si>
  <si>
    <t>BERRY - MANHOLE REPAIR (MH20007119)</t>
  </si>
  <si>
    <t>Miscellaneous Repair</t>
  </si>
  <si>
    <t>Trim Projecting Connection Pipe</t>
  </si>
  <si>
    <t>Grout Repair</t>
  </si>
  <si>
    <t>Pipe Connection Repair</t>
  </si>
  <si>
    <t>BERRY - MANHOLE REPAIR (MH20007105)</t>
  </si>
  <si>
    <t>Benching Repair</t>
  </si>
  <si>
    <t>Wall Repair</t>
  </si>
  <si>
    <t>BERRY - MANHOLE REPAIR (MH70052984)</t>
  </si>
  <si>
    <t>F.19</t>
  </si>
  <si>
    <t>BERRY - MANHOLE REPAIR (MH20007045)</t>
  </si>
  <si>
    <t>F.21</t>
  </si>
  <si>
    <t>BERRY - SEWER REPAIR (MA20008937)</t>
  </si>
  <si>
    <t>F.22</t>
  </si>
  <si>
    <t>300 mm, CS</t>
  </si>
  <si>
    <t>Class 3 Backfill</t>
  </si>
  <si>
    <t>F.23</t>
  </si>
  <si>
    <t>Sewer Inspection (following repair)</t>
  </si>
  <si>
    <t>CW2145-R5</t>
  </si>
  <si>
    <t>BERRY - SEWER REPAIR (MA20008353)</t>
  </si>
  <si>
    <t>F.24</t>
  </si>
  <si>
    <t>225 mm, CS</t>
  </si>
  <si>
    <t>F.25</t>
  </si>
  <si>
    <t>F.26</t>
  </si>
  <si>
    <t>BERRY - SEWER REPAIR (MA20007697)</t>
  </si>
  <si>
    <t>F.27</t>
  </si>
  <si>
    <t>450 mm, CS</t>
  </si>
  <si>
    <t>F.28</t>
  </si>
  <si>
    <t>PARKVIEW - MANHOLE REPAIR (MH20008102)</t>
  </si>
  <si>
    <t>F.29</t>
  </si>
  <si>
    <t>F.30</t>
  </si>
  <si>
    <t>F.31</t>
  </si>
  <si>
    <t>PARKVIEW - MANHOLE REPAIR (MH20008101)</t>
  </si>
  <si>
    <t>F.32</t>
  </si>
  <si>
    <t>F.33</t>
  </si>
  <si>
    <t>F.34</t>
  </si>
  <si>
    <t>PARKVIEW - MANHOLE REPLACEMENT (MH20008164)</t>
  </si>
  <si>
    <t>F.35</t>
  </si>
  <si>
    <t>Replace Existing Flush Tank With Manhole</t>
  </si>
  <si>
    <t>Pre-cast Concrete Base and Risers</t>
  </si>
  <si>
    <t>F.36</t>
  </si>
  <si>
    <t>Manhole Inspection (following replacement)</t>
  </si>
  <si>
    <t>PARKVIEW - SEWER REPAIR (MA20008789)</t>
  </si>
  <si>
    <t>F.37</t>
  </si>
  <si>
    <t>F.38</t>
  </si>
  <si>
    <t>F.39</t>
  </si>
  <si>
    <t>F.40</t>
  </si>
  <si>
    <t>PARKVIEW - SEWER REPAIR (MA20008790)</t>
  </si>
  <si>
    <t>F.41</t>
  </si>
  <si>
    <t>F.42</t>
  </si>
  <si>
    <t>F.43</t>
  </si>
  <si>
    <t>PARKVIEW - SEWER REPAIR (MA20008791)</t>
  </si>
  <si>
    <t>F.44</t>
  </si>
  <si>
    <t>375 mm, CS</t>
  </si>
  <si>
    <t>F.45</t>
  </si>
  <si>
    <t>F.46</t>
  </si>
  <si>
    <t>F.47</t>
  </si>
  <si>
    <t>PART 2      MANITOBA HYDRO/PROVINCIALLY FUNDED WORK
                 (See B10.6, B18.2.1, B19.6, D2.1, D14.2-3, D15.4)</t>
  </si>
  <si>
    <t xml:space="preserve">MANITOBA HYDRO FUNDED WORK </t>
  </si>
  <si>
    <t>(See B9.6, B17.2.1, B18.5, D3.1, D3.3-5, D13.2-3, D13.4, D14.4)</t>
  </si>
  <si>
    <t>NEW STREET LIGHT INSTALLATION</t>
  </si>
  <si>
    <t>BERRY STREET</t>
  </si>
  <si>
    <t xml:space="preserve">Removal of 25'/35' street light pole and precast, poured in place concrete, steel power installed base or direct buried including davit arm, luminaire and appurtenances  </t>
  </si>
  <si>
    <t>E16</t>
  </si>
  <si>
    <t>Installation of 50 mm conduit(s) by boring method complete with cable insertion (#4 AL C/N or 1/0 AL Triplex).</t>
  </si>
  <si>
    <t>lin.m</t>
  </si>
  <si>
    <t xml:space="preserve">Installation of 25'/35' pole, davit arm and precast concrete base including luminaire and appurtenances. </t>
  </si>
  <si>
    <t>G.4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</si>
  <si>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</si>
  <si>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G.5</t>
  </si>
  <si>
    <t>Install lower 3 m of Cable Guard, ground lug, cable up pole, and first 3 m section of ground rod per Standard CD 315-5.</t>
  </si>
  <si>
    <t>G.6</t>
  </si>
  <si>
    <t>Installation and connection of externally-mounted relay and PEC per Standards CD 315-12 and CD 315-13.</t>
  </si>
  <si>
    <t>G.7</t>
  </si>
  <si>
    <t>Terminate 2/C #12 copper conductor to street light cables per Standard CD310-4, CD310-9 or CD310-10.</t>
  </si>
  <si>
    <t>set</t>
  </si>
  <si>
    <t>G.8</t>
  </si>
  <si>
    <t xml:space="preserve">Splicing #4 Al C/N or 2 single conductor street light cables. </t>
  </si>
  <si>
    <t>G.11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</si>
  <si>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</si>
  <si>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</si>
  <si>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</si>
  <si>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</si>
  <si>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MOBILIZATION /DEMOLIBIZATION</t>
  </si>
  <si>
    <t>Mobilization/Demobilization</t>
  </si>
  <si>
    <t>E3</t>
  </si>
  <si>
    <t>L. sum</t>
  </si>
  <si>
    <t>SUMMARY</t>
  </si>
  <si>
    <t xml:space="preserve"> (total price) PART 1</t>
  </si>
  <si>
    <t>PART 2      MANITOBA HYDRO/PROVINCIALLY FUNDED WORK
          (See B9.6, B17.2.1, B18.5, D3.1, D3.3-5, D13.2-3, D13.4, D14.4)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</si>
  <si>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</si>
  <si>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</si>
  <si>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MOBILIZATION /DEMOBILIZATION</t>
  </si>
  <si>
    <t>B155rl1</t>
  </si>
  <si>
    <t>B155rl2</t>
  </si>
  <si>
    <t>B155rl3</t>
  </si>
  <si>
    <t>B159rl1</t>
  </si>
  <si>
    <t>B159rl2</t>
  </si>
  <si>
    <t>B159rl3</t>
  </si>
  <si>
    <t>G.9</t>
  </si>
  <si>
    <t>G.10</t>
  </si>
  <si>
    <t>BERRY - SEWER REPAIR (MA20008224)</t>
  </si>
  <si>
    <t>F.48</t>
  </si>
  <si>
    <t>F.49</t>
  </si>
  <si>
    <t>F.50</t>
  </si>
  <si>
    <t>F.51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</si>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</sst>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&quot;$&quot;#,##0.00;\-&quot;$&quot;#,##0.00"/>
  </numFmts>
  <fonts count="51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9" fillId="23" borderId="0"/>
    <xf numFmtId="0" fontId="40" fillId="0" borderId="0"/>
    <xf numFmtId="0" fontId="14" fillId="0" borderId="0"/>
    <xf numFmtId="0" fontId="12" fillId="23" borderId="0"/>
  </cellStyleXfs>
  <cellXfs count="317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6" fillId="0" borderId="0" xfId="0" applyFont="1" applyAlignment="1" applyProtection="1">
      <alignment vertical="center"/>
    </xf>
    <xf numFmtId="0" fontId="35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176" fontId="12" fillId="27" borderId="1" xfId="53" applyNumberFormat="1" applyFont="1" applyFill="1" applyBorder="1" applyAlignment="1" applyProtection="1">
      <alignment vertical="top"/>
      <protection locked="0"/>
    </xf>
    <xf numFmtId="7" fontId="41" fillId="23" borderId="0" xfId="70" applyNumberFormat="1" applyFont="1" applyAlignment="1">
      <alignment horizontal="centerContinuous" vertical="center"/>
    </xf>
    <xf numFmtId="1" fontId="13" fillId="23" borderId="0" xfId="70" applyNumberFormat="1" applyFont="1" applyAlignment="1">
      <alignment horizontal="centerContinuous" vertical="top"/>
    </xf>
    <xf numFmtId="0" fontId="13" fillId="23" borderId="0" xfId="70" applyFont="1" applyAlignment="1">
      <alignment horizontal="centerContinuous" vertical="center"/>
    </xf>
    <xf numFmtId="0" fontId="12" fillId="23" borderId="0" xfId="70"/>
    <xf numFmtId="7" fontId="42" fillId="23" borderId="0" xfId="70" applyNumberFormat="1" applyFont="1" applyAlignment="1">
      <alignment horizontal="centerContinuous" vertical="center"/>
    </xf>
    <xf numFmtId="1" fontId="12" fillId="23" borderId="0" xfId="70" applyNumberFormat="1" applyAlignment="1">
      <alignment horizontal="centerContinuous" vertical="top"/>
    </xf>
    <xf numFmtId="0" fontId="12" fillId="23" borderId="0" xfId="70" applyAlignment="1">
      <alignment horizontal="centerContinuous" vertical="center"/>
    </xf>
    <xf numFmtId="7" fontId="12" fillId="23" borderId="0" xfId="70" applyNumberFormat="1" applyAlignment="1">
      <alignment horizontal="right"/>
    </xf>
    <xf numFmtId="0" fontId="12" fillId="23" borderId="0" xfId="70" applyAlignment="1">
      <alignment vertical="top"/>
    </xf>
    <xf numFmtId="7" fontId="12" fillId="23" borderId="0" xfId="70" applyNumberFormat="1" applyAlignment="1">
      <alignment horizontal="centerContinuous" vertical="center"/>
    </xf>
    <xf numFmtId="2" fontId="12" fillId="23" borderId="0" xfId="70" applyNumberFormat="1" applyAlignment="1">
      <alignment horizontal="centerContinuous"/>
    </xf>
    <xf numFmtId="7" fontId="12" fillId="23" borderId="17" xfId="70" applyNumberFormat="1" applyBorder="1" applyAlignment="1">
      <alignment horizontal="center"/>
    </xf>
    <xf numFmtId="0" fontId="12" fillId="23" borderId="17" xfId="70" applyBorder="1" applyAlignment="1">
      <alignment horizontal="center" vertical="top"/>
    </xf>
    <xf numFmtId="0" fontId="12" fillId="23" borderId="18" xfId="70" applyBorder="1" applyAlignment="1">
      <alignment horizontal="center"/>
    </xf>
    <xf numFmtId="0" fontId="12" fillId="23" borderId="17" xfId="70" applyBorder="1" applyAlignment="1">
      <alignment horizontal="center"/>
    </xf>
    <xf numFmtId="0" fontId="12" fillId="23" borderId="19" xfId="70" applyBorder="1" applyAlignment="1">
      <alignment horizontal="center"/>
    </xf>
    <xf numFmtId="7" fontId="12" fillId="23" borderId="19" xfId="70" applyNumberFormat="1" applyBorder="1" applyAlignment="1">
      <alignment horizontal="right"/>
    </xf>
    <xf numFmtId="7" fontId="12" fillId="23" borderId="20" xfId="70" applyNumberFormat="1" applyBorder="1" applyAlignment="1">
      <alignment horizontal="right"/>
    </xf>
    <xf numFmtId="0" fontId="12" fillId="23" borderId="21" xfId="70" applyBorder="1" applyAlignment="1">
      <alignment vertical="top"/>
    </xf>
    <xf numFmtId="0" fontId="12" fillId="23" borderId="22" xfId="70" applyBorder="1"/>
    <xf numFmtId="0" fontId="12" fillId="23" borderId="21" xfId="70" applyBorder="1" applyAlignment="1">
      <alignment horizontal="center"/>
    </xf>
    <xf numFmtId="0" fontId="12" fillId="23" borderId="23" xfId="70" applyBorder="1"/>
    <xf numFmtId="0" fontId="12" fillId="23" borderId="23" xfId="70" applyBorder="1" applyAlignment="1">
      <alignment horizontal="center"/>
    </xf>
    <xf numFmtId="7" fontId="12" fillId="23" borderId="23" xfId="70" applyNumberFormat="1" applyBorder="1" applyAlignment="1">
      <alignment horizontal="right"/>
    </xf>
    <xf numFmtId="0" fontId="12" fillId="23" borderId="23" xfId="70" applyBorder="1" applyAlignment="1">
      <alignment horizontal="right"/>
    </xf>
    <xf numFmtId="7" fontId="12" fillId="23" borderId="24" xfId="70" applyNumberFormat="1" applyBorder="1" applyAlignment="1">
      <alignment horizontal="right"/>
    </xf>
    <xf numFmtId="0" fontId="12" fillId="23" borderId="25" xfId="70" applyBorder="1" applyAlignment="1">
      <alignment vertical="top"/>
    </xf>
    <xf numFmtId="0" fontId="12" fillId="23" borderId="0" xfId="70" applyAlignment="1">
      <alignment horizontal="center"/>
    </xf>
    <xf numFmtId="0" fontId="12" fillId="23" borderId="26" xfId="70" applyBorder="1" applyAlignment="1">
      <alignment horizontal="center"/>
    </xf>
    <xf numFmtId="0" fontId="12" fillId="23" borderId="26" xfId="70" applyBorder="1" applyAlignment="1">
      <alignment horizontal="right"/>
    </xf>
    <xf numFmtId="7" fontId="12" fillId="23" borderId="24" xfId="70" applyNumberFormat="1" applyBorder="1" applyAlignment="1">
      <alignment horizontal="right" vertical="center"/>
    </xf>
    <xf numFmtId="0" fontId="43" fillId="23" borderId="25" xfId="70" applyFont="1" applyBorder="1" applyAlignment="1">
      <alignment horizontal="center" vertical="center"/>
    </xf>
    <xf numFmtId="7" fontId="12" fillId="23" borderId="27" xfId="70" applyNumberFormat="1" applyBorder="1" applyAlignment="1">
      <alignment horizontal="right" vertical="center"/>
    </xf>
    <xf numFmtId="7" fontId="12" fillId="23" borderId="30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0" fontId="43" fillId="23" borderId="25" xfId="70" applyFont="1" applyBorder="1" applyAlignment="1">
      <alignment vertical="top"/>
    </xf>
    <xf numFmtId="165" fontId="43" fillId="26" borderId="25" xfId="70" applyNumberFormat="1" applyFont="1" applyFill="1" applyBorder="1" applyAlignment="1">
      <alignment horizontal="left" vertical="center"/>
    </xf>
    <xf numFmtId="1" fontId="12" fillId="23" borderId="24" xfId="70" applyNumberFormat="1" applyBorder="1" applyAlignment="1">
      <alignment horizontal="center" vertical="top"/>
    </xf>
    <xf numFmtId="0" fontId="12" fillId="23" borderId="24" xfId="70" applyBorder="1" applyAlignment="1">
      <alignment horizontal="center" vertical="top"/>
    </xf>
    <xf numFmtId="7" fontId="12" fillId="23" borderId="25" xfId="70" applyNumberFormat="1" applyBorder="1" applyAlignment="1">
      <alignment horizontal="right"/>
    </xf>
    <xf numFmtId="4" fontId="45" fillId="27" borderId="1" xfId="70" applyNumberFormat="1" applyFont="1" applyFill="1" applyBorder="1" applyAlignment="1">
      <alignment horizontal="center" vertical="top" wrapText="1"/>
    </xf>
    <xf numFmtId="174" fontId="45" fillId="0" borderId="1" xfId="70" applyNumberFormat="1" applyFont="1" applyFill="1" applyBorder="1" applyAlignment="1">
      <alignment horizontal="left" vertical="top" wrapText="1"/>
    </xf>
    <xf numFmtId="165" fontId="45" fillId="0" borderId="1" xfId="70" applyNumberFormat="1" applyFont="1" applyFill="1" applyBorder="1" applyAlignment="1">
      <alignment horizontal="left" vertical="top" wrapText="1"/>
    </xf>
    <xf numFmtId="165" fontId="45" fillId="27" borderId="1" xfId="70" applyNumberFormat="1" applyFont="1" applyFill="1" applyBorder="1" applyAlignment="1">
      <alignment horizontal="center" vertical="top" wrapText="1"/>
    </xf>
    <xf numFmtId="0" fontId="45" fillId="0" borderId="1" xfId="70" applyFont="1" applyFill="1" applyBorder="1" applyAlignment="1">
      <alignment horizontal="center" vertical="top" wrapText="1"/>
    </xf>
    <xf numFmtId="1" fontId="45" fillId="0" borderId="1" xfId="70" applyNumberFormat="1" applyFont="1" applyFill="1" applyBorder="1" applyAlignment="1">
      <alignment horizontal="right" vertical="top"/>
    </xf>
    <xf numFmtId="176" fontId="45" fillId="27" borderId="1" xfId="70" applyNumberFormat="1" applyFont="1" applyFill="1" applyBorder="1" applyAlignment="1" applyProtection="1">
      <alignment vertical="top"/>
      <protection locked="0"/>
    </xf>
    <xf numFmtId="176" fontId="45" fillId="0" borderId="1" xfId="70" applyNumberFormat="1" applyFont="1" applyFill="1" applyBorder="1" applyAlignment="1">
      <alignment vertical="top"/>
    </xf>
    <xf numFmtId="175" fontId="12" fillId="27" borderId="1" xfId="70" applyNumberFormat="1" applyFill="1" applyBorder="1" applyAlignment="1">
      <alignment horizontal="center" vertical="top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27" borderId="1" xfId="70" applyNumberFormat="1" applyFill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12" fillId="0" borderId="1" xfId="70" applyNumberFormat="1" applyFill="1" applyBorder="1" applyAlignment="1">
      <alignment horizontal="right" vertical="top"/>
    </xf>
    <xf numFmtId="176" fontId="12" fillId="27" borderId="1" xfId="70" applyNumberFormat="1" applyFill="1" applyBorder="1" applyAlignment="1" applyProtection="1">
      <alignment vertical="top"/>
      <protection locked="0"/>
    </xf>
    <xf numFmtId="176" fontId="12" fillId="0" borderId="1" xfId="70" applyNumberFormat="1" applyFill="1" applyBorder="1" applyAlignment="1">
      <alignment vertical="top"/>
    </xf>
    <xf numFmtId="175" fontId="45" fillId="27" borderId="1" xfId="70" applyNumberFormat="1" applyFont="1" applyFill="1" applyBorder="1" applyAlignment="1">
      <alignment horizontal="center" vertical="top"/>
    </xf>
    <xf numFmtId="176" fontId="45" fillId="0" borderId="1" xfId="70" applyNumberFormat="1" applyFont="1" applyFill="1" applyBorder="1" applyAlignment="1" applyProtection="1">
      <alignment vertical="top"/>
      <protection locked="0"/>
    </xf>
    <xf numFmtId="174" fontId="12" fillId="0" borderId="1" xfId="70" applyNumberFormat="1" applyFill="1" applyBorder="1" applyAlignment="1">
      <alignment horizontal="center" vertical="top" wrapText="1"/>
    </xf>
    <xf numFmtId="165" fontId="12" fillId="0" borderId="1" xfId="70" applyNumberFormat="1" applyFill="1" applyBorder="1" applyAlignment="1">
      <alignment horizontal="center" vertical="top" wrapText="1"/>
    </xf>
    <xf numFmtId="174" fontId="45" fillId="0" borderId="1" xfId="70" applyNumberFormat="1" applyFont="1" applyFill="1" applyBorder="1" applyAlignment="1">
      <alignment horizontal="center" vertical="top" wrapText="1"/>
    </xf>
    <xf numFmtId="165" fontId="45" fillId="0" borderId="1" xfId="70" applyNumberFormat="1" applyFont="1" applyFill="1" applyBorder="1" applyAlignment="1">
      <alignment horizontal="center" vertical="top" wrapText="1"/>
    </xf>
    <xf numFmtId="176" fontId="12" fillId="27" borderId="1" xfId="70" applyNumberFormat="1" applyFill="1" applyBorder="1" applyAlignment="1">
      <alignment vertical="top"/>
    </xf>
    <xf numFmtId="165" fontId="43" fillId="26" borderId="25" xfId="70" applyNumberFormat="1" applyFont="1" applyFill="1" applyBorder="1" applyAlignment="1">
      <alignment horizontal="left" vertical="center" wrapText="1"/>
    </xf>
    <xf numFmtId="1" fontId="12" fillId="23" borderId="24" xfId="70" applyNumberFormat="1" applyBorder="1" applyAlignment="1">
      <alignment vertical="top"/>
    </xf>
    <xf numFmtId="4" fontId="45" fillId="27" borderId="1" xfId="70" applyNumberFormat="1" applyFont="1" applyFill="1" applyBorder="1" applyAlignment="1">
      <alignment horizontal="center" vertical="top"/>
    </xf>
    <xf numFmtId="174" fontId="45" fillId="0" borderId="1" xfId="70" applyNumberFormat="1" applyFont="1" applyFill="1" applyBorder="1" applyAlignment="1">
      <alignment horizontal="left" vertical="top"/>
    </xf>
    <xf numFmtId="4" fontId="45" fillId="27" borderId="2" xfId="70" applyNumberFormat="1" applyFont="1" applyFill="1" applyBorder="1" applyAlignment="1">
      <alignment horizontal="center" vertical="top"/>
    </xf>
    <xf numFmtId="174" fontId="45" fillId="0" borderId="2" xfId="70" applyNumberFormat="1" applyFont="1" applyFill="1" applyBorder="1" applyAlignment="1">
      <alignment horizontal="center" vertical="top" wrapText="1"/>
    </xf>
    <xf numFmtId="165" fontId="45" fillId="0" borderId="2" xfId="70" applyNumberFormat="1" applyFont="1" applyFill="1" applyBorder="1" applyAlignment="1">
      <alignment horizontal="left" vertical="top" wrapText="1"/>
    </xf>
    <xf numFmtId="165" fontId="45" fillId="0" borderId="2" xfId="70" applyNumberFormat="1" applyFont="1" applyFill="1" applyBorder="1" applyAlignment="1">
      <alignment horizontal="center" vertical="top" wrapText="1"/>
    </xf>
    <xf numFmtId="0" fontId="45" fillId="0" borderId="2" xfId="70" applyFont="1" applyFill="1" applyBorder="1" applyAlignment="1">
      <alignment horizontal="center" vertical="top" wrapText="1"/>
    </xf>
    <xf numFmtId="1" fontId="45" fillId="0" borderId="2" xfId="70" applyNumberFormat="1" applyFont="1" applyFill="1" applyBorder="1" applyAlignment="1">
      <alignment horizontal="right" vertical="top"/>
    </xf>
    <xf numFmtId="176" fontId="45" fillId="27" borderId="2" xfId="70" applyNumberFormat="1" applyFont="1" applyFill="1" applyBorder="1" applyAlignment="1" applyProtection="1">
      <alignment vertical="top"/>
      <protection locked="0"/>
    </xf>
    <xf numFmtId="176" fontId="45" fillId="0" borderId="2" xfId="70" applyNumberFormat="1" applyFont="1" applyFill="1" applyBorder="1" applyAlignment="1">
      <alignment vertical="top"/>
    </xf>
    <xf numFmtId="0" fontId="12" fillId="23" borderId="13" xfId="70" applyBorder="1"/>
    <xf numFmtId="4" fontId="12" fillId="27" borderId="1" xfId="70" applyNumberFormat="1" applyFill="1" applyBorder="1" applyAlignment="1">
      <alignment horizontal="center" vertical="top"/>
    </xf>
    <xf numFmtId="174" fontId="45" fillId="0" borderId="1" xfId="70" applyNumberFormat="1" applyFont="1" applyFill="1" applyBorder="1" applyAlignment="1">
      <alignment horizontal="right" vertical="top" wrapText="1"/>
    </xf>
    <xf numFmtId="176" fontId="45" fillId="27" borderId="1" xfId="70" applyNumberFormat="1" applyFont="1" applyFill="1" applyBorder="1" applyAlignment="1">
      <alignment vertical="top"/>
    </xf>
    <xf numFmtId="1" fontId="45" fillId="0" borderId="1" xfId="70" applyNumberFormat="1" applyFont="1" applyFill="1" applyBorder="1" applyAlignment="1">
      <alignment horizontal="right" vertical="top" wrapText="1"/>
    </xf>
    <xf numFmtId="4" fontId="12" fillId="27" borderId="2" xfId="70" applyNumberFormat="1" applyFill="1" applyBorder="1" applyAlignment="1">
      <alignment horizontal="center" vertical="top"/>
    </xf>
    <xf numFmtId="174" fontId="45" fillId="27" borderId="1" xfId="70" applyNumberFormat="1" applyFont="1" applyFill="1" applyBorder="1" applyAlignment="1">
      <alignment horizontal="right" vertical="top" wrapText="1"/>
    </xf>
    <xf numFmtId="165" fontId="45" fillId="27" borderId="1" xfId="70" applyNumberFormat="1" applyFont="1" applyFill="1" applyBorder="1" applyAlignment="1">
      <alignment horizontal="left" vertical="top" wrapText="1"/>
    </xf>
    <xf numFmtId="0" fontId="45" fillId="27" borderId="1" xfId="70" applyFont="1" applyFill="1" applyBorder="1" applyAlignment="1">
      <alignment horizontal="center" vertical="top" wrapText="1"/>
    </xf>
    <xf numFmtId="1" fontId="45" fillId="27" borderId="1" xfId="70" applyNumberFormat="1" applyFont="1" applyFill="1" applyBorder="1" applyAlignment="1">
      <alignment horizontal="right" vertical="top"/>
    </xf>
    <xf numFmtId="174" fontId="45" fillId="27" borderId="1" xfId="70" applyNumberFormat="1" applyFont="1" applyFill="1" applyBorder="1" applyAlignment="1">
      <alignment horizontal="center" vertical="top" wrapText="1"/>
    </xf>
    <xf numFmtId="0" fontId="37" fillId="0" borderId="0" xfId="70" applyFont="1" applyFill="1"/>
    <xf numFmtId="0" fontId="12" fillId="23" borderId="25" xfId="70" applyBorder="1" applyAlignment="1">
      <alignment horizontal="center" vertical="top"/>
    </xf>
    <xf numFmtId="0" fontId="12" fillId="23" borderId="24" xfId="70" applyBorder="1" applyAlignment="1">
      <alignment vertical="top"/>
    </xf>
    <xf numFmtId="4" fontId="45" fillId="27" borderId="2" xfId="70" applyNumberFormat="1" applyFont="1" applyFill="1" applyBorder="1" applyAlignment="1">
      <alignment horizontal="center" vertical="top" wrapText="1"/>
    </xf>
    <xf numFmtId="174" fontId="45" fillId="0" borderId="2" xfId="70" applyNumberFormat="1" applyFont="1" applyFill="1" applyBorder="1" applyAlignment="1">
      <alignment horizontal="left" vertical="top" wrapText="1"/>
    </xf>
    <xf numFmtId="1" fontId="45" fillId="0" borderId="2" xfId="70" applyNumberFormat="1" applyFont="1" applyFill="1" applyBorder="1" applyAlignment="1">
      <alignment horizontal="right" vertical="top" wrapText="1"/>
    </xf>
    <xf numFmtId="165" fontId="45" fillId="0" borderId="1" xfId="53" applyNumberFormat="1" applyFont="1" applyBorder="1" applyAlignment="1">
      <alignment vertical="top" wrapText="1"/>
    </xf>
    <xf numFmtId="165" fontId="45" fillId="0" borderId="1" xfId="53" applyNumberFormat="1" applyFont="1" applyBorder="1" applyAlignment="1">
      <alignment horizontal="center" vertical="top" wrapText="1"/>
    </xf>
    <xf numFmtId="165" fontId="45" fillId="0" borderId="1" xfId="53" applyNumberFormat="1" applyFont="1" applyBorder="1" applyAlignment="1">
      <alignment horizontal="left" vertical="top" wrapText="1"/>
    </xf>
    <xf numFmtId="165" fontId="45" fillId="0" borderId="1" xfId="70" applyNumberFormat="1" applyFont="1" applyFill="1" applyBorder="1" applyAlignment="1">
      <alignment vertical="top" wrapText="1"/>
    </xf>
    <xf numFmtId="0" fontId="37" fillId="27" borderId="0" xfId="70" applyFont="1" applyFill="1"/>
    <xf numFmtId="177" fontId="45" fillId="0" borderId="1" xfId="70" applyNumberFormat="1" applyFont="1" applyFill="1" applyBorder="1" applyAlignment="1">
      <alignment horizontal="right" vertical="top" wrapText="1"/>
    </xf>
    <xf numFmtId="165" fontId="45" fillId="0" borderId="2" xfId="53" applyNumberFormat="1" applyFont="1" applyBorder="1" applyAlignment="1">
      <alignment horizontal="center" vertical="top" wrapText="1"/>
    </xf>
    <xf numFmtId="4" fontId="12" fillId="27" borderId="1" xfId="70" applyNumberFormat="1" applyFill="1" applyBorder="1" applyAlignment="1">
      <alignment horizontal="center" vertical="top" wrapText="1"/>
    </xf>
    <xf numFmtId="1" fontId="12" fillId="0" borderId="16" xfId="70" applyNumberFormat="1" applyFill="1" applyBorder="1" applyAlignment="1">
      <alignment horizontal="right" vertical="top" wrapText="1"/>
    </xf>
    <xf numFmtId="0" fontId="12" fillId="23" borderId="25" xfId="70" applyBorder="1" applyAlignment="1">
      <alignment horizontal="left" vertical="top"/>
    </xf>
    <xf numFmtId="7" fontId="12" fillId="23" borderId="31" xfId="70" applyNumberFormat="1" applyBorder="1" applyAlignment="1">
      <alignment horizontal="right"/>
    </xf>
    <xf numFmtId="0" fontId="43" fillId="23" borderId="31" xfId="70" applyFont="1" applyBorder="1" applyAlignment="1">
      <alignment horizontal="center" vertical="center"/>
    </xf>
    <xf numFmtId="7" fontId="12" fillId="23" borderId="25" xfId="70" applyNumberFormat="1" applyBorder="1" applyAlignment="1">
      <alignment horizontal="right" vertical="center"/>
    </xf>
    <xf numFmtId="174" fontId="45" fillId="27" borderId="2" xfId="70" applyNumberFormat="1" applyFont="1" applyFill="1" applyBorder="1" applyAlignment="1">
      <alignment horizontal="right" vertical="top" wrapText="1"/>
    </xf>
    <xf numFmtId="165" fontId="45" fillId="27" borderId="2" xfId="70" applyNumberFormat="1" applyFont="1" applyFill="1" applyBorder="1" applyAlignment="1">
      <alignment horizontal="left" vertical="top" wrapText="1"/>
    </xf>
    <xf numFmtId="165" fontId="45" fillId="27" borderId="2" xfId="70" applyNumberFormat="1" applyFont="1" applyFill="1" applyBorder="1" applyAlignment="1">
      <alignment horizontal="center" vertical="top" wrapText="1"/>
    </xf>
    <xf numFmtId="0" fontId="45" fillId="27" borderId="2" xfId="70" applyFont="1" applyFill="1" applyBorder="1" applyAlignment="1">
      <alignment horizontal="center" vertical="top" wrapText="1"/>
    </xf>
    <xf numFmtId="1" fontId="45" fillId="27" borderId="2" xfId="70" applyNumberFormat="1" applyFont="1" applyFill="1" applyBorder="1" applyAlignment="1">
      <alignment horizontal="right" vertical="top"/>
    </xf>
    <xf numFmtId="176" fontId="45" fillId="27" borderId="2" xfId="70" applyNumberFormat="1" applyFont="1" applyFill="1" applyBorder="1" applyAlignment="1">
      <alignment vertical="top"/>
    </xf>
    <xf numFmtId="4" fontId="12" fillId="27" borderId="2" xfId="70" applyNumberFormat="1" applyFill="1" applyBorder="1" applyAlignment="1">
      <alignment horizontal="center" vertical="top" wrapText="1"/>
    </xf>
    <xf numFmtId="4" fontId="12" fillId="27" borderId="1" xfId="53" applyNumberFormat="1" applyFont="1" applyFill="1" applyBorder="1" applyAlignment="1">
      <alignment horizontal="center" vertical="top" wrapText="1"/>
    </xf>
    <xf numFmtId="174" fontId="45" fillId="0" borderId="1" xfId="53" applyNumberFormat="1" applyFont="1" applyBorder="1" applyAlignment="1">
      <alignment horizontal="left" vertical="top" wrapText="1"/>
    </xf>
    <xf numFmtId="0" fontId="45" fillId="0" borderId="1" xfId="53" applyFont="1" applyBorder="1" applyAlignment="1">
      <alignment horizontal="center" vertical="top" wrapText="1"/>
    </xf>
    <xf numFmtId="1" fontId="45" fillId="0" borderId="1" xfId="53" applyNumberFormat="1" applyFont="1" applyBorder="1" applyAlignment="1">
      <alignment horizontal="right" vertical="top" wrapText="1"/>
    </xf>
    <xf numFmtId="176" fontId="45" fillId="27" borderId="1" xfId="53" applyNumberFormat="1" applyFont="1" applyFill="1" applyBorder="1" applyAlignment="1" applyProtection="1">
      <alignment vertical="top"/>
      <protection locked="0"/>
    </xf>
    <xf numFmtId="176" fontId="45" fillId="0" borderId="1" xfId="53" applyNumberFormat="1" applyFont="1" applyBorder="1" applyAlignment="1">
      <alignment vertical="top"/>
    </xf>
    <xf numFmtId="7" fontId="12" fillId="23" borderId="31" xfId="70" applyNumberFormat="1" applyBorder="1" applyAlignment="1">
      <alignment horizontal="right" vertical="center"/>
    </xf>
    <xf numFmtId="1" fontId="12" fillId="23" borderId="35" xfId="70" applyNumberFormat="1" applyBorder="1" applyAlignment="1">
      <alignment horizontal="center" vertical="top"/>
    </xf>
    <xf numFmtId="7" fontId="12" fillId="23" borderId="36" xfId="70" applyNumberFormat="1" applyBorder="1" applyAlignment="1">
      <alignment horizontal="right"/>
    </xf>
    <xf numFmtId="4" fontId="45" fillId="0" borderId="1" xfId="70" applyNumberFormat="1" applyFont="1" applyFill="1" applyBorder="1" applyAlignment="1">
      <alignment horizontal="center" vertical="top" wrapText="1"/>
    </xf>
    <xf numFmtId="176" fontId="45" fillId="0" borderId="0" xfId="70" applyNumberFormat="1" applyFont="1" applyFill="1" applyAlignment="1" applyProtection="1">
      <alignment vertical="top"/>
      <protection locked="0"/>
    </xf>
    <xf numFmtId="165" fontId="12" fillId="0" borderId="1" xfId="70" applyNumberFormat="1" applyFill="1" applyBorder="1" applyAlignment="1">
      <alignment vertical="top" wrapText="1"/>
    </xf>
    <xf numFmtId="1" fontId="12" fillId="0" borderId="1" xfId="70" applyNumberFormat="1" applyFill="1" applyBorder="1" applyAlignment="1">
      <alignment horizontal="right" vertical="top" wrapText="1"/>
    </xf>
    <xf numFmtId="176" fontId="12" fillId="0" borderId="1" xfId="70" applyNumberFormat="1" applyFill="1" applyBorder="1" applyAlignment="1">
      <alignment vertical="top" wrapText="1"/>
    </xf>
    <xf numFmtId="176" fontId="45" fillId="0" borderId="1" xfId="70" applyNumberFormat="1" applyFont="1" applyFill="1" applyBorder="1" applyAlignment="1">
      <alignment vertical="top" wrapText="1"/>
    </xf>
    <xf numFmtId="0" fontId="12" fillId="28" borderId="0" xfId="70" applyFill="1"/>
    <xf numFmtId="165" fontId="45" fillId="0" borderId="2" xfId="53" applyNumberFormat="1" applyFont="1" applyBorder="1" applyAlignment="1">
      <alignment horizontal="left" vertical="top" wrapText="1"/>
    </xf>
    <xf numFmtId="175" fontId="12" fillId="27" borderId="1" xfId="73" applyNumberFormat="1" applyFont="1" applyFill="1" applyBorder="1" applyAlignment="1">
      <alignment horizontal="center" vertical="top"/>
    </xf>
    <xf numFmtId="174" fontId="12" fillId="0" borderId="1" xfId="73" applyNumberFormat="1" applyFont="1" applyBorder="1" applyAlignment="1">
      <alignment horizontal="left" vertical="top" wrapText="1"/>
    </xf>
    <xf numFmtId="165" fontId="12" fillId="0" borderId="1" xfId="73" applyNumberFormat="1" applyFont="1" applyBorder="1" applyAlignment="1">
      <alignment horizontal="left" vertical="top" wrapText="1"/>
    </xf>
    <xf numFmtId="165" fontId="12" fillId="0" borderId="1" xfId="73" applyNumberFormat="1" applyFont="1" applyBorder="1" applyAlignment="1">
      <alignment horizontal="center" vertical="top" wrapText="1"/>
    </xf>
    <xf numFmtId="0" fontId="12" fillId="0" borderId="1" xfId="73" applyFont="1" applyBorder="1" applyAlignment="1">
      <alignment horizontal="center" vertical="top" wrapText="1"/>
    </xf>
    <xf numFmtId="1" fontId="12" fillId="0" borderId="1" xfId="73" applyNumberFormat="1" applyFont="1" applyBorder="1" applyAlignment="1">
      <alignment horizontal="right" vertical="top"/>
    </xf>
    <xf numFmtId="176" fontId="12" fillId="0" borderId="1" xfId="73" applyNumberFormat="1" applyFont="1" applyBorder="1" applyAlignment="1">
      <alignment vertical="top"/>
    </xf>
    <xf numFmtId="0" fontId="12" fillId="23" borderId="13" xfId="70" applyBorder="1" applyAlignment="1">
      <alignment vertical="center"/>
    </xf>
    <xf numFmtId="0" fontId="38" fillId="27" borderId="0" xfId="70" applyFont="1" applyFill="1"/>
    <xf numFmtId="174" fontId="12" fillId="0" borderId="1" xfId="70" applyNumberFormat="1" applyFill="1" applyBorder="1" applyAlignment="1">
      <alignment horizontal="right" vertical="top" wrapText="1"/>
    </xf>
    <xf numFmtId="177" fontId="12" fillId="0" borderId="1" xfId="70" applyNumberFormat="1" applyFill="1" applyBorder="1" applyAlignment="1">
      <alignment horizontal="right" vertical="top" wrapText="1"/>
    </xf>
    <xf numFmtId="174" fontId="12" fillId="0" borderId="2" xfId="70" applyNumberFormat="1" applyFill="1" applyBorder="1" applyAlignment="1">
      <alignment horizontal="right" vertical="top" wrapText="1"/>
    </xf>
    <xf numFmtId="165" fontId="12" fillId="0" borderId="2" xfId="70" applyNumberFormat="1" applyFill="1" applyBorder="1" applyAlignment="1">
      <alignment horizontal="left" vertical="top" wrapText="1"/>
    </xf>
    <xf numFmtId="165" fontId="12" fillId="0" borderId="2" xfId="70" applyNumberFormat="1" applyFill="1" applyBorder="1" applyAlignment="1">
      <alignment horizontal="center" vertical="top" wrapText="1"/>
    </xf>
    <xf numFmtId="0" fontId="12" fillId="0" borderId="2" xfId="70" applyFill="1" applyBorder="1" applyAlignment="1">
      <alignment horizontal="center" vertical="top" wrapText="1"/>
    </xf>
    <xf numFmtId="1" fontId="12" fillId="0" borderId="2" xfId="70" applyNumberFormat="1" applyFill="1" applyBorder="1" applyAlignment="1">
      <alignment horizontal="right" vertical="top" wrapText="1"/>
    </xf>
    <xf numFmtId="176" fontId="12" fillId="27" borderId="2" xfId="70" applyNumberFormat="1" applyFill="1" applyBorder="1" applyAlignment="1" applyProtection="1">
      <alignment vertical="top"/>
      <protection locked="0"/>
    </xf>
    <xf numFmtId="176" fontId="12" fillId="0" borderId="2" xfId="70" applyNumberFormat="1" applyFill="1" applyBorder="1" applyAlignment="1">
      <alignment vertical="top"/>
    </xf>
    <xf numFmtId="174" fontId="12" fillId="27" borderId="1" xfId="70" applyNumberFormat="1" applyFill="1" applyBorder="1" applyAlignment="1">
      <alignment horizontal="right" vertical="top" wrapText="1"/>
    </xf>
    <xf numFmtId="165" fontId="12" fillId="27" borderId="1" xfId="70" applyNumberFormat="1" applyFill="1" applyBorder="1" applyAlignment="1">
      <alignment horizontal="left" vertical="top" wrapText="1"/>
    </xf>
    <xf numFmtId="0" fontId="12" fillId="27" borderId="1" xfId="70" applyFill="1" applyBorder="1" applyAlignment="1">
      <alignment horizontal="center" vertical="top" wrapText="1"/>
    </xf>
    <xf numFmtId="1" fontId="12" fillId="27" borderId="1" xfId="70" applyNumberFormat="1" applyFill="1" applyBorder="1" applyAlignment="1">
      <alignment horizontal="right" vertical="top"/>
    </xf>
    <xf numFmtId="174" fontId="12" fillId="0" borderId="2" xfId="70" applyNumberFormat="1" applyFill="1" applyBorder="1" applyAlignment="1">
      <alignment horizontal="center" vertical="top" wrapText="1"/>
    </xf>
    <xf numFmtId="1" fontId="12" fillId="0" borderId="2" xfId="70" applyNumberFormat="1" applyFill="1" applyBorder="1" applyAlignment="1">
      <alignment horizontal="right" vertical="top"/>
    </xf>
    <xf numFmtId="174" fontId="12" fillId="0" borderId="1" xfId="53" applyNumberFormat="1" applyFont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53" applyFont="1" applyBorder="1" applyAlignment="1">
      <alignment horizontal="center" vertical="top" wrapText="1"/>
    </xf>
    <xf numFmtId="1" fontId="12" fillId="0" borderId="1" xfId="53" applyNumberFormat="1" applyFont="1" applyBorder="1" applyAlignment="1">
      <alignment horizontal="right" vertical="top" wrapText="1"/>
    </xf>
    <xf numFmtId="176" fontId="12" fillId="0" borderId="1" xfId="53" applyNumberFormat="1" applyFont="1" applyBorder="1" applyAlignment="1">
      <alignment vertical="top"/>
    </xf>
    <xf numFmtId="7" fontId="40" fillId="0" borderId="24" xfId="73" applyNumberFormat="1" applyBorder="1" applyAlignment="1">
      <alignment horizontal="right"/>
    </xf>
    <xf numFmtId="0" fontId="43" fillId="0" borderId="25" xfId="73" applyFont="1" applyBorder="1" applyAlignment="1">
      <alignment vertical="top"/>
    </xf>
    <xf numFmtId="165" fontId="43" fillId="0" borderId="25" xfId="73" applyNumberFormat="1" applyFont="1" applyBorder="1" applyAlignment="1">
      <alignment horizontal="left" vertical="center"/>
    </xf>
    <xf numFmtId="1" fontId="40" fillId="0" borderId="24" xfId="73" applyNumberFormat="1" applyBorder="1" applyAlignment="1">
      <alignment horizontal="center" vertical="top"/>
    </xf>
    <xf numFmtId="0" fontId="40" fillId="0" borderId="24" xfId="73" applyBorder="1" applyAlignment="1">
      <alignment horizontal="center" vertical="top"/>
    </xf>
    <xf numFmtId="7" fontId="40" fillId="0" borderId="25" xfId="73" applyNumberFormat="1" applyBorder="1" applyAlignment="1">
      <alignment horizontal="right"/>
    </xf>
    <xf numFmtId="4" fontId="45" fillId="0" borderId="1" xfId="73" applyNumberFormat="1" applyFont="1" applyBorder="1" applyAlignment="1">
      <alignment horizontal="center" vertical="top" wrapText="1"/>
    </xf>
    <xf numFmtId="174" fontId="45" fillId="0" borderId="1" xfId="73" applyNumberFormat="1" applyFont="1" applyBorder="1" applyAlignment="1">
      <alignment horizontal="left" vertical="top" wrapText="1"/>
    </xf>
    <xf numFmtId="165" fontId="45" fillId="0" borderId="1" xfId="73" applyNumberFormat="1" applyFont="1" applyBorder="1" applyAlignment="1">
      <alignment horizontal="left" vertical="top" wrapText="1"/>
    </xf>
    <xf numFmtId="165" fontId="45" fillId="0" borderId="1" xfId="73" applyNumberFormat="1" applyFont="1" applyBorder="1" applyAlignment="1">
      <alignment horizontal="center" vertical="top" wrapText="1"/>
    </xf>
    <xf numFmtId="0" fontId="45" fillId="0" borderId="1" xfId="73" applyFont="1" applyBorder="1" applyAlignment="1">
      <alignment horizontal="center" vertical="top" wrapText="1"/>
    </xf>
    <xf numFmtId="1" fontId="45" fillId="0" borderId="1" xfId="73" applyNumberFormat="1" applyFont="1" applyBorder="1" applyAlignment="1">
      <alignment horizontal="right" vertical="top" wrapText="1"/>
    </xf>
    <xf numFmtId="176" fontId="45" fillId="0" borderId="1" xfId="73" applyNumberFormat="1" applyFont="1" applyBorder="1" applyAlignment="1">
      <alignment vertical="top"/>
    </xf>
    <xf numFmtId="176" fontId="45" fillId="0" borderId="1" xfId="73" applyNumberFormat="1" applyFont="1" applyBorder="1" applyAlignment="1">
      <alignment vertical="top" wrapText="1"/>
    </xf>
    <xf numFmtId="174" fontId="45" fillId="0" borderId="1" xfId="73" applyNumberFormat="1" applyFont="1" applyBorder="1" applyAlignment="1">
      <alignment horizontal="center" vertical="top" wrapText="1"/>
    </xf>
    <xf numFmtId="177" fontId="45" fillId="0" borderId="1" xfId="73" applyNumberFormat="1" applyFont="1" applyBorder="1" applyAlignment="1">
      <alignment horizontal="right" vertical="top" wrapText="1"/>
    </xf>
    <xf numFmtId="176" fontId="45" fillId="0" borderId="1" xfId="73" applyNumberFormat="1" applyFont="1" applyBorder="1" applyAlignment="1" applyProtection="1">
      <alignment vertical="top"/>
      <protection locked="0"/>
    </xf>
    <xf numFmtId="165" fontId="45" fillId="0" borderId="1" xfId="74" applyNumberFormat="1" applyFont="1" applyBorder="1" applyAlignment="1">
      <alignment horizontal="left" vertical="top" wrapText="1"/>
    </xf>
    <xf numFmtId="165" fontId="45" fillId="0" borderId="1" xfId="74" applyNumberFormat="1" applyFont="1" applyBorder="1" applyAlignment="1">
      <alignment horizontal="center" vertical="top" wrapText="1"/>
    </xf>
    <xf numFmtId="4" fontId="45" fillId="0" borderId="2" xfId="73" applyNumberFormat="1" applyFont="1" applyBorder="1" applyAlignment="1">
      <alignment horizontal="center" vertical="top" wrapText="1"/>
    </xf>
    <xf numFmtId="174" fontId="45" fillId="0" borderId="2" xfId="73" applyNumberFormat="1" applyFont="1" applyBorder="1" applyAlignment="1">
      <alignment horizontal="center" vertical="top" wrapText="1"/>
    </xf>
    <xf numFmtId="165" fontId="45" fillId="0" borderId="2" xfId="73" applyNumberFormat="1" applyFont="1" applyBorder="1" applyAlignment="1">
      <alignment horizontal="left" vertical="top" wrapText="1"/>
    </xf>
    <xf numFmtId="165" fontId="45" fillId="0" borderId="2" xfId="73" applyNumberFormat="1" applyFont="1" applyBorder="1" applyAlignment="1">
      <alignment horizontal="center" vertical="top" wrapText="1"/>
    </xf>
    <xf numFmtId="0" fontId="45" fillId="0" borderId="2" xfId="73" applyFont="1" applyBorder="1" applyAlignment="1">
      <alignment horizontal="center" vertical="top" wrapText="1"/>
    </xf>
    <xf numFmtId="177" fontId="45" fillId="0" borderId="2" xfId="73" applyNumberFormat="1" applyFont="1" applyBorder="1" applyAlignment="1">
      <alignment horizontal="right" vertical="top" wrapText="1"/>
    </xf>
    <xf numFmtId="176" fontId="45" fillId="0" borderId="2" xfId="73" applyNumberFormat="1" applyFont="1" applyBorder="1" applyAlignment="1" applyProtection="1">
      <alignment vertical="top"/>
      <protection locked="0"/>
    </xf>
    <xf numFmtId="176" fontId="45" fillId="0" borderId="2" xfId="73" applyNumberFormat="1" applyFont="1" applyBorder="1" applyAlignment="1">
      <alignment vertical="top"/>
    </xf>
    <xf numFmtId="174" fontId="12" fillId="0" borderId="2" xfId="75" applyNumberFormat="1" applyFill="1" applyBorder="1" applyAlignment="1">
      <alignment horizontal="right" vertical="top" wrapText="1"/>
    </xf>
    <xf numFmtId="165" fontId="12" fillId="0" borderId="2" xfId="75" applyNumberFormat="1" applyFill="1" applyBorder="1" applyAlignment="1">
      <alignment horizontal="left" vertical="top" wrapText="1"/>
    </xf>
    <xf numFmtId="165" fontId="12" fillId="0" borderId="2" xfId="75" applyNumberFormat="1" applyFill="1" applyBorder="1" applyAlignment="1">
      <alignment horizontal="center" vertical="top" wrapText="1"/>
    </xf>
    <xf numFmtId="0" fontId="12" fillId="0" borderId="2" xfId="75" applyFill="1" applyBorder="1" applyAlignment="1">
      <alignment horizontal="center" vertical="top" wrapText="1"/>
    </xf>
    <xf numFmtId="1" fontId="45" fillId="0" borderId="2" xfId="75" applyNumberFormat="1" applyFont="1" applyFill="1" applyBorder="1" applyAlignment="1">
      <alignment horizontal="right" vertical="top" wrapText="1"/>
    </xf>
    <xf numFmtId="165" fontId="12" fillId="0" borderId="1" xfId="74" applyNumberFormat="1" applyFont="1" applyBorder="1" applyAlignment="1">
      <alignment horizontal="left" vertical="top" wrapText="1"/>
    </xf>
    <xf numFmtId="165" fontId="12" fillId="0" borderId="1" xfId="74" applyNumberFormat="1" applyFont="1" applyBorder="1" applyAlignment="1">
      <alignment horizontal="center" vertical="top" wrapText="1"/>
    </xf>
    <xf numFmtId="0" fontId="12" fillId="0" borderId="1" xfId="75" applyFill="1" applyBorder="1" applyAlignment="1">
      <alignment horizontal="center" vertical="top" wrapText="1"/>
    </xf>
    <xf numFmtId="165" fontId="12" fillId="0" borderId="1" xfId="75" applyNumberFormat="1" applyFill="1" applyBorder="1" applyAlignment="1">
      <alignment horizontal="left" vertical="top" wrapText="1"/>
    </xf>
    <xf numFmtId="165" fontId="12" fillId="0" borderId="1" xfId="75" applyNumberFormat="1" applyFill="1" applyBorder="1" applyAlignment="1">
      <alignment horizontal="center" vertical="top" wrapText="1"/>
    </xf>
    <xf numFmtId="174" fontId="12" fillId="0" borderId="1" xfId="75" applyNumberFormat="1" applyFill="1" applyBorder="1" applyAlignment="1">
      <alignment horizontal="right" vertical="top" wrapText="1"/>
    </xf>
    <xf numFmtId="1" fontId="45" fillId="0" borderId="1" xfId="75" applyNumberFormat="1" applyFont="1" applyFill="1" applyBorder="1" applyAlignment="1">
      <alignment horizontal="right" vertical="top" wrapText="1"/>
    </xf>
    <xf numFmtId="4" fontId="12" fillId="0" borderId="1" xfId="70" applyNumberFormat="1" applyFill="1" applyBorder="1" applyAlignment="1">
      <alignment horizontal="center" vertical="top" wrapText="1"/>
    </xf>
    <xf numFmtId="0" fontId="12" fillId="23" borderId="25" xfId="70" applyBorder="1" applyAlignment="1">
      <alignment horizontal="right" vertical="top"/>
    </xf>
    <xf numFmtId="0" fontId="46" fillId="23" borderId="28" xfId="70" applyFont="1" applyBorder="1" applyAlignment="1">
      <alignment horizontal="left" vertical="center"/>
    </xf>
    <xf numFmtId="178" fontId="48" fillId="23" borderId="24" xfId="70" applyNumberFormat="1" applyFont="1" applyBorder="1" applyAlignment="1">
      <alignment horizontal="left" vertical="center"/>
    </xf>
    <xf numFmtId="178" fontId="48" fillId="23" borderId="24" xfId="70" applyNumberFormat="1" applyFont="1" applyBorder="1" applyAlignment="1">
      <alignment horizontal="right" vertical="center"/>
    </xf>
    <xf numFmtId="0" fontId="43" fillId="23" borderId="26" xfId="70" applyFont="1" applyBorder="1" applyAlignment="1">
      <alignment horizontal="center" vertical="center"/>
    </xf>
    <xf numFmtId="178" fontId="12" fillId="23" borderId="24" xfId="70" applyNumberFormat="1" applyBorder="1" applyAlignment="1">
      <alignment horizontal="right" vertical="center"/>
    </xf>
    <xf numFmtId="1" fontId="43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0" fontId="43" fillId="0" borderId="37" xfId="70" applyFont="1" applyFill="1" applyBorder="1" applyAlignment="1">
      <alignment vertical="top"/>
    </xf>
    <xf numFmtId="165" fontId="49" fillId="26" borderId="25" xfId="70" applyNumberFormat="1" applyFont="1" applyFill="1" applyBorder="1" applyAlignment="1">
      <alignment horizontal="left" vertical="center" wrapText="1"/>
    </xf>
    <xf numFmtId="178" fontId="12" fillId="23" borderId="24" xfId="70" applyNumberFormat="1" applyBorder="1" applyAlignment="1">
      <alignment horizontal="right"/>
    </xf>
    <xf numFmtId="178" fontId="12" fillId="23" borderId="25" xfId="70" applyNumberFormat="1" applyBorder="1" applyAlignment="1">
      <alignment horizontal="right"/>
    </xf>
    <xf numFmtId="0" fontId="12" fillId="0" borderId="1" xfId="70" applyFill="1" applyBorder="1" applyAlignment="1">
      <alignment vertical="top" wrapText="1"/>
    </xf>
    <xf numFmtId="0" fontId="34" fillId="0" borderId="1" xfId="70" applyFont="1" applyFill="1" applyBorder="1" applyAlignment="1">
      <alignment vertical="top" wrapText="1"/>
    </xf>
    <xf numFmtId="174" fontId="12" fillId="0" borderId="38" xfId="70" applyNumberFormat="1" applyFill="1" applyBorder="1" applyAlignment="1">
      <alignment horizontal="left" vertical="top" wrapText="1"/>
    </xf>
    <xf numFmtId="0" fontId="12" fillId="0" borderId="38" xfId="70" applyFill="1" applyBorder="1" applyAlignment="1">
      <alignment vertical="top" wrapText="1"/>
    </xf>
    <xf numFmtId="0" fontId="12" fillId="0" borderId="38" xfId="70" applyFill="1" applyBorder="1" applyAlignment="1">
      <alignment horizontal="center" vertical="top" wrapText="1"/>
    </xf>
    <xf numFmtId="0" fontId="43" fillId="23" borderId="39" xfId="70" applyFont="1" applyBorder="1" applyAlignment="1">
      <alignment horizontal="center" vertical="center"/>
    </xf>
    <xf numFmtId="178" fontId="12" fillId="23" borderId="31" xfId="70" applyNumberFormat="1" applyBorder="1" applyAlignment="1">
      <alignment horizontal="right" vertical="center"/>
    </xf>
    <xf numFmtId="178" fontId="12" fillId="23" borderId="40" xfId="70" applyNumberFormat="1" applyBorder="1" applyAlignment="1">
      <alignment horizontal="right" vertical="center"/>
    </xf>
    <xf numFmtId="0" fontId="43" fillId="23" borderId="37" xfId="70" applyFont="1" applyBorder="1" applyAlignment="1">
      <alignment horizontal="center" vertical="center"/>
    </xf>
    <xf numFmtId="7" fontId="12" fillId="23" borderId="41" xfId="70" applyNumberFormat="1" applyBorder="1" applyAlignment="1">
      <alignment horizontal="right" vertical="center"/>
    </xf>
    <xf numFmtId="4" fontId="12" fillId="27" borderId="15" xfId="70" applyNumberFormat="1" applyFill="1" applyBorder="1" applyAlignment="1">
      <alignment horizontal="center" vertical="top" wrapText="1"/>
    </xf>
    <xf numFmtId="7" fontId="12" fillId="23" borderId="32" xfId="70" applyNumberFormat="1" applyBorder="1" applyAlignment="1">
      <alignment horizontal="right" vertical="center"/>
    </xf>
    <xf numFmtId="7" fontId="12" fillId="23" borderId="40" xfId="70" applyNumberFormat="1" applyBorder="1" applyAlignment="1">
      <alignment horizontal="right" vertical="center"/>
    </xf>
    <xf numFmtId="0" fontId="12" fillId="23" borderId="24" xfId="70" applyBorder="1" applyAlignment="1">
      <alignment horizontal="right"/>
    </xf>
    <xf numFmtId="0" fontId="12" fillId="23" borderId="42" xfId="70" applyBorder="1" applyAlignment="1">
      <alignment vertical="top"/>
    </xf>
    <xf numFmtId="0" fontId="13" fillId="23" borderId="43" xfId="70" applyFont="1" applyBorder="1"/>
    <xf numFmtId="0" fontId="12" fillId="23" borderId="43" xfId="70" applyBorder="1" applyAlignment="1">
      <alignment horizontal="center"/>
    </xf>
    <xf numFmtId="0" fontId="12" fillId="23" borderId="43" xfId="70" applyBorder="1"/>
    <xf numFmtId="0" fontId="12" fillId="23" borderId="0" xfId="70" applyAlignment="1">
      <alignment horizontal="right"/>
    </xf>
    <xf numFmtId="0" fontId="12" fillId="23" borderId="44" xfId="70" applyBorder="1" applyAlignment="1">
      <alignment horizontal="right"/>
    </xf>
    <xf numFmtId="7" fontId="12" fillId="23" borderId="48" xfId="70" applyNumberFormat="1" applyBorder="1" applyAlignment="1">
      <alignment horizontal="right"/>
    </xf>
    <xf numFmtId="0" fontId="43" fillId="23" borderId="49" xfId="70" applyFont="1" applyBorder="1" applyAlignment="1">
      <alignment horizontal="center"/>
    </xf>
    <xf numFmtId="1" fontId="49" fillId="23" borderId="50" xfId="70" applyNumberFormat="1" applyFont="1" applyBorder="1" applyAlignment="1">
      <alignment horizontal="left"/>
    </xf>
    <xf numFmtId="1" fontId="12" fillId="23" borderId="50" xfId="70" applyNumberFormat="1" applyBorder="1" applyAlignment="1">
      <alignment horizontal="center"/>
    </xf>
    <xf numFmtId="1" fontId="12" fillId="23" borderId="50" xfId="70" applyNumberFormat="1" applyBorder="1"/>
    <xf numFmtId="178" fontId="13" fillId="23" borderId="51" xfId="70" applyNumberFormat="1" applyFont="1" applyBorder="1" applyAlignment="1">
      <alignment horizontal="right"/>
    </xf>
    <xf numFmtId="178" fontId="12" fillId="23" borderId="51" xfId="70" applyNumberFormat="1" applyBorder="1" applyAlignment="1">
      <alignment horizontal="right"/>
    </xf>
    <xf numFmtId="0" fontId="12" fillId="23" borderId="0" xfId="70" applyAlignment="1">
      <alignment horizontal="right" vertical="center"/>
    </xf>
    <xf numFmtId="0" fontId="12" fillId="23" borderId="54" xfId="70" applyBorder="1" applyAlignment="1">
      <alignment horizontal="right" vertical="center"/>
    </xf>
    <xf numFmtId="1" fontId="50" fillId="23" borderId="45" xfId="70" applyNumberFormat="1" applyFont="1" applyBorder="1" applyAlignment="1">
      <alignment horizontal="left" vertical="center" wrapText="1"/>
    </xf>
    <xf numFmtId="0" fontId="12" fillId="23" borderId="46" xfId="70" applyBorder="1" applyAlignment="1">
      <alignment vertical="center" wrapText="1"/>
    </xf>
    <xf numFmtId="0" fontId="12" fillId="23" borderId="47" xfId="70" applyBorder="1" applyAlignment="1">
      <alignment vertical="center" wrapText="1"/>
    </xf>
    <xf numFmtId="178" fontId="12" fillId="23" borderId="48" xfId="70" applyNumberFormat="1" applyBorder="1" applyAlignment="1">
      <alignment horizontal="right"/>
    </xf>
    <xf numFmtId="7" fontId="12" fillId="23" borderId="35" xfId="70" applyNumberFormat="1" applyBorder="1" applyAlignment="1">
      <alignment horizontal="right"/>
    </xf>
    <xf numFmtId="0" fontId="12" fillId="23" borderId="59" xfId="70" applyBorder="1" applyAlignment="1">
      <alignment vertical="top"/>
    </xf>
    <xf numFmtId="0" fontId="12" fillId="23" borderId="13" xfId="70" applyBorder="1" applyAlignment="1">
      <alignment horizontal="center"/>
    </xf>
    <xf numFmtId="178" fontId="12" fillId="23" borderId="13" xfId="70" applyNumberFormat="1" applyBorder="1" applyAlignment="1">
      <alignment horizontal="right"/>
    </xf>
    <xf numFmtId="0" fontId="12" fillId="23" borderId="60" xfId="70" applyBorder="1" applyAlignment="1">
      <alignment horizontal="right"/>
    </xf>
    <xf numFmtId="4" fontId="12" fillId="27" borderId="1" xfId="70" applyNumberFormat="1" applyFont="1" applyFill="1" applyBorder="1" applyAlignment="1">
      <alignment horizontal="center" vertical="top"/>
    </xf>
    <xf numFmtId="7" fontId="40" fillId="28" borderId="24" xfId="73" applyNumberFormat="1" applyFill="1" applyBorder="1" applyAlignment="1">
      <alignment horizontal="right"/>
    </xf>
    <xf numFmtId="4" fontId="45" fillId="28" borderId="1" xfId="73" applyNumberFormat="1" applyFont="1" applyFill="1" applyBorder="1" applyAlignment="1">
      <alignment horizontal="center" vertical="top" wrapText="1"/>
    </xf>
    <xf numFmtId="4" fontId="12" fillId="28" borderId="1" xfId="0" applyNumberFormat="1" applyFont="1" applyFill="1" applyBorder="1" applyAlignment="1">
      <alignment horizontal="center" vertical="top" wrapText="1"/>
    </xf>
    <xf numFmtId="0" fontId="43" fillId="0" borderId="25" xfId="73" applyFont="1" applyFill="1" applyBorder="1" applyAlignment="1">
      <alignment vertical="top"/>
    </xf>
    <xf numFmtId="165" fontId="43" fillId="0" borderId="25" xfId="73" applyNumberFormat="1" applyFont="1" applyFill="1" applyBorder="1" applyAlignment="1">
      <alignment horizontal="left" vertical="center"/>
    </xf>
    <xf numFmtId="1" fontId="40" fillId="0" borderId="24" xfId="73" applyNumberFormat="1" applyFill="1" applyBorder="1" applyAlignment="1">
      <alignment horizontal="center" vertical="top"/>
    </xf>
    <xf numFmtId="0" fontId="40" fillId="0" borderId="24" xfId="73" applyFill="1" applyBorder="1" applyAlignment="1">
      <alignment horizontal="center" vertical="top"/>
    </xf>
    <xf numFmtId="174" fontId="45" fillId="0" borderId="1" xfId="73" applyNumberFormat="1" applyFont="1" applyFill="1" applyBorder="1" applyAlignment="1">
      <alignment horizontal="left" vertical="top" wrapText="1"/>
    </xf>
    <xf numFmtId="165" fontId="45" fillId="0" borderId="1" xfId="73" applyNumberFormat="1" applyFont="1" applyFill="1" applyBorder="1" applyAlignment="1">
      <alignment horizontal="left" vertical="top" wrapText="1"/>
    </xf>
    <xf numFmtId="165" fontId="45" fillId="0" borderId="1" xfId="73" applyNumberFormat="1" applyFont="1" applyFill="1" applyBorder="1" applyAlignment="1">
      <alignment horizontal="center" vertical="top" wrapText="1"/>
    </xf>
    <xf numFmtId="0" fontId="45" fillId="0" borderId="1" xfId="73" applyFont="1" applyFill="1" applyBorder="1" applyAlignment="1">
      <alignment horizontal="center" vertical="top" wrapText="1"/>
    </xf>
    <xf numFmtId="176" fontId="45" fillId="0" borderId="1" xfId="73" applyNumberFormat="1" applyFont="1" applyFill="1" applyBorder="1" applyAlignment="1">
      <alignment vertical="top"/>
    </xf>
    <xf numFmtId="174" fontId="45" fillId="0" borderId="1" xfId="73" applyNumberFormat="1" applyFont="1" applyFill="1" applyBorder="1" applyAlignment="1">
      <alignment horizontal="center" vertical="top" wrapText="1"/>
    </xf>
    <xf numFmtId="177" fontId="45" fillId="0" borderId="1" xfId="73" applyNumberFormat="1" applyFont="1" applyFill="1" applyBorder="1" applyAlignment="1">
      <alignment horizontal="right" vertical="top" wrapText="1"/>
    </xf>
    <xf numFmtId="176" fontId="45" fillId="0" borderId="1" xfId="73" applyNumberFormat="1" applyFont="1" applyFill="1" applyBorder="1" applyAlignment="1" applyProtection="1">
      <alignment vertical="top"/>
      <protection locked="0"/>
    </xf>
    <xf numFmtId="174" fontId="45" fillId="0" borderId="1" xfId="0" applyNumberFormat="1" applyFont="1" applyFill="1" applyBorder="1" applyAlignment="1">
      <alignment horizontal="left" vertical="top" wrapText="1"/>
    </xf>
    <xf numFmtId="165" fontId="45" fillId="0" borderId="1" xfId="0" applyNumberFormat="1" applyFont="1" applyFill="1" applyBorder="1" applyAlignment="1">
      <alignment vertical="top" wrapText="1"/>
    </xf>
    <xf numFmtId="165" fontId="45" fillId="0" borderId="1" xfId="0" applyNumberFormat="1" applyFont="1" applyFill="1" applyBorder="1" applyAlignment="1">
      <alignment horizontal="center" vertical="top" wrapText="1"/>
    </xf>
    <xf numFmtId="174" fontId="45" fillId="0" borderId="1" xfId="0" applyNumberFormat="1" applyFont="1" applyFill="1" applyBorder="1" applyAlignment="1">
      <alignment horizontal="center" vertical="top" wrapText="1"/>
    </xf>
    <xf numFmtId="165" fontId="12" fillId="0" borderId="1" xfId="74" applyNumberFormat="1" applyFont="1" applyFill="1" applyBorder="1" applyAlignment="1">
      <alignment horizontal="left" vertical="top" wrapText="1"/>
    </xf>
    <xf numFmtId="165" fontId="12" fillId="0" borderId="1" xfId="74" applyNumberFormat="1" applyFont="1" applyFill="1" applyBorder="1" applyAlignment="1">
      <alignment horizontal="center" vertical="top" wrapText="1"/>
    </xf>
    <xf numFmtId="0" fontId="36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0" fontId="14" fillId="0" borderId="13" xfId="0" applyFont="1" applyBorder="1" applyAlignment="1" applyProtection="1">
      <alignment horizontal="center" vertical="center"/>
    </xf>
    <xf numFmtId="0" fontId="12" fillId="23" borderId="0" xfId="70" applyBorder="1"/>
    <xf numFmtId="0" fontId="36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36" fillId="0" borderId="0" xfId="0" applyFont="1" applyAlignment="1">
      <alignment vertical="center"/>
    </xf>
    <xf numFmtId="176" fontId="12" fillId="26" borderId="0" xfId="0" applyNumberFormat="1" applyFont="1" applyFill="1" applyAlignment="1">
      <alignment vertical="center"/>
    </xf>
    <xf numFmtId="165" fontId="12" fillId="26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44" fillId="23" borderId="32" xfId="70" applyNumberFormat="1" applyFont="1" applyBorder="1" applyAlignment="1">
      <alignment horizontal="left" vertical="center" wrapText="1"/>
    </xf>
    <xf numFmtId="0" fontId="12" fillId="23" borderId="33" xfId="70" applyBorder="1" applyAlignment="1">
      <alignment vertical="center" wrapText="1"/>
    </xf>
    <xf numFmtId="0" fontId="12" fillId="23" borderId="34" xfId="70" applyBorder="1" applyAlignment="1">
      <alignment vertical="center" wrapText="1"/>
    </xf>
    <xf numFmtId="1" fontId="44" fillId="23" borderId="27" xfId="70" applyNumberFormat="1" applyFont="1" applyBorder="1" applyAlignment="1">
      <alignment horizontal="left" vertical="center" wrapText="1"/>
    </xf>
    <xf numFmtId="0" fontId="12" fillId="23" borderId="28" xfId="70" applyBorder="1" applyAlignment="1">
      <alignment vertical="center" wrapText="1"/>
    </xf>
    <xf numFmtId="0" fontId="12" fillId="23" borderId="29" xfId="70" applyBorder="1" applyAlignment="1">
      <alignment vertical="center" wrapText="1"/>
    </xf>
    <xf numFmtId="1" fontId="44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9" fillId="23" borderId="32" xfId="70" applyNumberFormat="1" applyFont="1" applyBorder="1" applyAlignment="1">
      <alignment horizontal="left" vertical="center" wrapText="1"/>
    </xf>
    <xf numFmtId="1" fontId="47" fillId="23" borderId="28" xfId="70" applyNumberFormat="1" applyFont="1" applyBorder="1" applyAlignment="1">
      <alignment horizontal="left" vertical="center" wrapText="1"/>
    </xf>
    <xf numFmtId="1" fontId="47" fillId="23" borderId="29" xfId="70" applyNumberFormat="1" applyFont="1" applyBorder="1" applyAlignment="1">
      <alignment horizontal="left" vertical="center" wrapText="1"/>
    </xf>
    <xf numFmtId="1" fontId="47" fillId="23" borderId="24" xfId="70" applyNumberFormat="1" applyFont="1" applyBorder="1" applyAlignment="1">
      <alignment horizontal="left" vertical="center" wrapText="1"/>
    </xf>
    <xf numFmtId="1" fontId="47" fillId="23" borderId="0" xfId="70" applyNumberFormat="1" applyFont="1" applyAlignment="1">
      <alignment horizontal="left" vertical="center" wrapText="1"/>
    </xf>
    <xf numFmtId="1" fontId="47" fillId="23" borderId="26" xfId="70" applyNumberFormat="1" applyFont="1" applyBorder="1" applyAlignment="1">
      <alignment horizontal="left" vertical="center" wrapText="1"/>
    </xf>
    <xf numFmtId="1" fontId="50" fillId="23" borderId="45" xfId="70" applyNumberFormat="1" applyFont="1" applyBorder="1" applyAlignment="1">
      <alignment horizontal="left" vertical="center" wrapText="1"/>
    </xf>
    <xf numFmtId="0" fontId="12" fillId="23" borderId="46" xfId="70" applyBorder="1" applyAlignment="1">
      <alignment vertical="center" wrapText="1"/>
    </xf>
    <xf numFmtId="0" fontId="12" fillId="23" borderId="47" xfId="70" applyBorder="1" applyAlignment="1">
      <alignment vertical="center" wrapText="1"/>
    </xf>
    <xf numFmtId="0" fontId="12" fillId="23" borderId="55" xfId="70" applyBorder="1"/>
    <xf numFmtId="0" fontId="12" fillId="23" borderId="56" xfId="70" applyBorder="1"/>
    <xf numFmtId="178" fontId="12" fillId="23" borderId="57" xfId="70" applyNumberFormat="1" applyBorder="1" applyAlignment="1">
      <alignment horizontal="center"/>
    </xf>
    <xf numFmtId="0" fontId="12" fillId="23" borderId="58" xfId="70" applyBorder="1"/>
    <xf numFmtId="1" fontId="49" fillId="23" borderId="45" xfId="70" applyNumberFormat="1" applyFont="1" applyBorder="1" applyAlignment="1">
      <alignment horizontal="left" vertical="center" wrapText="1"/>
    </xf>
    <xf numFmtId="0" fontId="33" fillId="23" borderId="52" xfId="70" applyFont="1" applyBorder="1" applyAlignment="1">
      <alignment vertical="center" wrapText="1"/>
    </xf>
    <xf numFmtId="0" fontId="12" fillId="23" borderId="53" xfId="70" applyBorder="1" applyAlignment="1">
      <alignment vertic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6B06E7B5-B5AA-4BC1-B058-8A87A372150A}"/>
    <cellStyle name="Normal 3" xfId="70" xr:uid="{00000000-0005-0000-0000-000036000000}"/>
    <cellStyle name="Normal 3 2" xfId="71" xr:uid="{00000000-0005-0000-0000-000037000000}"/>
    <cellStyle name="Normal 3 3" xfId="75" xr:uid="{824076D7-3F88-4BBD-A21E-BD345A3FF408}"/>
    <cellStyle name="Normal 4" xfId="72" xr:uid="{239962EF-43CF-4B36-9850-DA4DA2FEFADD}"/>
    <cellStyle name="Normal 6" xfId="73" xr:uid="{C27BD466-8951-4FAD-9466-B4F71D599CCE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11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72221_COW_22-RI-01\400_Technical\435%20Tender%20Documents\110-2022%20Quality_Control_Check-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 Process"/>
      <sheetName val="110-2022"/>
      <sheetName val="110-2022 Add 1"/>
      <sheetName val="Pay Items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356D-086C-472D-A5B6-CF1B3065524E}">
  <sheetPr>
    <tabColor theme="0"/>
  </sheetPr>
  <dimension ref="A1:N743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3.5703125" defaultRowHeight="15" x14ac:dyDescent="0.2"/>
  <cols>
    <col min="1" max="1" width="13.140625" style="240" hidden="1" customWidth="1"/>
    <col min="2" max="2" width="11.28515625" style="18" customWidth="1"/>
    <col min="3" max="3" width="47.28515625" style="13" customWidth="1"/>
    <col min="4" max="4" width="16.42578125" style="37" customWidth="1"/>
    <col min="5" max="5" width="8.7109375" style="13" customWidth="1"/>
    <col min="6" max="6" width="15.140625" style="13" customWidth="1"/>
    <col min="7" max="7" width="15.140625" style="240" customWidth="1"/>
    <col min="8" max="8" width="21.5703125" style="240" customWidth="1"/>
    <col min="9" max="9" width="16.5703125" style="13" hidden="1" customWidth="1"/>
    <col min="10" max="10" width="48.28515625" style="13" hidden="1" customWidth="1"/>
    <col min="11" max="14" width="13.5703125" style="13" hidden="1" customWidth="1"/>
    <col min="15" max="16384" width="13.5703125" style="13"/>
  </cols>
  <sheetData>
    <row r="1" spans="1:14" ht="15.75" x14ac:dyDescent="0.2">
      <c r="A1" s="10"/>
      <c r="B1" s="11" t="s">
        <v>739</v>
      </c>
      <c r="C1" s="12"/>
      <c r="D1" s="12"/>
      <c r="E1" s="12"/>
      <c r="F1" s="12"/>
      <c r="G1" s="10"/>
      <c r="H1" s="12"/>
    </row>
    <row r="2" spans="1:14" x14ac:dyDescent="0.2">
      <c r="A2" s="14"/>
      <c r="B2" s="15" t="s">
        <v>439</v>
      </c>
      <c r="C2" s="16"/>
      <c r="D2" s="16"/>
      <c r="E2" s="16"/>
      <c r="F2" s="16"/>
      <c r="G2" s="14"/>
      <c r="H2" s="16"/>
    </row>
    <row r="3" spans="1:14" x14ac:dyDescent="0.2">
      <c r="A3" s="17"/>
      <c r="B3" s="18" t="s">
        <v>440</v>
      </c>
      <c r="D3" s="13"/>
      <c r="G3" s="19"/>
      <c r="H3" s="20"/>
    </row>
    <row r="4" spans="1:14" x14ac:dyDescent="0.2">
      <c r="A4" s="21" t="s">
        <v>139</v>
      </c>
      <c r="B4" s="22" t="s">
        <v>119</v>
      </c>
      <c r="C4" s="23" t="s">
        <v>120</v>
      </c>
      <c r="D4" s="24" t="s">
        <v>441</v>
      </c>
      <c r="E4" s="25" t="s">
        <v>121</v>
      </c>
      <c r="F4" s="25" t="s">
        <v>442</v>
      </c>
      <c r="G4" s="26" t="s">
        <v>117</v>
      </c>
      <c r="H4" s="25" t="s">
        <v>122</v>
      </c>
    </row>
    <row r="5" spans="1:14" ht="16.5" thickBot="1" x14ac:dyDescent="0.3">
      <c r="A5" s="27"/>
      <c r="B5" s="28"/>
      <c r="C5" s="29"/>
      <c r="D5" s="30" t="s">
        <v>443</v>
      </c>
      <c r="E5" s="31"/>
      <c r="F5" s="32" t="s">
        <v>444</v>
      </c>
      <c r="G5" s="33"/>
      <c r="H5" s="34"/>
      <c r="I5" s="5" t="s">
        <v>430</v>
      </c>
      <c r="J5" s="3" t="s">
        <v>431</v>
      </c>
      <c r="K5" s="6" t="s">
        <v>432</v>
      </c>
      <c r="L5" s="7" t="s">
        <v>433</v>
      </c>
      <c r="M5" s="8" t="s">
        <v>434</v>
      </c>
      <c r="N5" s="7" t="s">
        <v>435</v>
      </c>
    </row>
    <row r="6" spans="1:14" ht="16.5" thickTop="1" thickBot="1" x14ac:dyDescent="0.25">
      <c r="A6" s="35"/>
      <c r="B6" s="36"/>
      <c r="F6" s="38"/>
      <c r="G6" s="17"/>
      <c r="H6" s="39"/>
      <c r="I6" s="288" t="str">
        <f t="shared" ref="I6" ca="1" si="0">IF(CELL("protect",$G6)=1, "LOCKED", "")</f>
        <v>LOCKED</v>
      </c>
      <c r="J6" s="289" t="str">
        <f>CLEAN(CONCATENATE(TRIM($A6),TRIM($C6),IF(LEFT($D6)&lt;&gt;"E",TRIM($D6),),TRIM($E6)))</f>
        <v/>
      </c>
      <c r="K6" s="290" t="e">
        <f>MATCH(J6,'[3]Pay Items'!$K$1:$K$646,0)</f>
        <v>#N/A</v>
      </c>
      <c r="L6" s="291" t="str">
        <f t="shared" ref="L6" ca="1" si="1">CELL("format",$F6)</f>
        <v>G</v>
      </c>
      <c r="M6" s="291" t="str">
        <f t="shared" ref="M6" ca="1" si="2">CELL("format",$G6)</f>
        <v>C2</v>
      </c>
      <c r="N6" s="291" t="str">
        <f t="shared" ref="N6" ca="1" si="3">CELL("format",$H6)</f>
        <v>G</v>
      </c>
    </row>
    <row r="7" spans="1:14" s="44" customFormat="1" ht="45" customHeight="1" thickTop="1" x14ac:dyDescent="0.2">
      <c r="A7" s="40"/>
      <c r="B7" s="41" t="s">
        <v>278</v>
      </c>
      <c r="C7" s="295" t="s">
        <v>445</v>
      </c>
      <c r="D7" s="296"/>
      <c r="E7" s="296"/>
      <c r="F7" s="297"/>
      <c r="G7" s="42"/>
      <c r="H7" s="43" t="s">
        <v>118</v>
      </c>
      <c r="I7" s="4" t="str">
        <f t="shared" ref="I7:I69" ca="1" si="4">IF(CELL("protect",$G7)=1, "LOCKED", "")</f>
        <v>LOCKED</v>
      </c>
      <c r="J7" s="1" t="str">
        <f t="shared" ref="J7:J70" si="5">CLEAN(CONCATENATE(TRIM($A7),TRIM($C7),IF(LEFT($D7)&lt;&gt;"E",TRIM($D7),),TRIM($E7)))</f>
        <v>REHABILITATION: BERRY STREET FROM PORTAGE AVENUE TO NESS AVENUE</v>
      </c>
      <c r="K7" s="290" t="e">
        <f>MATCH(J7,'[3]Pay Items'!$K$1:$K$646,0)</f>
        <v>#N/A</v>
      </c>
      <c r="L7" s="2" t="str">
        <f t="shared" ref="L7:L69" ca="1" si="6">CELL("format",$F7)</f>
        <v>G</v>
      </c>
      <c r="M7" s="2" t="str">
        <f t="shared" ref="M7:M69" ca="1" si="7">CELL("format",$G7)</f>
        <v>C2</v>
      </c>
      <c r="N7" s="2" t="str">
        <f t="shared" ref="N7:N69" ca="1" si="8">CELL("format",$H7)</f>
        <v>C2</v>
      </c>
    </row>
    <row r="8" spans="1:14" ht="30" customHeight="1" x14ac:dyDescent="0.2">
      <c r="A8" s="35"/>
      <c r="B8" s="45"/>
      <c r="C8" s="46" t="s">
        <v>133</v>
      </c>
      <c r="D8" s="47"/>
      <c r="E8" s="48" t="s">
        <v>118</v>
      </c>
      <c r="F8" s="48" t="s">
        <v>118</v>
      </c>
      <c r="G8" s="35" t="s">
        <v>118</v>
      </c>
      <c r="H8" s="49"/>
      <c r="I8" s="4" t="str">
        <f t="shared" ca="1" si="4"/>
        <v>LOCKED</v>
      </c>
      <c r="J8" s="1" t="str">
        <f t="shared" si="5"/>
        <v>EARTH AND BASE WORKS</v>
      </c>
      <c r="K8" s="290">
        <f>MATCH(J8,'[3]Pay Items'!$K$1:$K$646,0)</f>
        <v>3</v>
      </c>
      <c r="L8" s="2" t="str">
        <f t="shared" ca="1" si="6"/>
        <v>G</v>
      </c>
      <c r="M8" s="2" t="str">
        <f t="shared" ca="1" si="7"/>
        <v>C2</v>
      </c>
      <c r="N8" s="2" t="str">
        <f t="shared" ca="1" si="8"/>
        <v>C2</v>
      </c>
    </row>
    <row r="9" spans="1:14" ht="30" customHeight="1" x14ac:dyDescent="0.2">
      <c r="A9" s="50" t="s">
        <v>231</v>
      </c>
      <c r="B9" s="51" t="s">
        <v>134</v>
      </c>
      <c r="C9" s="52" t="s">
        <v>55</v>
      </c>
      <c r="D9" s="53" t="s">
        <v>429</v>
      </c>
      <c r="E9" s="54" t="s">
        <v>124</v>
      </c>
      <c r="F9" s="55">
        <v>630</v>
      </c>
      <c r="G9" s="56"/>
      <c r="H9" s="57">
        <f t="shared" ref="H9:H10" si="9">ROUND(G9*F9,2)</f>
        <v>0</v>
      </c>
      <c r="I9" s="4" t="str">
        <f t="shared" ca="1" si="4"/>
        <v/>
      </c>
      <c r="J9" s="1" t="str">
        <f t="shared" si="5"/>
        <v>A003ExcavationCW 3110-R21m³</v>
      </c>
      <c r="K9" s="290">
        <f>MATCH(J9,'[3]Pay Items'!$K$1:$K$646,0)</f>
        <v>6</v>
      </c>
      <c r="L9" s="2" t="str">
        <f t="shared" ca="1" si="6"/>
        <v>F0</v>
      </c>
      <c r="M9" s="2" t="str">
        <f t="shared" ca="1" si="7"/>
        <v>C2</v>
      </c>
      <c r="N9" s="2" t="str">
        <f t="shared" ca="1" si="8"/>
        <v>C2</v>
      </c>
    </row>
    <row r="10" spans="1:14" ht="30" customHeight="1" x14ac:dyDescent="0.2">
      <c r="A10" s="58" t="s">
        <v>158</v>
      </c>
      <c r="B10" s="59" t="s">
        <v>129</v>
      </c>
      <c r="C10" s="60" t="s">
        <v>48</v>
      </c>
      <c r="D10" s="61" t="s">
        <v>429</v>
      </c>
      <c r="E10" s="62" t="s">
        <v>123</v>
      </c>
      <c r="F10" s="63">
        <v>1600</v>
      </c>
      <c r="G10" s="64"/>
      <c r="H10" s="65">
        <f t="shared" si="9"/>
        <v>0</v>
      </c>
      <c r="I10" s="4" t="str">
        <f t="shared" ca="1" si="4"/>
        <v/>
      </c>
      <c r="J10" s="1" t="str">
        <f t="shared" si="5"/>
        <v>A004Sub-Grade CompactionCW 3110-R21m²</v>
      </c>
      <c r="K10" s="290">
        <f>MATCH(J10,'[3]Pay Items'!$K$1:$K$646,0)</f>
        <v>7</v>
      </c>
      <c r="L10" s="2" t="str">
        <f t="shared" ca="1" si="6"/>
        <v>F0</v>
      </c>
      <c r="M10" s="2" t="str">
        <f t="shared" ca="1" si="7"/>
        <v>C2</v>
      </c>
      <c r="N10" s="2" t="str">
        <f t="shared" ca="1" si="8"/>
        <v>C2</v>
      </c>
    </row>
    <row r="11" spans="1:14" ht="30" customHeight="1" x14ac:dyDescent="0.2">
      <c r="A11" s="66" t="s">
        <v>400</v>
      </c>
      <c r="B11" s="51" t="s">
        <v>52</v>
      </c>
      <c r="C11" s="52" t="s">
        <v>215</v>
      </c>
      <c r="D11" s="53" t="s">
        <v>429</v>
      </c>
      <c r="E11" s="54" t="s">
        <v>124</v>
      </c>
      <c r="F11" s="55">
        <v>25</v>
      </c>
      <c r="G11" s="67"/>
      <c r="H11" s="57">
        <f>ROUND(G11*F11,2)</f>
        <v>0</v>
      </c>
      <c r="I11" s="4" t="str">
        <f t="shared" ca="1" si="4"/>
        <v/>
      </c>
      <c r="J11" s="1" t="str">
        <f t="shared" si="5"/>
        <v>A005AImported Fill MaterialCW 3110-R21m³</v>
      </c>
      <c r="K11" s="290">
        <f>MATCH(J11,'[3]Pay Items'!$K$1:$K$646,0)</f>
        <v>9</v>
      </c>
      <c r="L11" s="2" t="str">
        <f t="shared" ca="1" si="6"/>
        <v>F0</v>
      </c>
      <c r="M11" s="2" t="str">
        <f t="shared" ca="1" si="7"/>
        <v>C2</v>
      </c>
      <c r="N11" s="2" t="str">
        <f t="shared" ca="1" si="8"/>
        <v>C2</v>
      </c>
    </row>
    <row r="12" spans="1:14" ht="30" customHeight="1" x14ac:dyDescent="0.2">
      <c r="A12" s="58" t="s">
        <v>159</v>
      </c>
      <c r="B12" s="59" t="s">
        <v>53</v>
      </c>
      <c r="C12" s="60" t="s">
        <v>401</v>
      </c>
      <c r="D12" s="61" t="s">
        <v>429</v>
      </c>
      <c r="E12" s="62"/>
      <c r="F12" s="63"/>
      <c r="G12" s="35"/>
      <c r="H12" s="65"/>
      <c r="I12" s="4" t="str">
        <f t="shared" ca="1" si="4"/>
        <v>LOCKED</v>
      </c>
      <c r="J12" s="1" t="str">
        <f t="shared" si="5"/>
        <v>A007Supplying and Placing Sub-base MaterialCW 3110-R21</v>
      </c>
      <c r="K12" s="290">
        <f>MATCH(J12,'[3]Pay Items'!$K$1:$K$646,0)</f>
        <v>10</v>
      </c>
      <c r="L12" s="2" t="str">
        <f t="shared" ca="1" si="6"/>
        <v>F0</v>
      </c>
      <c r="M12" s="2" t="str">
        <f t="shared" ca="1" si="7"/>
        <v>C2</v>
      </c>
      <c r="N12" s="2" t="str">
        <f t="shared" ca="1" si="8"/>
        <v>C2</v>
      </c>
    </row>
    <row r="13" spans="1:14" ht="30" customHeight="1" x14ac:dyDescent="0.2">
      <c r="A13" s="58" t="s">
        <v>402</v>
      </c>
      <c r="B13" s="68" t="s">
        <v>191</v>
      </c>
      <c r="C13" s="60" t="s">
        <v>403</v>
      </c>
      <c r="D13" s="69" t="s">
        <v>118</v>
      </c>
      <c r="E13" s="62" t="s">
        <v>125</v>
      </c>
      <c r="F13" s="63">
        <v>560</v>
      </c>
      <c r="G13" s="64"/>
      <c r="H13" s="65">
        <f t="shared" ref="H13" si="10">ROUND(G13*F13,2)</f>
        <v>0</v>
      </c>
      <c r="I13" s="4" t="str">
        <f t="shared" ca="1" si="4"/>
        <v/>
      </c>
      <c r="J13" s="1" t="str">
        <f t="shared" si="5"/>
        <v>A007A150 mm Granular A Limestonetonne</v>
      </c>
      <c r="K13" s="290">
        <f>MATCH(J13,'[3]Pay Items'!$K$1:$K$646,0)</f>
        <v>11</v>
      </c>
      <c r="L13" s="2" t="str">
        <f t="shared" ca="1" si="6"/>
        <v>F0</v>
      </c>
      <c r="M13" s="2" t="str">
        <f t="shared" ca="1" si="7"/>
        <v>C2</v>
      </c>
      <c r="N13" s="2" t="str">
        <f t="shared" ca="1" si="8"/>
        <v>C2</v>
      </c>
    </row>
    <row r="14" spans="1:14" ht="30" customHeight="1" x14ac:dyDescent="0.2">
      <c r="A14" s="66" t="s">
        <v>160</v>
      </c>
      <c r="B14" s="51" t="s">
        <v>66</v>
      </c>
      <c r="C14" s="52" t="s">
        <v>183</v>
      </c>
      <c r="D14" s="53" t="s">
        <v>429</v>
      </c>
      <c r="E14" s="54"/>
      <c r="F14" s="47"/>
      <c r="G14" s="49"/>
      <c r="H14" s="49"/>
      <c r="I14" s="4" t="str">
        <f t="shared" ca="1" si="4"/>
        <v>LOCKED</v>
      </c>
      <c r="J14" s="1" t="str">
        <f t="shared" si="5"/>
        <v>A010Supplying and Placing Base Course MaterialCW 3110-R21</v>
      </c>
      <c r="K14" s="290">
        <f>MATCH(J14,'[3]Pay Items'!$K$1:$K$646,0)</f>
        <v>27</v>
      </c>
      <c r="L14" s="2" t="str">
        <f t="shared" ca="1" si="6"/>
        <v>F0</v>
      </c>
      <c r="M14" s="2" t="str">
        <f t="shared" ca="1" si="7"/>
        <v>C2</v>
      </c>
      <c r="N14" s="2" t="str">
        <f t="shared" ca="1" si="8"/>
        <v>C2</v>
      </c>
    </row>
    <row r="15" spans="1:14" ht="30" customHeight="1" x14ac:dyDescent="0.2">
      <c r="A15" s="58" t="s">
        <v>404</v>
      </c>
      <c r="B15" s="68" t="s">
        <v>191</v>
      </c>
      <c r="C15" s="60" t="s">
        <v>405</v>
      </c>
      <c r="D15" s="69" t="s">
        <v>118</v>
      </c>
      <c r="E15" s="62" t="s">
        <v>124</v>
      </c>
      <c r="F15" s="63">
        <v>210</v>
      </c>
      <c r="G15" s="64"/>
      <c r="H15" s="65">
        <f t="shared" ref="H15:H19" si="11">ROUND(G15*F15,2)</f>
        <v>0</v>
      </c>
      <c r="I15" s="4" t="str">
        <f t="shared" ca="1" si="4"/>
        <v/>
      </c>
      <c r="J15" s="1" t="str">
        <f t="shared" si="5"/>
        <v>A010A1Base Course Material - Granular A Limestonem³</v>
      </c>
      <c r="K15" s="290">
        <f>MATCH(J15,'[3]Pay Items'!$K$1:$K$646,0)</f>
        <v>28</v>
      </c>
      <c r="L15" s="2" t="str">
        <f t="shared" ca="1" si="6"/>
        <v>F0</v>
      </c>
      <c r="M15" s="2" t="str">
        <f t="shared" ca="1" si="7"/>
        <v>C2</v>
      </c>
      <c r="N15" s="2" t="str">
        <f t="shared" ca="1" si="8"/>
        <v>C2</v>
      </c>
    </row>
    <row r="16" spans="1:14" ht="30" customHeight="1" x14ac:dyDescent="0.2">
      <c r="A16" s="66" t="s">
        <v>406</v>
      </c>
      <c r="B16" s="70" t="s">
        <v>192</v>
      </c>
      <c r="C16" s="52" t="s">
        <v>446</v>
      </c>
      <c r="D16" s="71" t="s">
        <v>118</v>
      </c>
      <c r="E16" s="54" t="s">
        <v>124</v>
      </c>
      <c r="F16" s="55">
        <v>50</v>
      </c>
      <c r="G16" s="56"/>
      <c r="H16" s="57">
        <f t="shared" si="11"/>
        <v>0</v>
      </c>
      <c r="I16" s="4" t="str">
        <f t="shared" ca="1" si="4"/>
        <v/>
      </c>
      <c r="J16" s="1" t="str">
        <f t="shared" si="5"/>
        <v>A010C3Base Course Material - Granular Cm³</v>
      </c>
      <c r="K16" s="290" t="e">
        <f>MATCH(J16,'[3]Pay Items'!$K$1:$K$646,0)</f>
        <v>#N/A</v>
      </c>
      <c r="L16" s="2" t="str">
        <f t="shared" ca="1" si="6"/>
        <v>F0</v>
      </c>
      <c r="M16" s="2" t="str">
        <f t="shared" ca="1" si="7"/>
        <v>C2</v>
      </c>
      <c r="N16" s="2" t="str">
        <f t="shared" ca="1" si="8"/>
        <v>C2</v>
      </c>
    </row>
    <row r="17" spans="1:14" ht="30" customHeight="1" x14ac:dyDescent="0.2">
      <c r="A17" s="50" t="s">
        <v>161</v>
      </c>
      <c r="B17" s="51" t="s">
        <v>447</v>
      </c>
      <c r="C17" s="52" t="s">
        <v>59</v>
      </c>
      <c r="D17" s="53" t="s">
        <v>429</v>
      </c>
      <c r="E17" s="54" t="s">
        <v>123</v>
      </c>
      <c r="F17" s="55">
        <v>3400</v>
      </c>
      <c r="G17" s="56"/>
      <c r="H17" s="57">
        <f t="shared" si="11"/>
        <v>0</v>
      </c>
      <c r="I17" s="4" t="str">
        <f t="shared" ca="1" si="4"/>
        <v/>
      </c>
      <c r="J17" s="1" t="str">
        <f t="shared" si="5"/>
        <v>A012Grading of BoulevardsCW 3110-R21m²</v>
      </c>
      <c r="K17" s="290">
        <f>MATCH(J17,'[3]Pay Items'!$K$1:$K$646,0)</f>
        <v>37</v>
      </c>
      <c r="L17" s="2" t="str">
        <f t="shared" ca="1" si="6"/>
        <v>F0</v>
      </c>
      <c r="M17" s="2" t="str">
        <f t="shared" ca="1" si="7"/>
        <v>C2</v>
      </c>
      <c r="N17" s="2" t="str">
        <f t="shared" ca="1" si="8"/>
        <v>C2</v>
      </c>
    </row>
    <row r="18" spans="1:14" ht="30" customHeight="1" x14ac:dyDescent="0.2">
      <c r="A18" s="58" t="s">
        <v>162</v>
      </c>
      <c r="B18" s="59" t="s">
        <v>54</v>
      </c>
      <c r="C18" s="60" t="s">
        <v>407</v>
      </c>
      <c r="D18" s="61" t="s">
        <v>408</v>
      </c>
      <c r="E18" s="62"/>
      <c r="F18" s="63"/>
      <c r="G18" s="72"/>
      <c r="H18" s="65">
        <f t="shared" si="11"/>
        <v>0</v>
      </c>
      <c r="I18" s="4" t="str">
        <f t="shared" ca="1" si="4"/>
        <v>LOCKED</v>
      </c>
      <c r="J18" s="1" t="str">
        <f t="shared" si="5"/>
        <v>A022Geotextile FabricCW 3130-R5</v>
      </c>
      <c r="K18" s="290">
        <f>MATCH(J18,'[3]Pay Items'!$K$1:$K$646,0)</f>
        <v>46</v>
      </c>
      <c r="L18" s="2" t="str">
        <f t="shared" ca="1" si="6"/>
        <v>F0</v>
      </c>
      <c r="M18" s="2" t="str">
        <f t="shared" ca="1" si="7"/>
        <v>C2</v>
      </c>
      <c r="N18" s="2" t="str">
        <f t="shared" ca="1" si="8"/>
        <v>C2</v>
      </c>
    </row>
    <row r="19" spans="1:14" ht="30" customHeight="1" x14ac:dyDescent="0.2">
      <c r="A19" s="58" t="s">
        <v>409</v>
      </c>
      <c r="B19" s="68" t="s">
        <v>191</v>
      </c>
      <c r="C19" s="60" t="s">
        <v>410</v>
      </c>
      <c r="D19" s="69" t="s">
        <v>118</v>
      </c>
      <c r="E19" s="62" t="s">
        <v>123</v>
      </c>
      <c r="F19" s="63">
        <v>1600</v>
      </c>
      <c r="G19" s="64"/>
      <c r="H19" s="65">
        <f t="shared" si="11"/>
        <v>0</v>
      </c>
      <c r="I19" s="4" t="str">
        <f t="shared" ca="1" si="4"/>
        <v/>
      </c>
      <c r="J19" s="1" t="str">
        <f t="shared" si="5"/>
        <v>A022A2Separation/Filtration Fabricm²</v>
      </c>
      <c r="K19" s="290">
        <f>MATCH(J19,'[3]Pay Items'!$K$1:$K$646,0)</f>
        <v>48</v>
      </c>
      <c r="L19" s="2" t="str">
        <f t="shared" ca="1" si="6"/>
        <v>F0</v>
      </c>
      <c r="M19" s="2" t="str">
        <f t="shared" ca="1" si="7"/>
        <v>C2</v>
      </c>
      <c r="N19" s="2" t="str">
        <f t="shared" ca="1" si="8"/>
        <v>C2</v>
      </c>
    </row>
    <row r="20" spans="1:14" ht="30" customHeight="1" x14ac:dyDescent="0.2">
      <c r="A20" s="35"/>
      <c r="B20" s="45"/>
      <c r="C20" s="73" t="s">
        <v>448</v>
      </c>
      <c r="D20" s="47"/>
      <c r="E20" s="74"/>
      <c r="F20" s="47"/>
      <c r="G20" s="49"/>
      <c r="H20" s="49"/>
      <c r="I20" s="4" t="str">
        <f t="shared" ca="1" si="4"/>
        <v>LOCKED</v>
      </c>
      <c r="J20" s="1" t="str">
        <f t="shared" si="5"/>
        <v>ROADWORKS - REMOVALS/RENEWALS</v>
      </c>
      <c r="K20" s="290" t="e">
        <f>MATCH(J20,'[3]Pay Items'!$K$1:$K$646,0)</f>
        <v>#N/A</v>
      </c>
      <c r="L20" s="2" t="str">
        <f t="shared" ca="1" si="6"/>
        <v>F0</v>
      </c>
      <c r="M20" s="2" t="str">
        <f t="shared" ca="1" si="7"/>
        <v>C2</v>
      </c>
      <c r="N20" s="2" t="str">
        <f t="shared" ca="1" si="8"/>
        <v>C2</v>
      </c>
    </row>
    <row r="21" spans="1:14" ht="30" customHeight="1" x14ac:dyDescent="0.2">
      <c r="A21" s="75" t="s">
        <v>203</v>
      </c>
      <c r="B21" s="51" t="s">
        <v>449</v>
      </c>
      <c r="C21" s="52" t="s">
        <v>180</v>
      </c>
      <c r="D21" s="53" t="s">
        <v>429</v>
      </c>
      <c r="E21" s="54"/>
      <c r="F21" s="47"/>
      <c r="G21" s="49"/>
      <c r="H21" s="49"/>
      <c r="I21" s="4" t="str">
        <f t="shared" ca="1" si="4"/>
        <v>LOCKED</v>
      </c>
      <c r="J21" s="1" t="str">
        <f t="shared" si="5"/>
        <v>B001Pavement RemovalCW 3110-R21</v>
      </c>
      <c r="K21" s="290">
        <f>MATCH(J21,'[3]Pay Items'!$K$1:$K$646,0)</f>
        <v>69</v>
      </c>
      <c r="L21" s="2" t="str">
        <f t="shared" ca="1" si="6"/>
        <v>F0</v>
      </c>
      <c r="M21" s="2" t="str">
        <f t="shared" ca="1" si="7"/>
        <v>C2</v>
      </c>
      <c r="N21" s="2" t="str">
        <f t="shared" ca="1" si="8"/>
        <v>C2</v>
      </c>
    </row>
    <row r="22" spans="1:14" ht="30" customHeight="1" x14ac:dyDescent="0.2">
      <c r="A22" s="75" t="s">
        <v>232</v>
      </c>
      <c r="B22" s="70" t="s">
        <v>191</v>
      </c>
      <c r="C22" s="52" t="s">
        <v>181</v>
      </c>
      <c r="D22" s="71" t="s">
        <v>118</v>
      </c>
      <c r="E22" s="54" t="s">
        <v>123</v>
      </c>
      <c r="F22" s="55">
        <v>100</v>
      </c>
      <c r="G22" s="56"/>
      <c r="H22" s="57">
        <f>ROUND(G22*F22,2)</f>
        <v>0</v>
      </c>
      <c r="I22" s="4" t="str">
        <f t="shared" ca="1" si="4"/>
        <v/>
      </c>
      <c r="J22" s="1" t="str">
        <f t="shared" si="5"/>
        <v>B002Concrete Pavementm²</v>
      </c>
      <c r="K22" s="290">
        <f>MATCH(J22,'[3]Pay Items'!$K$1:$K$646,0)</f>
        <v>70</v>
      </c>
      <c r="L22" s="2" t="str">
        <f t="shared" ca="1" si="6"/>
        <v>F0</v>
      </c>
      <c r="M22" s="2" t="str">
        <f t="shared" ca="1" si="7"/>
        <v>C2</v>
      </c>
      <c r="N22" s="2" t="str">
        <f t="shared" ca="1" si="8"/>
        <v>C2</v>
      </c>
    </row>
    <row r="23" spans="1:14" ht="30" customHeight="1" x14ac:dyDescent="0.2">
      <c r="A23" s="75" t="s">
        <v>163</v>
      </c>
      <c r="B23" s="70" t="s">
        <v>192</v>
      </c>
      <c r="C23" s="52" t="s">
        <v>182</v>
      </c>
      <c r="D23" s="71" t="s">
        <v>118</v>
      </c>
      <c r="E23" s="54" t="s">
        <v>123</v>
      </c>
      <c r="F23" s="55">
        <v>1550</v>
      </c>
      <c r="G23" s="56"/>
      <c r="H23" s="57">
        <f>ROUND(G23*F23,2)</f>
        <v>0</v>
      </c>
      <c r="I23" s="4" t="str">
        <f t="shared" ca="1" si="4"/>
        <v/>
      </c>
      <c r="J23" s="1" t="str">
        <f t="shared" si="5"/>
        <v>B003Asphalt Pavementm²</v>
      </c>
      <c r="K23" s="290">
        <f>MATCH(J23,'[3]Pay Items'!$K$1:$K$646,0)</f>
        <v>71</v>
      </c>
      <c r="L23" s="2" t="str">
        <f t="shared" ca="1" si="6"/>
        <v>F0</v>
      </c>
      <c r="M23" s="2" t="str">
        <f t="shared" ca="1" si="7"/>
        <v>C2</v>
      </c>
      <c r="N23" s="2" t="str">
        <f t="shared" ca="1" si="8"/>
        <v>C2</v>
      </c>
    </row>
    <row r="24" spans="1:14" ht="30" customHeight="1" x14ac:dyDescent="0.2">
      <c r="A24" s="75" t="s">
        <v>164</v>
      </c>
      <c r="B24" s="51" t="s">
        <v>56</v>
      </c>
      <c r="C24" s="52" t="s">
        <v>239</v>
      </c>
      <c r="D24" s="71" t="s">
        <v>450</v>
      </c>
      <c r="E24" s="54"/>
      <c r="F24" s="47"/>
      <c r="G24" s="49"/>
      <c r="H24" s="49"/>
      <c r="I24" s="4" t="str">
        <f t="shared" ca="1" si="4"/>
        <v>LOCKED</v>
      </c>
      <c r="J24" s="1" t="str">
        <f t="shared" si="5"/>
        <v>B004Slab ReplacementCW 3230-R8, E17</v>
      </c>
      <c r="K24" s="290" t="e">
        <f>MATCH(J24,'[3]Pay Items'!$K$1:$K$646,0)</f>
        <v>#N/A</v>
      </c>
      <c r="L24" s="2" t="str">
        <f t="shared" ca="1" si="6"/>
        <v>F0</v>
      </c>
      <c r="M24" s="2" t="str">
        <f t="shared" ca="1" si="7"/>
        <v>C2</v>
      </c>
      <c r="N24" s="2" t="str">
        <f t="shared" ca="1" si="8"/>
        <v>C2</v>
      </c>
    </row>
    <row r="25" spans="1:14" ht="45" customHeight="1" x14ac:dyDescent="0.2">
      <c r="A25" s="75" t="s">
        <v>165</v>
      </c>
      <c r="B25" s="70" t="s">
        <v>191</v>
      </c>
      <c r="C25" s="52" t="s">
        <v>451</v>
      </c>
      <c r="D25" s="71" t="s">
        <v>118</v>
      </c>
      <c r="E25" s="54" t="s">
        <v>123</v>
      </c>
      <c r="F25" s="55">
        <v>230</v>
      </c>
      <c r="G25" s="56"/>
      <c r="H25" s="57">
        <f>ROUND(G25*F25,2)</f>
        <v>0</v>
      </c>
      <c r="I25" s="4" t="str">
        <f t="shared" ca="1" si="4"/>
        <v/>
      </c>
      <c r="J25" s="1" t="str">
        <f t="shared" si="5"/>
        <v>B014150 mm Type 1 Concrete Pavement (Reinforced)m²</v>
      </c>
      <c r="K25" s="290" t="e">
        <f>MATCH(J25,'[3]Pay Items'!$K$1:$K$646,0)</f>
        <v>#N/A</v>
      </c>
      <c r="L25" s="2" t="str">
        <f t="shared" ca="1" si="6"/>
        <v>F0</v>
      </c>
      <c r="M25" s="2" t="str">
        <f t="shared" ca="1" si="7"/>
        <v>C2</v>
      </c>
      <c r="N25" s="2" t="str">
        <f t="shared" ca="1" si="8"/>
        <v>C2</v>
      </c>
    </row>
    <row r="26" spans="1:14" ht="30" customHeight="1" x14ac:dyDescent="0.2">
      <c r="A26" s="75" t="s">
        <v>166</v>
      </c>
      <c r="B26" s="51" t="s">
        <v>452</v>
      </c>
      <c r="C26" s="52" t="s">
        <v>240</v>
      </c>
      <c r="D26" s="71" t="s">
        <v>450</v>
      </c>
      <c r="E26" s="54"/>
      <c r="F26" s="47"/>
      <c r="G26" s="49"/>
      <c r="H26" s="49"/>
      <c r="I26" s="4" t="str">
        <f t="shared" ca="1" si="4"/>
        <v>LOCKED</v>
      </c>
      <c r="J26" s="1" t="str">
        <f t="shared" si="5"/>
        <v>B017Partial Slab PatchesCW 3230-R8, E17</v>
      </c>
      <c r="K26" s="290" t="e">
        <f>MATCH(J26,'[3]Pay Items'!$K$1:$K$646,0)</f>
        <v>#N/A</v>
      </c>
      <c r="L26" s="2" t="str">
        <f t="shared" ca="1" si="6"/>
        <v>F0</v>
      </c>
      <c r="M26" s="2" t="str">
        <f t="shared" ca="1" si="7"/>
        <v>C2</v>
      </c>
      <c r="N26" s="2" t="str">
        <f t="shared" ca="1" si="8"/>
        <v>C2</v>
      </c>
    </row>
    <row r="27" spans="1:14" ht="30" customHeight="1" x14ac:dyDescent="0.2">
      <c r="A27" s="75" t="s">
        <v>167</v>
      </c>
      <c r="B27" s="70" t="s">
        <v>191</v>
      </c>
      <c r="C27" s="52" t="s">
        <v>453</v>
      </c>
      <c r="D27" s="71" t="s">
        <v>118</v>
      </c>
      <c r="E27" s="54" t="s">
        <v>123</v>
      </c>
      <c r="F27" s="55">
        <v>20</v>
      </c>
      <c r="G27" s="56"/>
      <c r="H27" s="57">
        <f t="shared" ref="H27:H29" si="12">ROUND(G27*F27,2)</f>
        <v>0</v>
      </c>
      <c r="I27" s="4" t="str">
        <f t="shared" ca="1" si="4"/>
        <v/>
      </c>
      <c r="J27" s="1" t="str">
        <f t="shared" si="5"/>
        <v>B030150 mm Type 1 Concrete Pavement (Type A)m²</v>
      </c>
      <c r="K27" s="290" t="e">
        <f>MATCH(J27,'[3]Pay Items'!$K$1:$K$646,0)</f>
        <v>#N/A</v>
      </c>
      <c r="L27" s="2" t="str">
        <f t="shared" ca="1" si="6"/>
        <v>F0</v>
      </c>
      <c r="M27" s="2" t="str">
        <f t="shared" ca="1" si="7"/>
        <v>C2</v>
      </c>
      <c r="N27" s="2" t="str">
        <f t="shared" ca="1" si="8"/>
        <v>C2</v>
      </c>
    </row>
    <row r="28" spans="1:14" ht="30" customHeight="1" x14ac:dyDescent="0.2">
      <c r="A28" s="75" t="s">
        <v>168</v>
      </c>
      <c r="B28" s="70" t="s">
        <v>192</v>
      </c>
      <c r="C28" s="52" t="s">
        <v>454</v>
      </c>
      <c r="D28" s="71" t="s">
        <v>118</v>
      </c>
      <c r="E28" s="54" t="s">
        <v>123</v>
      </c>
      <c r="F28" s="55">
        <v>60</v>
      </c>
      <c r="G28" s="56"/>
      <c r="H28" s="57">
        <f t="shared" si="12"/>
        <v>0</v>
      </c>
      <c r="I28" s="4" t="str">
        <f t="shared" ca="1" si="4"/>
        <v/>
      </c>
      <c r="J28" s="1" t="str">
        <f t="shared" si="5"/>
        <v>B031150 mm Type 1 Concrete Pavement (Type B)m²</v>
      </c>
      <c r="K28" s="290" t="e">
        <f>MATCH(J28,'[3]Pay Items'!$K$1:$K$646,0)</f>
        <v>#N/A</v>
      </c>
      <c r="L28" s="2" t="str">
        <f t="shared" ca="1" si="6"/>
        <v>F0</v>
      </c>
      <c r="M28" s="2" t="str">
        <f t="shared" ca="1" si="7"/>
        <v>C2</v>
      </c>
      <c r="N28" s="2" t="str">
        <f t="shared" ca="1" si="8"/>
        <v>C2</v>
      </c>
    </row>
    <row r="29" spans="1:14" ht="30" customHeight="1" x14ac:dyDescent="0.2">
      <c r="A29" s="75" t="s">
        <v>170</v>
      </c>
      <c r="B29" s="70" t="s">
        <v>193</v>
      </c>
      <c r="C29" s="52" t="s">
        <v>455</v>
      </c>
      <c r="D29" s="71" t="s">
        <v>118</v>
      </c>
      <c r="E29" s="54" t="s">
        <v>123</v>
      </c>
      <c r="F29" s="55">
        <v>60</v>
      </c>
      <c r="G29" s="56"/>
      <c r="H29" s="57">
        <f t="shared" si="12"/>
        <v>0</v>
      </c>
      <c r="I29" s="4" t="str">
        <f t="shared" ca="1" si="4"/>
        <v/>
      </c>
      <c r="J29" s="1" t="str">
        <f t="shared" si="5"/>
        <v>B033150 mm Type 1 Concrete Pavement (Type D)m²</v>
      </c>
      <c r="K29" s="290" t="e">
        <f>MATCH(J29,'[3]Pay Items'!$K$1:$K$646,0)</f>
        <v>#N/A</v>
      </c>
      <c r="L29" s="2" t="str">
        <f t="shared" ca="1" si="6"/>
        <v>F0</v>
      </c>
      <c r="M29" s="2" t="str">
        <f t="shared" ca="1" si="7"/>
        <v>C2</v>
      </c>
      <c r="N29" s="2" t="str">
        <f t="shared" ca="1" si="8"/>
        <v>C2</v>
      </c>
    </row>
    <row r="30" spans="1:14" ht="30" customHeight="1" x14ac:dyDescent="0.2">
      <c r="A30" s="75" t="s">
        <v>321</v>
      </c>
      <c r="B30" s="51" t="s">
        <v>57</v>
      </c>
      <c r="C30" s="52" t="s">
        <v>263</v>
      </c>
      <c r="D30" s="71" t="s">
        <v>450</v>
      </c>
      <c r="E30" s="54"/>
      <c r="F30" s="47"/>
      <c r="G30" s="49"/>
      <c r="H30" s="49"/>
      <c r="I30" s="4" t="str">
        <f t="shared" ca="1" si="4"/>
        <v>LOCKED</v>
      </c>
      <c r="J30" s="1" t="str">
        <f t="shared" si="5"/>
        <v>B064-72Slab Replacement - Early Opening (72 hour)CW 3230-R8, E17</v>
      </c>
      <c r="K30" s="290" t="e">
        <f>MATCH(J30,'[3]Pay Items'!$K$1:$K$646,0)</f>
        <v>#N/A</v>
      </c>
      <c r="L30" s="2" t="str">
        <f t="shared" ca="1" si="6"/>
        <v>F0</v>
      </c>
      <c r="M30" s="2" t="str">
        <f t="shared" ca="1" si="7"/>
        <v>C2</v>
      </c>
      <c r="N30" s="2" t="str">
        <f t="shared" ca="1" si="8"/>
        <v>C2</v>
      </c>
    </row>
    <row r="31" spans="1:14" ht="45" customHeight="1" x14ac:dyDescent="0.2">
      <c r="A31" s="75" t="s">
        <v>322</v>
      </c>
      <c r="B31" s="70" t="s">
        <v>191</v>
      </c>
      <c r="C31" s="52" t="s">
        <v>456</v>
      </c>
      <c r="D31" s="71" t="s">
        <v>118</v>
      </c>
      <c r="E31" s="54" t="s">
        <v>123</v>
      </c>
      <c r="F31" s="55">
        <v>160</v>
      </c>
      <c r="G31" s="56"/>
      <c r="H31" s="57">
        <f>ROUND(G31*F31,2)</f>
        <v>0</v>
      </c>
      <c r="I31" s="4" t="str">
        <f t="shared" ca="1" si="4"/>
        <v/>
      </c>
      <c r="J31" s="1" t="str">
        <f t="shared" si="5"/>
        <v>B074-72150 mm Type 4 Concrete Pavement (Reinforced)m²</v>
      </c>
      <c r="K31" s="290" t="e">
        <f>MATCH(J31,'[3]Pay Items'!$K$1:$K$646,0)</f>
        <v>#N/A</v>
      </c>
      <c r="L31" s="2" t="str">
        <f t="shared" ca="1" si="6"/>
        <v>F0</v>
      </c>
      <c r="M31" s="2" t="str">
        <f t="shared" ca="1" si="7"/>
        <v>C2</v>
      </c>
      <c r="N31" s="2" t="str">
        <f t="shared" ca="1" si="8"/>
        <v>C2</v>
      </c>
    </row>
    <row r="32" spans="1:14" ht="45" customHeight="1" x14ac:dyDescent="0.2">
      <c r="A32" s="75" t="s">
        <v>323</v>
      </c>
      <c r="B32" s="76" t="s">
        <v>58</v>
      </c>
      <c r="C32" s="52" t="s">
        <v>241</v>
      </c>
      <c r="D32" s="71" t="s">
        <v>450</v>
      </c>
      <c r="E32" s="54"/>
      <c r="F32" s="47"/>
      <c r="G32" s="49"/>
      <c r="H32" s="49"/>
      <c r="I32" s="4" t="str">
        <f t="shared" ca="1" si="4"/>
        <v>LOCKED</v>
      </c>
      <c r="J32" s="1" t="str">
        <f t="shared" si="5"/>
        <v>B077-72Partial Slab Patches - Early Opening (72 hour)CW 3230-R8, E17</v>
      </c>
      <c r="K32" s="290" t="e">
        <f>MATCH(J32,'[3]Pay Items'!$K$1:$K$646,0)</f>
        <v>#N/A</v>
      </c>
      <c r="L32" s="2" t="str">
        <f t="shared" ca="1" si="6"/>
        <v>F0</v>
      </c>
      <c r="M32" s="2" t="str">
        <f t="shared" ca="1" si="7"/>
        <v>C2</v>
      </c>
      <c r="N32" s="2" t="str">
        <f t="shared" ca="1" si="8"/>
        <v>C2</v>
      </c>
    </row>
    <row r="33" spans="1:14" s="85" customFormat="1" ht="30" customHeight="1" x14ac:dyDescent="0.2">
      <c r="A33" s="77" t="s">
        <v>324</v>
      </c>
      <c r="B33" s="78" t="s">
        <v>191</v>
      </c>
      <c r="C33" s="79" t="s">
        <v>457</v>
      </c>
      <c r="D33" s="80" t="s">
        <v>118</v>
      </c>
      <c r="E33" s="81" t="s">
        <v>123</v>
      </c>
      <c r="F33" s="82">
        <v>50</v>
      </c>
      <c r="G33" s="83"/>
      <c r="H33" s="84">
        <f t="shared" ref="H33" si="13">ROUND(G33*F33,2)</f>
        <v>0</v>
      </c>
      <c r="I33" s="4" t="str">
        <f t="shared" ca="1" si="4"/>
        <v/>
      </c>
      <c r="J33" s="1" t="str">
        <f t="shared" si="5"/>
        <v>B091-72150 mm Type 4 Concrete Pavement (Type B)m²</v>
      </c>
      <c r="K33" s="290" t="e">
        <f>MATCH(J33,'[3]Pay Items'!$K$1:$K$646,0)</f>
        <v>#N/A</v>
      </c>
      <c r="L33" s="2" t="str">
        <f t="shared" ca="1" si="6"/>
        <v>F0</v>
      </c>
      <c r="M33" s="2" t="str">
        <f t="shared" ca="1" si="7"/>
        <v>C2</v>
      </c>
      <c r="N33" s="2" t="str">
        <f t="shared" ca="1" si="8"/>
        <v>C2</v>
      </c>
    </row>
    <row r="34" spans="1:14" ht="30" customHeight="1" x14ac:dyDescent="0.2">
      <c r="A34" s="75" t="s">
        <v>171</v>
      </c>
      <c r="B34" s="51" t="s">
        <v>60</v>
      </c>
      <c r="C34" s="52" t="s">
        <v>106</v>
      </c>
      <c r="D34" s="71" t="s">
        <v>357</v>
      </c>
      <c r="E34" s="54"/>
      <c r="F34" s="47"/>
      <c r="G34" s="49"/>
      <c r="H34" s="49"/>
      <c r="I34" s="4" t="str">
        <f t="shared" ca="1" si="4"/>
        <v>LOCKED</v>
      </c>
      <c r="J34" s="1" t="str">
        <f t="shared" si="5"/>
        <v>B094Drilled DowelsCW 3230-R8</v>
      </c>
      <c r="K34" s="290">
        <f>MATCH(J34,'[3]Pay Items'!$K$1:$K$646,0)</f>
        <v>164</v>
      </c>
      <c r="L34" s="2" t="str">
        <f t="shared" ca="1" si="6"/>
        <v>F0</v>
      </c>
      <c r="M34" s="2" t="str">
        <f t="shared" ca="1" si="7"/>
        <v>C2</v>
      </c>
      <c r="N34" s="2" t="str">
        <f t="shared" ca="1" si="8"/>
        <v>C2</v>
      </c>
    </row>
    <row r="35" spans="1:14" ht="30" customHeight="1" x14ac:dyDescent="0.2">
      <c r="A35" s="75" t="s">
        <v>172</v>
      </c>
      <c r="B35" s="70" t="s">
        <v>191</v>
      </c>
      <c r="C35" s="52" t="s">
        <v>131</v>
      </c>
      <c r="D35" s="71" t="s">
        <v>118</v>
      </c>
      <c r="E35" s="54" t="s">
        <v>126</v>
      </c>
      <c r="F35" s="55">
        <v>280</v>
      </c>
      <c r="G35" s="56"/>
      <c r="H35" s="57">
        <f>ROUND(G35*F35,2)</f>
        <v>0</v>
      </c>
      <c r="I35" s="4" t="str">
        <f t="shared" ca="1" si="4"/>
        <v/>
      </c>
      <c r="J35" s="1" t="str">
        <f t="shared" si="5"/>
        <v>B09519.1 mm Diametereach</v>
      </c>
      <c r="K35" s="290">
        <f>MATCH(J35,'[3]Pay Items'!$K$1:$K$646,0)</f>
        <v>165</v>
      </c>
      <c r="L35" s="2" t="str">
        <f t="shared" ca="1" si="6"/>
        <v>F0</v>
      </c>
      <c r="M35" s="2" t="str">
        <f t="shared" ca="1" si="7"/>
        <v>C2</v>
      </c>
      <c r="N35" s="2" t="str">
        <f t="shared" ca="1" si="8"/>
        <v>C2</v>
      </c>
    </row>
    <row r="36" spans="1:14" ht="30" customHeight="1" x14ac:dyDescent="0.2">
      <c r="A36" s="75" t="s">
        <v>173</v>
      </c>
      <c r="B36" s="51" t="s">
        <v>61</v>
      </c>
      <c r="C36" s="52" t="s">
        <v>107</v>
      </c>
      <c r="D36" s="71" t="s">
        <v>357</v>
      </c>
      <c r="E36" s="54"/>
      <c r="F36" s="47"/>
      <c r="G36" s="49"/>
      <c r="H36" s="49"/>
      <c r="I36" s="4" t="str">
        <f t="shared" ca="1" si="4"/>
        <v>LOCKED</v>
      </c>
      <c r="J36" s="1" t="str">
        <f t="shared" si="5"/>
        <v>B097Drilled Tie BarsCW 3230-R8</v>
      </c>
      <c r="K36" s="290">
        <f>MATCH(J36,'[3]Pay Items'!$K$1:$K$646,0)</f>
        <v>167</v>
      </c>
      <c r="L36" s="2" t="str">
        <f t="shared" ca="1" si="6"/>
        <v>F0</v>
      </c>
      <c r="M36" s="2" t="str">
        <f t="shared" ca="1" si="7"/>
        <v>C2</v>
      </c>
      <c r="N36" s="2" t="str">
        <f t="shared" ca="1" si="8"/>
        <v>C2</v>
      </c>
    </row>
    <row r="37" spans="1:14" ht="30" customHeight="1" x14ac:dyDescent="0.2">
      <c r="A37" s="75" t="s">
        <v>174</v>
      </c>
      <c r="B37" s="70" t="s">
        <v>191</v>
      </c>
      <c r="C37" s="52" t="s">
        <v>130</v>
      </c>
      <c r="D37" s="71" t="s">
        <v>118</v>
      </c>
      <c r="E37" s="54" t="s">
        <v>126</v>
      </c>
      <c r="F37" s="55">
        <v>350</v>
      </c>
      <c r="G37" s="56"/>
      <c r="H37" s="57">
        <f>ROUND(G37*F37,2)</f>
        <v>0</v>
      </c>
      <c r="I37" s="4" t="str">
        <f t="shared" ca="1" si="4"/>
        <v/>
      </c>
      <c r="J37" s="1" t="str">
        <f t="shared" si="5"/>
        <v>B09820 M Deformed Tie Bareach</v>
      </c>
      <c r="K37" s="290">
        <f>MATCH(J37,'[3]Pay Items'!$K$1:$K$646,0)</f>
        <v>169</v>
      </c>
      <c r="L37" s="2" t="str">
        <f t="shared" ca="1" si="6"/>
        <v>F0</v>
      </c>
      <c r="M37" s="2" t="str">
        <f t="shared" ca="1" si="7"/>
        <v>C2</v>
      </c>
      <c r="N37" s="2" t="str">
        <f t="shared" ca="1" si="8"/>
        <v>C2</v>
      </c>
    </row>
    <row r="38" spans="1:14" ht="30" customHeight="1" x14ac:dyDescent="0.2">
      <c r="A38" s="86" t="s">
        <v>326</v>
      </c>
      <c r="B38" s="51" t="s">
        <v>62</v>
      </c>
      <c r="C38" s="52" t="s">
        <v>184</v>
      </c>
      <c r="D38" s="71" t="s">
        <v>3</v>
      </c>
      <c r="E38" s="54"/>
      <c r="F38" s="55"/>
      <c r="G38" s="49"/>
      <c r="H38" s="57"/>
      <c r="I38" s="4" t="str">
        <f t="shared" ca="1" si="4"/>
        <v>LOCKED</v>
      </c>
      <c r="J38" s="1" t="str">
        <f t="shared" si="5"/>
        <v>B100rMiscellaneous Concrete Slab RemovalCW 3235-R9</v>
      </c>
      <c r="K38" s="290">
        <f>MATCH(J38,'[3]Pay Items'!$K$1:$K$646,0)</f>
        <v>171</v>
      </c>
      <c r="L38" s="2" t="str">
        <f t="shared" ca="1" si="6"/>
        <v>F0</v>
      </c>
      <c r="M38" s="2" t="str">
        <f t="shared" ca="1" si="7"/>
        <v>C2</v>
      </c>
      <c r="N38" s="2" t="str">
        <f t="shared" ca="1" si="8"/>
        <v>C2</v>
      </c>
    </row>
    <row r="39" spans="1:14" ht="30" customHeight="1" x14ac:dyDescent="0.2">
      <c r="A39" s="86" t="s">
        <v>327</v>
      </c>
      <c r="B39" s="70" t="s">
        <v>191</v>
      </c>
      <c r="C39" s="52" t="s">
        <v>4</v>
      </c>
      <c r="D39" s="71" t="s">
        <v>118</v>
      </c>
      <c r="E39" s="54" t="s">
        <v>123</v>
      </c>
      <c r="F39" s="55">
        <v>45</v>
      </c>
      <c r="G39" s="56"/>
      <c r="H39" s="57">
        <f t="shared" ref="H39" si="14">ROUND(G39*F39,2)</f>
        <v>0</v>
      </c>
      <c r="I39" s="4" t="str">
        <f t="shared" ca="1" si="4"/>
        <v/>
      </c>
      <c r="J39" s="1" t="str">
        <f t="shared" si="5"/>
        <v>B104r100 mm Sidewalkm²</v>
      </c>
      <c r="K39" s="290">
        <f>MATCH(J39,'[3]Pay Items'!$K$1:$K$646,0)</f>
        <v>175</v>
      </c>
      <c r="L39" s="2" t="str">
        <f t="shared" ca="1" si="6"/>
        <v>F0</v>
      </c>
      <c r="M39" s="2" t="str">
        <f t="shared" ca="1" si="7"/>
        <v>C2</v>
      </c>
      <c r="N39" s="2" t="str">
        <f t="shared" ca="1" si="8"/>
        <v>C2</v>
      </c>
    </row>
    <row r="40" spans="1:14" ht="30" customHeight="1" x14ac:dyDescent="0.2">
      <c r="A40" s="86" t="s">
        <v>328</v>
      </c>
      <c r="B40" s="51" t="s">
        <v>63</v>
      </c>
      <c r="C40" s="52" t="s">
        <v>185</v>
      </c>
      <c r="D40" s="71" t="s">
        <v>458</v>
      </c>
      <c r="E40" s="54"/>
      <c r="F40" s="55"/>
      <c r="G40" s="49"/>
      <c r="H40" s="57"/>
      <c r="I40" s="4" t="str">
        <f t="shared" ca="1" si="4"/>
        <v>LOCKED</v>
      </c>
      <c r="J40" s="1" t="str">
        <f t="shared" si="5"/>
        <v>B107iMiscellaneous Concrete Slab InstallationCW 3235-R9, E17</v>
      </c>
      <c r="K40" s="290" t="e">
        <f>MATCH(J40,'[3]Pay Items'!$K$1:$K$646,0)</f>
        <v>#N/A</v>
      </c>
      <c r="L40" s="2" t="str">
        <f t="shared" ca="1" si="6"/>
        <v>F0</v>
      </c>
      <c r="M40" s="2" t="str">
        <f t="shared" ca="1" si="7"/>
        <v>C2</v>
      </c>
      <c r="N40" s="2" t="str">
        <f t="shared" ca="1" si="8"/>
        <v>C2</v>
      </c>
    </row>
    <row r="41" spans="1:14" ht="30" customHeight="1" x14ac:dyDescent="0.2">
      <c r="A41" s="86" t="s">
        <v>355</v>
      </c>
      <c r="B41" s="70" t="s">
        <v>191</v>
      </c>
      <c r="C41" s="52" t="s">
        <v>459</v>
      </c>
      <c r="D41" s="71" t="s">
        <v>212</v>
      </c>
      <c r="E41" s="54" t="s">
        <v>123</v>
      </c>
      <c r="F41" s="55">
        <v>70</v>
      </c>
      <c r="G41" s="56"/>
      <c r="H41" s="57">
        <f t="shared" ref="H41" si="15">ROUND(G41*F41,2)</f>
        <v>0</v>
      </c>
      <c r="I41" s="4" t="str">
        <f t="shared" ca="1" si="4"/>
        <v/>
      </c>
      <c r="J41" s="1" t="str">
        <f t="shared" si="5"/>
        <v>B111iType 2 Concrete 100 mm SidewalkSD-228Am²</v>
      </c>
      <c r="K41" s="290" t="e">
        <f>MATCH(J41,'[3]Pay Items'!$K$1:$K$646,0)</f>
        <v>#N/A</v>
      </c>
      <c r="L41" s="2" t="str">
        <f t="shared" ca="1" si="6"/>
        <v>F0</v>
      </c>
      <c r="M41" s="2" t="str">
        <f t="shared" ca="1" si="7"/>
        <v>C2</v>
      </c>
      <c r="N41" s="2" t="str">
        <f t="shared" ca="1" si="8"/>
        <v>C2</v>
      </c>
    </row>
    <row r="42" spans="1:14" ht="30" customHeight="1" x14ac:dyDescent="0.2">
      <c r="A42" s="75" t="s">
        <v>329</v>
      </c>
      <c r="B42" s="51" t="s">
        <v>64</v>
      </c>
      <c r="C42" s="52" t="s">
        <v>186</v>
      </c>
      <c r="D42" s="71" t="s">
        <v>458</v>
      </c>
      <c r="E42" s="54"/>
      <c r="F42" s="47"/>
      <c r="G42" s="49"/>
      <c r="H42" s="49"/>
      <c r="I42" s="4" t="str">
        <f t="shared" ca="1" si="4"/>
        <v>LOCKED</v>
      </c>
      <c r="J42" s="1" t="str">
        <f t="shared" si="5"/>
        <v>B114rlMiscellaneous Concrete Slab RenewalCW 3235-R9, E17</v>
      </c>
      <c r="K42" s="290" t="e">
        <f>MATCH(J42,'[3]Pay Items'!$K$1:$K$646,0)</f>
        <v>#N/A</v>
      </c>
      <c r="L42" s="2" t="str">
        <f t="shared" ca="1" si="6"/>
        <v>F0</v>
      </c>
      <c r="M42" s="2" t="str">
        <f t="shared" ca="1" si="7"/>
        <v>C2</v>
      </c>
      <c r="N42" s="2" t="str">
        <f t="shared" ca="1" si="8"/>
        <v>C2</v>
      </c>
    </row>
    <row r="43" spans="1:14" ht="30" customHeight="1" x14ac:dyDescent="0.2">
      <c r="A43" s="75" t="s">
        <v>330</v>
      </c>
      <c r="B43" s="70" t="s">
        <v>191</v>
      </c>
      <c r="C43" s="52" t="s">
        <v>459</v>
      </c>
      <c r="D43" s="71" t="s">
        <v>212</v>
      </c>
      <c r="E43" s="54"/>
      <c r="F43" s="47"/>
      <c r="G43" s="49"/>
      <c r="H43" s="49"/>
      <c r="I43" s="4" t="str">
        <f t="shared" ca="1" si="4"/>
        <v>LOCKED</v>
      </c>
      <c r="J43" s="1" t="str">
        <f t="shared" si="5"/>
        <v>B118rlType 2 Concrete 100 mm SidewalkSD-228A</v>
      </c>
      <c r="K43" s="290" t="e">
        <f>MATCH(J43,'[3]Pay Items'!$K$1:$K$646,0)</f>
        <v>#N/A</v>
      </c>
      <c r="L43" s="2" t="str">
        <f t="shared" ca="1" si="6"/>
        <v>F0</v>
      </c>
      <c r="M43" s="2" t="str">
        <f t="shared" ca="1" si="7"/>
        <v>C2</v>
      </c>
      <c r="N43" s="2" t="str">
        <f t="shared" ca="1" si="8"/>
        <v>C2</v>
      </c>
    </row>
    <row r="44" spans="1:14" ht="30" customHeight="1" x14ac:dyDescent="0.2">
      <c r="A44" s="75" t="s">
        <v>331</v>
      </c>
      <c r="B44" s="87" t="s">
        <v>298</v>
      </c>
      <c r="C44" s="52" t="s">
        <v>299</v>
      </c>
      <c r="D44" s="71"/>
      <c r="E44" s="54" t="s">
        <v>123</v>
      </c>
      <c r="F44" s="55">
        <v>60</v>
      </c>
      <c r="G44" s="56"/>
      <c r="H44" s="57">
        <f t="shared" ref="H44:H51" si="16">ROUND(G44*F44,2)</f>
        <v>0</v>
      </c>
      <c r="I44" s="4" t="str">
        <f t="shared" ca="1" si="4"/>
        <v/>
      </c>
      <c r="J44" s="1" t="str">
        <f t="shared" si="5"/>
        <v>B119rlLess than 5 sq.m.m²</v>
      </c>
      <c r="K44" s="290">
        <f>MATCH(J44,'[3]Pay Items'!$K$1:$K$646,0)</f>
        <v>197</v>
      </c>
      <c r="L44" s="2" t="str">
        <f t="shared" ca="1" si="6"/>
        <v>F0</v>
      </c>
      <c r="M44" s="2" t="str">
        <f t="shared" ca="1" si="7"/>
        <v>C2</v>
      </c>
      <c r="N44" s="2" t="str">
        <f t="shared" ca="1" si="8"/>
        <v>C2</v>
      </c>
    </row>
    <row r="45" spans="1:14" ht="30" customHeight="1" x14ac:dyDescent="0.2">
      <c r="A45" s="75" t="s">
        <v>332</v>
      </c>
      <c r="B45" s="87" t="s">
        <v>300</v>
      </c>
      <c r="C45" s="52" t="s">
        <v>301</v>
      </c>
      <c r="D45" s="71"/>
      <c r="E45" s="54" t="s">
        <v>123</v>
      </c>
      <c r="F45" s="55">
        <v>20</v>
      </c>
      <c r="G45" s="56"/>
      <c r="H45" s="57">
        <f t="shared" si="16"/>
        <v>0</v>
      </c>
      <c r="I45" s="4" t="str">
        <f t="shared" ca="1" si="4"/>
        <v/>
      </c>
      <c r="J45" s="1" t="str">
        <f t="shared" si="5"/>
        <v>B120rl5 sq.m. to 20 sq.m.m²</v>
      </c>
      <c r="K45" s="290">
        <f>MATCH(J45,'[3]Pay Items'!$K$1:$K$646,0)</f>
        <v>198</v>
      </c>
      <c r="L45" s="2" t="str">
        <f t="shared" ca="1" si="6"/>
        <v>F0</v>
      </c>
      <c r="M45" s="2" t="str">
        <f t="shared" ca="1" si="7"/>
        <v>C2</v>
      </c>
      <c r="N45" s="2" t="str">
        <f t="shared" ca="1" si="8"/>
        <v>C2</v>
      </c>
    </row>
    <row r="46" spans="1:14" ht="30" customHeight="1" x14ac:dyDescent="0.2">
      <c r="A46" s="75" t="s">
        <v>333</v>
      </c>
      <c r="B46" s="87" t="s">
        <v>302</v>
      </c>
      <c r="C46" s="52" t="s">
        <v>303</v>
      </c>
      <c r="D46" s="71" t="s">
        <v>118</v>
      </c>
      <c r="E46" s="54" t="s">
        <v>123</v>
      </c>
      <c r="F46" s="55">
        <v>1650</v>
      </c>
      <c r="G46" s="56"/>
      <c r="H46" s="57">
        <f t="shared" si="16"/>
        <v>0</v>
      </c>
      <c r="I46" s="4" t="str">
        <f t="shared" ca="1" si="4"/>
        <v/>
      </c>
      <c r="J46" s="1" t="str">
        <f t="shared" si="5"/>
        <v>B121rlGreater than 20 sq.m.m²</v>
      </c>
      <c r="K46" s="290">
        <f>MATCH(J46,'[3]Pay Items'!$K$1:$K$646,0)</f>
        <v>199</v>
      </c>
      <c r="L46" s="2" t="str">
        <f t="shared" ca="1" si="6"/>
        <v>F0</v>
      </c>
      <c r="M46" s="2" t="str">
        <f t="shared" ca="1" si="7"/>
        <v>C2</v>
      </c>
      <c r="N46" s="2" t="str">
        <f t="shared" ca="1" si="8"/>
        <v>C2</v>
      </c>
    </row>
    <row r="47" spans="1:14" ht="45" customHeight="1" x14ac:dyDescent="0.2">
      <c r="A47" s="86" t="s">
        <v>351</v>
      </c>
      <c r="B47" s="70" t="s">
        <v>192</v>
      </c>
      <c r="C47" s="52" t="s">
        <v>460</v>
      </c>
      <c r="D47" s="71" t="s">
        <v>118</v>
      </c>
      <c r="E47" s="54"/>
      <c r="F47" s="55"/>
      <c r="G47" s="88"/>
      <c r="H47" s="88"/>
      <c r="I47" s="4" t="str">
        <f t="shared" ca="1" si="4"/>
        <v>LOCKED</v>
      </c>
      <c r="J47" s="1" t="str">
        <f t="shared" si="5"/>
        <v>B121rlAType 2 Concrete 150 mm Reinforced Sidewalk</v>
      </c>
      <c r="K47" s="290" t="e">
        <f>MATCH(J47,'[3]Pay Items'!$K$1:$K$646,0)</f>
        <v>#N/A</v>
      </c>
      <c r="L47" s="2" t="str">
        <f t="shared" ca="1" si="6"/>
        <v>F0</v>
      </c>
      <c r="M47" s="2" t="str">
        <f t="shared" ca="1" si="7"/>
        <v>C2</v>
      </c>
      <c r="N47" s="2" t="str">
        <f t="shared" ca="1" si="8"/>
        <v>C2</v>
      </c>
    </row>
    <row r="48" spans="1:14" ht="30" customHeight="1" x14ac:dyDescent="0.2">
      <c r="A48" s="86" t="s">
        <v>352</v>
      </c>
      <c r="B48" s="87" t="s">
        <v>298</v>
      </c>
      <c r="C48" s="52" t="s">
        <v>299</v>
      </c>
      <c r="D48" s="71"/>
      <c r="E48" s="54" t="s">
        <v>123</v>
      </c>
      <c r="F48" s="55">
        <v>10</v>
      </c>
      <c r="G48" s="56"/>
      <c r="H48" s="57">
        <f t="shared" ref="H48" si="17">ROUND(G48*F48,2)</f>
        <v>0</v>
      </c>
      <c r="I48" s="4" t="str">
        <f t="shared" ca="1" si="4"/>
        <v/>
      </c>
      <c r="J48" s="1" t="str">
        <f t="shared" si="5"/>
        <v>B121rlBLess than 5 sq.m.m²</v>
      </c>
      <c r="K48" s="290">
        <f>MATCH(J48,'[3]Pay Items'!$K$1:$K$646,0)</f>
        <v>201</v>
      </c>
      <c r="L48" s="2" t="str">
        <f t="shared" ca="1" si="6"/>
        <v>F0</v>
      </c>
      <c r="M48" s="2" t="str">
        <f t="shared" ca="1" si="7"/>
        <v>C2</v>
      </c>
      <c r="N48" s="2" t="str">
        <f t="shared" ca="1" si="8"/>
        <v>C2</v>
      </c>
    </row>
    <row r="49" spans="1:14" ht="30" customHeight="1" x14ac:dyDescent="0.2">
      <c r="A49" s="75" t="s">
        <v>244</v>
      </c>
      <c r="B49" s="51" t="s">
        <v>175</v>
      </c>
      <c r="C49" s="52" t="s">
        <v>216</v>
      </c>
      <c r="D49" s="71" t="s">
        <v>3</v>
      </c>
      <c r="E49" s="54" t="s">
        <v>123</v>
      </c>
      <c r="F49" s="89">
        <v>25</v>
      </c>
      <c r="G49" s="56"/>
      <c r="H49" s="57">
        <f t="shared" si="16"/>
        <v>0</v>
      </c>
      <c r="I49" s="4" t="str">
        <f t="shared" ca="1" si="4"/>
        <v/>
      </c>
      <c r="J49" s="1" t="str">
        <f t="shared" si="5"/>
        <v>B124Adjustment of Precast Sidewalk BlocksCW 3235-R9m²</v>
      </c>
      <c r="K49" s="290">
        <f>MATCH(J49,'[3]Pay Items'!$K$1:$K$646,0)</f>
        <v>206</v>
      </c>
      <c r="L49" s="2" t="str">
        <f t="shared" ca="1" si="6"/>
        <v>F0</v>
      </c>
      <c r="M49" s="2" t="str">
        <f t="shared" ca="1" si="7"/>
        <v>C2</v>
      </c>
      <c r="N49" s="2" t="str">
        <f t="shared" ca="1" si="8"/>
        <v>C2</v>
      </c>
    </row>
    <row r="50" spans="1:14" ht="30" customHeight="1" x14ac:dyDescent="0.2">
      <c r="A50" s="75" t="s">
        <v>245</v>
      </c>
      <c r="B50" s="51" t="s">
        <v>176</v>
      </c>
      <c r="C50" s="52" t="s">
        <v>217</v>
      </c>
      <c r="D50" s="71" t="s">
        <v>3</v>
      </c>
      <c r="E50" s="54" t="s">
        <v>123</v>
      </c>
      <c r="F50" s="55">
        <v>10</v>
      </c>
      <c r="G50" s="56"/>
      <c r="H50" s="57">
        <f t="shared" si="16"/>
        <v>0</v>
      </c>
      <c r="I50" s="4" t="str">
        <f t="shared" ca="1" si="4"/>
        <v/>
      </c>
      <c r="J50" s="1" t="str">
        <f t="shared" si="5"/>
        <v>B125Supply of Precast Sidewalk BlocksCW 3235-R9m²</v>
      </c>
      <c r="K50" s="290">
        <f>MATCH(J50,'[3]Pay Items'!$K$1:$K$646,0)</f>
        <v>207</v>
      </c>
      <c r="L50" s="2" t="str">
        <f t="shared" ca="1" si="6"/>
        <v>F0</v>
      </c>
      <c r="M50" s="2" t="str">
        <f t="shared" ca="1" si="7"/>
        <v>C2</v>
      </c>
      <c r="N50" s="2" t="str">
        <f t="shared" ca="1" si="8"/>
        <v>C2</v>
      </c>
    </row>
    <row r="51" spans="1:14" ht="30" customHeight="1" x14ac:dyDescent="0.2">
      <c r="A51" s="75" t="s">
        <v>284</v>
      </c>
      <c r="B51" s="51" t="s">
        <v>320</v>
      </c>
      <c r="C51" s="52" t="s">
        <v>275</v>
      </c>
      <c r="D51" s="71" t="s">
        <v>3</v>
      </c>
      <c r="E51" s="54" t="s">
        <v>123</v>
      </c>
      <c r="F51" s="55">
        <v>10</v>
      </c>
      <c r="G51" s="56"/>
      <c r="H51" s="57">
        <f t="shared" si="16"/>
        <v>0</v>
      </c>
      <c r="I51" s="4" t="str">
        <f t="shared" ca="1" si="4"/>
        <v/>
      </c>
      <c r="J51" s="1" t="str">
        <f t="shared" si="5"/>
        <v>B125ARemoval of Precast Sidewalk BlocksCW 3235-R9m²</v>
      </c>
      <c r="K51" s="290">
        <f>MATCH(J51,'[3]Pay Items'!$K$1:$K$646,0)</f>
        <v>208</v>
      </c>
      <c r="L51" s="2" t="str">
        <f t="shared" ca="1" si="6"/>
        <v>F0</v>
      </c>
      <c r="M51" s="2" t="str">
        <f t="shared" ca="1" si="7"/>
        <v>C2</v>
      </c>
      <c r="N51" s="2" t="str">
        <f t="shared" ca="1" si="8"/>
        <v>C2</v>
      </c>
    </row>
    <row r="52" spans="1:14" ht="30" customHeight="1" x14ac:dyDescent="0.2">
      <c r="A52" s="86" t="s">
        <v>335</v>
      </c>
      <c r="B52" s="51" t="s">
        <v>461</v>
      </c>
      <c r="C52" s="52" t="s">
        <v>188</v>
      </c>
      <c r="D52" s="71" t="s">
        <v>356</v>
      </c>
      <c r="E52" s="54"/>
      <c r="F52" s="55"/>
      <c r="G52" s="88"/>
      <c r="H52" s="57"/>
      <c r="I52" s="4" t="str">
        <f t="shared" ca="1" si="4"/>
        <v>LOCKED</v>
      </c>
      <c r="J52" s="1" t="str">
        <f t="shared" si="5"/>
        <v>B126rConcrete Curb RemovalCW 3240-R10</v>
      </c>
      <c r="K52" s="290">
        <f>MATCH(J52,'[3]Pay Items'!$K$1:$K$646,0)</f>
        <v>209</v>
      </c>
      <c r="L52" s="2" t="str">
        <f t="shared" ca="1" si="6"/>
        <v>F0</v>
      </c>
      <c r="M52" s="2" t="str">
        <f t="shared" ca="1" si="7"/>
        <v>C2</v>
      </c>
      <c r="N52" s="2" t="str">
        <f t="shared" ca="1" si="8"/>
        <v>C2</v>
      </c>
    </row>
    <row r="53" spans="1:14" ht="30" customHeight="1" x14ac:dyDescent="0.2">
      <c r="A53" s="86" t="s">
        <v>416</v>
      </c>
      <c r="B53" s="70" t="s">
        <v>191</v>
      </c>
      <c r="C53" s="52" t="s">
        <v>462</v>
      </c>
      <c r="D53" s="71" t="s">
        <v>118</v>
      </c>
      <c r="E53" s="54" t="s">
        <v>127</v>
      </c>
      <c r="F53" s="55">
        <v>130</v>
      </c>
      <c r="G53" s="56"/>
      <c r="H53" s="57">
        <f t="shared" ref="H53:H55" si="18">ROUND(G53*F53,2)</f>
        <v>0</v>
      </c>
      <c r="I53" s="4" t="str">
        <f t="shared" ca="1" si="4"/>
        <v/>
      </c>
      <c r="J53" s="1" t="str">
        <f t="shared" si="5"/>
        <v>B127rBConcrete Barrier Separatem</v>
      </c>
      <c r="K53" s="290" t="e">
        <f>MATCH(J53,'[3]Pay Items'!$K$1:$K$646,0)</f>
        <v>#N/A</v>
      </c>
      <c r="L53" s="2" t="str">
        <f t="shared" ca="1" si="6"/>
        <v>F0</v>
      </c>
      <c r="M53" s="2" t="str">
        <f t="shared" ca="1" si="7"/>
        <v>C2</v>
      </c>
      <c r="N53" s="2" t="str">
        <f t="shared" ca="1" si="8"/>
        <v>C2</v>
      </c>
    </row>
    <row r="54" spans="1:14" ht="30" customHeight="1" x14ac:dyDescent="0.2">
      <c r="A54" s="86" t="s">
        <v>336</v>
      </c>
      <c r="B54" s="70" t="s">
        <v>192</v>
      </c>
      <c r="C54" s="52" t="s">
        <v>463</v>
      </c>
      <c r="D54" s="71"/>
      <c r="E54" s="54" t="s">
        <v>127</v>
      </c>
      <c r="F54" s="55">
        <v>10</v>
      </c>
      <c r="G54" s="56"/>
      <c r="H54" s="57">
        <f t="shared" si="18"/>
        <v>0</v>
      </c>
      <c r="I54" s="4" t="str">
        <f t="shared" ca="1" si="4"/>
        <v/>
      </c>
      <c r="J54" s="1" t="str">
        <f t="shared" si="5"/>
        <v>B128rModified Barrier (Integral)m</v>
      </c>
      <c r="K54" s="290" t="e">
        <f>MATCH(J54,'[3]Pay Items'!$K$1:$K$646,0)</f>
        <v>#N/A</v>
      </c>
      <c r="L54" s="2" t="str">
        <f t="shared" ca="1" si="6"/>
        <v>F0</v>
      </c>
      <c r="M54" s="2" t="str">
        <f t="shared" ca="1" si="7"/>
        <v>C2</v>
      </c>
      <c r="N54" s="2" t="str">
        <f t="shared" ca="1" si="8"/>
        <v>C2</v>
      </c>
    </row>
    <row r="55" spans="1:14" ht="30" customHeight="1" x14ac:dyDescent="0.2">
      <c r="A55" s="86" t="s">
        <v>337</v>
      </c>
      <c r="B55" s="70" t="s">
        <v>193</v>
      </c>
      <c r="C55" s="52" t="s">
        <v>294</v>
      </c>
      <c r="D55" s="71" t="s">
        <v>118</v>
      </c>
      <c r="E55" s="54" t="s">
        <v>127</v>
      </c>
      <c r="F55" s="55">
        <v>15</v>
      </c>
      <c r="G55" s="56"/>
      <c r="H55" s="57">
        <f t="shared" si="18"/>
        <v>0</v>
      </c>
      <c r="I55" s="4" t="str">
        <f t="shared" ca="1" si="4"/>
        <v/>
      </c>
      <c r="J55" s="1" t="str">
        <f t="shared" si="5"/>
        <v>B132rCurb Rampm</v>
      </c>
      <c r="K55" s="290">
        <f>MATCH(J55,'[3]Pay Items'!$K$1:$K$646,0)</f>
        <v>217</v>
      </c>
      <c r="L55" s="2" t="str">
        <f t="shared" ca="1" si="6"/>
        <v>F0</v>
      </c>
      <c r="M55" s="2" t="str">
        <f t="shared" ca="1" si="7"/>
        <v>C2</v>
      </c>
      <c r="N55" s="2" t="str">
        <f t="shared" ca="1" si="8"/>
        <v>C2</v>
      </c>
    </row>
    <row r="56" spans="1:14" ht="30" customHeight="1" x14ac:dyDescent="0.2">
      <c r="A56" s="86" t="s">
        <v>338</v>
      </c>
      <c r="B56" s="51" t="s">
        <v>256</v>
      </c>
      <c r="C56" s="52" t="s">
        <v>189</v>
      </c>
      <c r="D56" s="71" t="s">
        <v>464</v>
      </c>
      <c r="E56" s="54"/>
      <c r="F56" s="55"/>
      <c r="G56" s="88"/>
      <c r="H56" s="57"/>
      <c r="I56" s="4" t="str">
        <f t="shared" ca="1" si="4"/>
        <v>LOCKED</v>
      </c>
      <c r="J56" s="1" t="str">
        <f t="shared" si="5"/>
        <v>B135iConcrete Curb InstallationCW 3240-R10, E17</v>
      </c>
      <c r="K56" s="290" t="e">
        <f>MATCH(J56,'[3]Pay Items'!$K$1:$K$646,0)</f>
        <v>#N/A</v>
      </c>
      <c r="L56" s="2" t="str">
        <f t="shared" ca="1" si="6"/>
        <v>F0</v>
      </c>
      <c r="M56" s="2" t="str">
        <f t="shared" ca="1" si="7"/>
        <v>C2</v>
      </c>
      <c r="N56" s="2" t="str">
        <f t="shared" ca="1" si="8"/>
        <v>C2</v>
      </c>
    </row>
    <row r="57" spans="1:14" ht="45" customHeight="1" x14ac:dyDescent="0.2">
      <c r="A57" s="86" t="s">
        <v>339</v>
      </c>
      <c r="B57" s="70" t="s">
        <v>191</v>
      </c>
      <c r="C57" s="52" t="s">
        <v>465</v>
      </c>
      <c r="D57" s="71" t="s">
        <v>213</v>
      </c>
      <c r="E57" s="54" t="s">
        <v>127</v>
      </c>
      <c r="F57" s="55">
        <v>210</v>
      </c>
      <c r="G57" s="56"/>
      <c r="H57" s="57">
        <f t="shared" ref="H57:H59" si="19">ROUND(G57*F57,2)</f>
        <v>0</v>
      </c>
      <c r="I57" s="4" t="str">
        <f t="shared" ca="1" si="4"/>
        <v/>
      </c>
      <c r="J57" s="1" t="str">
        <f t="shared" si="5"/>
        <v>B136iType 2 Concrete Barrier (75 mm reveal ht, Dowelled)SD-205m</v>
      </c>
      <c r="K57" s="290" t="e">
        <f>MATCH(J57,'[3]Pay Items'!$K$1:$K$646,0)</f>
        <v>#N/A</v>
      </c>
      <c r="L57" s="2" t="str">
        <f t="shared" ca="1" si="6"/>
        <v>F0</v>
      </c>
      <c r="M57" s="2" t="str">
        <f t="shared" ca="1" si="7"/>
        <v>C2</v>
      </c>
      <c r="N57" s="2" t="str">
        <f t="shared" ca="1" si="8"/>
        <v>C2</v>
      </c>
    </row>
    <row r="58" spans="1:14" ht="45" customHeight="1" x14ac:dyDescent="0.2">
      <c r="A58" s="86" t="s">
        <v>419</v>
      </c>
      <c r="B58" s="70" t="s">
        <v>192</v>
      </c>
      <c r="C58" s="52" t="s">
        <v>466</v>
      </c>
      <c r="D58" s="71" t="s">
        <v>214</v>
      </c>
      <c r="E58" s="54" t="s">
        <v>127</v>
      </c>
      <c r="F58" s="55">
        <v>10</v>
      </c>
      <c r="G58" s="56"/>
      <c r="H58" s="57">
        <f t="shared" si="19"/>
        <v>0</v>
      </c>
      <c r="I58" s="4" t="str">
        <f t="shared" ca="1" si="4"/>
        <v/>
      </c>
      <c r="J58" s="1" t="str">
        <f t="shared" si="5"/>
        <v>B139iAType 2 Concrete Modified Barrier (150 mm reveal ht, Dowelled)SD-203Bm</v>
      </c>
      <c r="K58" s="290" t="e">
        <f>MATCH(J58,'[3]Pay Items'!$K$1:$K$646,0)</f>
        <v>#N/A</v>
      </c>
      <c r="L58" s="2" t="str">
        <f t="shared" ca="1" si="6"/>
        <v>F0</v>
      </c>
      <c r="M58" s="2" t="str">
        <f t="shared" ca="1" si="7"/>
        <v>C2</v>
      </c>
      <c r="N58" s="2" t="str">
        <f t="shared" ca="1" si="8"/>
        <v>C2</v>
      </c>
    </row>
    <row r="59" spans="1:14" s="85" customFormat="1" ht="45" customHeight="1" x14ac:dyDescent="0.2">
      <c r="A59" s="90" t="s">
        <v>361</v>
      </c>
      <c r="B59" s="78" t="s">
        <v>193</v>
      </c>
      <c r="C59" s="79" t="s">
        <v>467</v>
      </c>
      <c r="D59" s="80" t="s">
        <v>199</v>
      </c>
      <c r="E59" s="81" t="s">
        <v>127</v>
      </c>
      <c r="F59" s="82">
        <v>15</v>
      </c>
      <c r="G59" s="83"/>
      <c r="H59" s="84">
        <f t="shared" si="19"/>
        <v>0</v>
      </c>
      <c r="I59" s="4" t="str">
        <f t="shared" ca="1" si="4"/>
        <v/>
      </c>
      <c r="J59" s="1" t="str">
        <f t="shared" si="5"/>
        <v>B150iAType 2 Concrete Curb Ramp (8-12 mm reveal ht, Monolithic)SD-229A,B,Cm</v>
      </c>
      <c r="K59" s="290" t="e">
        <f>MATCH(J59,'[3]Pay Items'!$K$1:$K$646,0)</f>
        <v>#N/A</v>
      </c>
      <c r="L59" s="2" t="str">
        <f t="shared" ca="1" si="6"/>
        <v>F0</v>
      </c>
      <c r="M59" s="2" t="str">
        <f t="shared" ca="1" si="7"/>
        <v>C2</v>
      </c>
      <c r="N59" s="2" t="str">
        <f t="shared" ca="1" si="8"/>
        <v>C2</v>
      </c>
    </row>
    <row r="60" spans="1:14" ht="30" customHeight="1" x14ac:dyDescent="0.2">
      <c r="A60" s="75" t="s">
        <v>341</v>
      </c>
      <c r="B60" s="51" t="s">
        <v>257</v>
      </c>
      <c r="C60" s="52" t="s">
        <v>102</v>
      </c>
      <c r="D60" s="71" t="s">
        <v>464</v>
      </c>
      <c r="E60" s="54"/>
      <c r="F60" s="47"/>
      <c r="G60" s="49"/>
      <c r="H60" s="49"/>
      <c r="I60" s="4" t="str">
        <f t="shared" ca="1" si="4"/>
        <v>LOCKED</v>
      </c>
      <c r="J60" s="1" t="str">
        <f t="shared" si="5"/>
        <v>B154rlConcrete Curb RenewalCW 3240-R10, E17</v>
      </c>
      <c r="K60" s="290" t="e">
        <f>MATCH(J60,'[3]Pay Items'!$K$1:$K$646,0)</f>
        <v>#N/A</v>
      </c>
      <c r="L60" s="2" t="str">
        <f t="shared" ca="1" si="6"/>
        <v>F0</v>
      </c>
      <c r="M60" s="2" t="str">
        <f t="shared" ca="1" si="7"/>
        <v>C2</v>
      </c>
      <c r="N60" s="2" t="str">
        <f t="shared" ca="1" si="8"/>
        <v>C2</v>
      </c>
    </row>
    <row r="61" spans="1:14" ht="45" customHeight="1" x14ac:dyDescent="0.2">
      <c r="A61" s="75" t="s">
        <v>342</v>
      </c>
      <c r="B61" s="70" t="s">
        <v>191</v>
      </c>
      <c r="C61" s="52" t="s">
        <v>465</v>
      </c>
      <c r="D61" s="71" t="s">
        <v>305</v>
      </c>
      <c r="E61" s="54"/>
      <c r="F61" s="47"/>
      <c r="G61" s="49"/>
      <c r="H61" s="49"/>
      <c r="I61" s="4" t="str">
        <f t="shared" ca="1" si="4"/>
        <v>LOCKED</v>
      </c>
      <c r="J61" s="1" t="str">
        <f t="shared" si="5"/>
        <v>B155rlType 2 Concrete Barrier (75 mm reveal ht, Dowelled)SD-205,SD-206A</v>
      </c>
      <c r="K61" s="290" t="e">
        <f>MATCH(J61,'[3]Pay Items'!$K$1:$K$646,0)</f>
        <v>#N/A</v>
      </c>
      <c r="L61" s="2" t="str">
        <f t="shared" ca="1" si="6"/>
        <v>F0</v>
      </c>
      <c r="M61" s="2" t="str">
        <f t="shared" ca="1" si="7"/>
        <v>C2</v>
      </c>
      <c r="N61" s="2" t="str">
        <f t="shared" ca="1" si="8"/>
        <v>C2</v>
      </c>
    </row>
    <row r="62" spans="1:14" ht="30" customHeight="1" x14ac:dyDescent="0.2">
      <c r="A62" s="86" t="s">
        <v>726</v>
      </c>
      <c r="B62" s="91" t="s">
        <v>298</v>
      </c>
      <c r="C62" s="92" t="s">
        <v>306</v>
      </c>
      <c r="D62" s="53"/>
      <c r="E62" s="93" t="s">
        <v>127</v>
      </c>
      <c r="F62" s="94">
        <v>10</v>
      </c>
      <c r="G62" s="56"/>
      <c r="H62" s="88">
        <f>ROUND(G62*F62,2)</f>
        <v>0</v>
      </c>
      <c r="I62" s="4" t="str">
        <f t="shared" ca="1" si="4"/>
        <v/>
      </c>
      <c r="J62" s="1" t="str">
        <f t="shared" si="5"/>
        <v>B155rl1Less than 3 mm</v>
      </c>
      <c r="K62" s="290" t="e">
        <f>MATCH(J62,'[3]Pay Items'!$K$1:$K$646,0)</f>
        <v>#N/A</v>
      </c>
      <c r="L62" s="2" t="str">
        <f t="shared" ca="1" si="6"/>
        <v>F0</v>
      </c>
      <c r="M62" s="2" t="str">
        <f t="shared" ca="1" si="7"/>
        <v>C2</v>
      </c>
      <c r="N62" s="2" t="str">
        <f t="shared" ca="1" si="8"/>
        <v>C2</v>
      </c>
    </row>
    <row r="63" spans="1:14" ht="30" customHeight="1" x14ac:dyDescent="0.2">
      <c r="A63" s="86" t="s">
        <v>727</v>
      </c>
      <c r="B63" s="91" t="s">
        <v>300</v>
      </c>
      <c r="C63" s="92" t="s">
        <v>307</v>
      </c>
      <c r="D63" s="53"/>
      <c r="E63" s="93" t="s">
        <v>127</v>
      </c>
      <c r="F63" s="94">
        <v>120</v>
      </c>
      <c r="G63" s="56"/>
      <c r="H63" s="88">
        <f>ROUND(G63*F63,2)</f>
        <v>0</v>
      </c>
      <c r="I63" s="4" t="str">
        <f t="shared" ca="1" si="4"/>
        <v/>
      </c>
      <c r="J63" s="1" t="str">
        <f t="shared" si="5"/>
        <v>B155rl23 m to 30 mm</v>
      </c>
      <c r="K63" s="290" t="e">
        <f>MATCH(J63,'[3]Pay Items'!$K$1:$K$646,0)</f>
        <v>#N/A</v>
      </c>
      <c r="L63" s="2" t="str">
        <f t="shared" ca="1" si="6"/>
        <v>F0</v>
      </c>
      <c r="M63" s="2" t="str">
        <f t="shared" ca="1" si="7"/>
        <v>C2</v>
      </c>
      <c r="N63" s="2" t="str">
        <f t="shared" ca="1" si="8"/>
        <v>C2</v>
      </c>
    </row>
    <row r="64" spans="1:14" ht="30" customHeight="1" x14ac:dyDescent="0.2">
      <c r="A64" s="86" t="s">
        <v>728</v>
      </c>
      <c r="B64" s="91" t="s">
        <v>302</v>
      </c>
      <c r="C64" s="92" t="s">
        <v>308</v>
      </c>
      <c r="D64" s="53" t="s">
        <v>118</v>
      </c>
      <c r="E64" s="93" t="s">
        <v>127</v>
      </c>
      <c r="F64" s="94">
        <v>520</v>
      </c>
      <c r="G64" s="56"/>
      <c r="H64" s="88">
        <f>ROUND(G64*F64,2)</f>
        <v>0</v>
      </c>
      <c r="I64" s="4" t="str">
        <f t="shared" ca="1" si="4"/>
        <v/>
      </c>
      <c r="J64" s="1" t="str">
        <f t="shared" si="5"/>
        <v>B155rl3Greater than 30 mm</v>
      </c>
      <c r="K64" s="290" t="e">
        <f>MATCH(J64,'[3]Pay Items'!$K$1:$K$646,0)</f>
        <v>#N/A</v>
      </c>
      <c r="L64" s="2" t="str">
        <f t="shared" ca="1" si="6"/>
        <v>F0</v>
      </c>
      <c r="M64" s="2" t="str">
        <f t="shared" ca="1" si="7"/>
        <v>C2</v>
      </c>
      <c r="N64" s="2" t="str">
        <f t="shared" ca="1" si="8"/>
        <v>C2</v>
      </c>
    </row>
    <row r="65" spans="1:14" ht="45" customHeight="1" x14ac:dyDescent="0.2">
      <c r="A65" s="75" t="s">
        <v>343</v>
      </c>
      <c r="B65" s="95" t="s">
        <v>192</v>
      </c>
      <c r="C65" s="92" t="s">
        <v>468</v>
      </c>
      <c r="D65" s="53" t="s">
        <v>264</v>
      </c>
      <c r="E65" s="93"/>
      <c r="F65" s="47"/>
      <c r="G65" s="49"/>
      <c r="H65" s="49"/>
      <c r="I65" s="4" t="str">
        <f t="shared" ca="1" si="4"/>
        <v>LOCKED</v>
      </c>
      <c r="J65" s="1" t="str">
        <f t="shared" si="5"/>
        <v>B159rlType 2 Concrete Barrier (75 mm reveal ht, Separate)SD-203A</v>
      </c>
      <c r="K65" s="290" t="e">
        <f>MATCH(J65,'[3]Pay Items'!$K$1:$K$646,0)</f>
        <v>#N/A</v>
      </c>
      <c r="L65" s="2" t="str">
        <f t="shared" ca="1" si="6"/>
        <v>F0</v>
      </c>
      <c r="M65" s="2" t="str">
        <f t="shared" ca="1" si="7"/>
        <v>C2</v>
      </c>
      <c r="N65" s="2" t="str">
        <f t="shared" ca="1" si="8"/>
        <v>C2</v>
      </c>
    </row>
    <row r="66" spans="1:14" ht="30" customHeight="1" x14ac:dyDescent="0.2">
      <c r="A66" s="260" t="s">
        <v>729</v>
      </c>
      <c r="B66" s="91" t="s">
        <v>298</v>
      </c>
      <c r="C66" s="92" t="s">
        <v>306</v>
      </c>
      <c r="D66" s="53"/>
      <c r="E66" s="93" t="s">
        <v>127</v>
      </c>
      <c r="F66" s="94">
        <v>15</v>
      </c>
      <c r="G66" s="56"/>
      <c r="H66" s="88">
        <f>ROUND(G66*F66,2)</f>
        <v>0</v>
      </c>
      <c r="I66" s="4" t="str">
        <f t="shared" ca="1" si="4"/>
        <v/>
      </c>
      <c r="J66" s="1" t="str">
        <f t="shared" si="5"/>
        <v>B159rl1Less than 3 mm</v>
      </c>
      <c r="K66" s="290" t="e">
        <f>MATCH(J66,'[3]Pay Items'!$K$1:$K$646,0)</f>
        <v>#N/A</v>
      </c>
      <c r="L66" s="2" t="str">
        <f t="shared" ca="1" si="6"/>
        <v>F0</v>
      </c>
      <c r="M66" s="2" t="str">
        <f t="shared" ca="1" si="7"/>
        <v>C2</v>
      </c>
      <c r="N66" s="2" t="str">
        <f t="shared" ca="1" si="8"/>
        <v>C2</v>
      </c>
    </row>
    <row r="67" spans="1:14" ht="30" customHeight="1" x14ac:dyDescent="0.2">
      <c r="A67" s="260" t="s">
        <v>730</v>
      </c>
      <c r="B67" s="91" t="s">
        <v>300</v>
      </c>
      <c r="C67" s="92" t="s">
        <v>307</v>
      </c>
      <c r="D67" s="53"/>
      <c r="E67" s="93" t="s">
        <v>127</v>
      </c>
      <c r="F67" s="94">
        <v>60</v>
      </c>
      <c r="G67" s="56"/>
      <c r="H67" s="88">
        <f>ROUND(G67*F67,2)</f>
        <v>0</v>
      </c>
      <c r="I67" s="4" t="str">
        <f t="shared" ca="1" si="4"/>
        <v/>
      </c>
      <c r="J67" s="1" t="str">
        <f t="shared" si="5"/>
        <v>B159rl23 m to 30 mm</v>
      </c>
      <c r="K67" s="290" t="e">
        <f>MATCH(J67,'[3]Pay Items'!$K$1:$K$646,0)</f>
        <v>#N/A</v>
      </c>
      <c r="L67" s="2" t="str">
        <f t="shared" ca="1" si="6"/>
        <v>F0</v>
      </c>
      <c r="M67" s="2" t="str">
        <f t="shared" ca="1" si="7"/>
        <v>C2</v>
      </c>
      <c r="N67" s="2" t="str">
        <f t="shared" ca="1" si="8"/>
        <v>C2</v>
      </c>
    </row>
    <row r="68" spans="1:14" ht="30" customHeight="1" x14ac:dyDescent="0.2">
      <c r="A68" s="260" t="s">
        <v>731</v>
      </c>
      <c r="B68" s="91" t="s">
        <v>302</v>
      </c>
      <c r="C68" s="92" t="s">
        <v>309</v>
      </c>
      <c r="D68" s="53" t="s">
        <v>118</v>
      </c>
      <c r="E68" s="93" t="s">
        <v>127</v>
      </c>
      <c r="F68" s="55">
        <v>180</v>
      </c>
      <c r="G68" s="56"/>
      <c r="H68" s="88">
        <f>ROUND(G68*F68,2)</f>
        <v>0</v>
      </c>
      <c r="I68" s="4" t="str">
        <f t="shared" ca="1" si="4"/>
        <v/>
      </c>
      <c r="J68" s="1" t="str">
        <f t="shared" si="5"/>
        <v>B159rl3Greater than 30 mm</v>
      </c>
      <c r="K68" s="290" t="e">
        <f>MATCH(J68,'[3]Pay Items'!$K$1:$K$646,0)</f>
        <v>#N/A</v>
      </c>
      <c r="L68" s="2" t="str">
        <f t="shared" ca="1" si="6"/>
        <v>F0</v>
      </c>
      <c r="M68" s="2" t="str">
        <f t="shared" ca="1" si="7"/>
        <v>C2</v>
      </c>
      <c r="N68" s="2" t="str">
        <f t="shared" ca="1" si="8"/>
        <v>C2</v>
      </c>
    </row>
    <row r="69" spans="1:14" ht="45" customHeight="1" x14ac:dyDescent="0.2">
      <c r="A69" s="75" t="s">
        <v>420</v>
      </c>
      <c r="B69" s="70" t="s">
        <v>193</v>
      </c>
      <c r="C69" s="52" t="s">
        <v>466</v>
      </c>
      <c r="D69" s="71" t="s">
        <v>214</v>
      </c>
      <c r="E69" s="54" t="s">
        <v>127</v>
      </c>
      <c r="F69" s="55">
        <v>10</v>
      </c>
      <c r="G69" s="56"/>
      <c r="H69" s="57">
        <f>ROUND(G69*F69,2)</f>
        <v>0</v>
      </c>
      <c r="I69" s="4" t="str">
        <f t="shared" ca="1" si="4"/>
        <v/>
      </c>
      <c r="J69" s="1" t="str">
        <f t="shared" si="5"/>
        <v>B167rlAType 2 Concrete Modified Barrier (150 mm reveal ht, Dowelled)SD-203Bm</v>
      </c>
      <c r="K69" s="290" t="e">
        <f>MATCH(J69,'[3]Pay Items'!$K$1:$K$646,0)</f>
        <v>#N/A</v>
      </c>
      <c r="L69" s="2" t="str">
        <f t="shared" ca="1" si="6"/>
        <v>F0</v>
      </c>
      <c r="M69" s="2" t="str">
        <f t="shared" ca="1" si="7"/>
        <v>C2</v>
      </c>
      <c r="N69" s="2" t="str">
        <f t="shared" ca="1" si="8"/>
        <v>C2</v>
      </c>
    </row>
    <row r="70" spans="1:14" ht="45" customHeight="1" x14ac:dyDescent="0.2">
      <c r="A70" s="75" t="s">
        <v>362</v>
      </c>
      <c r="B70" s="70" t="s">
        <v>194</v>
      </c>
      <c r="C70" s="52" t="s">
        <v>467</v>
      </c>
      <c r="D70" s="71" t="s">
        <v>310</v>
      </c>
      <c r="E70" s="54" t="s">
        <v>127</v>
      </c>
      <c r="F70" s="55">
        <v>35</v>
      </c>
      <c r="G70" s="56"/>
      <c r="H70" s="57">
        <f t="shared" ref="H70:H71" si="20">ROUND(G70*F70,2)</f>
        <v>0</v>
      </c>
      <c r="I70" s="4" t="str">
        <f t="shared" ref="I70:I133" ca="1" si="21">IF(CELL("protect",$G70)=1, "LOCKED", "")</f>
        <v/>
      </c>
      <c r="J70" s="1" t="str">
        <f t="shared" si="5"/>
        <v>B184rlAType 2 Concrete Curb Ramp (8-12 mm reveal ht, Monolithic)SD-229C,Dm</v>
      </c>
      <c r="K70" s="290" t="e">
        <f>MATCH(J70,'[3]Pay Items'!$K$1:$K$646,0)</f>
        <v>#N/A</v>
      </c>
      <c r="L70" s="2" t="str">
        <f t="shared" ref="L70:L133" ca="1" si="22">CELL("format",$F70)</f>
        <v>F0</v>
      </c>
      <c r="M70" s="2" t="str">
        <f t="shared" ref="M70:M133" ca="1" si="23">CELL("format",$G70)</f>
        <v>C2</v>
      </c>
      <c r="N70" s="2" t="str">
        <f t="shared" ref="N70:N133" ca="1" si="24">CELL("format",$H70)</f>
        <v>C2</v>
      </c>
    </row>
    <row r="71" spans="1:14" ht="45" customHeight="1" x14ac:dyDescent="0.2">
      <c r="A71" s="75" t="s">
        <v>246</v>
      </c>
      <c r="B71" s="51" t="s">
        <v>258</v>
      </c>
      <c r="C71" s="52" t="s">
        <v>110</v>
      </c>
      <c r="D71" s="71" t="s">
        <v>317</v>
      </c>
      <c r="E71" s="54" t="s">
        <v>123</v>
      </c>
      <c r="F71" s="55">
        <v>20</v>
      </c>
      <c r="G71" s="56"/>
      <c r="H71" s="57">
        <f t="shared" si="20"/>
        <v>0</v>
      </c>
      <c r="I71" s="4" t="str">
        <f t="shared" ca="1" si="21"/>
        <v/>
      </c>
      <c r="J71" s="1" t="str">
        <f t="shared" ref="J71:J134" si="25">CLEAN(CONCATENATE(TRIM($A71),TRIM($C71),IF(LEFT($D71)&lt;&gt;"E",TRIM($D71),),TRIM($E71)))</f>
        <v>B189Regrading Existing Interlocking Paving StonesCW 3330-R5m²</v>
      </c>
      <c r="K71" s="290">
        <f>MATCH(J71,'[3]Pay Items'!$K$1:$K$646,0)</f>
        <v>318</v>
      </c>
      <c r="L71" s="2" t="str">
        <f t="shared" ca="1" si="22"/>
        <v>F0</v>
      </c>
      <c r="M71" s="2" t="str">
        <f t="shared" ca="1" si="23"/>
        <v>C2</v>
      </c>
      <c r="N71" s="2" t="str">
        <f t="shared" ca="1" si="24"/>
        <v>C2</v>
      </c>
    </row>
    <row r="72" spans="1:14" ht="30" customHeight="1" x14ac:dyDescent="0.2">
      <c r="A72" s="75" t="s">
        <v>247</v>
      </c>
      <c r="B72" s="51" t="s">
        <v>259</v>
      </c>
      <c r="C72" s="52" t="s">
        <v>196</v>
      </c>
      <c r="D72" s="71" t="s">
        <v>421</v>
      </c>
      <c r="E72" s="96"/>
      <c r="F72" s="47"/>
      <c r="G72" s="49"/>
      <c r="H72" s="49"/>
      <c r="I72" s="4" t="str">
        <f t="shared" ca="1" si="21"/>
        <v>LOCKED</v>
      </c>
      <c r="J72" s="1" t="str">
        <f t="shared" si="25"/>
        <v>B190Construction of Asphaltic Concrete OverlayCW 3410-R12</v>
      </c>
      <c r="K72" s="290">
        <f>MATCH(J72,'[3]Pay Items'!$K$1:$K$646,0)</f>
        <v>319</v>
      </c>
      <c r="L72" s="2" t="str">
        <f t="shared" ca="1" si="22"/>
        <v>F0</v>
      </c>
      <c r="M72" s="2" t="str">
        <f t="shared" ca="1" si="23"/>
        <v>C2</v>
      </c>
      <c r="N72" s="2" t="str">
        <f t="shared" ca="1" si="24"/>
        <v>C2</v>
      </c>
    </row>
    <row r="73" spans="1:14" ht="30" customHeight="1" x14ac:dyDescent="0.2">
      <c r="A73" s="75" t="s">
        <v>248</v>
      </c>
      <c r="B73" s="70" t="s">
        <v>191</v>
      </c>
      <c r="C73" s="52" t="s">
        <v>197</v>
      </c>
      <c r="D73" s="71"/>
      <c r="E73" s="54"/>
      <c r="F73" s="47"/>
      <c r="G73" s="49"/>
      <c r="H73" s="49"/>
      <c r="I73" s="4" t="str">
        <f t="shared" ca="1" si="21"/>
        <v>LOCKED</v>
      </c>
      <c r="J73" s="1" t="str">
        <f t="shared" si="25"/>
        <v>B191Main Line Paving</v>
      </c>
      <c r="K73" s="290">
        <f>MATCH(J73,'[3]Pay Items'!$K$1:$K$646,0)</f>
        <v>320</v>
      </c>
      <c r="L73" s="2" t="str">
        <f t="shared" ca="1" si="22"/>
        <v>F0</v>
      </c>
      <c r="M73" s="2" t="str">
        <f t="shared" ca="1" si="23"/>
        <v>C2</v>
      </c>
      <c r="N73" s="2" t="str">
        <f t="shared" ca="1" si="24"/>
        <v>C2</v>
      </c>
    </row>
    <row r="74" spans="1:14" ht="30" customHeight="1" x14ac:dyDescent="0.2">
      <c r="A74" s="75" t="s">
        <v>249</v>
      </c>
      <c r="B74" s="87" t="s">
        <v>298</v>
      </c>
      <c r="C74" s="52" t="s">
        <v>311</v>
      </c>
      <c r="D74" s="71"/>
      <c r="E74" s="54" t="s">
        <v>125</v>
      </c>
      <c r="F74" s="55">
        <v>950</v>
      </c>
      <c r="G74" s="56"/>
      <c r="H74" s="57">
        <f>ROUND(G74*F74,2)</f>
        <v>0</v>
      </c>
      <c r="I74" s="4" t="str">
        <f t="shared" ca="1" si="21"/>
        <v/>
      </c>
      <c r="J74" s="1" t="str">
        <f t="shared" si="25"/>
        <v>B193Type IAtonne</v>
      </c>
      <c r="K74" s="290">
        <f>MATCH(J74,'[3]Pay Items'!$K$1:$K$646,0)</f>
        <v>321</v>
      </c>
      <c r="L74" s="2" t="str">
        <f t="shared" ca="1" si="22"/>
        <v>F0</v>
      </c>
      <c r="M74" s="2" t="str">
        <f t="shared" ca="1" si="23"/>
        <v>C2</v>
      </c>
      <c r="N74" s="2" t="str">
        <f t="shared" ca="1" si="24"/>
        <v>C2</v>
      </c>
    </row>
    <row r="75" spans="1:14" ht="30" customHeight="1" x14ac:dyDescent="0.2">
      <c r="A75" s="75" t="s">
        <v>250</v>
      </c>
      <c r="B75" s="70" t="s">
        <v>192</v>
      </c>
      <c r="C75" s="52" t="s">
        <v>198</v>
      </c>
      <c r="D75" s="71"/>
      <c r="E75" s="54"/>
      <c r="F75" s="47"/>
      <c r="G75" s="49"/>
      <c r="H75" s="49"/>
      <c r="I75" s="4" t="str">
        <f t="shared" ca="1" si="21"/>
        <v>LOCKED</v>
      </c>
      <c r="J75" s="1" t="str">
        <f t="shared" si="25"/>
        <v>B194Tie-ins and Approaches</v>
      </c>
      <c r="K75" s="290">
        <f>MATCH(J75,'[3]Pay Items'!$K$1:$K$646,0)</f>
        <v>323</v>
      </c>
      <c r="L75" s="2" t="str">
        <f t="shared" ca="1" si="22"/>
        <v>F0</v>
      </c>
      <c r="M75" s="2" t="str">
        <f t="shared" ca="1" si="23"/>
        <v>C2</v>
      </c>
      <c r="N75" s="2" t="str">
        <f t="shared" ca="1" si="24"/>
        <v>C2</v>
      </c>
    </row>
    <row r="76" spans="1:14" ht="30" customHeight="1" x14ac:dyDescent="0.2">
      <c r="A76" s="75" t="s">
        <v>251</v>
      </c>
      <c r="B76" s="87" t="s">
        <v>298</v>
      </c>
      <c r="C76" s="52" t="s">
        <v>311</v>
      </c>
      <c r="D76" s="71"/>
      <c r="E76" s="54" t="s">
        <v>125</v>
      </c>
      <c r="F76" s="55">
        <v>90</v>
      </c>
      <c r="G76" s="56"/>
      <c r="H76" s="57">
        <f>ROUND(G76*F76,2)</f>
        <v>0</v>
      </c>
      <c r="I76" s="4" t="str">
        <f t="shared" ca="1" si="21"/>
        <v/>
      </c>
      <c r="J76" s="1" t="str">
        <f t="shared" si="25"/>
        <v>B195Type IAtonne</v>
      </c>
      <c r="K76" s="290">
        <f>MATCH(J76,'[3]Pay Items'!$K$1:$K$646,0)</f>
        <v>324</v>
      </c>
      <c r="L76" s="2" t="str">
        <f t="shared" ca="1" si="22"/>
        <v>F0</v>
      </c>
      <c r="M76" s="2" t="str">
        <f t="shared" ca="1" si="23"/>
        <v>C2</v>
      </c>
      <c r="N76" s="2" t="str">
        <f t="shared" ca="1" si="24"/>
        <v>C2</v>
      </c>
    </row>
    <row r="77" spans="1:14" ht="30" customHeight="1" x14ac:dyDescent="0.2">
      <c r="A77" s="75"/>
      <c r="B77" s="70" t="s">
        <v>193</v>
      </c>
      <c r="C77" s="52" t="s">
        <v>469</v>
      </c>
      <c r="D77" s="71"/>
      <c r="E77" s="54" t="s">
        <v>125</v>
      </c>
      <c r="F77" s="55">
        <v>260</v>
      </c>
      <c r="G77" s="56"/>
      <c r="H77" s="57">
        <f>ROUND(G77*F77,2)</f>
        <v>0</v>
      </c>
      <c r="I77" s="4" t="str">
        <f t="shared" ca="1" si="21"/>
        <v/>
      </c>
      <c r="J77" s="1" t="str">
        <f t="shared" si="25"/>
        <v>Asphalt Pathwaytonne</v>
      </c>
      <c r="K77" s="290" t="e">
        <f>MATCH(J77,'[3]Pay Items'!$K$1:$K$646,0)</f>
        <v>#N/A</v>
      </c>
      <c r="L77" s="2" t="str">
        <f t="shared" ca="1" si="22"/>
        <v>F0</v>
      </c>
      <c r="M77" s="2" t="str">
        <f t="shared" ca="1" si="23"/>
        <v>C2</v>
      </c>
      <c r="N77" s="2" t="str">
        <f t="shared" ca="1" si="24"/>
        <v>C2</v>
      </c>
    </row>
    <row r="78" spans="1:14" ht="30" customHeight="1" x14ac:dyDescent="0.2">
      <c r="A78" s="75" t="s">
        <v>252</v>
      </c>
      <c r="B78" s="51" t="s">
        <v>315</v>
      </c>
      <c r="C78" s="52" t="s">
        <v>51</v>
      </c>
      <c r="D78" s="71" t="s">
        <v>365</v>
      </c>
      <c r="E78" s="54"/>
      <c r="F78" s="47"/>
      <c r="G78" s="49"/>
      <c r="H78" s="49"/>
      <c r="I78" s="4" t="str">
        <f t="shared" ca="1" si="21"/>
        <v>LOCKED</v>
      </c>
      <c r="J78" s="1" t="str">
        <f t="shared" si="25"/>
        <v>B200Planing of PavementCW 3450-R6</v>
      </c>
      <c r="K78" s="290">
        <f>MATCH(J78,'[3]Pay Items'!$K$1:$K$646,0)</f>
        <v>329</v>
      </c>
      <c r="L78" s="2" t="str">
        <f t="shared" ca="1" si="22"/>
        <v>F0</v>
      </c>
      <c r="M78" s="2" t="str">
        <f t="shared" ca="1" si="23"/>
        <v>C2</v>
      </c>
      <c r="N78" s="2" t="str">
        <f t="shared" ca="1" si="24"/>
        <v>C2</v>
      </c>
    </row>
    <row r="79" spans="1:14" ht="30" customHeight="1" x14ac:dyDescent="0.2">
      <c r="A79" s="75" t="s">
        <v>253</v>
      </c>
      <c r="B79" s="70" t="s">
        <v>191</v>
      </c>
      <c r="C79" s="52" t="s">
        <v>377</v>
      </c>
      <c r="D79" s="71" t="s">
        <v>118</v>
      </c>
      <c r="E79" s="54" t="s">
        <v>123</v>
      </c>
      <c r="F79" s="55">
        <v>1070</v>
      </c>
      <c r="G79" s="56"/>
      <c r="H79" s="57">
        <f t="shared" ref="H79:H80" si="26">ROUND(G79*F79,2)</f>
        <v>0</v>
      </c>
      <c r="I79" s="4" t="str">
        <f t="shared" ca="1" si="21"/>
        <v/>
      </c>
      <c r="J79" s="1" t="str">
        <f t="shared" si="25"/>
        <v>B2011 - 50 mm Depth (Asphalt)m²</v>
      </c>
      <c r="K79" s="290">
        <f>MATCH(J79,'[3]Pay Items'!$K$1:$K$646,0)</f>
        <v>330</v>
      </c>
      <c r="L79" s="2" t="str">
        <f t="shared" ca="1" si="22"/>
        <v>F0</v>
      </c>
      <c r="M79" s="2" t="str">
        <f t="shared" ca="1" si="23"/>
        <v>C2</v>
      </c>
      <c r="N79" s="2" t="str">
        <f t="shared" ca="1" si="24"/>
        <v>C2</v>
      </c>
    </row>
    <row r="80" spans="1:14" ht="30" customHeight="1" x14ac:dyDescent="0.2">
      <c r="A80" s="75" t="s">
        <v>254</v>
      </c>
      <c r="B80" s="70" t="s">
        <v>192</v>
      </c>
      <c r="C80" s="52" t="s">
        <v>49</v>
      </c>
      <c r="D80" s="71" t="s">
        <v>118</v>
      </c>
      <c r="E80" s="54" t="s">
        <v>123</v>
      </c>
      <c r="F80" s="55">
        <v>3225</v>
      </c>
      <c r="G80" s="56"/>
      <c r="H80" s="57">
        <f t="shared" si="26"/>
        <v>0</v>
      </c>
      <c r="I80" s="4" t="str">
        <f t="shared" ca="1" si="21"/>
        <v/>
      </c>
      <c r="J80" s="1" t="str">
        <f t="shared" si="25"/>
        <v>B20250 - 100 mm Depth (Asphalt)m²</v>
      </c>
      <c r="K80" s="290">
        <f>MATCH(J80,'[3]Pay Items'!$K$1:$K$646,0)</f>
        <v>331</v>
      </c>
      <c r="L80" s="2" t="str">
        <f t="shared" ca="1" si="22"/>
        <v>F0</v>
      </c>
      <c r="M80" s="2" t="str">
        <f t="shared" ca="1" si="23"/>
        <v>C2</v>
      </c>
      <c r="N80" s="2" t="str">
        <f t="shared" ca="1" si="24"/>
        <v>C2</v>
      </c>
    </row>
    <row r="81" spans="1:14" ht="30" customHeight="1" x14ac:dyDescent="0.2">
      <c r="A81" s="75" t="s">
        <v>262</v>
      </c>
      <c r="B81" s="51" t="s">
        <v>316</v>
      </c>
      <c r="C81" s="52" t="s">
        <v>438</v>
      </c>
      <c r="D81" s="71" t="s">
        <v>265</v>
      </c>
      <c r="E81" s="54"/>
      <c r="F81" s="47"/>
      <c r="G81" s="49"/>
      <c r="H81" s="49"/>
      <c r="I81" s="4" t="str">
        <f t="shared" ca="1" si="21"/>
        <v>LOCKED</v>
      </c>
      <c r="J81" s="1" t="str">
        <f t="shared" si="25"/>
        <v>B206Supply and Install Pavement Repair Fabric</v>
      </c>
      <c r="K81" s="290">
        <f>MATCH(J81,'[3]Pay Items'!$K$1:$K$646,0)</f>
        <v>335</v>
      </c>
      <c r="L81" s="2" t="str">
        <f t="shared" ca="1" si="22"/>
        <v>F0</v>
      </c>
      <c r="M81" s="2" t="str">
        <f t="shared" ca="1" si="23"/>
        <v>C2</v>
      </c>
      <c r="N81" s="2" t="str">
        <f t="shared" ca="1" si="24"/>
        <v>C2</v>
      </c>
    </row>
    <row r="82" spans="1:14" ht="30" customHeight="1" x14ac:dyDescent="0.2">
      <c r="A82" s="75"/>
      <c r="B82" s="70" t="s">
        <v>191</v>
      </c>
      <c r="C82" s="52" t="s">
        <v>437</v>
      </c>
      <c r="D82" s="71"/>
      <c r="E82" s="54" t="s">
        <v>123</v>
      </c>
      <c r="F82" s="89">
        <v>1500</v>
      </c>
      <c r="G82" s="56"/>
      <c r="H82" s="57">
        <f t="shared" ref="H82" si="27">ROUND(G82*F82,2)</f>
        <v>0</v>
      </c>
      <c r="I82" s="4" t="str">
        <f t="shared" ca="1" si="21"/>
        <v/>
      </c>
      <c r="J82" s="1" t="str">
        <f t="shared" si="25"/>
        <v>Type Am²</v>
      </c>
      <c r="K82" s="290" t="e">
        <f>MATCH(J82,'[3]Pay Items'!$K$1:$K$646,0)</f>
        <v>#N/A</v>
      </c>
      <c r="L82" s="2" t="str">
        <f t="shared" ca="1" si="22"/>
        <v>F0</v>
      </c>
      <c r="M82" s="2" t="str">
        <f t="shared" ca="1" si="23"/>
        <v>C2</v>
      </c>
      <c r="N82" s="2" t="str">
        <f t="shared" ca="1" si="24"/>
        <v>C2</v>
      </c>
    </row>
    <row r="83" spans="1:14" ht="30" customHeight="1" x14ac:dyDescent="0.2">
      <c r="A83" s="75" t="s">
        <v>345</v>
      </c>
      <c r="B83" s="51" t="s">
        <v>470</v>
      </c>
      <c r="C83" s="52" t="s">
        <v>354</v>
      </c>
      <c r="D83" s="71" t="s">
        <v>366</v>
      </c>
      <c r="E83" s="54" t="s">
        <v>126</v>
      </c>
      <c r="F83" s="89">
        <v>8</v>
      </c>
      <c r="G83" s="56"/>
      <c r="H83" s="57">
        <f>ROUND(G83*F83,2)</f>
        <v>0</v>
      </c>
      <c r="I83" s="4" t="str">
        <f t="shared" ca="1" si="21"/>
        <v/>
      </c>
      <c r="J83" s="1" t="str">
        <f t="shared" si="25"/>
        <v>B219Detectable Warning Surface TilesCW 3326-R3each</v>
      </c>
      <c r="K83" s="290">
        <f>MATCH(J83,'[3]Pay Items'!$K$1:$K$646,0)</f>
        <v>341</v>
      </c>
      <c r="L83" s="2" t="str">
        <f t="shared" ca="1" si="22"/>
        <v>F0</v>
      </c>
      <c r="M83" s="2" t="str">
        <f t="shared" ca="1" si="23"/>
        <v>C2</v>
      </c>
      <c r="N83" s="2" t="str">
        <f t="shared" ca="1" si="24"/>
        <v>C2</v>
      </c>
    </row>
    <row r="84" spans="1:14" ht="30" customHeight="1" x14ac:dyDescent="0.2">
      <c r="A84" s="35"/>
      <c r="B84" s="97"/>
      <c r="C84" s="73" t="s">
        <v>471</v>
      </c>
      <c r="D84" s="47"/>
      <c r="E84" s="48"/>
      <c r="F84" s="47"/>
      <c r="G84" s="49"/>
      <c r="H84" s="49"/>
      <c r="I84" s="4" t="str">
        <f t="shared" ca="1" si="21"/>
        <v>LOCKED</v>
      </c>
      <c r="J84" s="1" t="str">
        <f t="shared" si="25"/>
        <v>ROADWORKS - NEW CONSTRUCTION</v>
      </c>
      <c r="K84" s="290" t="e">
        <f>MATCH(J84,'[3]Pay Items'!$K$1:$K$646,0)</f>
        <v>#N/A</v>
      </c>
      <c r="L84" s="2" t="str">
        <f t="shared" ca="1" si="22"/>
        <v>F0</v>
      </c>
      <c r="M84" s="2" t="str">
        <f t="shared" ca="1" si="23"/>
        <v>C2</v>
      </c>
      <c r="N84" s="2" t="str">
        <f t="shared" ca="1" si="24"/>
        <v>C2</v>
      </c>
    </row>
    <row r="85" spans="1:14" ht="30" customHeight="1" x14ac:dyDescent="0.2">
      <c r="A85" s="50" t="s">
        <v>9</v>
      </c>
      <c r="B85" s="51" t="s">
        <v>368</v>
      </c>
      <c r="C85" s="52" t="s">
        <v>75</v>
      </c>
      <c r="D85" s="71" t="s">
        <v>317</v>
      </c>
      <c r="E85" s="54" t="s">
        <v>123</v>
      </c>
      <c r="F85" s="89">
        <v>5</v>
      </c>
      <c r="G85" s="56"/>
      <c r="H85" s="57">
        <f t="shared" ref="H85" si="28">ROUND(G85*F85,2)</f>
        <v>0</v>
      </c>
      <c r="I85" s="4" t="str">
        <f t="shared" ca="1" si="21"/>
        <v/>
      </c>
      <c r="J85" s="1" t="str">
        <f t="shared" si="25"/>
        <v>C052Interlocking Paving StonesCW 3330-R5m²</v>
      </c>
      <c r="K85" s="290">
        <f>MATCH(J85,'[3]Pay Items'!$K$1:$K$646,0)</f>
        <v>421</v>
      </c>
      <c r="L85" s="2" t="str">
        <f t="shared" ca="1" si="22"/>
        <v>F0</v>
      </c>
      <c r="M85" s="2" t="str">
        <f t="shared" ca="1" si="23"/>
        <v>C2</v>
      </c>
      <c r="N85" s="2" t="str">
        <f t="shared" ca="1" si="24"/>
        <v>C2</v>
      </c>
    </row>
    <row r="86" spans="1:14" ht="30" customHeight="1" x14ac:dyDescent="0.2">
      <c r="A86" s="35"/>
      <c r="B86" s="97"/>
      <c r="C86" s="73" t="s">
        <v>135</v>
      </c>
      <c r="D86" s="47"/>
      <c r="E86" s="98"/>
      <c r="F86" s="48"/>
      <c r="G86" s="35"/>
      <c r="H86" s="49"/>
      <c r="I86" s="4" t="str">
        <f t="shared" ca="1" si="21"/>
        <v>LOCKED</v>
      </c>
      <c r="J86" s="1" t="str">
        <f t="shared" si="25"/>
        <v>JOINT AND CRACK SEALING</v>
      </c>
      <c r="K86" s="290">
        <f>MATCH(J86,'[3]Pay Items'!$K$1:$K$646,0)</f>
        <v>436</v>
      </c>
      <c r="L86" s="2" t="str">
        <f t="shared" ca="1" si="22"/>
        <v>G</v>
      </c>
      <c r="M86" s="2" t="str">
        <f t="shared" ca="1" si="23"/>
        <v>C2</v>
      </c>
      <c r="N86" s="2" t="str">
        <f t="shared" ca="1" si="24"/>
        <v>C2</v>
      </c>
    </row>
    <row r="87" spans="1:14" s="85" customFormat="1" ht="30" customHeight="1" x14ac:dyDescent="0.2">
      <c r="A87" s="99" t="s">
        <v>260</v>
      </c>
      <c r="B87" s="100" t="s">
        <v>472</v>
      </c>
      <c r="C87" s="79" t="s">
        <v>50</v>
      </c>
      <c r="D87" s="80" t="s">
        <v>319</v>
      </c>
      <c r="E87" s="81" t="s">
        <v>127</v>
      </c>
      <c r="F87" s="101">
        <v>1575</v>
      </c>
      <c r="G87" s="83"/>
      <c r="H87" s="84">
        <f>ROUND(G87*F87,2)</f>
        <v>0</v>
      </c>
      <c r="I87" s="4" t="str">
        <f t="shared" ca="1" si="21"/>
        <v/>
      </c>
      <c r="J87" s="1" t="str">
        <f t="shared" si="25"/>
        <v>D006Reflective Crack MaintenanceCW 3250-R7m</v>
      </c>
      <c r="K87" s="290">
        <f>MATCH(J87,'[3]Pay Items'!$K$1:$K$646,0)</f>
        <v>442</v>
      </c>
      <c r="L87" s="2" t="str">
        <f t="shared" ca="1" si="22"/>
        <v>F0</v>
      </c>
      <c r="M87" s="2" t="str">
        <f t="shared" ca="1" si="23"/>
        <v>C2</v>
      </c>
      <c r="N87" s="2" t="str">
        <f t="shared" ca="1" si="24"/>
        <v>C2</v>
      </c>
    </row>
    <row r="88" spans="1:14" ht="45" customHeight="1" x14ac:dyDescent="0.2">
      <c r="A88" s="35"/>
      <c r="B88" s="97"/>
      <c r="C88" s="73" t="s">
        <v>136</v>
      </c>
      <c r="D88" s="47"/>
      <c r="E88" s="98"/>
      <c r="F88" s="47"/>
      <c r="G88" s="49"/>
      <c r="H88" s="49"/>
      <c r="I88" s="4" t="str">
        <f t="shared" ca="1" si="21"/>
        <v>LOCKED</v>
      </c>
      <c r="J88" s="1" t="str">
        <f t="shared" si="25"/>
        <v>ASSOCIATED DRAINAGE AND UNDERGROUND WORKS</v>
      </c>
      <c r="K88" s="290">
        <f>MATCH(J88,'[3]Pay Items'!$K$1:$K$646,0)</f>
        <v>444</v>
      </c>
      <c r="L88" s="2" t="str">
        <f t="shared" ca="1" si="22"/>
        <v>F0</v>
      </c>
      <c r="M88" s="2" t="str">
        <f t="shared" ca="1" si="23"/>
        <v>C2</v>
      </c>
      <c r="N88" s="2" t="str">
        <f t="shared" ca="1" si="24"/>
        <v>C2</v>
      </c>
    </row>
    <row r="89" spans="1:14" ht="30" customHeight="1" x14ac:dyDescent="0.2">
      <c r="A89" s="50" t="s">
        <v>145</v>
      </c>
      <c r="B89" s="51" t="s">
        <v>473</v>
      </c>
      <c r="C89" s="52" t="s">
        <v>219</v>
      </c>
      <c r="D89" s="71" t="s">
        <v>5</v>
      </c>
      <c r="E89" s="54"/>
      <c r="F89" s="47"/>
      <c r="G89" s="49"/>
      <c r="H89" s="49"/>
      <c r="I89" s="4" t="str">
        <f t="shared" ca="1" si="21"/>
        <v>LOCKED</v>
      </c>
      <c r="J89" s="1" t="str">
        <f t="shared" si="25"/>
        <v>E006Catch PitCW 2130-R12</v>
      </c>
      <c r="K89" s="290">
        <f>MATCH(J89,'[3]Pay Items'!$K$1:$K$646,0)</f>
        <v>450</v>
      </c>
      <c r="L89" s="2" t="str">
        <f t="shared" ca="1" si="22"/>
        <v>F0</v>
      </c>
      <c r="M89" s="2" t="str">
        <f t="shared" ca="1" si="23"/>
        <v>C2</v>
      </c>
      <c r="N89" s="2" t="str">
        <f t="shared" ca="1" si="24"/>
        <v>C2</v>
      </c>
    </row>
    <row r="90" spans="1:14" ht="30" customHeight="1" x14ac:dyDescent="0.2">
      <c r="A90" s="50" t="s">
        <v>146</v>
      </c>
      <c r="B90" s="70" t="s">
        <v>191</v>
      </c>
      <c r="C90" s="52" t="s">
        <v>220</v>
      </c>
      <c r="D90" s="71"/>
      <c r="E90" s="54" t="s">
        <v>126</v>
      </c>
      <c r="F90" s="89">
        <v>1</v>
      </c>
      <c r="G90" s="56"/>
      <c r="H90" s="57">
        <f>ROUND(G90*F90,2)</f>
        <v>0</v>
      </c>
      <c r="I90" s="4" t="str">
        <f t="shared" ca="1" si="21"/>
        <v/>
      </c>
      <c r="J90" s="1" t="str">
        <f t="shared" si="25"/>
        <v>E007SD-023each</v>
      </c>
      <c r="K90" s="290">
        <f>MATCH(J90,'[3]Pay Items'!$K$1:$K$646,0)</f>
        <v>451</v>
      </c>
      <c r="L90" s="2" t="str">
        <f t="shared" ca="1" si="22"/>
        <v>F0</v>
      </c>
      <c r="M90" s="2" t="str">
        <f t="shared" ca="1" si="23"/>
        <v>C2</v>
      </c>
      <c r="N90" s="2" t="str">
        <f t="shared" ca="1" si="24"/>
        <v>C2</v>
      </c>
    </row>
    <row r="91" spans="1:14" ht="30" customHeight="1" x14ac:dyDescent="0.2">
      <c r="A91" s="50" t="s">
        <v>147</v>
      </c>
      <c r="B91" s="51" t="s">
        <v>474</v>
      </c>
      <c r="C91" s="52" t="s">
        <v>221</v>
      </c>
      <c r="D91" s="71" t="s">
        <v>5</v>
      </c>
      <c r="E91" s="54"/>
      <c r="F91" s="47"/>
      <c r="G91" s="49"/>
      <c r="H91" s="49"/>
      <c r="I91" s="4" t="str">
        <f t="shared" ca="1" si="21"/>
        <v>LOCKED</v>
      </c>
      <c r="J91" s="1" t="str">
        <f t="shared" si="25"/>
        <v>E008Sewer ServiceCW 2130-R12</v>
      </c>
      <c r="K91" s="290">
        <f>MATCH(J91,'[3]Pay Items'!$K$1:$K$646,0)</f>
        <v>457</v>
      </c>
      <c r="L91" s="2" t="str">
        <f t="shared" ca="1" si="22"/>
        <v>F0</v>
      </c>
      <c r="M91" s="2" t="str">
        <f t="shared" ca="1" si="23"/>
        <v>C2</v>
      </c>
      <c r="N91" s="2" t="str">
        <f t="shared" ca="1" si="24"/>
        <v>C2</v>
      </c>
    </row>
    <row r="92" spans="1:14" ht="30" customHeight="1" x14ac:dyDescent="0.2">
      <c r="A92" s="50" t="s">
        <v>25</v>
      </c>
      <c r="B92" s="70" t="s">
        <v>191</v>
      </c>
      <c r="C92" s="52" t="s">
        <v>475</v>
      </c>
      <c r="D92" s="71"/>
      <c r="E92" s="54"/>
      <c r="F92" s="47"/>
      <c r="G92" s="49"/>
      <c r="H92" s="49"/>
      <c r="I92" s="4" t="str">
        <f t="shared" ca="1" si="21"/>
        <v>LOCKED</v>
      </c>
      <c r="J92" s="1" t="str">
        <f t="shared" si="25"/>
        <v>E009250 mm, PVC</v>
      </c>
      <c r="K92" s="290" t="e">
        <f>MATCH(J92,'[3]Pay Items'!$K$1:$K$646,0)</f>
        <v>#N/A</v>
      </c>
      <c r="L92" s="2" t="str">
        <f t="shared" ca="1" si="22"/>
        <v>F0</v>
      </c>
      <c r="M92" s="2" t="str">
        <f t="shared" ca="1" si="23"/>
        <v>C2</v>
      </c>
      <c r="N92" s="2" t="str">
        <f t="shared" ca="1" si="24"/>
        <v>C2</v>
      </c>
    </row>
    <row r="93" spans="1:14" ht="45" customHeight="1" x14ac:dyDescent="0.2">
      <c r="A93" s="50" t="s">
        <v>27</v>
      </c>
      <c r="B93" s="87" t="s">
        <v>298</v>
      </c>
      <c r="C93" s="52" t="s">
        <v>476</v>
      </c>
      <c r="D93" s="71"/>
      <c r="E93" s="54" t="s">
        <v>127</v>
      </c>
      <c r="F93" s="89">
        <v>20</v>
      </c>
      <c r="G93" s="56"/>
      <c r="H93" s="57">
        <f>ROUND(G93*F93,2)</f>
        <v>0</v>
      </c>
      <c r="I93" s="4" t="str">
        <f t="shared" ca="1" si="21"/>
        <v/>
      </c>
      <c r="J93" s="1" t="str">
        <f t="shared" si="25"/>
        <v>E011Trenchless Installation, Class B Type Sand Bedding, Class 3 Backfillm</v>
      </c>
      <c r="K93" s="290" t="e">
        <f>MATCH(J93,'[3]Pay Items'!$K$1:$K$646,0)</f>
        <v>#N/A</v>
      </c>
      <c r="L93" s="2" t="str">
        <f t="shared" ca="1" si="22"/>
        <v>F0</v>
      </c>
      <c r="M93" s="2" t="str">
        <f t="shared" ca="1" si="23"/>
        <v>C2</v>
      </c>
      <c r="N93" s="2" t="str">
        <f t="shared" ca="1" si="24"/>
        <v>C2</v>
      </c>
    </row>
    <row r="94" spans="1:14" ht="30" customHeight="1" x14ac:dyDescent="0.2">
      <c r="A94" s="50" t="s">
        <v>28</v>
      </c>
      <c r="B94" s="51" t="s">
        <v>477</v>
      </c>
      <c r="C94" s="52" t="s">
        <v>277</v>
      </c>
      <c r="D94" s="71" t="s">
        <v>5</v>
      </c>
      <c r="E94" s="54" t="s">
        <v>127</v>
      </c>
      <c r="F94" s="89">
        <v>2</v>
      </c>
      <c r="G94" s="67"/>
      <c r="H94" s="57">
        <f>ROUND(G94*F94,2)</f>
        <v>0</v>
      </c>
      <c r="I94" s="4" t="str">
        <f t="shared" ca="1" si="21"/>
        <v/>
      </c>
      <c r="J94" s="1" t="str">
        <f t="shared" si="25"/>
        <v>E012Drainage Connection PipeCW 2130-R12m</v>
      </c>
      <c r="K94" s="290">
        <f>MATCH(J94,'[3]Pay Items'!$K$1:$K$646,0)</f>
        <v>462</v>
      </c>
      <c r="L94" s="2" t="str">
        <f t="shared" ca="1" si="22"/>
        <v>F0</v>
      </c>
      <c r="M94" s="2" t="str">
        <f t="shared" ca="1" si="23"/>
        <v>C2</v>
      </c>
      <c r="N94" s="2" t="str">
        <f t="shared" ca="1" si="24"/>
        <v>C2</v>
      </c>
    </row>
    <row r="95" spans="1:14" ht="30" customHeight="1" x14ac:dyDescent="0.2">
      <c r="A95" s="50" t="s">
        <v>34</v>
      </c>
      <c r="B95" s="51" t="s">
        <v>478</v>
      </c>
      <c r="C95" s="102" t="s">
        <v>394</v>
      </c>
      <c r="D95" s="103" t="s">
        <v>395</v>
      </c>
      <c r="E95" s="54"/>
      <c r="F95" s="47"/>
      <c r="G95" s="49"/>
      <c r="H95" s="49"/>
      <c r="I95" s="4" t="str">
        <f t="shared" ca="1" si="21"/>
        <v>LOCKED</v>
      </c>
      <c r="J95" s="1" t="str">
        <f t="shared" si="25"/>
        <v>E023Frames &amp; CoversCW 3210-R8</v>
      </c>
      <c r="K95" s="290">
        <f>MATCH(J95,'[3]Pay Items'!$K$1:$K$646,0)</f>
        <v>511</v>
      </c>
      <c r="L95" s="2" t="str">
        <f t="shared" ca="1" si="22"/>
        <v>F0</v>
      </c>
      <c r="M95" s="2" t="str">
        <f t="shared" ca="1" si="23"/>
        <v>C2</v>
      </c>
      <c r="N95" s="2" t="str">
        <f t="shared" ca="1" si="24"/>
        <v>C2</v>
      </c>
    </row>
    <row r="96" spans="1:14" ht="45" customHeight="1" x14ac:dyDescent="0.2">
      <c r="A96" s="50" t="s">
        <v>35</v>
      </c>
      <c r="B96" s="70" t="s">
        <v>191</v>
      </c>
      <c r="C96" s="104" t="s">
        <v>423</v>
      </c>
      <c r="D96" s="71"/>
      <c r="E96" s="54" t="s">
        <v>126</v>
      </c>
      <c r="F96" s="89">
        <v>11</v>
      </c>
      <c r="G96" s="56"/>
      <c r="H96" s="57">
        <f t="shared" ref="H96:H99" si="29">ROUND(G96*F96,2)</f>
        <v>0</v>
      </c>
      <c r="I96" s="4" t="str">
        <f t="shared" ca="1" si="21"/>
        <v/>
      </c>
      <c r="J96" s="1" t="str">
        <f t="shared" si="25"/>
        <v>E024AP-006 - Standard Frame for Manhole and Catch Basineach</v>
      </c>
      <c r="K96" s="290">
        <f>MATCH(J96,'[3]Pay Items'!$K$1:$K$646,0)</f>
        <v>512</v>
      </c>
      <c r="L96" s="2" t="str">
        <f t="shared" ca="1" si="22"/>
        <v>F0</v>
      </c>
      <c r="M96" s="2" t="str">
        <f t="shared" ca="1" si="23"/>
        <v>C2</v>
      </c>
      <c r="N96" s="2" t="str">
        <f t="shared" ca="1" si="24"/>
        <v>C2</v>
      </c>
    </row>
    <row r="97" spans="1:14" ht="45" customHeight="1" x14ac:dyDescent="0.2">
      <c r="A97" s="50" t="s">
        <v>36</v>
      </c>
      <c r="B97" s="70" t="s">
        <v>192</v>
      </c>
      <c r="C97" s="104" t="s">
        <v>424</v>
      </c>
      <c r="D97" s="71"/>
      <c r="E97" s="54" t="s">
        <v>126</v>
      </c>
      <c r="F97" s="89">
        <v>11</v>
      </c>
      <c r="G97" s="56"/>
      <c r="H97" s="57">
        <f t="shared" si="29"/>
        <v>0</v>
      </c>
      <c r="I97" s="4" t="str">
        <f t="shared" ca="1" si="21"/>
        <v/>
      </c>
      <c r="J97" s="1" t="str">
        <f t="shared" si="25"/>
        <v>E025AP-007 - Standard Solid Cover for Standard Frameeach</v>
      </c>
      <c r="K97" s="290">
        <f>MATCH(J97,'[3]Pay Items'!$K$1:$K$646,0)</f>
        <v>513</v>
      </c>
      <c r="L97" s="2" t="str">
        <f t="shared" ca="1" si="22"/>
        <v>F0</v>
      </c>
      <c r="M97" s="2" t="str">
        <f t="shared" ca="1" si="23"/>
        <v>C2</v>
      </c>
      <c r="N97" s="2" t="str">
        <f t="shared" ca="1" si="24"/>
        <v>C2</v>
      </c>
    </row>
    <row r="98" spans="1:14" ht="30" customHeight="1" x14ac:dyDescent="0.2">
      <c r="A98" s="50" t="s">
        <v>37</v>
      </c>
      <c r="B98" s="70" t="s">
        <v>193</v>
      </c>
      <c r="C98" s="104" t="s">
        <v>425</v>
      </c>
      <c r="D98" s="71"/>
      <c r="E98" s="54" t="s">
        <v>126</v>
      </c>
      <c r="F98" s="89">
        <v>10</v>
      </c>
      <c r="G98" s="56"/>
      <c r="H98" s="57">
        <f t="shared" si="29"/>
        <v>0</v>
      </c>
      <c r="I98" s="4" t="str">
        <f t="shared" ca="1" si="21"/>
        <v/>
      </c>
      <c r="J98" s="1" t="str">
        <f t="shared" si="25"/>
        <v>E028AP-011 - Barrier Curb and Gutter Frameeach</v>
      </c>
      <c r="K98" s="290">
        <f>MATCH(J98,'[3]Pay Items'!$K$1:$K$646,0)</f>
        <v>516</v>
      </c>
      <c r="L98" s="2" t="str">
        <f t="shared" ca="1" si="22"/>
        <v>F0</v>
      </c>
      <c r="M98" s="2" t="str">
        <f t="shared" ca="1" si="23"/>
        <v>C2</v>
      </c>
      <c r="N98" s="2" t="str">
        <f t="shared" ca="1" si="24"/>
        <v>C2</v>
      </c>
    </row>
    <row r="99" spans="1:14" ht="30" customHeight="1" x14ac:dyDescent="0.2">
      <c r="A99" s="50" t="s">
        <v>38</v>
      </c>
      <c r="B99" s="70" t="s">
        <v>194</v>
      </c>
      <c r="C99" s="104" t="s">
        <v>426</v>
      </c>
      <c r="D99" s="71"/>
      <c r="E99" s="54" t="s">
        <v>126</v>
      </c>
      <c r="F99" s="89">
        <v>10</v>
      </c>
      <c r="G99" s="56"/>
      <c r="H99" s="57">
        <f t="shared" si="29"/>
        <v>0</v>
      </c>
      <c r="I99" s="4" t="str">
        <f t="shared" ca="1" si="21"/>
        <v/>
      </c>
      <c r="J99" s="1" t="str">
        <f t="shared" si="25"/>
        <v>E029AP-012 - Barrier Curb and Gutter Covereach</v>
      </c>
      <c r="K99" s="290">
        <f>MATCH(J99,'[3]Pay Items'!$K$1:$K$646,0)</f>
        <v>517</v>
      </c>
      <c r="L99" s="2" t="str">
        <f t="shared" ca="1" si="22"/>
        <v>F0</v>
      </c>
      <c r="M99" s="2" t="str">
        <f t="shared" ca="1" si="23"/>
        <v>C2</v>
      </c>
      <c r="N99" s="2" t="str">
        <f t="shared" ca="1" si="24"/>
        <v>C2</v>
      </c>
    </row>
    <row r="100" spans="1:14" ht="30" customHeight="1" x14ac:dyDescent="0.2">
      <c r="A100" s="50" t="s">
        <v>39</v>
      </c>
      <c r="B100" s="51" t="s">
        <v>479</v>
      </c>
      <c r="C100" s="105" t="s">
        <v>223</v>
      </c>
      <c r="D100" s="71" t="s">
        <v>5</v>
      </c>
      <c r="E100" s="54"/>
      <c r="F100" s="47"/>
      <c r="G100" s="49"/>
      <c r="H100" s="49"/>
      <c r="I100" s="4" t="str">
        <f t="shared" ca="1" si="21"/>
        <v>LOCKED</v>
      </c>
      <c r="J100" s="1" t="str">
        <f t="shared" si="25"/>
        <v>E034Connecting to Existing Catch BasinCW 2130-R12</v>
      </c>
      <c r="K100" s="290">
        <f>MATCH(J100,'[3]Pay Items'!$K$1:$K$646,0)</f>
        <v>528</v>
      </c>
      <c r="L100" s="2" t="str">
        <f t="shared" ca="1" si="22"/>
        <v>F0</v>
      </c>
      <c r="M100" s="2" t="str">
        <f t="shared" ca="1" si="23"/>
        <v>C2</v>
      </c>
      <c r="N100" s="2" t="str">
        <f t="shared" ca="1" si="24"/>
        <v>C2</v>
      </c>
    </row>
    <row r="101" spans="1:14" ht="30" customHeight="1" x14ac:dyDescent="0.2">
      <c r="A101" s="50" t="s">
        <v>40</v>
      </c>
      <c r="B101" s="70" t="s">
        <v>191</v>
      </c>
      <c r="C101" s="105" t="s">
        <v>373</v>
      </c>
      <c r="D101" s="71"/>
      <c r="E101" s="54" t="s">
        <v>126</v>
      </c>
      <c r="F101" s="89">
        <v>1</v>
      </c>
      <c r="G101" s="56"/>
      <c r="H101" s="57">
        <f>ROUND(G101*F101,2)</f>
        <v>0</v>
      </c>
      <c r="I101" s="4" t="str">
        <f t="shared" ca="1" si="21"/>
        <v/>
      </c>
      <c r="J101" s="1" t="str">
        <f t="shared" si="25"/>
        <v>E035250 mm Drainage Connection Pipeeach</v>
      </c>
      <c r="K101" s="290">
        <f>MATCH(J101,'[3]Pay Items'!$K$1:$K$646,0)</f>
        <v>531</v>
      </c>
      <c r="L101" s="2" t="str">
        <f t="shared" ca="1" si="22"/>
        <v>F0</v>
      </c>
      <c r="M101" s="2" t="str">
        <f t="shared" ca="1" si="23"/>
        <v>C2</v>
      </c>
      <c r="N101" s="2" t="str">
        <f t="shared" ca="1" si="24"/>
        <v>C2</v>
      </c>
    </row>
    <row r="102" spans="1:14" ht="45" customHeight="1" x14ac:dyDescent="0.2">
      <c r="A102" s="50" t="s">
        <v>45</v>
      </c>
      <c r="B102" s="51" t="s">
        <v>480</v>
      </c>
      <c r="C102" s="105" t="s">
        <v>313</v>
      </c>
      <c r="D102" s="71" t="s">
        <v>5</v>
      </c>
      <c r="E102" s="54"/>
      <c r="F102" s="47"/>
      <c r="G102" s="49"/>
      <c r="H102" s="49"/>
      <c r="I102" s="4" t="str">
        <f t="shared" ca="1" si="21"/>
        <v>LOCKED</v>
      </c>
      <c r="J102" s="1" t="str">
        <f t="shared" si="25"/>
        <v>E042Connecting New Sewer Service to Existing Sewer ServiceCW 2130-R12</v>
      </c>
      <c r="K102" s="290">
        <f>MATCH(J102,'[3]Pay Items'!$K$1:$K$646,0)</f>
        <v>548</v>
      </c>
      <c r="L102" s="2" t="str">
        <f t="shared" ca="1" si="22"/>
        <v>F0</v>
      </c>
      <c r="M102" s="2" t="str">
        <f t="shared" ca="1" si="23"/>
        <v>C2</v>
      </c>
      <c r="N102" s="2" t="str">
        <f t="shared" ca="1" si="24"/>
        <v>C2</v>
      </c>
    </row>
    <row r="103" spans="1:14" ht="30" customHeight="1" x14ac:dyDescent="0.2">
      <c r="A103" s="50" t="s">
        <v>46</v>
      </c>
      <c r="B103" s="70" t="s">
        <v>191</v>
      </c>
      <c r="C103" s="105" t="s">
        <v>378</v>
      </c>
      <c r="D103" s="71"/>
      <c r="E103" s="54" t="s">
        <v>126</v>
      </c>
      <c r="F103" s="89">
        <v>3</v>
      </c>
      <c r="G103" s="56"/>
      <c r="H103" s="57">
        <f t="shared" ref="H103:H106" si="30">ROUND(G103*F103,2)</f>
        <v>0</v>
      </c>
      <c r="I103" s="4" t="str">
        <f t="shared" ca="1" si="21"/>
        <v/>
      </c>
      <c r="J103" s="1" t="str">
        <f t="shared" si="25"/>
        <v>E043250 mmeach</v>
      </c>
      <c r="K103" s="290" t="e">
        <f>MATCH(J103,'[3]Pay Items'!$K$1:$K$646,0)</f>
        <v>#N/A</v>
      </c>
      <c r="L103" s="2" t="str">
        <f t="shared" ca="1" si="22"/>
        <v>F0</v>
      </c>
      <c r="M103" s="2" t="str">
        <f t="shared" ca="1" si="23"/>
        <v>C2</v>
      </c>
      <c r="N103" s="2" t="str">
        <f t="shared" ca="1" si="24"/>
        <v>C2</v>
      </c>
    </row>
    <row r="104" spans="1:14" ht="30" customHeight="1" x14ac:dyDescent="0.2">
      <c r="A104" s="50" t="s">
        <v>228</v>
      </c>
      <c r="B104" s="51" t="s">
        <v>481</v>
      </c>
      <c r="C104" s="52" t="s">
        <v>225</v>
      </c>
      <c r="D104" s="71" t="s">
        <v>5</v>
      </c>
      <c r="E104" s="54" t="s">
        <v>126</v>
      </c>
      <c r="F104" s="89">
        <v>1</v>
      </c>
      <c r="G104" s="56"/>
      <c r="H104" s="57">
        <f t="shared" si="30"/>
        <v>0</v>
      </c>
      <c r="I104" s="4" t="str">
        <f t="shared" ca="1" si="21"/>
        <v/>
      </c>
      <c r="J104" s="1" t="str">
        <f t="shared" si="25"/>
        <v>E047Removal of Existing Catch PitCW 2130-R12each</v>
      </c>
      <c r="K104" s="290">
        <f>MATCH(J104,'[3]Pay Items'!$K$1:$K$646,0)</f>
        <v>553</v>
      </c>
      <c r="L104" s="2" t="str">
        <f t="shared" ca="1" si="22"/>
        <v>F0</v>
      </c>
      <c r="M104" s="2" t="str">
        <f t="shared" ca="1" si="23"/>
        <v>C2</v>
      </c>
      <c r="N104" s="2" t="str">
        <f t="shared" ca="1" si="24"/>
        <v>C2</v>
      </c>
    </row>
    <row r="105" spans="1:14" s="106" customFormat="1" ht="30" customHeight="1" x14ac:dyDescent="0.2">
      <c r="A105" s="50" t="s">
        <v>230</v>
      </c>
      <c r="B105" s="51" t="s">
        <v>482</v>
      </c>
      <c r="C105" s="52" t="s">
        <v>296</v>
      </c>
      <c r="D105" s="71" t="s">
        <v>5</v>
      </c>
      <c r="E105" s="54" t="s">
        <v>126</v>
      </c>
      <c r="F105" s="89">
        <v>3</v>
      </c>
      <c r="G105" s="56"/>
      <c r="H105" s="57">
        <f t="shared" si="30"/>
        <v>0</v>
      </c>
      <c r="I105" s="4" t="str">
        <f t="shared" ca="1" si="21"/>
        <v/>
      </c>
      <c r="J105" s="1" t="str">
        <f t="shared" si="25"/>
        <v>E048Relocation of Existing Catch BasinsCW 2130-R12each</v>
      </c>
      <c r="K105" s="290">
        <f>MATCH(J105,'[3]Pay Items'!$K$1:$K$646,0)</f>
        <v>554</v>
      </c>
      <c r="L105" s="2" t="str">
        <f t="shared" ca="1" si="22"/>
        <v>F0</v>
      </c>
      <c r="M105" s="2" t="str">
        <f t="shared" ca="1" si="23"/>
        <v>C2</v>
      </c>
      <c r="N105" s="2" t="str">
        <f t="shared" ca="1" si="24"/>
        <v>C2</v>
      </c>
    </row>
    <row r="106" spans="1:14" ht="30" customHeight="1" x14ac:dyDescent="0.2">
      <c r="A106" s="50" t="s">
        <v>0</v>
      </c>
      <c r="B106" s="51" t="s">
        <v>483</v>
      </c>
      <c r="C106" s="52" t="s">
        <v>1</v>
      </c>
      <c r="D106" s="71" t="s">
        <v>398</v>
      </c>
      <c r="E106" s="54" t="s">
        <v>126</v>
      </c>
      <c r="F106" s="89">
        <v>8</v>
      </c>
      <c r="G106" s="56"/>
      <c r="H106" s="57">
        <f t="shared" si="30"/>
        <v>0</v>
      </c>
      <c r="I106" s="4" t="str">
        <f t="shared" ca="1" si="21"/>
        <v/>
      </c>
      <c r="J106" s="1" t="str">
        <f t="shared" si="25"/>
        <v>E050ACatch Basin CleaningCW 2140-R4each</v>
      </c>
      <c r="K106" s="290">
        <f>MATCH(J106,'[3]Pay Items'!$K$1:$K$646,0)</f>
        <v>557</v>
      </c>
      <c r="L106" s="2" t="str">
        <f t="shared" ca="1" si="22"/>
        <v>F0</v>
      </c>
      <c r="M106" s="2" t="str">
        <f t="shared" ca="1" si="23"/>
        <v>C2</v>
      </c>
      <c r="N106" s="2" t="str">
        <f t="shared" ca="1" si="24"/>
        <v>C2</v>
      </c>
    </row>
    <row r="107" spans="1:14" ht="30" customHeight="1" x14ac:dyDescent="0.2">
      <c r="A107" s="35"/>
      <c r="B107" s="36"/>
      <c r="C107" s="73" t="s">
        <v>137</v>
      </c>
      <c r="D107" s="47"/>
      <c r="E107" s="98"/>
      <c r="F107" s="48"/>
      <c r="G107" s="35"/>
      <c r="H107" s="49"/>
      <c r="I107" s="4" t="str">
        <f t="shared" ca="1" si="21"/>
        <v>LOCKED</v>
      </c>
      <c r="J107" s="1" t="str">
        <f t="shared" si="25"/>
        <v>ADJUSTMENTS</v>
      </c>
      <c r="K107" s="290">
        <f>MATCH(J107,'[3]Pay Items'!$K$1:$K$646,0)</f>
        <v>589</v>
      </c>
      <c r="L107" s="2" t="str">
        <f t="shared" ca="1" si="22"/>
        <v>G</v>
      </c>
      <c r="M107" s="2" t="str">
        <f t="shared" ca="1" si="23"/>
        <v>C2</v>
      </c>
      <c r="N107" s="2" t="str">
        <f t="shared" ca="1" si="24"/>
        <v>C2</v>
      </c>
    </row>
    <row r="108" spans="1:14" ht="45" customHeight="1" x14ac:dyDescent="0.2">
      <c r="A108" s="50" t="s">
        <v>148</v>
      </c>
      <c r="B108" s="51" t="s">
        <v>484</v>
      </c>
      <c r="C108" s="104" t="s">
        <v>396</v>
      </c>
      <c r="D108" s="103" t="s">
        <v>395</v>
      </c>
      <c r="E108" s="54" t="s">
        <v>126</v>
      </c>
      <c r="F108" s="89">
        <v>10</v>
      </c>
      <c r="G108" s="67"/>
      <c r="H108" s="57">
        <f>ROUND(G108*F108,2)</f>
        <v>0</v>
      </c>
      <c r="I108" s="4" t="str">
        <f t="shared" ca="1" si="21"/>
        <v/>
      </c>
      <c r="J108" s="1" t="str">
        <f t="shared" si="25"/>
        <v>F001Adjustment of Manholes/Catch Basins FramesCW 3210-R8each</v>
      </c>
      <c r="K108" s="290">
        <f>MATCH(J108,'[3]Pay Items'!$K$1:$K$646,0)</f>
        <v>590</v>
      </c>
      <c r="L108" s="2" t="str">
        <f t="shared" ca="1" si="22"/>
        <v>F0</v>
      </c>
      <c r="M108" s="2" t="str">
        <f t="shared" ca="1" si="23"/>
        <v>C2</v>
      </c>
      <c r="N108" s="2" t="str">
        <f t="shared" ca="1" si="24"/>
        <v>C2</v>
      </c>
    </row>
    <row r="109" spans="1:14" ht="30" customHeight="1" x14ac:dyDescent="0.2">
      <c r="A109" s="50" t="s">
        <v>149</v>
      </c>
      <c r="B109" s="51" t="s">
        <v>485</v>
      </c>
      <c r="C109" s="52" t="s">
        <v>291</v>
      </c>
      <c r="D109" s="71" t="s">
        <v>5</v>
      </c>
      <c r="E109" s="54"/>
      <c r="F109" s="47"/>
      <c r="G109" s="49"/>
      <c r="H109" s="49"/>
      <c r="I109" s="4" t="str">
        <f t="shared" ca="1" si="21"/>
        <v>LOCKED</v>
      </c>
      <c r="J109" s="1" t="str">
        <f t="shared" si="25"/>
        <v>F002Replacing Existing RisersCW 2130-R12</v>
      </c>
      <c r="K109" s="290">
        <f>MATCH(J109,'[3]Pay Items'!$K$1:$K$646,0)</f>
        <v>591</v>
      </c>
      <c r="L109" s="2" t="str">
        <f t="shared" ca="1" si="22"/>
        <v>F0</v>
      </c>
      <c r="M109" s="2" t="str">
        <f t="shared" ca="1" si="23"/>
        <v>C2</v>
      </c>
      <c r="N109" s="2" t="str">
        <f t="shared" ca="1" si="24"/>
        <v>C2</v>
      </c>
    </row>
    <row r="110" spans="1:14" ht="30" customHeight="1" x14ac:dyDescent="0.2">
      <c r="A110" s="50" t="s">
        <v>292</v>
      </c>
      <c r="B110" s="70" t="s">
        <v>191</v>
      </c>
      <c r="C110" s="52" t="s">
        <v>297</v>
      </c>
      <c r="D110" s="71"/>
      <c r="E110" s="54" t="s">
        <v>128</v>
      </c>
      <c r="F110" s="107">
        <v>1</v>
      </c>
      <c r="G110" s="56"/>
      <c r="H110" s="57">
        <f>ROUND(G110*F110,2)</f>
        <v>0</v>
      </c>
      <c r="I110" s="4" t="str">
        <f t="shared" ca="1" si="21"/>
        <v/>
      </c>
      <c r="J110" s="1" t="str">
        <f t="shared" si="25"/>
        <v>F002APre-cast Concrete Risersvert. m</v>
      </c>
      <c r="K110" s="290">
        <f>MATCH(J110,'[3]Pay Items'!$K$1:$K$646,0)</f>
        <v>592</v>
      </c>
      <c r="L110" s="2" t="str">
        <f t="shared" ca="1" si="22"/>
        <v>F1</v>
      </c>
      <c r="M110" s="2" t="str">
        <f t="shared" ca="1" si="23"/>
        <v>C2</v>
      </c>
      <c r="N110" s="2" t="str">
        <f t="shared" ca="1" si="24"/>
        <v>C2</v>
      </c>
    </row>
    <row r="111" spans="1:14" ht="30" customHeight="1" x14ac:dyDescent="0.2">
      <c r="A111" s="50" t="s">
        <v>150</v>
      </c>
      <c r="B111" s="51" t="s">
        <v>486</v>
      </c>
      <c r="C111" s="104" t="s">
        <v>427</v>
      </c>
      <c r="D111" s="103" t="s">
        <v>395</v>
      </c>
      <c r="E111" s="54"/>
      <c r="F111" s="47"/>
      <c r="G111" s="49"/>
      <c r="H111" s="49"/>
      <c r="I111" s="4" t="str">
        <f t="shared" ca="1" si="21"/>
        <v>LOCKED</v>
      </c>
      <c r="J111" s="1" t="str">
        <f t="shared" si="25"/>
        <v>F003Lifter Rings (AP-010)CW 3210-R8</v>
      </c>
      <c r="K111" s="290">
        <f>MATCH(J111,'[3]Pay Items'!$K$1:$K$646,0)</f>
        <v>595</v>
      </c>
      <c r="L111" s="2" t="str">
        <f t="shared" ca="1" si="22"/>
        <v>F0</v>
      </c>
      <c r="M111" s="2" t="str">
        <f t="shared" ca="1" si="23"/>
        <v>C2</v>
      </c>
      <c r="N111" s="2" t="str">
        <f t="shared" ca="1" si="24"/>
        <v>C2</v>
      </c>
    </row>
    <row r="112" spans="1:14" ht="30" customHeight="1" x14ac:dyDescent="0.2">
      <c r="A112" s="50" t="s">
        <v>151</v>
      </c>
      <c r="B112" s="70" t="s">
        <v>191</v>
      </c>
      <c r="C112" s="52" t="s">
        <v>347</v>
      </c>
      <c r="D112" s="71"/>
      <c r="E112" s="54" t="s">
        <v>126</v>
      </c>
      <c r="F112" s="89">
        <v>11</v>
      </c>
      <c r="G112" s="56"/>
      <c r="H112" s="57">
        <f>ROUND(G112*F112,2)</f>
        <v>0</v>
      </c>
      <c r="I112" s="4" t="str">
        <f t="shared" ca="1" si="21"/>
        <v/>
      </c>
      <c r="J112" s="1" t="str">
        <f t="shared" si="25"/>
        <v>F00551 mmeach</v>
      </c>
      <c r="K112" s="290">
        <f>MATCH(J112,'[3]Pay Items'!$K$1:$K$646,0)</f>
        <v>597</v>
      </c>
      <c r="L112" s="2" t="str">
        <f t="shared" ca="1" si="22"/>
        <v>F0</v>
      </c>
      <c r="M112" s="2" t="str">
        <f t="shared" ca="1" si="23"/>
        <v>C2</v>
      </c>
      <c r="N112" s="2" t="str">
        <f t="shared" ca="1" si="24"/>
        <v>C2</v>
      </c>
    </row>
    <row r="113" spans="1:14" ht="30" customHeight="1" x14ac:dyDescent="0.2">
      <c r="A113" s="50" t="s">
        <v>152</v>
      </c>
      <c r="B113" s="51" t="s">
        <v>487</v>
      </c>
      <c r="C113" s="52" t="s">
        <v>271</v>
      </c>
      <c r="D113" s="103" t="s">
        <v>395</v>
      </c>
      <c r="E113" s="54" t="s">
        <v>126</v>
      </c>
      <c r="F113" s="89">
        <v>5</v>
      </c>
      <c r="G113" s="56"/>
      <c r="H113" s="57">
        <f t="shared" ref="H113:H117" si="31">ROUND(G113*F113,2)</f>
        <v>0</v>
      </c>
      <c r="I113" s="4" t="str">
        <f t="shared" ca="1" si="21"/>
        <v/>
      </c>
      <c r="J113" s="1" t="str">
        <f t="shared" si="25"/>
        <v>F009Adjustment of Valve BoxesCW 3210-R8each</v>
      </c>
      <c r="K113" s="290">
        <f>MATCH(J113,'[3]Pay Items'!$K$1:$K$646,0)</f>
        <v>600</v>
      </c>
      <c r="L113" s="2" t="str">
        <f t="shared" ca="1" si="22"/>
        <v>F0</v>
      </c>
      <c r="M113" s="2" t="str">
        <f t="shared" ca="1" si="23"/>
        <v>C2</v>
      </c>
      <c r="N113" s="2" t="str">
        <f t="shared" ca="1" si="24"/>
        <v>C2</v>
      </c>
    </row>
    <row r="114" spans="1:14" s="85" customFormat="1" ht="30" customHeight="1" x14ac:dyDescent="0.2">
      <c r="A114" s="99" t="s">
        <v>237</v>
      </c>
      <c r="B114" s="100" t="s">
        <v>488</v>
      </c>
      <c r="C114" s="79" t="s">
        <v>273</v>
      </c>
      <c r="D114" s="108" t="s">
        <v>395</v>
      </c>
      <c r="E114" s="81" t="s">
        <v>126</v>
      </c>
      <c r="F114" s="101">
        <v>4</v>
      </c>
      <c r="G114" s="83"/>
      <c r="H114" s="84">
        <f t="shared" si="31"/>
        <v>0</v>
      </c>
      <c r="I114" s="4" t="str">
        <f t="shared" ca="1" si="21"/>
        <v/>
      </c>
      <c r="J114" s="1" t="str">
        <f t="shared" si="25"/>
        <v>F010Valve Box ExtensionsCW 3210-R8each</v>
      </c>
      <c r="K114" s="290">
        <f>MATCH(J114,'[3]Pay Items'!$K$1:$K$646,0)</f>
        <v>601</v>
      </c>
      <c r="L114" s="2" t="str">
        <f t="shared" ca="1" si="22"/>
        <v>F0</v>
      </c>
      <c r="M114" s="2" t="str">
        <f t="shared" ca="1" si="23"/>
        <v>C2</v>
      </c>
      <c r="N114" s="2" t="str">
        <f t="shared" ca="1" si="24"/>
        <v>C2</v>
      </c>
    </row>
    <row r="115" spans="1:14" ht="30" customHeight="1" x14ac:dyDescent="0.2">
      <c r="A115" s="50" t="s">
        <v>153</v>
      </c>
      <c r="B115" s="51" t="s">
        <v>489</v>
      </c>
      <c r="C115" s="52" t="s">
        <v>272</v>
      </c>
      <c r="D115" s="103" t="s">
        <v>395</v>
      </c>
      <c r="E115" s="54" t="s">
        <v>126</v>
      </c>
      <c r="F115" s="89">
        <v>15</v>
      </c>
      <c r="G115" s="56"/>
      <c r="H115" s="57">
        <f t="shared" si="31"/>
        <v>0</v>
      </c>
      <c r="I115" s="4" t="str">
        <f t="shared" ca="1" si="21"/>
        <v/>
      </c>
      <c r="J115" s="1" t="str">
        <f t="shared" si="25"/>
        <v>F011Adjustment of Curb Stop BoxesCW 3210-R8each</v>
      </c>
      <c r="K115" s="290">
        <f>MATCH(J115,'[3]Pay Items'!$K$1:$K$646,0)</f>
        <v>602</v>
      </c>
      <c r="L115" s="2" t="str">
        <f t="shared" ca="1" si="22"/>
        <v>F0</v>
      </c>
      <c r="M115" s="2" t="str">
        <f t="shared" ca="1" si="23"/>
        <v>C2</v>
      </c>
      <c r="N115" s="2" t="str">
        <f t="shared" ca="1" si="24"/>
        <v>C2</v>
      </c>
    </row>
    <row r="116" spans="1:14" ht="30" customHeight="1" x14ac:dyDescent="0.2">
      <c r="A116" s="109" t="s">
        <v>47</v>
      </c>
      <c r="B116" s="51" t="s">
        <v>490</v>
      </c>
      <c r="C116" s="104" t="s">
        <v>397</v>
      </c>
      <c r="D116" s="103" t="s">
        <v>395</v>
      </c>
      <c r="E116" s="54" t="s">
        <v>126</v>
      </c>
      <c r="F116" s="89">
        <v>10</v>
      </c>
      <c r="G116" s="56"/>
      <c r="H116" s="57">
        <f t="shared" si="31"/>
        <v>0</v>
      </c>
      <c r="I116" s="4" t="str">
        <f t="shared" ca="1" si="21"/>
        <v/>
      </c>
      <c r="J116" s="1" t="str">
        <f t="shared" si="25"/>
        <v>F015Adjustment of Curb and Gutter FramesCW 3210-R8each</v>
      </c>
      <c r="K116" s="290">
        <f>MATCH(J116,'[3]Pay Items'!$K$1:$K$646,0)</f>
        <v>607</v>
      </c>
      <c r="L116" s="2" t="str">
        <f t="shared" ca="1" si="22"/>
        <v>F0</v>
      </c>
      <c r="M116" s="2" t="str">
        <f t="shared" ca="1" si="23"/>
        <v>C2</v>
      </c>
      <c r="N116" s="2" t="str">
        <f t="shared" ca="1" si="24"/>
        <v>C2</v>
      </c>
    </row>
    <row r="117" spans="1:14" ht="45" customHeight="1" x14ac:dyDescent="0.2">
      <c r="A117" s="109" t="s">
        <v>7</v>
      </c>
      <c r="B117" s="59" t="s">
        <v>491</v>
      </c>
      <c r="C117" s="60" t="s">
        <v>8</v>
      </c>
      <c r="D117" s="69" t="s">
        <v>395</v>
      </c>
      <c r="E117" s="62" t="s">
        <v>126</v>
      </c>
      <c r="F117" s="110">
        <v>1</v>
      </c>
      <c r="G117" s="64"/>
      <c r="H117" s="65">
        <f t="shared" si="31"/>
        <v>0</v>
      </c>
      <c r="I117" s="4" t="str">
        <f t="shared" ca="1" si="21"/>
        <v/>
      </c>
      <c r="J117" s="1" t="str">
        <f t="shared" si="25"/>
        <v>F028Adjustment of Traffic Signal Service Box FramesCW 3210-R8each</v>
      </c>
      <c r="K117" s="290">
        <f>MATCH(J117,'[3]Pay Items'!$K$1:$K$646,0)</f>
        <v>616</v>
      </c>
      <c r="L117" s="2" t="str">
        <f t="shared" ca="1" si="22"/>
        <v>F0</v>
      </c>
      <c r="M117" s="2" t="str">
        <f t="shared" ca="1" si="23"/>
        <v>C2</v>
      </c>
      <c r="N117" s="2" t="str">
        <f t="shared" ca="1" si="24"/>
        <v>C2</v>
      </c>
    </row>
    <row r="118" spans="1:14" ht="30" customHeight="1" x14ac:dyDescent="0.2">
      <c r="A118" s="35"/>
      <c r="B118" s="45"/>
      <c r="C118" s="73" t="s">
        <v>138</v>
      </c>
      <c r="D118" s="47"/>
      <c r="E118" s="74"/>
      <c r="F118" s="47"/>
      <c r="G118" s="49"/>
      <c r="H118" s="49"/>
      <c r="I118" s="4" t="str">
        <f t="shared" ca="1" si="21"/>
        <v>LOCKED</v>
      </c>
      <c r="J118" s="1" t="str">
        <f t="shared" si="25"/>
        <v>LANDSCAPING</v>
      </c>
      <c r="K118" s="290">
        <f>MATCH(J118,'[3]Pay Items'!$K$1:$K$646,0)</f>
        <v>618</v>
      </c>
      <c r="L118" s="2" t="str">
        <f t="shared" ca="1" si="22"/>
        <v>F0</v>
      </c>
      <c r="M118" s="2" t="str">
        <f t="shared" ca="1" si="23"/>
        <v>C2</v>
      </c>
      <c r="N118" s="2" t="str">
        <f t="shared" ca="1" si="24"/>
        <v>C2</v>
      </c>
    </row>
    <row r="119" spans="1:14" ht="30" customHeight="1" x14ac:dyDescent="0.2">
      <c r="A119" s="75" t="s">
        <v>155</v>
      </c>
      <c r="B119" s="51" t="s">
        <v>492</v>
      </c>
      <c r="C119" s="52" t="s">
        <v>94</v>
      </c>
      <c r="D119" s="71" t="s">
        <v>493</v>
      </c>
      <c r="E119" s="54"/>
      <c r="F119" s="47"/>
      <c r="G119" s="49"/>
      <c r="H119" s="49"/>
      <c r="I119" s="4" t="str">
        <f t="shared" ca="1" si="21"/>
        <v>LOCKED</v>
      </c>
      <c r="J119" s="1" t="str">
        <f t="shared" si="25"/>
        <v>G001SoddingCW 3510-R10</v>
      </c>
      <c r="K119" s="290" t="e">
        <f>MATCH(J119,'[3]Pay Items'!$K$1:$K$646,0)</f>
        <v>#N/A</v>
      </c>
      <c r="L119" s="2" t="str">
        <f t="shared" ca="1" si="22"/>
        <v>F0</v>
      </c>
      <c r="M119" s="2" t="str">
        <f t="shared" ca="1" si="23"/>
        <v>C2</v>
      </c>
      <c r="N119" s="2" t="str">
        <f t="shared" ca="1" si="24"/>
        <v>C2</v>
      </c>
    </row>
    <row r="120" spans="1:14" ht="30" customHeight="1" x14ac:dyDescent="0.2">
      <c r="A120" s="75" t="s">
        <v>156</v>
      </c>
      <c r="B120" s="70" t="s">
        <v>191</v>
      </c>
      <c r="C120" s="52" t="s">
        <v>348</v>
      </c>
      <c r="D120" s="71"/>
      <c r="E120" s="54" t="s">
        <v>123</v>
      </c>
      <c r="F120" s="55">
        <v>1000</v>
      </c>
      <c r="G120" s="56"/>
      <c r="H120" s="57">
        <f>ROUND(G120*F120,2)</f>
        <v>0</v>
      </c>
      <c r="I120" s="4" t="str">
        <f t="shared" ca="1" si="21"/>
        <v/>
      </c>
      <c r="J120" s="1" t="str">
        <f t="shared" si="25"/>
        <v>G002width &lt; 600 mmm²</v>
      </c>
      <c r="K120" s="290">
        <f>MATCH(J120,'[3]Pay Items'!$K$1:$K$646,0)</f>
        <v>620</v>
      </c>
      <c r="L120" s="2" t="str">
        <f t="shared" ca="1" si="22"/>
        <v>F0</v>
      </c>
      <c r="M120" s="2" t="str">
        <f t="shared" ca="1" si="23"/>
        <v>C2</v>
      </c>
      <c r="N120" s="2" t="str">
        <f t="shared" ca="1" si="24"/>
        <v>C2</v>
      </c>
    </row>
    <row r="121" spans="1:14" ht="30" customHeight="1" x14ac:dyDescent="0.2">
      <c r="A121" s="75" t="s">
        <v>157</v>
      </c>
      <c r="B121" s="70" t="s">
        <v>192</v>
      </c>
      <c r="C121" s="52" t="s">
        <v>349</v>
      </c>
      <c r="D121" s="71"/>
      <c r="E121" s="54" t="s">
        <v>123</v>
      </c>
      <c r="F121" s="55">
        <v>2400</v>
      </c>
      <c r="G121" s="56"/>
      <c r="H121" s="57">
        <f>ROUND(G121*F121,2)</f>
        <v>0</v>
      </c>
      <c r="I121" s="4" t="str">
        <f t="shared" ca="1" si="21"/>
        <v/>
      </c>
      <c r="J121" s="1" t="str">
        <f t="shared" si="25"/>
        <v>G003width &gt; or = 600 mmm²</v>
      </c>
      <c r="K121" s="290">
        <f>MATCH(J121,'[3]Pay Items'!$K$1:$K$646,0)</f>
        <v>621</v>
      </c>
      <c r="L121" s="2" t="str">
        <f t="shared" ca="1" si="22"/>
        <v>F0</v>
      </c>
      <c r="M121" s="2" t="str">
        <f t="shared" ca="1" si="23"/>
        <v>C2</v>
      </c>
      <c r="N121" s="2" t="str">
        <f t="shared" ca="1" si="24"/>
        <v>C2</v>
      </c>
    </row>
    <row r="122" spans="1:14" ht="14.25" customHeight="1" x14ac:dyDescent="0.2">
      <c r="A122" s="35"/>
      <c r="B122" s="111"/>
      <c r="C122" s="73"/>
      <c r="D122" s="47"/>
      <c r="E122" s="98"/>
      <c r="F122" s="48"/>
      <c r="G122" s="35"/>
      <c r="H122" s="49"/>
      <c r="I122" s="4" t="str">
        <f t="shared" ca="1" si="21"/>
        <v>LOCKED</v>
      </c>
      <c r="J122" s="1" t="str">
        <f t="shared" si="25"/>
        <v/>
      </c>
      <c r="K122" s="290" t="e">
        <f>MATCH(J122,'[3]Pay Items'!$K$1:$K$646,0)</f>
        <v>#N/A</v>
      </c>
      <c r="L122" s="2" t="str">
        <f t="shared" ca="1" si="22"/>
        <v>G</v>
      </c>
      <c r="M122" s="2" t="str">
        <f t="shared" ca="1" si="23"/>
        <v>C2</v>
      </c>
      <c r="N122" s="2" t="str">
        <f t="shared" ca="1" si="24"/>
        <v>C2</v>
      </c>
    </row>
    <row r="123" spans="1:14" ht="45" customHeight="1" thickBot="1" x14ac:dyDescent="0.25">
      <c r="A123" s="112"/>
      <c r="B123" s="113" t="str">
        <f>B7</f>
        <v>A</v>
      </c>
      <c r="C123" s="292" t="str">
        <f>C7</f>
        <v>REHABILITATION:  BERRY STREET FROM PORTAGE AVENUE TO NESS AVENUE</v>
      </c>
      <c r="D123" s="293"/>
      <c r="E123" s="293"/>
      <c r="F123" s="294"/>
      <c r="G123" s="112" t="s">
        <v>494</v>
      </c>
      <c r="H123" s="112">
        <f>SUM(H7:H122)</f>
        <v>0</v>
      </c>
      <c r="I123" s="4" t="str">
        <f t="shared" ca="1" si="21"/>
        <v>LOCKED</v>
      </c>
      <c r="J123" s="1" t="str">
        <f t="shared" si="25"/>
        <v>REHABILITATION: BERRY STREET FROM PORTAGE AVENUE TO NESS AVENUE</v>
      </c>
      <c r="K123" s="290" t="e">
        <f>MATCH(J123,'[3]Pay Items'!$K$1:$K$646,0)</f>
        <v>#N/A</v>
      </c>
      <c r="L123" s="2" t="str">
        <f t="shared" ca="1" si="22"/>
        <v>G</v>
      </c>
      <c r="M123" s="2" t="str">
        <f t="shared" ca="1" si="23"/>
        <v>C2</v>
      </c>
      <c r="N123" s="2" t="str">
        <f t="shared" ca="1" si="24"/>
        <v>C2</v>
      </c>
    </row>
    <row r="124" spans="1:14" s="44" customFormat="1" ht="30" customHeight="1" thickTop="1" x14ac:dyDescent="0.2">
      <c r="A124" s="40"/>
      <c r="B124" s="41" t="s">
        <v>279</v>
      </c>
      <c r="C124" s="298" t="s">
        <v>495</v>
      </c>
      <c r="D124" s="299"/>
      <c r="E124" s="299"/>
      <c r="F124" s="300"/>
      <c r="G124" s="40"/>
      <c r="H124" s="114"/>
      <c r="I124" s="4" t="str">
        <f t="shared" ca="1" si="21"/>
        <v>LOCKED</v>
      </c>
      <c r="J124" s="1" t="str">
        <f t="shared" si="25"/>
        <v>REHABILITATION: BERRY STREET FROM NESS AVENUE TO SILVER AVENUE</v>
      </c>
      <c r="K124" s="290" t="e">
        <f>MATCH(J124,'[3]Pay Items'!$K$1:$K$646,0)</f>
        <v>#N/A</v>
      </c>
      <c r="L124" s="2" t="str">
        <f t="shared" ca="1" si="22"/>
        <v>G</v>
      </c>
      <c r="M124" s="2" t="str">
        <f t="shared" ca="1" si="23"/>
        <v>C2</v>
      </c>
      <c r="N124" s="2" t="str">
        <f t="shared" ca="1" si="24"/>
        <v>C2</v>
      </c>
    </row>
    <row r="125" spans="1:14" ht="30" customHeight="1" x14ac:dyDescent="0.2">
      <c r="A125" s="35"/>
      <c r="B125" s="45"/>
      <c r="C125" s="46" t="s">
        <v>133</v>
      </c>
      <c r="D125" s="47"/>
      <c r="E125" s="48" t="s">
        <v>118</v>
      </c>
      <c r="F125" s="48" t="s">
        <v>118</v>
      </c>
      <c r="G125" s="35" t="s">
        <v>118</v>
      </c>
      <c r="H125" s="49"/>
      <c r="I125" s="4" t="str">
        <f t="shared" ca="1" si="21"/>
        <v>LOCKED</v>
      </c>
      <c r="J125" s="1" t="str">
        <f t="shared" si="25"/>
        <v>EARTH AND BASE WORKS</v>
      </c>
      <c r="K125" s="290">
        <f>MATCH(J125,'[3]Pay Items'!$K$1:$K$646,0)</f>
        <v>3</v>
      </c>
      <c r="L125" s="2" t="str">
        <f t="shared" ca="1" si="22"/>
        <v>G</v>
      </c>
      <c r="M125" s="2" t="str">
        <f t="shared" ca="1" si="23"/>
        <v>C2</v>
      </c>
      <c r="N125" s="2" t="str">
        <f t="shared" ca="1" si="24"/>
        <v>C2</v>
      </c>
    </row>
    <row r="126" spans="1:14" ht="30" customHeight="1" x14ac:dyDescent="0.2">
      <c r="A126" s="50" t="s">
        <v>231</v>
      </c>
      <c r="B126" s="51" t="s">
        <v>95</v>
      </c>
      <c r="C126" s="52" t="s">
        <v>55</v>
      </c>
      <c r="D126" s="53" t="s">
        <v>429</v>
      </c>
      <c r="E126" s="54" t="s">
        <v>124</v>
      </c>
      <c r="F126" s="55">
        <v>760</v>
      </c>
      <c r="G126" s="56"/>
      <c r="H126" s="57">
        <f t="shared" ref="H126:H127" si="32">ROUND(G126*F126,2)</f>
        <v>0</v>
      </c>
      <c r="I126" s="4" t="str">
        <f t="shared" ca="1" si="21"/>
        <v/>
      </c>
      <c r="J126" s="1" t="str">
        <f t="shared" si="25"/>
        <v>A003ExcavationCW 3110-R21m³</v>
      </c>
      <c r="K126" s="290">
        <f>MATCH(J126,'[3]Pay Items'!$K$1:$K$646,0)</f>
        <v>6</v>
      </c>
      <c r="L126" s="2" t="str">
        <f t="shared" ca="1" si="22"/>
        <v>F0</v>
      </c>
      <c r="M126" s="2" t="str">
        <f t="shared" ca="1" si="23"/>
        <v>C2</v>
      </c>
      <c r="N126" s="2" t="str">
        <f t="shared" ca="1" si="24"/>
        <v>C2</v>
      </c>
    </row>
    <row r="127" spans="1:14" ht="30" customHeight="1" x14ac:dyDescent="0.2">
      <c r="A127" s="58" t="s">
        <v>158</v>
      </c>
      <c r="B127" s="59" t="s">
        <v>96</v>
      </c>
      <c r="C127" s="60" t="s">
        <v>48</v>
      </c>
      <c r="D127" s="61" t="s">
        <v>429</v>
      </c>
      <c r="E127" s="62" t="s">
        <v>123</v>
      </c>
      <c r="F127" s="63">
        <v>1400</v>
      </c>
      <c r="G127" s="64"/>
      <c r="H127" s="65">
        <f t="shared" si="32"/>
        <v>0</v>
      </c>
      <c r="I127" s="4" t="str">
        <f t="shared" ca="1" si="21"/>
        <v/>
      </c>
      <c r="J127" s="1" t="str">
        <f t="shared" si="25"/>
        <v>A004Sub-Grade CompactionCW 3110-R21m²</v>
      </c>
      <c r="K127" s="290">
        <f>MATCH(J127,'[3]Pay Items'!$K$1:$K$646,0)</f>
        <v>7</v>
      </c>
      <c r="L127" s="2" t="str">
        <f t="shared" ca="1" si="22"/>
        <v>F0</v>
      </c>
      <c r="M127" s="2" t="str">
        <f t="shared" ca="1" si="23"/>
        <v>C2</v>
      </c>
      <c r="N127" s="2" t="str">
        <f t="shared" ca="1" si="24"/>
        <v>C2</v>
      </c>
    </row>
    <row r="128" spans="1:14" ht="30" customHeight="1" x14ac:dyDescent="0.2">
      <c r="A128" s="58" t="s">
        <v>159</v>
      </c>
      <c r="B128" s="59" t="s">
        <v>97</v>
      </c>
      <c r="C128" s="60" t="s">
        <v>401</v>
      </c>
      <c r="D128" s="61" t="s">
        <v>429</v>
      </c>
      <c r="E128" s="62"/>
      <c r="F128" s="63"/>
      <c r="G128" s="49"/>
      <c r="H128" s="65"/>
      <c r="I128" s="4" t="str">
        <f t="shared" ca="1" si="21"/>
        <v>LOCKED</v>
      </c>
      <c r="J128" s="1" t="str">
        <f t="shared" si="25"/>
        <v>A007Supplying and Placing Sub-base MaterialCW 3110-R21</v>
      </c>
      <c r="K128" s="290">
        <f>MATCH(J128,'[3]Pay Items'!$K$1:$K$646,0)</f>
        <v>10</v>
      </c>
      <c r="L128" s="2" t="str">
        <f t="shared" ca="1" si="22"/>
        <v>F0</v>
      </c>
      <c r="M128" s="2" t="str">
        <f t="shared" ca="1" si="23"/>
        <v>C2</v>
      </c>
      <c r="N128" s="2" t="str">
        <f t="shared" ca="1" si="24"/>
        <v>C2</v>
      </c>
    </row>
    <row r="129" spans="1:14" ht="30" customHeight="1" x14ac:dyDescent="0.2">
      <c r="A129" s="58" t="s">
        <v>402</v>
      </c>
      <c r="B129" s="68" t="s">
        <v>191</v>
      </c>
      <c r="C129" s="60" t="s">
        <v>403</v>
      </c>
      <c r="D129" s="69" t="s">
        <v>118</v>
      </c>
      <c r="E129" s="62" t="s">
        <v>125</v>
      </c>
      <c r="F129" s="63">
        <v>500</v>
      </c>
      <c r="G129" s="64"/>
      <c r="H129" s="65">
        <f t="shared" ref="H129" si="33">ROUND(G129*F129,2)</f>
        <v>0</v>
      </c>
      <c r="I129" s="4" t="str">
        <f t="shared" ca="1" si="21"/>
        <v/>
      </c>
      <c r="J129" s="1" t="str">
        <f t="shared" si="25"/>
        <v>A007A150 mm Granular A Limestonetonne</v>
      </c>
      <c r="K129" s="290">
        <f>MATCH(J129,'[3]Pay Items'!$K$1:$K$646,0)</f>
        <v>11</v>
      </c>
      <c r="L129" s="2" t="str">
        <f t="shared" ca="1" si="22"/>
        <v>F0</v>
      </c>
      <c r="M129" s="2" t="str">
        <f t="shared" ca="1" si="23"/>
        <v>C2</v>
      </c>
      <c r="N129" s="2" t="str">
        <f t="shared" ca="1" si="24"/>
        <v>C2</v>
      </c>
    </row>
    <row r="130" spans="1:14" ht="30" customHeight="1" x14ac:dyDescent="0.2">
      <c r="A130" s="66" t="s">
        <v>160</v>
      </c>
      <c r="B130" s="51" t="s">
        <v>98</v>
      </c>
      <c r="C130" s="52" t="s">
        <v>183</v>
      </c>
      <c r="D130" s="53" t="s">
        <v>429</v>
      </c>
      <c r="E130" s="54"/>
      <c r="F130" s="47"/>
      <c r="G130" s="49"/>
      <c r="H130" s="49"/>
      <c r="I130" s="4" t="str">
        <f t="shared" ca="1" si="21"/>
        <v>LOCKED</v>
      </c>
      <c r="J130" s="1" t="str">
        <f t="shared" si="25"/>
        <v>A010Supplying and Placing Base Course MaterialCW 3110-R21</v>
      </c>
      <c r="K130" s="290">
        <f>MATCH(J130,'[3]Pay Items'!$K$1:$K$646,0)</f>
        <v>27</v>
      </c>
      <c r="L130" s="2" t="str">
        <f t="shared" ca="1" si="22"/>
        <v>F0</v>
      </c>
      <c r="M130" s="2" t="str">
        <f t="shared" ca="1" si="23"/>
        <v>C2</v>
      </c>
      <c r="N130" s="2" t="str">
        <f t="shared" ca="1" si="24"/>
        <v>C2</v>
      </c>
    </row>
    <row r="131" spans="1:14" ht="30" customHeight="1" x14ac:dyDescent="0.2">
      <c r="A131" s="58" t="s">
        <v>404</v>
      </c>
      <c r="B131" s="68" t="s">
        <v>191</v>
      </c>
      <c r="C131" s="60" t="s">
        <v>405</v>
      </c>
      <c r="D131" s="69" t="s">
        <v>118</v>
      </c>
      <c r="E131" s="62" t="s">
        <v>124</v>
      </c>
      <c r="F131" s="63">
        <v>180</v>
      </c>
      <c r="G131" s="64"/>
      <c r="H131" s="65">
        <f t="shared" ref="H131:H135" si="34">ROUND(G131*F131,2)</f>
        <v>0</v>
      </c>
      <c r="I131" s="4" t="str">
        <f t="shared" ca="1" si="21"/>
        <v/>
      </c>
      <c r="J131" s="1" t="str">
        <f t="shared" si="25"/>
        <v>A010A1Base Course Material - Granular A Limestonem³</v>
      </c>
      <c r="K131" s="290">
        <f>MATCH(J131,'[3]Pay Items'!$K$1:$K$646,0)</f>
        <v>28</v>
      </c>
      <c r="L131" s="2" t="str">
        <f t="shared" ca="1" si="22"/>
        <v>F0</v>
      </c>
      <c r="M131" s="2" t="str">
        <f t="shared" ca="1" si="23"/>
        <v>C2</v>
      </c>
      <c r="N131" s="2" t="str">
        <f t="shared" ca="1" si="24"/>
        <v>C2</v>
      </c>
    </row>
    <row r="132" spans="1:14" ht="30" customHeight="1" x14ac:dyDescent="0.2">
      <c r="A132" s="66" t="s">
        <v>406</v>
      </c>
      <c r="B132" s="70" t="s">
        <v>192</v>
      </c>
      <c r="C132" s="52" t="s">
        <v>446</v>
      </c>
      <c r="D132" s="71" t="s">
        <v>118</v>
      </c>
      <c r="E132" s="54" t="s">
        <v>124</v>
      </c>
      <c r="F132" s="55">
        <v>250</v>
      </c>
      <c r="G132" s="56"/>
      <c r="H132" s="57">
        <f t="shared" si="34"/>
        <v>0</v>
      </c>
      <c r="I132" s="4" t="str">
        <f t="shared" ca="1" si="21"/>
        <v/>
      </c>
      <c r="J132" s="1" t="str">
        <f t="shared" si="25"/>
        <v>A010C3Base Course Material - Granular Cm³</v>
      </c>
      <c r="K132" s="290" t="e">
        <f>MATCH(J132,'[3]Pay Items'!$K$1:$K$646,0)</f>
        <v>#N/A</v>
      </c>
      <c r="L132" s="2" t="str">
        <f t="shared" ca="1" si="22"/>
        <v>F0</v>
      </c>
      <c r="M132" s="2" t="str">
        <f t="shared" ca="1" si="23"/>
        <v>C2</v>
      </c>
      <c r="N132" s="2" t="str">
        <f t="shared" ca="1" si="24"/>
        <v>C2</v>
      </c>
    </row>
    <row r="133" spans="1:14" ht="30" customHeight="1" x14ac:dyDescent="0.2">
      <c r="A133" s="50" t="s">
        <v>161</v>
      </c>
      <c r="B133" s="51" t="s">
        <v>99</v>
      </c>
      <c r="C133" s="52" t="s">
        <v>59</v>
      </c>
      <c r="D133" s="53" t="s">
        <v>429</v>
      </c>
      <c r="E133" s="54" t="s">
        <v>123</v>
      </c>
      <c r="F133" s="55">
        <v>2800</v>
      </c>
      <c r="G133" s="56"/>
      <c r="H133" s="57">
        <f t="shared" si="34"/>
        <v>0</v>
      </c>
      <c r="I133" s="4" t="str">
        <f t="shared" ca="1" si="21"/>
        <v/>
      </c>
      <c r="J133" s="1" t="str">
        <f t="shared" si="25"/>
        <v>A012Grading of BoulevardsCW 3110-R21m²</v>
      </c>
      <c r="K133" s="290">
        <f>MATCH(J133,'[3]Pay Items'!$K$1:$K$646,0)</f>
        <v>37</v>
      </c>
      <c r="L133" s="2" t="str">
        <f t="shared" ca="1" si="22"/>
        <v>F0</v>
      </c>
      <c r="M133" s="2" t="str">
        <f t="shared" ca="1" si="23"/>
        <v>C2</v>
      </c>
      <c r="N133" s="2" t="str">
        <f t="shared" ca="1" si="24"/>
        <v>C2</v>
      </c>
    </row>
    <row r="134" spans="1:14" ht="30" customHeight="1" x14ac:dyDescent="0.2">
      <c r="A134" s="58" t="s">
        <v>162</v>
      </c>
      <c r="B134" s="59" t="s">
        <v>104</v>
      </c>
      <c r="C134" s="60" t="s">
        <v>407</v>
      </c>
      <c r="D134" s="61" t="s">
        <v>408</v>
      </c>
      <c r="E134" s="62"/>
      <c r="F134" s="63"/>
      <c r="G134" s="72"/>
      <c r="H134" s="65">
        <f t="shared" si="34"/>
        <v>0</v>
      </c>
      <c r="I134" s="4" t="str">
        <f t="shared" ref="I134:I197" ca="1" si="35">IF(CELL("protect",$G134)=1, "LOCKED", "")</f>
        <v>LOCKED</v>
      </c>
      <c r="J134" s="1" t="str">
        <f t="shared" si="25"/>
        <v>A022Geotextile FabricCW 3130-R5</v>
      </c>
      <c r="K134" s="290">
        <f>MATCH(J134,'[3]Pay Items'!$K$1:$K$646,0)</f>
        <v>46</v>
      </c>
      <c r="L134" s="2" t="str">
        <f t="shared" ref="L134:L197" ca="1" si="36">CELL("format",$F134)</f>
        <v>F0</v>
      </c>
      <c r="M134" s="2" t="str">
        <f t="shared" ref="M134:M197" ca="1" si="37">CELL("format",$G134)</f>
        <v>C2</v>
      </c>
      <c r="N134" s="2" t="str">
        <f t="shared" ref="N134:N197" ca="1" si="38">CELL("format",$H134)</f>
        <v>C2</v>
      </c>
    </row>
    <row r="135" spans="1:14" ht="30" customHeight="1" x14ac:dyDescent="0.2">
      <c r="A135" s="58" t="s">
        <v>409</v>
      </c>
      <c r="B135" s="68" t="s">
        <v>191</v>
      </c>
      <c r="C135" s="60" t="s">
        <v>410</v>
      </c>
      <c r="D135" s="69" t="s">
        <v>118</v>
      </c>
      <c r="E135" s="62" t="s">
        <v>123</v>
      </c>
      <c r="F135" s="63">
        <v>1400</v>
      </c>
      <c r="G135" s="64"/>
      <c r="H135" s="65">
        <f t="shared" si="34"/>
        <v>0</v>
      </c>
      <c r="I135" s="4" t="str">
        <f t="shared" ca="1" si="35"/>
        <v/>
      </c>
      <c r="J135" s="1" t="str">
        <f t="shared" ref="J135:J198" si="39">CLEAN(CONCATENATE(TRIM($A135),TRIM($C135),IF(LEFT($D135)&lt;&gt;"E",TRIM($D135),),TRIM($E135)))</f>
        <v>A022A2Separation/Filtration Fabricm²</v>
      </c>
      <c r="K135" s="290">
        <f>MATCH(J135,'[3]Pay Items'!$K$1:$K$646,0)</f>
        <v>48</v>
      </c>
      <c r="L135" s="2" t="str">
        <f t="shared" ca="1" si="36"/>
        <v>F0</v>
      </c>
      <c r="M135" s="2" t="str">
        <f t="shared" ca="1" si="37"/>
        <v>C2</v>
      </c>
      <c r="N135" s="2" t="str">
        <f t="shared" ca="1" si="38"/>
        <v>C2</v>
      </c>
    </row>
    <row r="136" spans="1:14" ht="30" customHeight="1" x14ac:dyDescent="0.2">
      <c r="A136" s="35"/>
      <c r="B136" s="45"/>
      <c r="C136" s="73" t="s">
        <v>448</v>
      </c>
      <c r="D136" s="47"/>
      <c r="E136" s="74"/>
      <c r="F136" s="47"/>
      <c r="G136" s="49"/>
      <c r="H136" s="49"/>
      <c r="I136" s="4" t="str">
        <f t="shared" ca="1" si="35"/>
        <v>LOCKED</v>
      </c>
      <c r="J136" s="1" t="str">
        <f t="shared" si="39"/>
        <v>ROADWORKS - REMOVALS/RENEWALS</v>
      </c>
      <c r="K136" s="290" t="e">
        <f>MATCH(J136,'[3]Pay Items'!$K$1:$K$646,0)</f>
        <v>#N/A</v>
      </c>
      <c r="L136" s="2" t="str">
        <f t="shared" ca="1" si="36"/>
        <v>F0</v>
      </c>
      <c r="M136" s="2" t="str">
        <f t="shared" ca="1" si="37"/>
        <v>C2</v>
      </c>
      <c r="N136" s="2" t="str">
        <f t="shared" ca="1" si="38"/>
        <v>C2</v>
      </c>
    </row>
    <row r="137" spans="1:14" ht="30" customHeight="1" x14ac:dyDescent="0.2">
      <c r="A137" s="75" t="s">
        <v>203</v>
      </c>
      <c r="B137" s="51" t="s">
        <v>201</v>
      </c>
      <c r="C137" s="52" t="s">
        <v>180</v>
      </c>
      <c r="D137" s="53" t="s">
        <v>429</v>
      </c>
      <c r="E137" s="54"/>
      <c r="F137" s="47"/>
      <c r="G137" s="49"/>
      <c r="H137" s="49"/>
      <c r="I137" s="4" t="str">
        <f t="shared" ca="1" si="35"/>
        <v>LOCKED</v>
      </c>
      <c r="J137" s="1" t="str">
        <f t="shared" si="39"/>
        <v>B001Pavement RemovalCW 3110-R21</v>
      </c>
      <c r="K137" s="290">
        <f>MATCH(J137,'[3]Pay Items'!$K$1:$K$646,0)</f>
        <v>69</v>
      </c>
      <c r="L137" s="2" t="str">
        <f t="shared" ca="1" si="36"/>
        <v>F0</v>
      </c>
      <c r="M137" s="2" t="str">
        <f t="shared" ca="1" si="37"/>
        <v>C2</v>
      </c>
      <c r="N137" s="2" t="str">
        <f t="shared" ca="1" si="38"/>
        <v>C2</v>
      </c>
    </row>
    <row r="138" spans="1:14" ht="30" customHeight="1" x14ac:dyDescent="0.2">
      <c r="A138" s="75" t="s">
        <v>232</v>
      </c>
      <c r="B138" s="70" t="s">
        <v>191</v>
      </c>
      <c r="C138" s="52" t="s">
        <v>181</v>
      </c>
      <c r="D138" s="71" t="s">
        <v>118</v>
      </c>
      <c r="E138" s="54" t="s">
        <v>123</v>
      </c>
      <c r="F138" s="55">
        <v>575</v>
      </c>
      <c r="G138" s="56"/>
      <c r="H138" s="57">
        <f>ROUND(G138*F138,2)</f>
        <v>0</v>
      </c>
      <c r="I138" s="4" t="str">
        <f t="shared" ca="1" si="35"/>
        <v/>
      </c>
      <c r="J138" s="1" t="str">
        <f t="shared" si="39"/>
        <v>B002Concrete Pavementm²</v>
      </c>
      <c r="K138" s="290">
        <f>MATCH(J138,'[3]Pay Items'!$K$1:$K$646,0)</f>
        <v>70</v>
      </c>
      <c r="L138" s="2" t="str">
        <f t="shared" ca="1" si="36"/>
        <v>F0</v>
      </c>
      <c r="M138" s="2" t="str">
        <f t="shared" ca="1" si="37"/>
        <v>C2</v>
      </c>
      <c r="N138" s="2" t="str">
        <f t="shared" ca="1" si="38"/>
        <v>C2</v>
      </c>
    </row>
    <row r="139" spans="1:14" ht="30" customHeight="1" x14ac:dyDescent="0.2">
      <c r="A139" s="75" t="s">
        <v>163</v>
      </c>
      <c r="B139" s="70" t="s">
        <v>192</v>
      </c>
      <c r="C139" s="52" t="s">
        <v>182</v>
      </c>
      <c r="D139" s="71" t="s">
        <v>118</v>
      </c>
      <c r="E139" s="54" t="s">
        <v>123</v>
      </c>
      <c r="F139" s="55">
        <v>1350</v>
      </c>
      <c r="G139" s="56"/>
      <c r="H139" s="57">
        <f>ROUND(G139*F139,2)</f>
        <v>0</v>
      </c>
      <c r="I139" s="4" t="str">
        <f t="shared" ca="1" si="35"/>
        <v/>
      </c>
      <c r="J139" s="1" t="str">
        <f t="shared" si="39"/>
        <v>B003Asphalt Pavementm²</v>
      </c>
      <c r="K139" s="290">
        <f>MATCH(J139,'[3]Pay Items'!$K$1:$K$646,0)</f>
        <v>71</v>
      </c>
      <c r="L139" s="2" t="str">
        <f t="shared" ca="1" si="36"/>
        <v>F0</v>
      </c>
      <c r="M139" s="2" t="str">
        <f t="shared" ca="1" si="37"/>
        <v>C2</v>
      </c>
      <c r="N139" s="2" t="str">
        <f t="shared" ca="1" si="38"/>
        <v>C2</v>
      </c>
    </row>
    <row r="140" spans="1:14" ht="30" customHeight="1" x14ac:dyDescent="0.2">
      <c r="A140" s="75" t="s">
        <v>164</v>
      </c>
      <c r="B140" s="51" t="s">
        <v>105</v>
      </c>
      <c r="C140" s="52" t="s">
        <v>239</v>
      </c>
      <c r="D140" s="71" t="s">
        <v>450</v>
      </c>
      <c r="E140" s="54"/>
      <c r="F140" s="47"/>
      <c r="G140" s="49"/>
      <c r="H140" s="49"/>
      <c r="I140" s="4" t="str">
        <f t="shared" ca="1" si="35"/>
        <v>LOCKED</v>
      </c>
      <c r="J140" s="1" t="str">
        <f t="shared" si="39"/>
        <v>B004Slab ReplacementCW 3230-R8, E17</v>
      </c>
      <c r="K140" s="290" t="e">
        <f>MATCH(J140,'[3]Pay Items'!$K$1:$K$646,0)</f>
        <v>#N/A</v>
      </c>
      <c r="L140" s="2" t="str">
        <f t="shared" ca="1" si="36"/>
        <v>F0</v>
      </c>
      <c r="M140" s="2" t="str">
        <f t="shared" ca="1" si="37"/>
        <v>C2</v>
      </c>
      <c r="N140" s="2" t="str">
        <f t="shared" ca="1" si="38"/>
        <v>C2</v>
      </c>
    </row>
    <row r="141" spans="1:14" ht="45" customHeight="1" x14ac:dyDescent="0.2">
      <c r="A141" s="75" t="s">
        <v>165</v>
      </c>
      <c r="B141" s="70" t="s">
        <v>191</v>
      </c>
      <c r="C141" s="52" t="s">
        <v>451</v>
      </c>
      <c r="D141" s="71" t="s">
        <v>118</v>
      </c>
      <c r="E141" s="54" t="s">
        <v>123</v>
      </c>
      <c r="F141" s="55">
        <v>110</v>
      </c>
      <c r="G141" s="56"/>
      <c r="H141" s="57">
        <f>ROUND(G141*F141,2)</f>
        <v>0</v>
      </c>
      <c r="I141" s="4" t="str">
        <f t="shared" ca="1" si="35"/>
        <v/>
      </c>
      <c r="J141" s="1" t="str">
        <f t="shared" si="39"/>
        <v>B014150 mm Type 1 Concrete Pavement (Reinforced)m²</v>
      </c>
      <c r="K141" s="290" t="e">
        <f>MATCH(J141,'[3]Pay Items'!$K$1:$K$646,0)</f>
        <v>#N/A</v>
      </c>
      <c r="L141" s="2" t="str">
        <f t="shared" ca="1" si="36"/>
        <v>F0</v>
      </c>
      <c r="M141" s="2" t="str">
        <f t="shared" ca="1" si="37"/>
        <v>C2</v>
      </c>
      <c r="N141" s="2" t="str">
        <f t="shared" ca="1" si="38"/>
        <v>C2</v>
      </c>
    </row>
    <row r="142" spans="1:14" ht="30" customHeight="1" x14ac:dyDescent="0.2">
      <c r="A142" s="75" t="s">
        <v>166</v>
      </c>
      <c r="B142" s="51" t="s">
        <v>132</v>
      </c>
      <c r="C142" s="52" t="s">
        <v>240</v>
      </c>
      <c r="D142" s="71" t="s">
        <v>450</v>
      </c>
      <c r="E142" s="54"/>
      <c r="F142" s="47"/>
      <c r="G142" s="49"/>
      <c r="H142" s="49"/>
      <c r="I142" s="4" t="str">
        <f t="shared" ca="1" si="35"/>
        <v>LOCKED</v>
      </c>
      <c r="J142" s="1" t="str">
        <f t="shared" si="39"/>
        <v>B017Partial Slab PatchesCW 3230-R8, E17</v>
      </c>
      <c r="K142" s="290" t="e">
        <f>MATCH(J142,'[3]Pay Items'!$K$1:$K$646,0)</f>
        <v>#N/A</v>
      </c>
      <c r="L142" s="2" t="str">
        <f t="shared" ca="1" si="36"/>
        <v>F0</v>
      </c>
      <c r="M142" s="2" t="str">
        <f t="shared" ca="1" si="37"/>
        <v>C2</v>
      </c>
      <c r="N142" s="2" t="str">
        <f t="shared" ca="1" si="38"/>
        <v>C2</v>
      </c>
    </row>
    <row r="143" spans="1:14" ht="30" customHeight="1" x14ac:dyDescent="0.2">
      <c r="A143" s="75" t="s">
        <v>167</v>
      </c>
      <c r="B143" s="70" t="s">
        <v>191</v>
      </c>
      <c r="C143" s="52" t="s">
        <v>453</v>
      </c>
      <c r="D143" s="71" t="s">
        <v>118</v>
      </c>
      <c r="E143" s="54" t="s">
        <v>123</v>
      </c>
      <c r="F143" s="55">
        <v>5</v>
      </c>
      <c r="G143" s="56"/>
      <c r="H143" s="57">
        <f t="shared" ref="H143:H145" si="40">ROUND(G143*F143,2)</f>
        <v>0</v>
      </c>
      <c r="I143" s="4" t="str">
        <f t="shared" ca="1" si="35"/>
        <v/>
      </c>
      <c r="J143" s="1" t="str">
        <f t="shared" si="39"/>
        <v>B030150 mm Type 1 Concrete Pavement (Type A)m²</v>
      </c>
      <c r="K143" s="290" t="e">
        <f>MATCH(J143,'[3]Pay Items'!$K$1:$K$646,0)</f>
        <v>#N/A</v>
      </c>
      <c r="L143" s="2" t="str">
        <f t="shared" ca="1" si="36"/>
        <v>F0</v>
      </c>
      <c r="M143" s="2" t="str">
        <f t="shared" ca="1" si="37"/>
        <v>C2</v>
      </c>
      <c r="N143" s="2" t="str">
        <f t="shared" ca="1" si="38"/>
        <v>C2</v>
      </c>
    </row>
    <row r="144" spans="1:14" ht="30" customHeight="1" x14ac:dyDescent="0.2">
      <c r="A144" s="75" t="s">
        <v>168</v>
      </c>
      <c r="B144" s="70" t="s">
        <v>192</v>
      </c>
      <c r="C144" s="52" t="s">
        <v>454</v>
      </c>
      <c r="D144" s="71" t="s">
        <v>118</v>
      </c>
      <c r="E144" s="54" t="s">
        <v>123</v>
      </c>
      <c r="F144" s="55">
        <v>55</v>
      </c>
      <c r="G144" s="56"/>
      <c r="H144" s="57">
        <f t="shared" si="40"/>
        <v>0</v>
      </c>
      <c r="I144" s="4" t="str">
        <f t="shared" ca="1" si="35"/>
        <v/>
      </c>
      <c r="J144" s="1" t="str">
        <f t="shared" si="39"/>
        <v>B031150 mm Type 1 Concrete Pavement (Type B)m²</v>
      </c>
      <c r="K144" s="290" t="e">
        <f>MATCH(J144,'[3]Pay Items'!$K$1:$K$646,0)</f>
        <v>#N/A</v>
      </c>
      <c r="L144" s="2" t="str">
        <f t="shared" ca="1" si="36"/>
        <v>F0</v>
      </c>
      <c r="M144" s="2" t="str">
        <f t="shared" ca="1" si="37"/>
        <v>C2</v>
      </c>
      <c r="N144" s="2" t="str">
        <f t="shared" ca="1" si="38"/>
        <v>C2</v>
      </c>
    </row>
    <row r="145" spans="1:14" ht="30" customHeight="1" x14ac:dyDescent="0.2">
      <c r="A145" s="75" t="s">
        <v>170</v>
      </c>
      <c r="B145" s="70" t="s">
        <v>193</v>
      </c>
      <c r="C145" s="52" t="s">
        <v>455</v>
      </c>
      <c r="D145" s="71" t="s">
        <v>118</v>
      </c>
      <c r="E145" s="54" t="s">
        <v>123</v>
      </c>
      <c r="F145" s="55">
        <v>60</v>
      </c>
      <c r="G145" s="56"/>
      <c r="H145" s="57">
        <f t="shared" si="40"/>
        <v>0</v>
      </c>
      <c r="I145" s="4" t="str">
        <f t="shared" ca="1" si="35"/>
        <v/>
      </c>
      <c r="J145" s="1" t="str">
        <f t="shared" si="39"/>
        <v>B033150 mm Type 1 Concrete Pavement (Type D)m²</v>
      </c>
      <c r="K145" s="290" t="e">
        <f>MATCH(J145,'[3]Pay Items'!$K$1:$K$646,0)</f>
        <v>#N/A</v>
      </c>
      <c r="L145" s="2" t="str">
        <f t="shared" ca="1" si="36"/>
        <v>F0</v>
      </c>
      <c r="M145" s="2" t="str">
        <f t="shared" ca="1" si="37"/>
        <v>C2</v>
      </c>
      <c r="N145" s="2" t="str">
        <f t="shared" ca="1" si="38"/>
        <v>C2</v>
      </c>
    </row>
    <row r="146" spans="1:14" ht="30" customHeight="1" x14ac:dyDescent="0.2">
      <c r="A146" s="75" t="s">
        <v>321</v>
      </c>
      <c r="B146" s="51" t="s">
        <v>100</v>
      </c>
      <c r="C146" s="52" t="s">
        <v>263</v>
      </c>
      <c r="D146" s="71" t="s">
        <v>450</v>
      </c>
      <c r="E146" s="54"/>
      <c r="F146" s="47"/>
      <c r="G146" s="49"/>
      <c r="H146" s="49"/>
      <c r="I146" s="4" t="str">
        <f t="shared" ca="1" si="35"/>
        <v>LOCKED</v>
      </c>
      <c r="J146" s="1" t="str">
        <f t="shared" si="39"/>
        <v>B064-72Slab Replacement - Early Opening (72 hour)CW 3230-R8, E17</v>
      </c>
      <c r="K146" s="290" t="e">
        <f>MATCH(J146,'[3]Pay Items'!$K$1:$K$646,0)</f>
        <v>#N/A</v>
      </c>
      <c r="L146" s="2" t="str">
        <f t="shared" ca="1" si="36"/>
        <v>F0</v>
      </c>
      <c r="M146" s="2" t="str">
        <f t="shared" ca="1" si="37"/>
        <v>C2</v>
      </c>
      <c r="N146" s="2" t="str">
        <f t="shared" ca="1" si="38"/>
        <v>C2</v>
      </c>
    </row>
    <row r="147" spans="1:14" ht="45" customHeight="1" x14ac:dyDescent="0.2">
      <c r="A147" s="75" t="s">
        <v>322</v>
      </c>
      <c r="B147" s="70" t="s">
        <v>191</v>
      </c>
      <c r="C147" s="52" t="s">
        <v>456</v>
      </c>
      <c r="D147" s="71" t="s">
        <v>118</v>
      </c>
      <c r="E147" s="54" t="s">
        <v>123</v>
      </c>
      <c r="F147" s="55">
        <v>85</v>
      </c>
      <c r="G147" s="56"/>
      <c r="H147" s="57">
        <f>ROUND(G147*F147,2)</f>
        <v>0</v>
      </c>
      <c r="I147" s="4" t="str">
        <f t="shared" ca="1" si="35"/>
        <v/>
      </c>
      <c r="J147" s="1" t="str">
        <f t="shared" si="39"/>
        <v>B074-72150 mm Type 4 Concrete Pavement (Reinforced)m²</v>
      </c>
      <c r="K147" s="290" t="e">
        <f>MATCH(J147,'[3]Pay Items'!$K$1:$K$646,0)</f>
        <v>#N/A</v>
      </c>
      <c r="L147" s="2" t="str">
        <f t="shared" ca="1" si="36"/>
        <v>F0</v>
      </c>
      <c r="M147" s="2" t="str">
        <f t="shared" ca="1" si="37"/>
        <v>C2</v>
      </c>
      <c r="N147" s="2" t="str">
        <f t="shared" ca="1" si="38"/>
        <v>C2</v>
      </c>
    </row>
    <row r="148" spans="1:14" ht="45" customHeight="1" x14ac:dyDescent="0.2">
      <c r="A148" s="75" t="s">
        <v>323</v>
      </c>
      <c r="B148" s="76" t="s">
        <v>101</v>
      </c>
      <c r="C148" s="52" t="s">
        <v>241</v>
      </c>
      <c r="D148" s="71" t="s">
        <v>450</v>
      </c>
      <c r="E148" s="54"/>
      <c r="F148" s="47"/>
      <c r="G148" s="49"/>
      <c r="H148" s="49"/>
      <c r="I148" s="4" t="str">
        <f t="shared" ca="1" si="35"/>
        <v>LOCKED</v>
      </c>
      <c r="J148" s="1" t="str">
        <f t="shared" si="39"/>
        <v>B077-72Partial Slab Patches - Early Opening (72 hour)CW 3230-R8, E17</v>
      </c>
      <c r="K148" s="290" t="e">
        <f>MATCH(J148,'[3]Pay Items'!$K$1:$K$646,0)</f>
        <v>#N/A</v>
      </c>
      <c r="L148" s="2" t="str">
        <f t="shared" ca="1" si="36"/>
        <v>F0</v>
      </c>
      <c r="M148" s="2" t="str">
        <f t="shared" ca="1" si="37"/>
        <v>C2</v>
      </c>
      <c r="N148" s="2" t="str">
        <f t="shared" ca="1" si="38"/>
        <v>C2</v>
      </c>
    </row>
    <row r="149" spans="1:14" ht="30" customHeight="1" x14ac:dyDescent="0.2">
      <c r="A149" s="75" t="s">
        <v>324</v>
      </c>
      <c r="B149" s="70" t="s">
        <v>191</v>
      </c>
      <c r="C149" s="52" t="s">
        <v>457</v>
      </c>
      <c r="D149" s="71" t="s">
        <v>118</v>
      </c>
      <c r="E149" s="54" t="s">
        <v>123</v>
      </c>
      <c r="F149" s="55">
        <v>60</v>
      </c>
      <c r="G149" s="56"/>
      <c r="H149" s="57">
        <f t="shared" ref="H149" si="41">ROUND(G149*F149,2)</f>
        <v>0</v>
      </c>
      <c r="I149" s="4" t="str">
        <f t="shared" ca="1" si="35"/>
        <v/>
      </c>
      <c r="J149" s="1" t="str">
        <f t="shared" si="39"/>
        <v>B091-72150 mm Type 4 Concrete Pavement (Type B)m²</v>
      </c>
      <c r="K149" s="290" t="e">
        <f>MATCH(J149,'[3]Pay Items'!$K$1:$K$646,0)</f>
        <v>#N/A</v>
      </c>
      <c r="L149" s="2" t="str">
        <f t="shared" ca="1" si="36"/>
        <v>F0</v>
      </c>
      <c r="M149" s="2" t="str">
        <f t="shared" ca="1" si="37"/>
        <v>C2</v>
      </c>
      <c r="N149" s="2" t="str">
        <f t="shared" ca="1" si="38"/>
        <v>C2</v>
      </c>
    </row>
    <row r="150" spans="1:14" ht="30" customHeight="1" x14ac:dyDescent="0.2">
      <c r="A150" s="75" t="s">
        <v>171</v>
      </c>
      <c r="B150" s="51" t="s">
        <v>108</v>
      </c>
      <c r="C150" s="52" t="s">
        <v>106</v>
      </c>
      <c r="D150" s="71" t="s">
        <v>357</v>
      </c>
      <c r="E150" s="54"/>
      <c r="F150" s="47"/>
      <c r="G150" s="49"/>
      <c r="H150" s="49"/>
      <c r="I150" s="4" t="str">
        <f t="shared" ca="1" si="35"/>
        <v>LOCKED</v>
      </c>
      <c r="J150" s="1" t="str">
        <f t="shared" si="39"/>
        <v>B094Drilled DowelsCW 3230-R8</v>
      </c>
      <c r="K150" s="290">
        <f>MATCH(J150,'[3]Pay Items'!$K$1:$K$646,0)</f>
        <v>164</v>
      </c>
      <c r="L150" s="2" t="str">
        <f t="shared" ca="1" si="36"/>
        <v>F0</v>
      </c>
      <c r="M150" s="2" t="str">
        <f t="shared" ca="1" si="37"/>
        <v>C2</v>
      </c>
      <c r="N150" s="2" t="str">
        <f t="shared" ca="1" si="38"/>
        <v>C2</v>
      </c>
    </row>
    <row r="151" spans="1:14" s="85" customFormat="1" ht="30" customHeight="1" x14ac:dyDescent="0.2">
      <c r="A151" s="77" t="s">
        <v>172</v>
      </c>
      <c r="B151" s="78" t="s">
        <v>191</v>
      </c>
      <c r="C151" s="79" t="s">
        <v>131</v>
      </c>
      <c r="D151" s="80" t="s">
        <v>118</v>
      </c>
      <c r="E151" s="81" t="s">
        <v>126</v>
      </c>
      <c r="F151" s="82">
        <v>300</v>
      </c>
      <c r="G151" s="83"/>
      <c r="H151" s="84">
        <f>ROUND(G151*F151,2)</f>
        <v>0</v>
      </c>
      <c r="I151" s="4" t="str">
        <f t="shared" ca="1" si="35"/>
        <v/>
      </c>
      <c r="J151" s="1" t="str">
        <f t="shared" si="39"/>
        <v>B09519.1 mm Diametereach</v>
      </c>
      <c r="K151" s="290">
        <f>MATCH(J151,'[3]Pay Items'!$K$1:$K$646,0)</f>
        <v>165</v>
      </c>
      <c r="L151" s="2" t="str">
        <f t="shared" ca="1" si="36"/>
        <v>F0</v>
      </c>
      <c r="M151" s="2" t="str">
        <f t="shared" ca="1" si="37"/>
        <v>C2</v>
      </c>
      <c r="N151" s="2" t="str">
        <f t="shared" ca="1" si="38"/>
        <v>C2</v>
      </c>
    </row>
    <row r="152" spans="1:14" ht="30" customHeight="1" x14ac:dyDescent="0.2">
      <c r="A152" s="75" t="s">
        <v>173</v>
      </c>
      <c r="B152" s="51" t="s">
        <v>109</v>
      </c>
      <c r="C152" s="52" t="s">
        <v>107</v>
      </c>
      <c r="D152" s="71" t="s">
        <v>357</v>
      </c>
      <c r="E152" s="54"/>
      <c r="F152" s="47"/>
      <c r="G152" s="49"/>
      <c r="H152" s="49"/>
      <c r="I152" s="4" t="str">
        <f t="shared" ca="1" si="35"/>
        <v>LOCKED</v>
      </c>
      <c r="J152" s="1" t="str">
        <f t="shared" si="39"/>
        <v>B097Drilled Tie BarsCW 3230-R8</v>
      </c>
      <c r="K152" s="290">
        <f>MATCH(J152,'[3]Pay Items'!$K$1:$K$646,0)</f>
        <v>167</v>
      </c>
      <c r="L152" s="2" t="str">
        <f t="shared" ca="1" si="36"/>
        <v>F0</v>
      </c>
      <c r="M152" s="2" t="str">
        <f t="shared" ca="1" si="37"/>
        <v>C2</v>
      </c>
      <c r="N152" s="2" t="str">
        <f t="shared" ca="1" si="38"/>
        <v>C2</v>
      </c>
    </row>
    <row r="153" spans="1:14" ht="30" customHeight="1" x14ac:dyDescent="0.2">
      <c r="A153" s="75" t="s">
        <v>174</v>
      </c>
      <c r="B153" s="70" t="s">
        <v>191</v>
      </c>
      <c r="C153" s="52" t="s">
        <v>130</v>
      </c>
      <c r="D153" s="71" t="s">
        <v>118</v>
      </c>
      <c r="E153" s="54" t="s">
        <v>126</v>
      </c>
      <c r="F153" s="55">
        <v>450</v>
      </c>
      <c r="G153" s="56"/>
      <c r="H153" s="57">
        <f>ROUND(G153*F153,2)</f>
        <v>0</v>
      </c>
      <c r="I153" s="4" t="str">
        <f t="shared" ca="1" si="35"/>
        <v/>
      </c>
      <c r="J153" s="1" t="str">
        <f t="shared" si="39"/>
        <v>B09820 M Deformed Tie Bareach</v>
      </c>
      <c r="K153" s="290">
        <f>MATCH(J153,'[3]Pay Items'!$K$1:$K$646,0)</f>
        <v>169</v>
      </c>
      <c r="L153" s="2" t="str">
        <f t="shared" ca="1" si="36"/>
        <v>F0</v>
      </c>
      <c r="M153" s="2" t="str">
        <f t="shared" ca="1" si="37"/>
        <v>C2</v>
      </c>
      <c r="N153" s="2" t="str">
        <f t="shared" ca="1" si="38"/>
        <v>C2</v>
      </c>
    </row>
    <row r="154" spans="1:14" ht="30" customHeight="1" x14ac:dyDescent="0.2">
      <c r="A154" s="86" t="s">
        <v>326</v>
      </c>
      <c r="B154" s="51" t="s">
        <v>103</v>
      </c>
      <c r="C154" s="52" t="s">
        <v>184</v>
      </c>
      <c r="D154" s="71" t="s">
        <v>3</v>
      </c>
      <c r="E154" s="54"/>
      <c r="F154" s="55"/>
      <c r="G154" s="49"/>
      <c r="H154" s="57"/>
      <c r="I154" s="4" t="str">
        <f t="shared" ca="1" si="35"/>
        <v>LOCKED</v>
      </c>
      <c r="J154" s="1" t="str">
        <f t="shared" si="39"/>
        <v>B100rMiscellaneous Concrete Slab RemovalCW 3235-R9</v>
      </c>
      <c r="K154" s="290">
        <f>MATCH(J154,'[3]Pay Items'!$K$1:$K$646,0)</f>
        <v>171</v>
      </c>
      <c r="L154" s="2" t="str">
        <f t="shared" ca="1" si="36"/>
        <v>F0</v>
      </c>
      <c r="M154" s="2" t="str">
        <f t="shared" ca="1" si="37"/>
        <v>C2</v>
      </c>
      <c r="N154" s="2" t="str">
        <f t="shared" ca="1" si="38"/>
        <v>C2</v>
      </c>
    </row>
    <row r="155" spans="1:14" ht="30" customHeight="1" x14ac:dyDescent="0.2">
      <c r="A155" s="86" t="s">
        <v>327</v>
      </c>
      <c r="B155" s="70" t="s">
        <v>191</v>
      </c>
      <c r="C155" s="52" t="s">
        <v>4</v>
      </c>
      <c r="D155" s="71" t="s">
        <v>118</v>
      </c>
      <c r="E155" s="54" t="s">
        <v>123</v>
      </c>
      <c r="F155" s="55">
        <v>50</v>
      </c>
      <c r="G155" s="56"/>
      <c r="H155" s="57">
        <f t="shared" ref="H155" si="42">ROUND(G155*F155,2)</f>
        <v>0</v>
      </c>
      <c r="I155" s="4" t="str">
        <f t="shared" ca="1" si="35"/>
        <v/>
      </c>
      <c r="J155" s="1" t="str">
        <f t="shared" si="39"/>
        <v>B104r100 mm Sidewalkm²</v>
      </c>
      <c r="K155" s="290">
        <f>MATCH(J155,'[3]Pay Items'!$K$1:$K$646,0)</f>
        <v>175</v>
      </c>
      <c r="L155" s="2" t="str">
        <f t="shared" ca="1" si="36"/>
        <v>F0</v>
      </c>
      <c r="M155" s="2" t="str">
        <f t="shared" ca="1" si="37"/>
        <v>C2</v>
      </c>
      <c r="N155" s="2" t="str">
        <f t="shared" ca="1" si="38"/>
        <v>C2</v>
      </c>
    </row>
    <row r="156" spans="1:14" ht="30" customHeight="1" x14ac:dyDescent="0.2">
      <c r="A156" s="86" t="s">
        <v>328</v>
      </c>
      <c r="B156" s="51" t="s">
        <v>293</v>
      </c>
      <c r="C156" s="52" t="s">
        <v>185</v>
      </c>
      <c r="D156" s="71" t="s">
        <v>496</v>
      </c>
      <c r="E156" s="54"/>
      <c r="F156" s="55"/>
      <c r="G156" s="49"/>
      <c r="H156" s="57"/>
      <c r="I156" s="4" t="str">
        <f t="shared" ca="1" si="35"/>
        <v>LOCKED</v>
      </c>
      <c r="J156" s="1" t="str">
        <f t="shared" si="39"/>
        <v>B107iMiscellaneous Concrete Slab InstallationCW 3235-R9, E17</v>
      </c>
      <c r="K156" s="290" t="e">
        <f>MATCH(J156,'[3]Pay Items'!$K$1:$K$646,0)</f>
        <v>#N/A</v>
      </c>
      <c r="L156" s="2" t="str">
        <f t="shared" ca="1" si="36"/>
        <v>F0</v>
      </c>
      <c r="M156" s="2" t="str">
        <f t="shared" ca="1" si="37"/>
        <v>C2</v>
      </c>
      <c r="N156" s="2" t="str">
        <f t="shared" ca="1" si="38"/>
        <v>C2</v>
      </c>
    </row>
    <row r="157" spans="1:14" ht="30" customHeight="1" x14ac:dyDescent="0.2">
      <c r="A157" s="86" t="s">
        <v>355</v>
      </c>
      <c r="B157" s="70" t="s">
        <v>191</v>
      </c>
      <c r="C157" s="52" t="s">
        <v>459</v>
      </c>
      <c r="D157" s="71" t="s">
        <v>212</v>
      </c>
      <c r="E157" s="54" t="s">
        <v>123</v>
      </c>
      <c r="F157" s="55">
        <v>5</v>
      </c>
      <c r="G157" s="56"/>
      <c r="H157" s="57">
        <f t="shared" ref="H157" si="43">ROUND(G157*F157,2)</f>
        <v>0</v>
      </c>
      <c r="I157" s="4" t="str">
        <f t="shared" ca="1" si="35"/>
        <v/>
      </c>
      <c r="J157" s="1" t="str">
        <f t="shared" si="39"/>
        <v>B111iType 2 Concrete 100 mm SidewalkSD-228Am²</v>
      </c>
      <c r="K157" s="290" t="e">
        <f>MATCH(J157,'[3]Pay Items'!$K$1:$K$646,0)</f>
        <v>#N/A</v>
      </c>
      <c r="L157" s="2" t="str">
        <f t="shared" ca="1" si="36"/>
        <v>F0</v>
      </c>
      <c r="M157" s="2" t="str">
        <f t="shared" ca="1" si="37"/>
        <v>C2</v>
      </c>
      <c r="N157" s="2" t="str">
        <f t="shared" ca="1" si="38"/>
        <v>C2</v>
      </c>
    </row>
    <row r="158" spans="1:14" ht="30" customHeight="1" x14ac:dyDescent="0.2">
      <c r="A158" s="75" t="s">
        <v>329</v>
      </c>
      <c r="B158" s="51" t="s">
        <v>111</v>
      </c>
      <c r="C158" s="52" t="s">
        <v>186</v>
      </c>
      <c r="D158" s="71" t="s">
        <v>496</v>
      </c>
      <c r="E158" s="54"/>
      <c r="F158" s="47"/>
      <c r="G158" s="49"/>
      <c r="H158" s="49"/>
      <c r="I158" s="4" t="str">
        <f t="shared" ca="1" si="35"/>
        <v>LOCKED</v>
      </c>
      <c r="J158" s="1" t="str">
        <f t="shared" si="39"/>
        <v>B114rlMiscellaneous Concrete Slab RenewalCW 3235-R9, E17</v>
      </c>
      <c r="K158" s="290" t="e">
        <f>MATCH(J158,'[3]Pay Items'!$K$1:$K$646,0)</f>
        <v>#N/A</v>
      </c>
      <c r="L158" s="2" t="str">
        <f t="shared" ca="1" si="36"/>
        <v>F0</v>
      </c>
      <c r="M158" s="2" t="str">
        <f t="shared" ca="1" si="37"/>
        <v>C2</v>
      </c>
      <c r="N158" s="2" t="str">
        <f t="shared" ca="1" si="38"/>
        <v>C2</v>
      </c>
    </row>
    <row r="159" spans="1:14" ht="30" customHeight="1" x14ac:dyDescent="0.2">
      <c r="A159" s="75" t="s">
        <v>330</v>
      </c>
      <c r="B159" s="70" t="s">
        <v>191</v>
      </c>
      <c r="C159" s="52" t="s">
        <v>459</v>
      </c>
      <c r="D159" s="71" t="s">
        <v>212</v>
      </c>
      <c r="E159" s="54"/>
      <c r="F159" s="47"/>
      <c r="G159" s="49"/>
      <c r="H159" s="49"/>
      <c r="I159" s="4" t="str">
        <f t="shared" ca="1" si="35"/>
        <v>LOCKED</v>
      </c>
      <c r="J159" s="1" t="str">
        <f t="shared" si="39"/>
        <v>B118rlType 2 Concrete 100 mm SidewalkSD-228A</v>
      </c>
      <c r="K159" s="290" t="e">
        <f>MATCH(J159,'[3]Pay Items'!$K$1:$K$646,0)</f>
        <v>#N/A</v>
      </c>
      <c r="L159" s="2" t="str">
        <f t="shared" ca="1" si="36"/>
        <v>F0</v>
      </c>
      <c r="M159" s="2" t="str">
        <f t="shared" ca="1" si="37"/>
        <v>C2</v>
      </c>
      <c r="N159" s="2" t="str">
        <f t="shared" ca="1" si="38"/>
        <v>C2</v>
      </c>
    </row>
    <row r="160" spans="1:14" ht="30" customHeight="1" x14ac:dyDescent="0.2">
      <c r="A160" s="75" t="s">
        <v>331</v>
      </c>
      <c r="B160" s="87" t="s">
        <v>298</v>
      </c>
      <c r="C160" s="52" t="s">
        <v>299</v>
      </c>
      <c r="D160" s="71"/>
      <c r="E160" s="54" t="s">
        <v>123</v>
      </c>
      <c r="F160" s="55">
        <v>50</v>
      </c>
      <c r="G160" s="56"/>
      <c r="H160" s="57">
        <f t="shared" ref="H160:H166" si="44">ROUND(G160*F160,2)</f>
        <v>0</v>
      </c>
      <c r="I160" s="4" t="str">
        <f t="shared" ca="1" si="35"/>
        <v/>
      </c>
      <c r="J160" s="1" t="str">
        <f t="shared" si="39"/>
        <v>B119rlLess than 5 sq.m.m²</v>
      </c>
      <c r="K160" s="290">
        <f>MATCH(J160,'[3]Pay Items'!$K$1:$K$646,0)</f>
        <v>197</v>
      </c>
      <c r="L160" s="2" t="str">
        <f t="shared" ca="1" si="36"/>
        <v>F0</v>
      </c>
      <c r="M160" s="2" t="str">
        <f t="shared" ca="1" si="37"/>
        <v>C2</v>
      </c>
      <c r="N160" s="2" t="str">
        <f t="shared" ca="1" si="38"/>
        <v>C2</v>
      </c>
    </row>
    <row r="161" spans="1:14" ht="30" customHeight="1" x14ac:dyDescent="0.2">
      <c r="A161" s="75" t="s">
        <v>333</v>
      </c>
      <c r="B161" s="87" t="s">
        <v>300</v>
      </c>
      <c r="C161" s="52" t="s">
        <v>303</v>
      </c>
      <c r="D161" s="71" t="s">
        <v>118</v>
      </c>
      <c r="E161" s="54" t="s">
        <v>123</v>
      </c>
      <c r="F161" s="55">
        <v>1350</v>
      </c>
      <c r="G161" s="56"/>
      <c r="H161" s="57">
        <f t="shared" si="44"/>
        <v>0</v>
      </c>
      <c r="I161" s="4" t="str">
        <f t="shared" ca="1" si="35"/>
        <v/>
      </c>
      <c r="J161" s="1" t="str">
        <f t="shared" si="39"/>
        <v>B121rlGreater than 20 sq.m.m²</v>
      </c>
      <c r="K161" s="290">
        <f>MATCH(J161,'[3]Pay Items'!$K$1:$K$646,0)</f>
        <v>199</v>
      </c>
      <c r="L161" s="2" t="str">
        <f t="shared" ca="1" si="36"/>
        <v>F0</v>
      </c>
      <c r="M161" s="2" t="str">
        <f t="shared" ca="1" si="37"/>
        <v>C2</v>
      </c>
      <c r="N161" s="2" t="str">
        <f t="shared" ca="1" si="38"/>
        <v>C2</v>
      </c>
    </row>
    <row r="162" spans="1:14" ht="45" customHeight="1" x14ac:dyDescent="0.2">
      <c r="A162" s="86" t="s">
        <v>351</v>
      </c>
      <c r="B162" s="70" t="s">
        <v>192</v>
      </c>
      <c r="C162" s="52" t="s">
        <v>460</v>
      </c>
      <c r="D162" s="71" t="s">
        <v>118</v>
      </c>
      <c r="E162" s="54"/>
      <c r="F162" s="55"/>
      <c r="G162" s="88"/>
      <c r="H162" s="88"/>
      <c r="I162" s="4" t="str">
        <f t="shared" ca="1" si="35"/>
        <v>LOCKED</v>
      </c>
      <c r="J162" s="1" t="str">
        <f t="shared" si="39"/>
        <v>B121rlAType 2 Concrete 150 mm Reinforced Sidewalk</v>
      </c>
      <c r="K162" s="290" t="e">
        <f>MATCH(J162,'[3]Pay Items'!$K$1:$K$646,0)</f>
        <v>#N/A</v>
      </c>
      <c r="L162" s="2" t="str">
        <f t="shared" ca="1" si="36"/>
        <v>F0</v>
      </c>
      <c r="M162" s="2" t="str">
        <f t="shared" ca="1" si="37"/>
        <v>C2</v>
      </c>
      <c r="N162" s="2" t="str">
        <f t="shared" ca="1" si="38"/>
        <v>C2</v>
      </c>
    </row>
    <row r="163" spans="1:14" ht="30" customHeight="1" x14ac:dyDescent="0.2">
      <c r="A163" s="86" t="s">
        <v>353</v>
      </c>
      <c r="B163" s="87" t="s">
        <v>298</v>
      </c>
      <c r="C163" s="52" t="s">
        <v>301</v>
      </c>
      <c r="D163" s="71"/>
      <c r="E163" s="54" t="s">
        <v>123</v>
      </c>
      <c r="F163" s="55">
        <v>35</v>
      </c>
      <c r="G163" s="56"/>
      <c r="H163" s="57">
        <f t="shared" ref="H163" si="45">ROUND(G163*F163,2)</f>
        <v>0</v>
      </c>
      <c r="I163" s="4" t="str">
        <f t="shared" ca="1" si="35"/>
        <v/>
      </c>
      <c r="J163" s="1" t="str">
        <f t="shared" si="39"/>
        <v>B121rlC5 sq.m. to 20 sq.m.m²</v>
      </c>
      <c r="K163" s="290">
        <f>MATCH(J163,'[3]Pay Items'!$K$1:$K$646,0)</f>
        <v>202</v>
      </c>
      <c r="L163" s="2" t="str">
        <f t="shared" ca="1" si="36"/>
        <v>F0</v>
      </c>
      <c r="M163" s="2" t="str">
        <f t="shared" ca="1" si="37"/>
        <v>C2</v>
      </c>
      <c r="N163" s="2" t="str">
        <f t="shared" ca="1" si="38"/>
        <v>C2</v>
      </c>
    </row>
    <row r="164" spans="1:14" ht="30" customHeight="1" x14ac:dyDescent="0.2">
      <c r="A164" s="75" t="s">
        <v>244</v>
      </c>
      <c r="B164" s="51" t="s">
        <v>112</v>
      </c>
      <c r="C164" s="52" t="s">
        <v>216</v>
      </c>
      <c r="D164" s="71" t="s">
        <v>3</v>
      </c>
      <c r="E164" s="54" t="s">
        <v>123</v>
      </c>
      <c r="F164" s="89">
        <v>15</v>
      </c>
      <c r="G164" s="56"/>
      <c r="H164" s="57">
        <f t="shared" si="44"/>
        <v>0</v>
      </c>
      <c r="I164" s="4" t="str">
        <f t="shared" ca="1" si="35"/>
        <v/>
      </c>
      <c r="J164" s="1" t="str">
        <f t="shared" si="39"/>
        <v>B124Adjustment of Precast Sidewalk BlocksCW 3235-R9m²</v>
      </c>
      <c r="K164" s="290">
        <f>MATCH(J164,'[3]Pay Items'!$K$1:$K$646,0)</f>
        <v>206</v>
      </c>
      <c r="L164" s="2" t="str">
        <f t="shared" ca="1" si="36"/>
        <v>F0</v>
      </c>
      <c r="M164" s="2" t="str">
        <f t="shared" ca="1" si="37"/>
        <v>C2</v>
      </c>
      <c r="N164" s="2" t="str">
        <f t="shared" ca="1" si="38"/>
        <v>C2</v>
      </c>
    </row>
    <row r="165" spans="1:14" ht="30" customHeight="1" x14ac:dyDescent="0.2">
      <c r="A165" s="75" t="s">
        <v>245</v>
      </c>
      <c r="B165" s="51" t="s">
        <v>113</v>
      </c>
      <c r="C165" s="52" t="s">
        <v>217</v>
      </c>
      <c r="D165" s="71" t="s">
        <v>3</v>
      </c>
      <c r="E165" s="54" t="s">
        <v>123</v>
      </c>
      <c r="F165" s="55">
        <v>5</v>
      </c>
      <c r="G165" s="56"/>
      <c r="H165" s="57">
        <f t="shared" si="44"/>
        <v>0</v>
      </c>
      <c r="I165" s="4" t="str">
        <f t="shared" ca="1" si="35"/>
        <v/>
      </c>
      <c r="J165" s="1" t="str">
        <f t="shared" si="39"/>
        <v>B125Supply of Precast Sidewalk BlocksCW 3235-R9m²</v>
      </c>
      <c r="K165" s="290">
        <f>MATCH(J165,'[3]Pay Items'!$K$1:$K$646,0)</f>
        <v>207</v>
      </c>
      <c r="L165" s="2" t="str">
        <f t="shared" ca="1" si="36"/>
        <v>F0</v>
      </c>
      <c r="M165" s="2" t="str">
        <f t="shared" ca="1" si="37"/>
        <v>C2</v>
      </c>
      <c r="N165" s="2" t="str">
        <f t="shared" ca="1" si="38"/>
        <v>C2</v>
      </c>
    </row>
    <row r="166" spans="1:14" ht="30" customHeight="1" x14ac:dyDescent="0.2">
      <c r="A166" s="75" t="s">
        <v>284</v>
      </c>
      <c r="B166" s="51" t="s">
        <v>114</v>
      </c>
      <c r="C166" s="52" t="s">
        <v>275</v>
      </c>
      <c r="D166" s="71" t="s">
        <v>3</v>
      </c>
      <c r="E166" s="54" t="s">
        <v>123</v>
      </c>
      <c r="F166" s="55">
        <v>5</v>
      </c>
      <c r="G166" s="56"/>
      <c r="H166" s="57">
        <f t="shared" si="44"/>
        <v>0</v>
      </c>
      <c r="I166" s="4" t="str">
        <f t="shared" ca="1" si="35"/>
        <v/>
      </c>
      <c r="J166" s="1" t="str">
        <f t="shared" si="39"/>
        <v>B125ARemoval of Precast Sidewalk BlocksCW 3235-R9m²</v>
      </c>
      <c r="K166" s="290">
        <f>MATCH(J166,'[3]Pay Items'!$K$1:$K$646,0)</f>
        <v>208</v>
      </c>
      <c r="L166" s="2" t="str">
        <f t="shared" ca="1" si="36"/>
        <v>F0</v>
      </c>
      <c r="M166" s="2" t="str">
        <f t="shared" ca="1" si="37"/>
        <v>C2</v>
      </c>
      <c r="N166" s="2" t="str">
        <f t="shared" ca="1" si="38"/>
        <v>C2</v>
      </c>
    </row>
    <row r="167" spans="1:14" ht="30" customHeight="1" x14ac:dyDescent="0.2">
      <c r="A167" s="86" t="s">
        <v>335</v>
      </c>
      <c r="B167" s="51" t="s">
        <v>115</v>
      </c>
      <c r="C167" s="52" t="s">
        <v>188</v>
      </c>
      <c r="D167" s="71" t="s">
        <v>356</v>
      </c>
      <c r="E167" s="54"/>
      <c r="F167" s="55"/>
      <c r="G167" s="88"/>
      <c r="H167" s="57"/>
      <c r="I167" s="4" t="str">
        <f t="shared" ca="1" si="35"/>
        <v>LOCKED</v>
      </c>
      <c r="J167" s="1" t="str">
        <f t="shared" si="39"/>
        <v>B126rConcrete Curb RemovalCW 3240-R10</v>
      </c>
      <c r="K167" s="290">
        <f>MATCH(J167,'[3]Pay Items'!$K$1:$K$646,0)</f>
        <v>209</v>
      </c>
      <c r="L167" s="2" t="str">
        <f t="shared" ca="1" si="36"/>
        <v>F0</v>
      </c>
      <c r="M167" s="2" t="str">
        <f t="shared" ca="1" si="37"/>
        <v>C2</v>
      </c>
      <c r="N167" s="2" t="str">
        <f t="shared" ca="1" si="38"/>
        <v>C2</v>
      </c>
    </row>
    <row r="168" spans="1:14" ht="30" customHeight="1" x14ac:dyDescent="0.2">
      <c r="A168" s="86" t="s">
        <v>416</v>
      </c>
      <c r="B168" s="70" t="s">
        <v>191</v>
      </c>
      <c r="C168" s="52" t="s">
        <v>370</v>
      </c>
      <c r="D168" s="71" t="s">
        <v>118</v>
      </c>
      <c r="E168" s="54" t="s">
        <v>127</v>
      </c>
      <c r="F168" s="55">
        <v>35</v>
      </c>
      <c r="G168" s="56"/>
      <c r="H168" s="57">
        <f t="shared" ref="H168:H170" si="46">ROUND(G168*F168,2)</f>
        <v>0</v>
      </c>
      <c r="I168" s="4" t="str">
        <f t="shared" ca="1" si="35"/>
        <v/>
      </c>
      <c r="J168" s="1" t="str">
        <f t="shared" si="39"/>
        <v>B127rBBarrier Separatem</v>
      </c>
      <c r="K168" s="290">
        <f>MATCH(J168,'[3]Pay Items'!$K$1:$K$646,0)</f>
        <v>212</v>
      </c>
      <c r="L168" s="2" t="str">
        <f t="shared" ca="1" si="36"/>
        <v>F0</v>
      </c>
      <c r="M168" s="2" t="str">
        <f t="shared" ca="1" si="37"/>
        <v>C2</v>
      </c>
      <c r="N168" s="2" t="str">
        <f t="shared" ca="1" si="38"/>
        <v>C2</v>
      </c>
    </row>
    <row r="169" spans="1:14" ht="30" customHeight="1" x14ac:dyDescent="0.2">
      <c r="A169" s="86" t="s">
        <v>336</v>
      </c>
      <c r="B169" s="70" t="s">
        <v>192</v>
      </c>
      <c r="C169" s="52" t="s">
        <v>463</v>
      </c>
      <c r="D169" s="71"/>
      <c r="E169" s="54" t="s">
        <v>127</v>
      </c>
      <c r="F169" s="55">
        <v>10</v>
      </c>
      <c r="G169" s="56"/>
      <c r="H169" s="57">
        <f t="shared" si="46"/>
        <v>0</v>
      </c>
      <c r="I169" s="4" t="str">
        <f t="shared" ca="1" si="35"/>
        <v/>
      </c>
      <c r="J169" s="1" t="str">
        <f t="shared" si="39"/>
        <v>B128rModified Barrier (Integral)m</v>
      </c>
      <c r="K169" s="290" t="e">
        <f>MATCH(J169,'[3]Pay Items'!$K$1:$K$646,0)</f>
        <v>#N/A</v>
      </c>
      <c r="L169" s="2" t="str">
        <f t="shared" ca="1" si="36"/>
        <v>F0</v>
      </c>
      <c r="M169" s="2" t="str">
        <f t="shared" ca="1" si="37"/>
        <v>C2</v>
      </c>
      <c r="N169" s="2" t="str">
        <f t="shared" ca="1" si="38"/>
        <v>C2</v>
      </c>
    </row>
    <row r="170" spans="1:14" ht="30" customHeight="1" x14ac:dyDescent="0.2">
      <c r="A170" s="86" t="s">
        <v>337</v>
      </c>
      <c r="B170" s="70" t="s">
        <v>193</v>
      </c>
      <c r="C170" s="52" t="s">
        <v>294</v>
      </c>
      <c r="D170" s="71" t="s">
        <v>118</v>
      </c>
      <c r="E170" s="54" t="s">
        <v>127</v>
      </c>
      <c r="F170" s="55">
        <v>12</v>
      </c>
      <c r="G170" s="56"/>
      <c r="H170" s="57">
        <f t="shared" si="46"/>
        <v>0</v>
      </c>
      <c r="I170" s="4" t="str">
        <f t="shared" ca="1" si="35"/>
        <v/>
      </c>
      <c r="J170" s="1" t="str">
        <f t="shared" si="39"/>
        <v>B132rCurb Rampm</v>
      </c>
      <c r="K170" s="290">
        <f>MATCH(J170,'[3]Pay Items'!$K$1:$K$646,0)</f>
        <v>217</v>
      </c>
      <c r="L170" s="2" t="str">
        <f t="shared" ca="1" si="36"/>
        <v>F0</v>
      </c>
      <c r="M170" s="2" t="str">
        <f t="shared" ca="1" si="37"/>
        <v>C2</v>
      </c>
      <c r="N170" s="2" t="str">
        <f t="shared" ca="1" si="38"/>
        <v>C2</v>
      </c>
    </row>
    <row r="171" spans="1:14" ht="30" customHeight="1" x14ac:dyDescent="0.2">
      <c r="A171" s="86" t="s">
        <v>338</v>
      </c>
      <c r="B171" s="51" t="s">
        <v>116</v>
      </c>
      <c r="C171" s="52" t="s">
        <v>189</v>
      </c>
      <c r="D171" s="71" t="s">
        <v>497</v>
      </c>
      <c r="E171" s="54"/>
      <c r="F171" s="55"/>
      <c r="G171" s="88"/>
      <c r="H171" s="57"/>
      <c r="I171" s="4" t="str">
        <f t="shared" ca="1" si="35"/>
        <v>LOCKED</v>
      </c>
      <c r="J171" s="1" t="str">
        <f t="shared" si="39"/>
        <v>B135iConcrete Curb InstallationCW 3240-R10, E17</v>
      </c>
      <c r="K171" s="290" t="e">
        <f>MATCH(J171,'[3]Pay Items'!$K$1:$K$646,0)</f>
        <v>#N/A</v>
      </c>
      <c r="L171" s="2" t="str">
        <f t="shared" ca="1" si="36"/>
        <v>F0</v>
      </c>
      <c r="M171" s="2" t="str">
        <f t="shared" ca="1" si="37"/>
        <v>C2</v>
      </c>
      <c r="N171" s="2" t="str">
        <f t="shared" ca="1" si="38"/>
        <v>C2</v>
      </c>
    </row>
    <row r="172" spans="1:14" ht="45" customHeight="1" x14ac:dyDescent="0.2">
      <c r="A172" s="86" t="s">
        <v>339</v>
      </c>
      <c r="B172" s="70" t="s">
        <v>191</v>
      </c>
      <c r="C172" s="52" t="s">
        <v>465</v>
      </c>
      <c r="D172" s="71" t="s">
        <v>213</v>
      </c>
      <c r="E172" s="54" t="s">
        <v>127</v>
      </c>
      <c r="F172" s="55">
        <v>15</v>
      </c>
      <c r="G172" s="56"/>
      <c r="H172" s="57">
        <f t="shared" ref="H172:H174" si="47">ROUND(G172*F172,2)</f>
        <v>0</v>
      </c>
      <c r="I172" s="4" t="str">
        <f t="shared" ca="1" si="35"/>
        <v/>
      </c>
      <c r="J172" s="1" t="str">
        <f t="shared" si="39"/>
        <v>B136iType 2 Concrete Barrier (75 mm reveal ht, Dowelled)SD-205m</v>
      </c>
      <c r="K172" s="290" t="e">
        <f>MATCH(J172,'[3]Pay Items'!$K$1:$K$646,0)</f>
        <v>#N/A</v>
      </c>
      <c r="L172" s="2" t="str">
        <f t="shared" ca="1" si="36"/>
        <v>F0</v>
      </c>
      <c r="M172" s="2" t="str">
        <f t="shared" ca="1" si="37"/>
        <v>C2</v>
      </c>
      <c r="N172" s="2" t="str">
        <f t="shared" ca="1" si="38"/>
        <v>C2</v>
      </c>
    </row>
    <row r="173" spans="1:14" ht="45" customHeight="1" x14ac:dyDescent="0.2">
      <c r="A173" s="86" t="s">
        <v>419</v>
      </c>
      <c r="B173" s="70" t="s">
        <v>192</v>
      </c>
      <c r="C173" s="52" t="s">
        <v>466</v>
      </c>
      <c r="D173" s="71" t="s">
        <v>214</v>
      </c>
      <c r="E173" s="54" t="s">
        <v>127</v>
      </c>
      <c r="F173" s="55">
        <v>10</v>
      </c>
      <c r="G173" s="56"/>
      <c r="H173" s="57">
        <f t="shared" si="47"/>
        <v>0</v>
      </c>
      <c r="I173" s="4" t="str">
        <f t="shared" ca="1" si="35"/>
        <v/>
      </c>
      <c r="J173" s="1" t="str">
        <f t="shared" si="39"/>
        <v>B139iAType 2 Concrete Modified Barrier (150 mm reveal ht, Dowelled)SD-203Bm</v>
      </c>
      <c r="K173" s="290" t="e">
        <f>MATCH(J173,'[3]Pay Items'!$K$1:$K$646,0)</f>
        <v>#N/A</v>
      </c>
      <c r="L173" s="2" t="str">
        <f t="shared" ca="1" si="36"/>
        <v>F0</v>
      </c>
      <c r="M173" s="2" t="str">
        <f t="shared" ca="1" si="37"/>
        <v>C2</v>
      </c>
      <c r="N173" s="2" t="str">
        <f t="shared" ca="1" si="38"/>
        <v>C2</v>
      </c>
    </row>
    <row r="174" spans="1:14" ht="45" customHeight="1" x14ac:dyDescent="0.2">
      <c r="A174" s="86" t="s">
        <v>361</v>
      </c>
      <c r="B174" s="70" t="s">
        <v>193</v>
      </c>
      <c r="C174" s="52" t="s">
        <v>467</v>
      </c>
      <c r="D174" s="71" t="s">
        <v>199</v>
      </c>
      <c r="E174" s="54" t="s">
        <v>127</v>
      </c>
      <c r="F174" s="55">
        <v>20</v>
      </c>
      <c r="G174" s="56"/>
      <c r="H174" s="57">
        <f t="shared" si="47"/>
        <v>0</v>
      </c>
      <c r="I174" s="4" t="str">
        <f t="shared" ca="1" si="35"/>
        <v/>
      </c>
      <c r="J174" s="1" t="str">
        <f t="shared" si="39"/>
        <v>B150iAType 2 Concrete Curb Ramp (8-12 mm reveal ht, Monolithic)SD-229A,B,Cm</v>
      </c>
      <c r="K174" s="290" t="e">
        <f>MATCH(J174,'[3]Pay Items'!$K$1:$K$646,0)</f>
        <v>#N/A</v>
      </c>
      <c r="L174" s="2" t="str">
        <f t="shared" ca="1" si="36"/>
        <v>F0</v>
      </c>
      <c r="M174" s="2" t="str">
        <f t="shared" ca="1" si="37"/>
        <v>C2</v>
      </c>
      <c r="N174" s="2" t="str">
        <f t="shared" ca="1" si="38"/>
        <v>C2</v>
      </c>
    </row>
    <row r="175" spans="1:14" ht="30" customHeight="1" x14ac:dyDescent="0.2">
      <c r="A175" s="75" t="s">
        <v>341</v>
      </c>
      <c r="B175" s="51" t="s">
        <v>202</v>
      </c>
      <c r="C175" s="52" t="s">
        <v>102</v>
      </c>
      <c r="D175" s="71" t="s">
        <v>497</v>
      </c>
      <c r="E175" s="54"/>
      <c r="F175" s="47"/>
      <c r="G175" s="49"/>
      <c r="H175" s="49"/>
      <c r="I175" s="4" t="str">
        <f t="shared" ca="1" si="35"/>
        <v>LOCKED</v>
      </c>
      <c r="J175" s="1" t="str">
        <f t="shared" si="39"/>
        <v>B154rlConcrete Curb RenewalCW 3240-R10, E17</v>
      </c>
      <c r="K175" s="290" t="e">
        <f>MATCH(J175,'[3]Pay Items'!$K$1:$K$646,0)</f>
        <v>#N/A</v>
      </c>
      <c r="L175" s="2" t="str">
        <f t="shared" ca="1" si="36"/>
        <v>F0</v>
      </c>
      <c r="M175" s="2" t="str">
        <f t="shared" ca="1" si="37"/>
        <v>C2</v>
      </c>
      <c r="N175" s="2" t="str">
        <f t="shared" ca="1" si="38"/>
        <v>C2</v>
      </c>
    </row>
    <row r="176" spans="1:14" ht="45" customHeight="1" x14ac:dyDescent="0.2">
      <c r="A176" s="75" t="s">
        <v>342</v>
      </c>
      <c r="B176" s="70" t="s">
        <v>191</v>
      </c>
      <c r="C176" s="52" t="s">
        <v>498</v>
      </c>
      <c r="D176" s="71" t="s">
        <v>305</v>
      </c>
      <c r="E176" s="54"/>
      <c r="F176" s="47"/>
      <c r="G176" s="49"/>
      <c r="H176" s="49"/>
      <c r="I176" s="4" t="str">
        <f t="shared" ca="1" si="35"/>
        <v>LOCKED</v>
      </c>
      <c r="J176" s="1" t="str">
        <f t="shared" si="39"/>
        <v>B155rlType 2 Concrete Barrier (75 mm reveal ht, Dowelled) Slip Form PavingSD-205,SD-206A</v>
      </c>
      <c r="K176" s="290" t="e">
        <f>MATCH(J176,'[3]Pay Items'!$K$1:$K$646,0)</f>
        <v>#N/A</v>
      </c>
      <c r="L176" s="2" t="str">
        <f t="shared" ca="1" si="36"/>
        <v>F0</v>
      </c>
      <c r="M176" s="2" t="str">
        <f t="shared" ca="1" si="37"/>
        <v>C2</v>
      </c>
      <c r="N176" s="2" t="str">
        <f t="shared" ca="1" si="38"/>
        <v>C2</v>
      </c>
    </row>
    <row r="177" spans="1:14" ht="30" customHeight="1" x14ac:dyDescent="0.2">
      <c r="A177" s="260" t="s">
        <v>727</v>
      </c>
      <c r="B177" s="91" t="s">
        <v>298</v>
      </c>
      <c r="C177" s="92" t="s">
        <v>307</v>
      </c>
      <c r="D177" s="53"/>
      <c r="E177" s="93" t="s">
        <v>127</v>
      </c>
      <c r="F177" s="94">
        <v>240</v>
      </c>
      <c r="G177" s="56"/>
      <c r="H177" s="88">
        <f>ROUND(G177*F177,2)</f>
        <v>0</v>
      </c>
      <c r="I177" s="4" t="str">
        <f t="shared" ca="1" si="35"/>
        <v/>
      </c>
      <c r="J177" s="1" t="str">
        <f t="shared" si="39"/>
        <v>B155rl23 m to 30 mm</v>
      </c>
      <c r="K177" s="290" t="e">
        <f>MATCH(J177,'[3]Pay Items'!$K$1:$K$646,0)</f>
        <v>#N/A</v>
      </c>
      <c r="L177" s="2" t="str">
        <f t="shared" ca="1" si="36"/>
        <v>F0</v>
      </c>
      <c r="M177" s="2" t="str">
        <f t="shared" ca="1" si="37"/>
        <v>C2</v>
      </c>
      <c r="N177" s="2" t="str">
        <f t="shared" ca="1" si="38"/>
        <v>C2</v>
      </c>
    </row>
    <row r="178" spans="1:14" s="85" customFormat="1" ht="30" customHeight="1" x14ac:dyDescent="0.2">
      <c r="A178" s="260" t="s">
        <v>728</v>
      </c>
      <c r="B178" s="115" t="s">
        <v>300</v>
      </c>
      <c r="C178" s="116" t="s">
        <v>308</v>
      </c>
      <c r="D178" s="117" t="s">
        <v>118</v>
      </c>
      <c r="E178" s="118" t="s">
        <v>127</v>
      </c>
      <c r="F178" s="119">
        <v>130</v>
      </c>
      <c r="G178" s="83"/>
      <c r="H178" s="120">
        <f>ROUND(G178*F178,2)</f>
        <v>0</v>
      </c>
      <c r="I178" s="4" t="str">
        <f t="shared" ca="1" si="35"/>
        <v/>
      </c>
      <c r="J178" s="1" t="str">
        <f t="shared" si="39"/>
        <v>B155rl3Greater than 30 mm</v>
      </c>
      <c r="K178" s="290" t="e">
        <f>MATCH(J178,'[3]Pay Items'!$K$1:$K$646,0)</f>
        <v>#N/A</v>
      </c>
      <c r="L178" s="2" t="str">
        <f t="shared" ca="1" si="36"/>
        <v>F0</v>
      </c>
      <c r="M178" s="2" t="str">
        <f t="shared" ca="1" si="37"/>
        <v>C2</v>
      </c>
      <c r="N178" s="2" t="str">
        <f t="shared" ca="1" si="38"/>
        <v>C2</v>
      </c>
    </row>
    <row r="179" spans="1:14" ht="45" customHeight="1" x14ac:dyDescent="0.2">
      <c r="A179" s="75" t="s">
        <v>343</v>
      </c>
      <c r="B179" s="95" t="s">
        <v>192</v>
      </c>
      <c r="C179" s="92" t="s">
        <v>468</v>
      </c>
      <c r="D179" s="53" t="s">
        <v>264</v>
      </c>
      <c r="E179" s="93"/>
      <c r="F179" s="47"/>
      <c r="G179" s="49"/>
      <c r="H179" s="49"/>
      <c r="I179" s="4" t="str">
        <f t="shared" ca="1" si="35"/>
        <v>LOCKED</v>
      </c>
      <c r="J179" s="1" t="str">
        <f t="shared" si="39"/>
        <v>B159rlType 2 Concrete Barrier (75 mm reveal ht, Separate)SD-203A</v>
      </c>
      <c r="K179" s="290" t="e">
        <f>MATCH(J179,'[3]Pay Items'!$K$1:$K$646,0)</f>
        <v>#N/A</v>
      </c>
      <c r="L179" s="2" t="str">
        <f t="shared" ca="1" si="36"/>
        <v>F0</v>
      </c>
      <c r="M179" s="2" t="str">
        <f t="shared" ca="1" si="37"/>
        <v>C2</v>
      </c>
      <c r="N179" s="2" t="str">
        <f t="shared" ca="1" si="38"/>
        <v>C2</v>
      </c>
    </row>
    <row r="180" spans="1:14" ht="30" customHeight="1" x14ac:dyDescent="0.2">
      <c r="A180" s="260" t="s">
        <v>729</v>
      </c>
      <c r="B180" s="91" t="s">
        <v>298</v>
      </c>
      <c r="C180" s="92" t="s">
        <v>306</v>
      </c>
      <c r="D180" s="53"/>
      <c r="E180" s="93" t="s">
        <v>127</v>
      </c>
      <c r="F180" s="94">
        <v>20</v>
      </c>
      <c r="G180" s="56"/>
      <c r="H180" s="88">
        <f>ROUND(G180*F180,2)</f>
        <v>0</v>
      </c>
      <c r="I180" s="4" t="str">
        <f t="shared" ca="1" si="35"/>
        <v/>
      </c>
      <c r="J180" s="1" t="str">
        <f t="shared" si="39"/>
        <v>B159rl1Less than 3 mm</v>
      </c>
      <c r="K180" s="290" t="e">
        <f>MATCH(J180,'[3]Pay Items'!$K$1:$K$646,0)</f>
        <v>#N/A</v>
      </c>
      <c r="L180" s="2" t="str">
        <f t="shared" ca="1" si="36"/>
        <v>F0</v>
      </c>
      <c r="M180" s="2" t="str">
        <f t="shared" ca="1" si="37"/>
        <v>C2</v>
      </c>
      <c r="N180" s="2" t="str">
        <f t="shared" ca="1" si="38"/>
        <v>C2</v>
      </c>
    </row>
    <row r="181" spans="1:14" ht="30" customHeight="1" x14ac:dyDescent="0.2">
      <c r="A181" s="260" t="s">
        <v>730</v>
      </c>
      <c r="B181" s="91" t="s">
        <v>300</v>
      </c>
      <c r="C181" s="92" t="s">
        <v>307</v>
      </c>
      <c r="D181" s="53"/>
      <c r="E181" s="93" t="s">
        <v>127</v>
      </c>
      <c r="F181" s="94">
        <v>90</v>
      </c>
      <c r="G181" s="56"/>
      <c r="H181" s="88">
        <f>ROUND(G181*F181,2)</f>
        <v>0</v>
      </c>
      <c r="I181" s="4" t="str">
        <f t="shared" ca="1" si="35"/>
        <v/>
      </c>
      <c r="J181" s="1" t="str">
        <f t="shared" si="39"/>
        <v>B159rl23 m to 30 mm</v>
      </c>
      <c r="K181" s="290" t="e">
        <f>MATCH(J181,'[3]Pay Items'!$K$1:$K$646,0)</f>
        <v>#N/A</v>
      </c>
      <c r="L181" s="2" t="str">
        <f t="shared" ca="1" si="36"/>
        <v>F0</v>
      </c>
      <c r="M181" s="2" t="str">
        <f t="shared" ca="1" si="37"/>
        <v>C2</v>
      </c>
      <c r="N181" s="2" t="str">
        <f t="shared" ca="1" si="38"/>
        <v>C2</v>
      </c>
    </row>
    <row r="182" spans="1:14" ht="30" customHeight="1" x14ac:dyDescent="0.2">
      <c r="A182" s="260" t="s">
        <v>731</v>
      </c>
      <c r="B182" s="91" t="s">
        <v>302</v>
      </c>
      <c r="C182" s="92" t="s">
        <v>309</v>
      </c>
      <c r="D182" s="53" t="s">
        <v>118</v>
      </c>
      <c r="E182" s="93" t="s">
        <v>127</v>
      </c>
      <c r="F182" s="55">
        <v>265</v>
      </c>
      <c r="G182" s="56"/>
      <c r="H182" s="88">
        <f>ROUND(G182*F182,2)</f>
        <v>0</v>
      </c>
      <c r="I182" s="4" t="str">
        <f t="shared" ca="1" si="35"/>
        <v/>
      </c>
      <c r="J182" s="1" t="str">
        <f t="shared" si="39"/>
        <v>B159rl3Greater than 30 mm</v>
      </c>
      <c r="K182" s="290" t="e">
        <f>MATCH(J182,'[3]Pay Items'!$K$1:$K$646,0)</f>
        <v>#N/A</v>
      </c>
      <c r="L182" s="2" t="str">
        <f t="shared" ca="1" si="36"/>
        <v>F0</v>
      </c>
      <c r="M182" s="2" t="str">
        <f t="shared" ca="1" si="37"/>
        <v>C2</v>
      </c>
      <c r="N182" s="2" t="str">
        <f t="shared" ca="1" si="38"/>
        <v>C2</v>
      </c>
    </row>
    <row r="183" spans="1:14" ht="45" customHeight="1" x14ac:dyDescent="0.2">
      <c r="A183" s="75" t="s">
        <v>420</v>
      </c>
      <c r="B183" s="70" t="s">
        <v>193</v>
      </c>
      <c r="C183" s="52" t="s">
        <v>466</v>
      </c>
      <c r="D183" s="71" t="s">
        <v>214</v>
      </c>
      <c r="E183" s="54" t="s">
        <v>127</v>
      </c>
      <c r="F183" s="55">
        <v>25</v>
      </c>
      <c r="G183" s="56"/>
      <c r="H183" s="57">
        <f>ROUND(G183*F183,2)</f>
        <v>0</v>
      </c>
      <c r="I183" s="4" t="str">
        <f t="shared" ca="1" si="35"/>
        <v/>
      </c>
      <c r="J183" s="1" t="str">
        <f t="shared" si="39"/>
        <v>B167rlAType 2 Concrete Modified Barrier (150 mm reveal ht, Dowelled)SD-203Bm</v>
      </c>
      <c r="K183" s="290" t="e">
        <f>MATCH(J183,'[3]Pay Items'!$K$1:$K$646,0)</f>
        <v>#N/A</v>
      </c>
      <c r="L183" s="2" t="str">
        <f t="shared" ca="1" si="36"/>
        <v>F0</v>
      </c>
      <c r="M183" s="2" t="str">
        <f t="shared" ca="1" si="37"/>
        <v>C2</v>
      </c>
      <c r="N183" s="2" t="str">
        <f t="shared" ca="1" si="38"/>
        <v>C2</v>
      </c>
    </row>
    <row r="184" spans="1:14" ht="45" customHeight="1" x14ac:dyDescent="0.2">
      <c r="A184" s="75" t="s">
        <v>362</v>
      </c>
      <c r="B184" s="70" t="s">
        <v>194</v>
      </c>
      <c r="C184" s="52" t="s">
        <v>467</v>
      </c>
      <c r="D184" s="71" t="s">
        <v>310</v>
      </c>
      <c r="E184" s="54" t="s">
        <v>127</v>
      </c>
      <c r="F184" s="55">
        <v>45</v>
      </c>
      <c r="G184" s="56"/>
      <c r="H184" s="57">
        <f t="shared" ref="H184:H185" si="48">ROUND(G184*F184,2)</f>
        <v>0</v>
      </c>
      <c r="I184" s="4" t="str">
        <f t="shared" ca="1" si="35"/>
        <v/>
      </c>
      <c r="J184" s="1" t="str">
        <f t="shared" si="39"/>
        <v>B184rlAType 2 Concrete Curb Ramp (8-12 mm reveal ht, Monolithic)SD-229C,Dm</v>
      </c>
      <c r="K184" s="290" t="e">
        <f>MATCH(J184,'[3]Pay Items'!$K$1:$K$646,0)</f>
        <v>#N/A</v>
      </c>
      <c r="L184" s="2" t="str">
        <f t="shared" ca="1" si="36"/>
        <v>F0</v>
      </c>
      <c r="M184" s="2" t="str">
        <f t="shared" ca="1" si="37"/>
        <v>C2</v>
      </c>
      <c r="N184" s="2" t="str">
        <f t="shared" ca="1" si="38"/>
        <v>C2</v>
      </c>
    </row>
    <row r="185" spans="1:14" ht="45" customHeight="1" x14ac:dyDescent="0.2">
      <c r="A185" s="75" t="s">
        <v>246</v>
      </c>
      <c r="B185" s="51" t="s">
        <v>140</v>
      </c>
      <c r="C185" s="52" t="s">
        <v>110</v>
      </c>
      <c r="D185" s="71" t="s">
        <v>317</v>
      </c>
      <c r="E185" s="54" t="s">
        <v>123</v>
      </c>
      <c r="F185" s="55">
        <v>5</v>
      </c>
      <c r="G185" s="56"/>
      <c r="H185" s="57">
        <f t="shared" si="48"/>
        <v>0</v>
      </c>
      <c r="I185" s="4" t="str">
        <f t="shared" ca="1" si="35"/>
        <v/>
      </c>
      <c r="J185" s="1" t="str">
        <f t="shared" si="39"/>
        <v>B189Regrading Existing Interlocking Paving StonesCW 3330-R5m²</v>
      </c>
      <c r="K185" s="290">
        <f>MATCH(J185,'[3]Pay Items'!$K$1:$K$646,0)</f>
        <v>318</v>
      </c>
      <c r="L185" s="2" t="str">
        <f t="shared" ca="1" si="36"/>
        <v>F0</v>
      </c>
      <c r="M185" s="2" t="str">
        <f t="shared" ca="1" si="37"/>
        <v>C2</v>
      </c>
      <c r="N185" s="2" t="str">
        <f t="shared" ca="1" si="38"/>
        <v>C2</v>
      </c>
    </row>
    <row r="186" spans="1:14" ht="30" customHeight="1" x14ac:dyDescent="0.2">
      <c r="A186" s="75" t="s">
        <v>247</v>
      </c>
      <c r="B186" s="51" t="s">
        <v>179</v>
      </c>
      <c r="C186" s="52" t="s">
        <v>196</v>
      </c>
      <c r="D186" s="71" t="s">
        <v>421</v>
      </c>
      <c r="E186" s="96"/>
      <c r="F186" s="47"/>
      <c r="G186" s="49"/>
      <c r="H186" s="49"/>
      <c r="I186" s="4" t="str">
        <f t="shared" ca="1" si="35"/>
        <v>LOCKED</v>
      </c>
      <c r="J186" s="1" t="str">
        <f t="shared" si="39"/>
        <v>B190Construction of Asphaltic Concrete OverlayCW 3410-R12</v>
      </c>
      <c r="K186" s="290">
        <f>MATCH(J186,'[3]Pay Items'!$K$1:$K$646,0)</f>
        <v>319</v>
      </c>
      <c r="L186" s="2" t="str">
        <f t="shared" ca="1" si="36"/>
        <v>F0</v>
      </c>
      <c r="M186" s="2" t="str">
        <f t="shared" ca="1" si="37"/>
        <v>C2</v>
      </c>
      <c r="N186" s="2" t="str">
        <f t="shared" ca="1" si="38"/>
        <v>C2</v>
      </c>
    </row>
    <row r="187" spans="1:14" ht="30" customHeight="1" x14ac:dyDescent="0.2">
      <c r="A187" s="75" t="s">
        <v>248</v>
      </c>
      <c r="B187" s="70" t="s">
        <v>191</v>
      </c>
      <c r="C187" s="52" t="s">
        <v>197</v>
      </c>
      <c r="D187" s="71"/>
      <c r="E187" s="54"/>
      <c r="F187" s="47"/>
      <c r="G187" s="49"/>
      <c r="H187" s="49"/>
      <c r="I187" s="4" t="str">
        <f t="shared" ca="1" si="35"/>
        <v>LOCKED</v>
      </c>
      <c r="J187" s="1" t="str">
        <f t="shared" si="39"/>
        <v>B191Main Line Paving</v>
      </c>
      <c r="K187" s="290">
        <f>MATCH(J187,'[3]Pay Items'!$K$1:$K$646,0)</f>
        <v>320</v>
      </c>
      <c r="L187" s="2" t="str">
        <f t="shared" ca="1" si="36"/>
        <v>F0</v>
      </c>
      <c r="M187" s="2" t="str">
        <f t="shared" ca="1" si="37"/>
        <v>C2</v>
      </c>
      <c r="N187" s="2" t="str">
        <f t="shared" ca="1" si="38"/>
        <v>C2</v>
      </c>
    </row>
    <row r="188" spans="1:14" ht="30" customHeight="1" x14ac:dyDescent="0.2">
      <c r="A188" s="75" t="s">
        <v>249</v>
      </c>
      <c r="B188" s="87" t="s">
        <v>298</v>
      </c>
      <c r="C188" s="52" t="s">
        <v>311</v>
      </c>
      <c r="D188" s="71"/>
      <c r="E188" s="54" t="s">
        <v>125</v>
      </c>
      <c r="F188" s="55">
        <v>870</v>
      </c>
      <c r="G188" s="56"/>
      <c r="H188" s="57">
        <f>ROUND(G188*F188,2)</f>
        <v>0</v>
      </c>
      <c r="I188" s="4" t="str">
        <f t="shared" ca="1" si="35"/>
        <v/>
      </c>
      <c r="J188" s="1" t="str">
        <f t="shared" si="39"/>
        <v>B193Type IAtonne</v>
      </c>
      <c r="K188" s="290">
        <f>MATCH(J188,'[3]Pay Items'!$K$1:$K$646,0)</f>
        <v>321</v>
      </c>
      <c r="L188" s="2" t="str">
        <f t="shared" ca="1" si="36"/>
        <v>F0</v>
      </c>
      <c r="M188" s="2" t="str">
        <f t="shared" ca="1" si="37"/>
        <v>C2</v>
      </c>
      <c r="N188" s="2" t="str">
        <f t="shared" ca="1" si="38"/>
        <v>C2</v>
      </c>
    </row>
    <row r="189" spans="1:14" ht="30" customHeight="1" x14ac:dyDescent="0.2">
      <c r="A189" s="75" t="s">
        <v>250</v>
      </c>
      <c r="B189" s="70" t="s">
        <v>192</v>
      </c>
      <c r="C189" s="52" t="s">
        <v>198</v>
      </c>
      <c r="D189" s="71"/>
      <c r="E189" s="54"/>
      <c r="F189" s="47"/>
      <c r="G189" s="49"/>
      <c r="H189" s="49"/>
      <c r="I189" s="4" t="str">
        <f t="shared" ca="1" si="35"/>
        <v>LOCKED</v>
      </c>
      <c r="J189" s="1" t="str">
        <f t="shared" si="39"/>
        <v>B194Tie-ins and Approaches</v>
      </c>
      <c r="K189" s="290">
        <f>MATCH(J189,'[3]Pay Items'!$K$1:$K$646,0)</f>
        <v>323</v>
      </c>
      <c r="L189" s="2" t="str">
        <f t="shared" ca="1" si="36"/>
        <v>F0</v>
      </c>
      <c r="M189" s="2" t="str">
        <f t="shared" ca="1" si="37"/>
        <v>C2</v>
      </c>
      <c r="N189" s="2" t="str">
        <f t="shared" ca="1" si="38"/>
        <v>C2</v>
      </c>
    </row>
    <row r="190" spans="1:14" ht="30" customHeight="1" x14ac:dyDescent="0.2">
      <c r="A190" s="75" t="s">
        <v>251</v>
      </c>
      <c r="B190" s="87" t="s">
        <v>298</v>
      </c>
      <c r="C190" s="52" t="s">
        <v>311</v>
      </c>
      <c r="D190" s="71"/>
      <c r="E190" s="54" t="s">
        <v>125</v>
      </c>
      <c r="F190" s="55">
        <v>65</v>
      </c>
      <c r="G190" s="56"/>
      <c r="H190" s="57">
        <f>ROUND(G190*F190,2)</f>
        <v>0</v>
      </c>
      <c r="I190" s="4" t="str">
        <f t="shared" ca="1" si="35"/>
        <v/>
      </c>
      <c r="J190" s="1" t="str">
        <f t="shared" si="39"/>
        <v>B195Type IAtonne</v>
      </c>
      <c r="K190" s="290">
        <f>MATCH(J190,'[3]Pay Items'!$K$1:$K$646,0)</f>
        <v>324</v>
      </c>
      <c r="L190" s="2" t="str">
        <f t="shared" ca="1" si="36"/>
        <v>F0</v>
      </c>
      <c r="M190" s="2" t="str">
        <f t="shared" ca="1" si="37"/>
        <v>C2</v>
      </c>
      <c r="N190" s="2" t="str">
        <f t="shared" ca="1" si="38"/>
        <v>C2</v>
      </c>
    </row>
    <row r="191" spans="1:14" ht="30" customHeight="1" x14ac:dyDescent="0.2">
      <c r="A191" s="75"/>
      <c r="B191" s="70" t="s">
        <v>193</v>
      </c>
      <c r="C191" s="52" t="s">
        <v>469</v>
      </c>
      <c r="D191" s="71"/>
      <c r="E191" s="54" t="s">
        <v>125</v>
      </c>
      <c r="F191" s="55">
        <v>225</v>
      </c>
      <c r="G191" s="56"/>
      <c r="H191" s="57">
        <f>ROUND(G191*F191,2)</f>
        <v>0</v>
      </c>
      <c r="I191" s="4" t="str">
        <f t="shared" ca="1" si="35"/>
        <v/>
      </c>
      <c r="J191" s="1" t="str">
        <f t="shared" si="39"/>
        <v>Asphalt Pathwaytonne</v>
      </c>
      <c r="K191" s="290" t="e">
        <f>MATCH(J191,'[3]Pay Items'!$K$1:$K$646,0)</f>
        <v>#N/A</v>
      </c>
      <c r="L191" s="2" t="str">
        <f t="shared" ca="1" si="36"/>
        <v>F0</v>
      </c>
      <c r="M191" s="2" t="str">
        <f t="shared" ca="1" si="37"/>
        <v>C2</v>
      </c>
      <c r="N191" s="2" t="str">
        <f t="shared" ca="1" si="38"/>
        <v>C2</v>
      </c>
    </row>
    <row r="192" spans="1:14" ht="30" customHeight="1" x14ac:dyDescent="0.2">
      <c r="A192" s="75" t="s">
        <v>252</v>
      </c>
      <c r="B192" s="51" t="s">
        <v>177</v>
      </c>
      <c r="C192" s="52" t="s">
        <v>51</v>
      </c>
      <c r="D192" s="71" t="s">
        <v>365</v>
      </c>
      <c r="E192" s="54"/>
      <c r="F192" s="47"/>
      <c r="G192" s="49"/>
      <c r="H192" s="49"/>
      <c r="I192" s="4" t="str">
        <f t="shared" ca="1" si="35"/>
        <v>LOCKED</v>
      </c>
      <c r="J192" s="1" t="str">
        <f t="shared" si="39"/>
        <v>B200Planing of PavementCW 3450-R6</v>
      </c>
      <c r="K192" s="290">
        <f>MATCH(J192,'[3]Pay Items'!$K$1:$K$646,0)</f>
        <v>329</v>
      </c>
      <c r="L192" s="2" t="str">
        <f t="shared" ca="1" si="36"/>
        <v>F0</v>
      </c>
      <c r="M192" s="2" t="str">
        <f t="shared" ca="1" si="37"/>
        <v>C2</v>
      </c>
      <c r="N192" s="2" t="str">
        <f t="shared" ca="1" si="38"/>
        <v>C2</v>
      </c>
    </row>
    <row r="193" spans="1:14" ht="30" customHeight="1" x14ac:dyDescent="0.2">
      <c r="A193" s="75" t="s">
        <v>253</v>
      </c>
      <c r="B193" s="70" t="s">
        <v>191</v>
      </c>
      <c r="C193" s="52" t="s">
        <v>377</v>
      </c>
      <c r="D193" s="71" t="s">
        <v>118</v>
      </c>
      <c r="E193" s="54" t="s">
        <v>123</v>
      </c>
      <c r="F193" s="55">
        <v>800</v>
      </c>
      <c r="G193" s="56"/>
      <c r="H193" s="57">
        <f t="shared" ref="H193:H194" si="49">ROUND(G193*F193,2)</f>
        <v>0</v>
      </c>
      <c r="I193" s="4" t="str">
        <f t="shared" ca="1" si="35"/>
        <v/>
      </c>
      <c r="J193" s="1" t="str">
        <f t="shared" si="39"/>
        <v>B2011 - 50 mm Depth (Asphalt)m²</v>
      </c>
      <c r="K193" s="290">
        <f>MATCH(J193,'[3]Pay Items'!$K$1:$K$646,0)</f>
        <v>330</v>
      </c>
      <c r="L193" s="2" t="str">
        <f t="shared" ca="1" si="36"/>
        <v>F0</v>
      </c>
      <c r="M193" s="2" t="str">
        <f t="shared" ca="1" si="37"/>
        <v>C2</v>
      </c>
      <c r="N193" s="2" t="str">
        <f t="shared" ca="1" si="38"/>
        <v>C2</v>
      </c>
    </row>
    <row r="194" spans="1:14" ht="30" customHeight="1" x14ac:dyDescent="0.2">
      <c r="A194" s="75" t="s">
        <v>254</v>
      </c>
      <c r="B194" s="70" t="s">
        <v>192</v>
      </c>
      <c r="C194" s="52" t="s">
        <v>49</v>
      </c>
      <c r="D194" s="71" t="s">
        <v>118</v>
      </c>
      <c r="E194" s="54" t="s">
        <v>123</v>
      </c>
      <c r="F194" s="55">
        <v>2330</v>
      </c>
      <c r="G194" s="56"/>
      <c r="H194" s="57">
        <f t="shared" si="49"/>
        <v>0</v>
      </c>
      <c r="I194" s="4" t="str">
        <f t="shared" ca="1" si="35"/>
        <v/>
      </c>
      <c r="J194" s="1" t="str">
        <f t="shared" si="39"/>
        <v>B20250 - 100 mm Depth (Asphalt)m²</v>
      </c>
      <c r="K194" s="290">
        <f>MATCH(J194,'[3]Pay Items'!$K$1:$K$646,0)</f>
        <v>331</v>
      </c>
      <c r="L194" s="2" t="str">
        <f t="shared" ca="1" si="36"/>
        <v>F0</v>
      </c>
      <c r="M194" s="2" t="str">
        <f t="shared" ca="1" si="37"/>
        <v>C2</v>
      </c>
      <c r="N194" s="2" t="str">
        <f t="shared" ca="1" si="38"/>
        <v>C2</v>
      </c>
    </row>
    <row r="195" spans="1:14" ht="30" customHeight="1" x14ac:dyDescent="0.2">
      <c r="A195" s="75" t="s">
        <v>262</v>
      </c>
      <c r="B195" s="51" t="s">
        <v>236</v>
      </c>
      <c r="C195" s="52" t="s">
        <v>438</v>
      </c>
      <c r="D195" s="71" t="s">
        <v>265</v>
      </c>
      <c r="E195" s="54"/>
      <c r="F195" s="47"/>
      <c r="G195" s="49"/>
      <c r="H195" s="49"/>
      <c r="I195" s="4" t="str">
        <f t="shared" ca="1" si="35"/>
        <v>LOCKED</v>
      </c>
      <c r="J195" s="1" t="str">
        <f t="shared" si="39"/>
        <v>B206Supply and Install Pavement Repair Fabric</v>
      </c>
      <c r="K195" s="290">
        <f>MATCH(J195,'[3]Pay Items'!$K$1:$K$646,0)</f>
        <v>335</v>
      </c>
      <c r="L195" s="2" t="str">
        <f t="shared" ca="1" si="36"/>
        <v>F0</v>
      </c>
      <c r="M195" s="2" t="str">
        <f t="shared" ca="1" si="37"/>
        <v>C2</v>
      </c>
      <c r="N195" s="2" t="str">
        <f t="shared" ca="1" si="38"/>
        <v>C2</v>
      </c>
    </row>
    <row r="196" spans="1:14" ht="30" customHeight="1" x14ac:dyDescent="0.2">
      <c r="A196" s="75"/>
      <c r="B196" s="70" t="s">
        <v>191</v>
      </c>
      <c r="C196" s="52" t="s">
        <v>437</v>
      </c>
      <c r="D196" s="71"/>
      <c r="E196" s="54" t="s">
        <v>123</v>
      </c>
      <c r="F196" s="89">
        <v>900</v>
      </c>
      <c r="G196" s="56"/>
      <c r="H196" s="57">
        <f t="shared" ref="H196" si="50">ROUND(G196*F196,2)</f>
        <v>0</v>
      </c>
      <c r="I196" s="4" t="str">
        <f t="shared" ca="1" si="35"/>
        <v/>
      </c>
      <c r="J196" s="1" t="str">
        <f t="shared" si="39"/>
        <v>Type Am²</v>
      </c>
      <c r="K196" s="290" t="e">
        <f>MATCH(J196,'[3]Pay Items'!$K$1:$K$646,0)</f>
        <v>#N/A</v>
      </c>
      <c r="L196" s="2" t="str">
        <f t="shared" ca="1" si="36"/>
        <v>F0</v>
      </c>
      <c r="M196" s="2" t="str">
        <f t="shared" ca="1" si="37"/>
        <v>C2</v>
      </c>
      <c r="N196" s="2" t="str">
        <f t="shared" ca="1" si="38"/>
        <v>C2</v>
      </c>
    </row>
    <row r="197" spans="1:14" ht="30" customHeight="1" x14ac:dyDescent="0.2">
      <c r="A197" s="75" t="s">
        <v>345</v>
      </c>
      <c r="B197" s="51" t="s">
        <v>178</v>
      </c>
      <c r="C197" s="52" t="s">
        <v>354</v>
      </c>
      <c r="D197" s="71" t="s">
        <v>366</v>
      </c>
      <c r="E197" s="54" t="s">
        <v>126</v>
      </c>
      <c r="F197" s="89">
        <v>8</v>
      </c>
      <c r="G197" s="56"/>
      <c r="H197" s="57">
        <f>ROUND(G197*F197,2)</f>
        <v>0</v>
      </c>
      <c r="I197" s="4" t="str">
        <f t="shared" ca="1" si="35"/>
        <v/>
      </c>
      <c r="J197" s="1" t="str">
        <f t="shared" si="39"/>
        <v>B219Detectable Warning Surface TilesCW 3326-R3each</v>
      </c>
      <c r="K197" s="290">
        <f>MATCH(J197,'[3]Pay Items'!$K$1:$K$646,0)</f>
        <v>341</v>
      </c>
      <c r="L197" s="2" t="str">
        <f t="shared" ca="1" si="36"/>
        <v>F0</v>
      </c>
      <c r="M197" s="2" t="str">
        <f t="shared" ca="1" si="37"/>
        <v>C2</v>
      </c>
      <c r="N197" s="2" t="str">
        <f t="shared" ca="1" si="38"/>
        <v>C2</v>
      </c>
    </row>
    <row r="198" spans="1:14" ht="30" customHeight="1" x14ac:dyDescent="0.2">
      <c r="A198" s="35"/>
      <c r="B198" s="97"/>
      <c r="C198" s="73" t="s">
        <v>471</v>
      </c>
      <c r="D198" s="47"/>
      <c r="E198" s="48"/>
      <c r="F198" s="47"/>
      <c r="G198" s="49"/>
      <c r="H198" s="49"/>
      <c r="I198" s="4" t="str">
        <f t="shared" ref="I198:I261" ca="1" si="51">IF(CELL("protect",$G198)=1, "LOCKED", "")</f>
        <v>LOCKED</v>
      </c>
      <c r="J198" s="1" t="str">
        <f t="shared" si="39"/>
        <v>ROADWORKS - NEW CONSTRUCTION</v>
      </c>
      <c r="K198" s="290" t="e">
        <f>MATCH(J198,'[3]Pay Items'!$K$1:$K$646,0)</f>
        <v>#N/A</v>
      </c>
      <c r="L198" s="2" t="str">
        <f t="shared" ref="L198:L261" ca="1" si="52">CELL("format",$F198)</f>
        <v>F0</v>
      </c>
      <c r="M198" s="2" t="str">
        <f t="shared" ref="M198:M261" ca="1" si="53">CELL("format",$G198)</f>
        <v>C2</v>
      </c>
      <c r="N198" s="2" t="str">
        <f t="shared" ref="N198:N261" ca="1" si="54">CELL("format",$H198)</f>
        <v>C2</v>
      </c>
    </row>
    <row r="199" spans="1:14" ht="45" customHeight="1" x14ac:dyDescent="0.2">
      <c r="A199" s="50" t="s">
        <v>141</v>
      </c>
      <c r="B199" s="51" t="s">
        <v>242</v>
      </c>
      <c r="C199" s="52" t="s">
        <v>243</v>
      </c>
      <c r="D199" s="71" t="s">
        <v>499</v>
      </c>
      <c r="E199" s="54"/>
      <c r="F199" s="47"/>
      <c r="G199" s="49"/>
      <c r="H199" s="49"/>
      <c r="I199" s="4" t="str">
        <f t="shared" ca="1" si="51"/>
        <v>LOCKED</v>
      </c>
      <c r="J199" s="1" t="str">
        <f t="shared" ref="J199:J262" si="55">CLEAN(CONCATENATE(TRIM($A199),TRIM($C199),IF(LEFT($D199)&lt;&gt;"E",TRIM($D199),),TRIM($E199)))</f>
        <v>C001Concrete Pavements, Median Slabs, Bull-noses, and Safety MediansCW 3310-R17, E17</v>
      </c>
      <c r="K199" s="290" t="e">
        <f>MATCH(J199,'[3]Pay Items'!$K$1:$K$646,0)</f>
        <v>#N/A</v>
      </c>
      <c r="L199" s="2" t="str">
        <f t="shared" ca="1" si="52"/>
        <v>F0</v>
      </c>
      <c r="M199" s="2" t="str">
        <f t="shared" ca="1" si="53"/>
        <v>C2</v>
      </c>
      <c r="N199" s="2" t="str">
        <f t="shared" ca="1" si="54"/>
        <v>C2</v>
      </c>
    </row>
    <row r="200" spans="1:14" ht="45" customHeight="1" x14ac:dyDescent="0.2">
      <c r="A200" s="50" t="s">
        <v>142</v>
      </c>
      <c r="B200" s="70" t="s">
        <v>191</v>
      </c>
      <c r="C200" s="52" t="s">
        <v>500</v>
      </c>
      <c r="D200" s="71" t="s">
        <v>118</v>
      </c>
      <c r="E200" s="54" t="s">
        <v>123</v>
      </c>
      <c r="F200" s="89">
        <v>270</v>
      </c>
      <c r="G200" s="56"/>
      <c r="H200" s="57">
        <f t="shared" ref="H200:H202" si="56">ROUND(G200*F200,2)</f>
        <v>0</v>
      </c>
      <c r="I200" s="4" t="str">
        <f t="shared" ca="1" si="51"/>
        <v/>
      </c>
      <c r="J200" s="1" t="str">
        <f t="shared" si="55"/>
        <v>C011Construction of 150 mm Type 1 Concrete Pavement (Reinforced)m²</v>
      </c>
      <c r="K200" s="290" t="e">
        <f>MATCH(J200,'[3]Pay Items'!$K$1:$K$646,0)</f>
        <v>#N/A</v>
      </c>
      <c r="L200" s="2" t="str">
        <f t="shared" ca="1" si="52"/>
        <v>F0</v>
      </c>
      <c r="M200" s="2" t="str">
        <f t="shared" ca="1" si="53"/>
        <v>C2</v>
      </c>
      <c r="N200" s="2" t="str">
        <f t="shared" ca="1" si="54"/>
        <v>C2</v>
      </c>
    </row>
    <row r="201" spans="1:14" ht="45" customHeight="1" x14ac:dyDescent="0.2">
      <c r="A201" s="109" t="s">
        <v>143</v>
      </c>
      <c r="B201" s="70" t="s">
        <v>192</v>
      </c>
      <c r="C201" s="52" t="s">
        <v>501</v>
      </c>
      <c r="D201" s="71" t="s">
        <v>187</v>
      </c>
      <c r="E201" s="54" t="s">
        <v>123</v>
      </c>
      <c r="F201" s="89">
        <v>10</v>
      </c>
      <c r="G201" s="56"/>
      <c r="H201" s="57">
        <f t="shared" si="56"/>
        <v>0</v>
      </c>
      <c r="I201" s="4" t="str">
        <f t="shared" ca="1" si="51"/>
        <v/>
      </c>
      <c r="J201" s="1" t="str">
        <f t="shared" si="55"/>
        <v>C015Construction of Monolithic Type 2 Concrete Median SlabsSD-226Am²</v>
      </c>
      <c r="K201" s="290" t="e">
        <f>MATCH(J201,'[3]Pay Items'!$K$1:$K$646,0)</f>
        <v>#N/A</v>
      </c>
      <c r="L201" s="2" t="str">
        <f t="shared" ca="1" si="52"/>
        <v>F0</v>
      </c>
      <c r="M201" s="2" t="str">
        <f t="shared" ca="1" si="53"/>
        <v>C2</v>
      </c>
      <c r="N201" s="2" t="str">
        <f t="shared" ca="1" si="54"/>
        <v>C2</v>
      </c>
    </row>
    <row r="202" spans="1:14" s="85" customFormat="1" ht="45" customHeight="1" x14ac:dyDescent="0.2">
      <c r="A202" s="121" t="s">
        <v>210</v>
      </c>
      <c r="B202" s="78" t="s">
        <v>193</v>
      </c>
      <c r="C202" s="79" t="s">
        <v>502</v>
      </c>
      <c r="D202" s="80" t="s">
        <v>276</v>
      </c>
      <c r="E202" s="81" t="s">
        <v>123</v>
      </c>
      <c r="F202" s="101">
        <v>1</v>
      </c>
      <c r="G202" s="83"/>
      <c r="H202" s="84">
        <f t="shared" si="56"/>
        <v>0</v>
      </c>
      <c r="I202" s="4" t="str">
        <f t="shared" ca="1" si="51"/>
        <v/>
      </c>
      <c r="J202" s="1" t="str">
        <f t="shared" si="55"/>
        <v>C018Construction of Monolithic Type 2 Concrete Bull-nosesSD-227Cm²</v>
      </c>
      <c r="K202" s="290" t="e">
        <f>MATCH(J202,'[3]Pay Items'!$K$1:$K$646,0)</f>
        <v>#N/A</v>
      </c>
      <c r="L202" s="2" t="str">
        <f t="shared" ca="1" si="52"/>
        <v>F0</v>
      </c>
      <c r="M202" s="2" t="str">
        <f t="shared" ca="1" si="53"/>
        <v>C2</v>
      </c>
      <c r="N202" s="2" t="str">
        <f t="shared" ca="1" si="54"/>
        <v>C2</v>
      </c>
    </row>
    <row r="203" spans="1:14" ht="30" customHeight="1" x14ac:dyDescent="0.2">
      <c r="A203" s="50" t="s">
        <v>211</v>
      </c>
      <c r="B203" s="51" t="s">
        <v>285</v>
      </c>
      <c r="C203" s="52" t="s">
        <v>72</v>
      </c>
      <c r="D203" s="71" t="s">
        <v>499</v>
      </c>
      <c r="E203" s="54"/>
      <c r="F203" s="47"/>
      <c r="G203" s="49"/>
      <c r="H203" s="49"/>
      <c r="I203" s="4" t="str">
        <f t="shared" ca="1" si="51"/>
        <v>LOCKED</v>
      </c>
      <c r="J203" s="1" t="str">
        <f t="shared" si="55"/>
        <v>C019Concrete Pavements for Early OpeningCW 3310-R17, E17</v>
      </c>
      <c r="K203" s="290" t="e">
        <f>MATCH(J203,'[3]Pay Items'!$K$1:$K$646,0)</f>
        <v>#N/A</v>
      </c>
      <c r="L203" s="2" t="str">
        <f t="shared" ca="1" si="52"/>
        <v>F0</v>
      </c>
      <c r="M203" s="2" t="str">
        <f t="shared" ca="1" si="53"/>
        <v>C2</v>
      </c>
      <c r="N203" s="2" t="str">
        <f t="shared" ca="1" si="54"/>
        <v>C2</v>
      </c>
    </row>
    <row r="204" spans="1:14" ht="54.95" customHeight="1" x14ac:dyDescent="0.2">
      <c r="A204" s="50" t="s">
        <v>422</v>
      </c>
      <c r="B204" s="70" t="s">
        <v>191</v>
      </c>
      <c r="C204" s="52" t="s">
        <v>436</v>
      </c>
      <c r="D204" s="71"/>
      <c r="E204" s="54" t="s">
        <v>123</v>
      </c>
      <c r="F204" s="89">
        <v>270</v>
      </c>
      <c r="G204" s="56"/>
      <c r="H204" s="57">
        <f t="shared" ref="H204" si="57">ROUND(G204*F204,2)</f>
        <v>0</v>
      </c>
      <c r="I204" s="4" t="str">
        <f t="shared" ca="1" si="51"/>
        <v/>
      </c>
      <c r="J204" s="1" t="str">
        <f t="shared" si="55"/>
        <v>C029-72Construction of 150 mm Type 4 Concrete Pavement for Early Opening 72 Hour (Reinforced)m²</v>
      </c>
      <c r="K204" s="290">
        <f>MATCH(J204,'[3]Pay Items'!$K$1:$K$646,0)</f>
        <v>380</v>
      </c>
      <c r="L204" s="2" t="str">
        <f t="shared" ca="1" si="52"/>
        <v>F0</v>
      </c>
      <c r="M204" s="2" t="str">
        <f t="shared" ca="1" si="53"/>
        <v>C2</v>
      </c>
      <c r="N204" s="2" t="str">
        <f t="shared" ca="1" si="54"/>
        <v>C2</v>
      </c>
    </row>
    <row r="205" spans="1:14" ht="30" customHeight="1" x14ac:dyDescent="0.2">
      <c r="A205" s="35"/>
      <c r="B205" s="97"/>
      <c r="C205" s="73" t="s">
        <v>135</v>
      </c>
      <c r="D205" s="47"/>
      <c r="E205" s="98"/>
      <c r="F205" s="48"/>
      <c r="G205" s="35"/>
      <c r="H205" s="49"/>
      <c r="I205" s="4" t="str">
        <f t="shared" ca="1" si="51"/>
        <v>LOCKED</v>
      </c>
      <c r="J205" s="1" t="str">
        <f t="shared" si="55"/>
        <v>JOINT AND CRACK SEALING</v>
      </c>
      <c r="K205" s="290">
        <f>MATCH(J205,'[3]Pay Items'!$K$1:$K$646,0)</f>
        <v>436</v>
      </c>
      <c r="L205" s="2" t="str">
        <f t="shared" ca="1" si="52"/>
        <v>G</v>
      </c>
      <c r="M205" s="2" t="str">
        <f t="shared" ca="1" si="53"/>
        <v>C2</v>
      </c>
      <c r="N205" s="2" t="str">
        <f t="shared" ca="1" si="54"/>
        <v>C2</v>
      </c>
    </row>
    <row r="206" spans="1:14" ht="30" customHeight="1" x14ac:dyDescent="0.2">
      <c r="A206" s="50" t="s">
        <v>260</v>
      </c>
      <c r="B206" s="51" t="s">
        <v>346</v>
      </c>
      <c r="C206" s="52" t="s">
        <v>50</v>
      </c>
      <c r="D206" s="71" t="s">
        <v>319</v>
      </c>
      <c r="E206" s="54" t="s">
        <v>127</v>
      </c>
      <c r="F206" s="89">
        <v>1680</v>
      </c>
      <c r="G206" s="56"/>
      <c r="H206" s="57">
        <f>ROUND(G206*F206,2)</f>
        <v>0</v>
      </c>
      <c r="I206" s="4" t="str">
        <f t="shared" ca="1" si="51"/>
        <v/>
      </c>
      <c r="J206" s="1" t="str">
        <f t="shared" si="55"/>
        <v>D006Reflective Crack MaintenanceCW 3250-R7m</v>
      </c>
      <c r="K206" s="290">
        <f>MATCH(J206,'[3]Pay Items'!$K$1:$K$646,0)</f>
        <v>442</v>
      </c>
      <c r="L206" s="2" t="str">
        <f t="shared" ca="1" si="52"/>
        <v>F0</v>
      </c>
      <c r="M206" s="2" t="str">
        <f t="shared" ca="1" si="53"/>
        <v>C2</v>
      </c>
      <c r="N206" s="2" t="str">
        <f t="shared" ca="1" si="54"/>
        <v>C2</v>
      </c>
    </row>
    <row r="207" spans="1:14" ht="45" customHeight="1" x14ac:dyDescent="0.2">
      <c r="A207" s="35"/>
      <c r="B207" s="97"/>
      <c r="C207" s="73" t="s">
        <v>136</v>
      </c>
      <c r="D207" s="47"/>
      <c r="E207" s="98"/>
      <c r="F207" s="47"/>
      <c r="G207" s="49"/>
      <c r="H207" s="49"/>
      <c r="I207" s="4" t="str">
        <f t="shared" ca="1" si="51"/>
        <v>LOCKED</v>
      </c>
      <c r="J207" s="1" t="str">
        <f t="shared" si="55"/>
        <v>ASSOCIATED DRAINAGE AND UNDERGROUND WORKS</v>
      </c>
      <c r="K207" s="290">
        <f>MATCH(J207,'[3]Pay Items'!$K$1:$K$646,0)</f>
        <v>444</v>
      </c>
      <c r="L207" s="2" t="str">
        <f t="shared" ca="1" si="52"/>
        <v>F0</v>
      </c>
      <c r="M207" s="2" t="str">
        <f t="shared" ca="1" si="53"/>
        <v>C2</v>
      </c>
      <c r="N207" s="2" t="str">
        <f t="shared" ca="1" si="54"/>
        <v>C2</v>
      </c>
    </row>
    <row r="208" spans="1:14" ht="30" customHeight="1" x14ac:dyDescent="0.2">
      <c r="A208" s="50" t="s">
        <v>147</v>
      </c>
      <c r="B208" s="51" t="s">
        <v>503</v>
      </c>
      <c r="C208" s="52" t="s">
        <v>221</v>
      </c>
      <c r="D208" s="71" t="s">
        <v>5</v>
      </c>
      <c r="E208" s="54"/>
      <c r="F208" s="47"/>
      <c r="G208" s="49"/>
      <c r="H208" s="49"/>
      <c r="I208" s="4" t="str">
        <f t="shared" ca="1" si="51"/>
        <v>LOCKED</v>
      </c>
      <c r="J208" s="1" t="str">
        <f t="shared" si="55"/>
        <v>E008Sewer ServiceCW 2130-R12</v>
      </c>
      <c r="K208" s="290">
        <f>MATCH(J208,'[3]Pay Items'!$K$1:$K$646,0)</f>
        <v>457</v>
      </c>
      <c r="L208" s="2" t="str">
        <f t="shared" ca="1" si="52"/>
        <v>F0</v>
      </c>
      <c r="M208" s="2" t="str">
        <f t="shared" ca="1" si="53"/>
        <v>C2</v>
      </c>
      <c r="N208" s="2" t="str">
        <f t="shared" ca="1" si="54"/>
        <v>C2</v>
      </c>
    </row>
    <row r="209" spans="1:14" ht="30" customHeight="1" x14ac:dyDescent="0.2">
      <c r="A209" s="50" t="s">
        <v>25</v>
      </c>
      <c r="B209" s="70" t="s">
        <v>191</v>
      </c>
      <c r="C209" s="52" t="s">
        <v>475</v>
      </c>
      <c r="D209" s="71"/>
      <c r="E209" s="54"/>
      <c r="F209" s="47"/>
      <c r="G209" s="49"/>
      <c r="H209" s="49"/>
      <c r="I209" s="4" t="str">
        <f t="shared" ca="1" si="51"/>
        <v>LOCKED</v>
      </c>
      <c r="J209" s="1" t="str">
        <f t="shared" si="55"/>
        <v>E009250 mm, PVC</v>
      </c>
      <c r="K209" s="290" t="e">
        <f>MATCH(J209,'[3]Pay Items'!$K$1:$K$646,0)</f>
        <v>#N/A</v>
      </c>
      <c r="L209" s="2" t="str">
        <f t="shared" ca="1" si="52"/>
        <v>F0</v>
      </c>
      <c r="M209" s="2" t="str">
        <f t="shared" ca="1" si="53"/>
        <v>C2</v>
      </c>
      <c r="N209" s="2" t="str">
        <f t="shared" ca="1" si="54"/>
        <v>C2</v>
      </c>
    </row>
    <row r="210" spans="1:14" ht="45" customHeight="1" x14ac:dyDescent="0.2">
      <c r="A210" s="50" t="s">
        <v>27</v>
      </c>
      <c r="B210" s="87" t="s">
        <v>298</v>
      </c>
      <c r="C210" s="52" t="s">
        <v>476</v>
      </c>
      <c r="D210" s="71"/>
      <c r="E210" s="54" t="s">
        <v>127</v>
      </c>
      <c r="F210" s="89">
        <v>2</v>
      </c>
      <c r="G210" s="56"/>
      <c r="H210" s="57">
        <f>ROUND(G210*F210,2)</f>
        <v>0</v>
      </c>
      <c r="I210" s="4" t="str">
        <f t="shared" ca="1" si="51"/>
        <v/>
      </c>
      <c r="J210" s="1" t="str">
        <f t="shared" si="55"/>
        <v>E011Trenchless Installation, Class B Type Sand Bedding, Class 3 Backfillm</v>
      </c>
      <c r="K210" s="290" t="e">
        <f>MATCH(J210,'[3]Pay Items'!$K$1:$K$646,0)</f>
        <v>#N/A</v>
      </c>
      <c r="L210" s="2" t="str">
        <f t="shared" ca="1" si="52"/>
        <v>F0</v>
      </c>
      <c r="M210" s="2" t="str">
        <f t="shared" ca="1" si="53"/>
        <v>C2</v>
      </c>
      <c r="N210" s="2" t="str">
        <f t="shared" ca="1" si="54"/>
        <v>C2</v>
      </c>
    </row>
    <row r="211" spans="1:14" ht="30" customHeight="1" x14ac:dyDescent="0.2">
      <c r="A211" s="50" t="s">
        <v>34</v>
      </c>
      <c r="B211" s="51" t="s">
        <v>504</v>
      </c>
      <c r="C211" s="102" t="s">
        <v>394</v>
      </c>
      <c r="D211" s="103" t="s">
        <v>395</v>
      </c>
      <c r="E211" s="54"/>
      <c r="F211" s="47"/>
      <c r="G211" s="49"/>
      <c r="H211" s="49"/>
      <c r="I211" s="4" t="str">
        <f t="shared" ca="1" si="51"/>
        <v>LOCKED</v>
      </c>
      <c r="J211" s="1" t="str">
        <f t="shared" si="55"/>
        <v>E023Frames &amp; CoversCW 3210-R8</v>
      </c>
      <c r="K211" s="290">
        <f>MATCH(J211,'[3]Pay Items'!$K$1:$K$646,0)</f>
        <v>511</v>
      </c>
      <c r="L211" s="2" t="str">
        <f t="shared" ca="1" si="52"/>
        <v>F0</v>
      </c>
      <c r="M211" s="2" t="str">
        <f t="shared" ca="1" si="53"/>
        <v>C2</v>
      </c>
      <c r="N211" s="2" t="str">
        <f t="shared" ca="1" si="54"/>
        <v>C2</v>
      </c>
    </row>
    <row r="212" spans="1:14" ht="45" customHeight="1" x14ac:dyDescent="0.2">
      <c r="A212" s="50" t="s">
        <v>35</v>
      </c>
      <c r="B212" s="70" t="s">
        <v>191</v>
      </c>
      <c r="C212" s="104" t="s">
        <v>423</v>
      </c>
      <c r="D212" s="71"/>
      <c r="E212" s="54" t="s">
        <v>126</v>
      </c>
      <c r="F212" s="89">
        <v>7</v>
      </c>
      <c r="G212" s="56"/>
      <c r="H212" s="57">
        <f t="shared" ref="H212:H215" si="58">ROUND(G212*F212,2)</f>
        <v>0</v>
      </c>
      <c r="I212" s="4" t="str">
        <f t="shared" ca="1" si="51"/>
        <v/>
      </c>
      <c r="J212" s="1" t="str">
        <f t="shared" si="55"/>
        <v>E024AP-006 - Standard Frame for Manhole and Catch Basineach</v>
      </c>
      <c r="K212" s="290">
        <f>MATCH(J212,'[3]Pay Items'!$K$1:$K$646,0)</f>
        <v>512</v>
      </c>
      <c r="L212" s="2" t="str">
        <f t="shared" ca="1" si="52"/>
        <v>F0</v>
      </c>
      <c r="M212" s="2" t="str">
        <f t="shared" ca="1" si="53"/>
        <v>C2</v>
      </c>
      <c r="N212" s="2" t="str">
        <f t="shared" ca="1" si="54"/>
        <v>C2</v>
      </c>
    </row>
    <row r="213" spans="1:14" ht="45" customHeight="1" x14ac:dyDescent="0.2">
      <c r="A213" s="50" t="s">
        <v>36</v>
      </c>
      <c r="B213" s="70" t="s">
        <v>192</v>
      </c>
      <c r="C213" s="104" t="s">
        <v>424</v>
      </c>
      <c r="D213" s="71"/>
      <c r="E213" s="54" t="s">
        <v>126</v>
      </c>
      <c r="F213" s="89">
        <v>7</v>
      </c>
      <c r="G213" s="56"/>
      <c r="H213" s="57">
        <f t="shared" si="58"/>
        <v>0</v>
      </c>
      <c r="I213" s="4" t="str">
        <f t="shared" ca="1" si="51"/>
        <v/>
      </c>
      <c r="J213" s="1" t="str">
        <f t="shared" si="55"/>
        <v>E025AP-007 - Standard Solid Cover for Standard Frameeach</v>
      </c>
      <c r="K213" s="290">
        <f>MATCH(J213,'[3]Pay Items'!$K$1:$K$646,0)</f>
        <v>513</v>
      </c>
      <c r="L213" s="2" t="str">
        <f t="shared" ca="1" si="52"/>
        <v>F0</v>
      </c>
      <c r="M213" s="2" t="str">
        <f t="shared" ca="1" si="53"/>
        <v>C2</v>
      </c>
      <c r="N213" s="2" t="str">
        <f t="shared" ca="1" si="54"/>
        <v>C2</v>
      </c>
    </row>
    <row r="214" spans="1:14" ht="30" customHeight="1" x14ac:dyDescent="0.2">
      <c r="A214" s="50" t="s">
        <v>37</v>
      </c>
      <c r="B214" s="70" t="s">
        <v>193</v>
      </c>
      <c r="C214" s="104" t="s">
        <v>425</v>
      </c>
      <c r="D214" s="71"/>
      <c r="E214" s="54" t="s">
        <v>126</v>
      </c>
      <c r="F214" s="89">
        <v>8</v>
      </c>
      <c r="G214" s="56"/>
      <c r="H214" s="57">
        <f t="shared" si="58"/>
        <v>0</v>
      </c>
      <c r="I214" s="4" t="str">
        <f t="shared" ca="1" si="51"/>
        <v/>
      </c>
      <c r="J214" s="1" t="str">
        <f t="shared" si="55"/>
        <v>E028AP-011 - Barrier Curb and Gutter Frameeach</v>
      </c>
      <c r="K214" s="290">
        <f>MATCH(J214,'[3]Pay Items'!$K$1:$K$646,0)</f>
        <v>516</v>
      </c>
      <c r="L214" s="2" t="str">
        <f t="shared" ca="1" si="52"/>
        <v>F0</v>
      </c>
      <c r="M214" s="2" t="str">
        <f t="shared" ca="1" si="53"/>
        <v>C2</v>
      </c>
      <c r="N214" s="2" t="str">
        <f t="shared" ca="1" si="54"/>
        <v>C2</v>
      </c>
    </row>
    <row r="215" spans="1:14" ht="30" customHeight="1" x14ac:dyDescent="0.2">
      <c r="A215" s="50" t="s">
        <v>38</v>
      </c>
      <c r="B215" s="70" t="s">
        <v>194</v>
      </c>
      <c r="C215" s="104" t="s">
        <v>426</v>
      </c>
      <c r="D215" s="71"/>
      <c r="E215" s="54" t="s">
        <v>126</v>
      </c>
      <c r="F215" s="89">
        <v>8</v>
      </c>
      <c r="G215" s="56"/>
      <c r="H215" s="57">
        <f t="shared" si="58"/>
        <v>0</v>
      </c>
      <c r="I215" s="4" t="str">
        <f t="shared" ca="1" si="51"/>
        <v/>
      </c>
      <c r="J215" s="1" t="str">
        <f t="shared" si="55"/>
        <v>E029AP-012 - Barrier Curb and Gutter Covereach</v>
      </c>
      <c r="K215" s="290">
        <f>MATCH(J215,'[3]Pay Items'!$K$1:$K$646,0)</f>
        <v>517</v>
      </c>
      <c r="L215" s="2" t="str">
        <f t="shared" ca="1" si="52"/>
        <v>F0</v>
      </c>
      <c r="M215" s="2" t="str">
        <f t="shared" ca="1" si="53"/>
        <v>C2</v>
      </c>
      <c r="N215" s="2" t="str">
        <f t="shared" ca="1" si="54"/>
        <v>C2</v>
      </c>
    </row>
    <row r="216" spans="1:14" ht="45" customHeight="1" x14ac:dyDescent="0.2">
      <c r="A216" s="50" t="s">
        <v>45</v>
      </c>
      <c r="B216" s="51" t="s">
        <v>505</v>
      </c>
      <c r="C216" s="105" t="s">
        <v>313</v>
      </c>
      <c r="D216" s="71" t="s">
        <v>5</v>
      </c>
      <c r="E216" s="54"/>
      <c r="F216" s="47"/>
      <c r="G216" s="49"/>
      <c r="H216" s="49"/>
      <c r="I216" s="4" t="str">
        <f t="shared" ca="1" si="51"/>
        <v>LOCKED</v>
      </c>
      <c r="J216" s="1" t="str">
        <f t="shared" si="55"/>
        <v>E042Connecting New Sewer Service to Existing Sewer ServiceCW 2130-R12</v>
      </c>
      <c r="K216" s="290">
        <f>MATCH(J216,'[3]Pay Items'!$K$1:$K$646,0)</f>
        <v>548</v>
      </c>
      <c r="L216" s="2" t="str">
        <f t="shared" ca="1" si="52"/>
        <v>F0</v>
      </c>
      <c r="M216" s="2" t="str">
        <f t="shared" ca="1" si="53"/>
        <v>C2</v>
      </c>
      <c r="N216" s="2" t="str">
        <f t="shared" ca="1" si="54"/>
        <v>C2</v>
      </c>
    </row>
    <row r="217" spans="1:14" ht="30" customHeight="1" x14ac:dyDescent="0.2">
      <c r="A217" s="50" t="s">
        <v>46</v>
      </c>
      <c r="B217" s="70" t="s">
        <v>191</v>
      </c>
      <c r="C217" s="105" t="s">
        <v>378</v>
      </c>
      <c r="D217" s="71"/>
      <c r="E217" s="54" t="s">
        <v>126</v>
      </c>
      <c r="F217" s="89">
        <v>1</v>
      </c>
      <c r="G217" s="56"/>
      <c r="H217" s="57">
        <f t="shared" ref="H217:H219" si="59">ROUND(G217*F217,2)</f>
        <v>0</v>
      </c>
      <c r="I217" s="4" t="str">
        <f t="shared" ca="1" si="51"/>
        <v/>
      </c>
      <c r="J217" s="1" t="str">
        <f t="shared" si="55"/>
        <v>E043250 mmeach</v>
      </c>
      <c r="K217" s="290" t="e">
        <f>MATCH(J217,'[3]Pay Items'!$K$1:$K$646,0)</f>
        <v>#N/A</v>
      </c>
      <c r="L217" s="2" t="str">
        <f t="shared" ca="1" si="52"/>
        <v>F0</v>
      </c>
      <c r="M217" s="2" t="str">
        <f t="shared" ca="1" si="53"/>
        <v>C2</v>
      </c>
      <c r="N217" s="2" t="str">
        <f t="shared" ca="1" si="54"/>
        <v>C2</v>
      </c>
    </row>
    <row r="218" spans="1:14" s="106" customFormat="1" ht="30" customHeight="1" x14ac:dyDescent="0.2">
      <c r="A218" s="50" t="s">
        <v>230</v>
      </c>
      <c r="B218" s="51" t="s">
        <v>506</v>
      </c>
      <c r="C218" s="52" t="s">
        <v>296</v>
      </c>
      <c r="D218" s="71" t="s">
        <v>5</v>
      </c>
      <c r="E218" s="54" t="s">
        <v>126</v>
      </c>
      <c r="F218" s="89">
        <v>1</v>
      </c>
      <c r="G218" s="56"/>
      <c r="H218" s="57">
        <f t="shared" si="59"/>
        <v>0</v>
      </c>
      <c r="I218" s="4" t="str">
        <f t="shared" ca="1" si="51"/>
        <v/>
      </c>
      <c r="J218" s="1" t="str">
        <f t="shared" si="55"/>
        <v>E048Relocation of Existing Catch BasinsCW 2130-R12each</v>
      </c>
      <c r="K218" s="290">
        <f>MATCH(J218,'[3]Pay Items'!$K$1:$K$646,0)</f>
        <v>554</v>
      </c>
      <c r="L218" s="2" t="str">
        <f t="shared" ca="1" si="52"/>
        <v>F0</v>
      </c>
      <c r="M218" s="2" t="str">
        <f t="shared" ca="1" si="53"/>
        <v>C2</v>
      </c>
      <c r="N218" s="2" t="str">
        <f t="shared" ca="1" si="54"/>
        <v>C2</v>
      </c>
    </row>
    <row r="219" spans="1:14" ht="30" customHeight="1" x14ac:dyDescent="0.2">
      <c r="A219" s="50" t="s">
        <v>0</v>
      </c>
      <c r="B219" s="51" t="s">
        <v>507</v>
      </c>
      <c r="C219" s="52" t="s">
        <v>1</v>
      </c>
      <c r="D219" s="71" t="s">
        <v>398</v>
      </c>
      <c r="E219" s="54" t="s">
        <v>126</v>
      </c>
      <c r="F219" s="89">
        <v>10</v>
      </c>
      <c r="G219" s="56"/>
      <c r="H219" s="57">
        <f t="shared" si="59"/>
        <v>0</v>
      </c>
      <c r="I219" s="4" t="str">
        <f t="shared" ca="1" si="51"/>
        <v/>
      </c>
      <c r="J219" s="1" t="str">
        <f t="shared" si="55"/>
        <v>E050ACatch Basin CleaningCW 2140-R4each</v>
      </c>
      <c r="K219" s="290">
        <f>MATCH(J219,'[3]Pay Items'!$K$1:$K$646,0)</f>
        <v>557</v>
      </c>
      <c r="L219" s="2" t="str">
        <f t="shared" ca="1" si="52"/>
        <v>F0</v>
      </c>
      <c r="M219" s="2" t="str">
        <f t="shared" ca="1" si="53"/>
        <v>C2</v>
      </c>
      <c r="N219" s="2" t="str">
        <f t="shared" ca="1" si="54"/>
        <v>C2</v>
      </c>
    </row>
    <row r="220" spans="1:14" ht="30" customHeight="1" x14ac:dyDescent="0.2">
      <c r="A220" s="35"/>
      <c r="B220" s="36"/>
      <c r="C220" s="73" t="s">
        <v>137</v>
      </c>
      <c r="D220" s="47"/>
      <c r="E220" s="98"/>
      <c r="F220" s="48"/>
      <c r="G220" s="35"/>
      <c r="H220" s="49"/>
      <c r="I220" s="4" t="str">
        <f t="shared" ca="1" si="51"/>
        <v>LOCKED</v>
      </c>
      <c r="J220" s="1" t="str">
        <f t="shared" si="55"/>
        <v>ADJUSTMENTS</v>
      </c>
      <c r="K220" s="290">
        <f>MATCH(J220,'[3]Pay Items'!$K$1:$K$646,0)</f>
        <v>589</v>
      </c>
      <c r="L220" s="2" t="str">
        <f t="shared" ca="1" si="52"/>
        <v>G</v>
      </c>
      <c r="M220" s="2" t="str">
        <f t="shared" ca="1" si="53"/>
        <v>C2</v>
      </c>
      <c r="N220" s="2" t="str">
        <f t="shared" ca="1" si="54"/>
        <v>C2</v>
      </c>
    </row>
    <row r="221" spans="1:14" ht="45" customHeight="1" x14ac:dyDescent="0.2">
      <c r="A221" s="50" t="s">
        <v>148</v>
      </c>
      <c r="B221" s="51" t="s">
        <v>508</v>
      </c>
      <c r="C221" s="104" t="s">
        <v>396</v>
      </c>
      <c r="D221" s="103" t="s">
        <v>395</v>
      </c>
      <c r="E221" s="54" t="s">
        <v>126</v>
      </c>
      <c r="F221" s="89">
        <v>15</v>
      </c>
      <c r="G221" s="67"/>
      <c r="H221" s="57">
        <f>ROUND(G221*F221,2)</f>
        <v>0</v>
      </c>
      <c r="I221" s="4" t="str">
        <f t="shared" ca="1" si="51"/>
        <v/>
      </c>
      <c r="J221" s="1" t="str">
        <f t="shared" si="55"/>
        <v>F001Adjustment of Manholes/Catch Basins FramesCW 3210-R8each</v>
      </c>
      <c r="K221" s="290">
        <f>MATCH(J221,'[3]Pay Items'!$K$1:$K$646,0)</f>
        <v>590</v>
      </c>
      <c r="L221" s="2" t="str">
        <f t="shared" ca="1" si="52"/>
        <v>F0</v>
      </c>
      <c r="M221" s="2" t="str">
        <f t="shared" ca="1" si="53"/>
        <v>C2</v>
      </c>
      <c r="N221" s="2" t="str">
        <f t="shared" ca="1" si="54"/>
        <v>C2</v>
      </c>
    </row>
    <row r="222" spans="1:14" ht="30" customHeight="1" x14ac:dyDescent="0.2">
      <c r="A222" s="50" t="s">
        <v>149</v>
      </c>
      <c r="B222" s="51" t="s">
        <v>509</v>
      </c>
      <c r="C222" s="52" t="s">
        <v>291</v>
      </c>
      <c r="D222" s="71" t="s">
        <v>5</v>
      </c>
      <c r="E222" s="54"/>
      <c r="F222" s="47"/>
      <c r="G222" s="49"/>
      <c r="H222" s="49"/>
      <c r="I222" s="4" t="str">
        <f t="shared" ca="1" si="51"/>
        <v>LOCKED</v>
      </c>
      <c r="J222" s="1" t="str">
        <f t="shared" si="55"/>
        <v>F002Replacing Existing RisersCW 2130-R12</v>
      </c>
      <c r="K222" s="290">
        <f>MATCH(J222,'[3]Pay Items'!$K$1:$K$646,0)</f>
        <v>591</v>
      </c>
      <c r="L222" s="2" t="str">
        <f t="shared" ca="1" si="52"/>
        <v>F0</v>
      </c>
      <c r="M222" s="2" t="str">
        <f t="shared" ca="1" si="53"/>
        <v>C2</v>
      </c>
      <c r="N222" s="2" t="str">
        <f t="shared" ca="1" si="54"/>
        <v>C2</v>
      </c>
    </row>
    <row r="223" spans="1:14" ht="30" customHeight="1" x14ac:dyDescent="0.2">
      <c r="A223" s="50" t="s">
        <v>292</v>
      </c>
      <c r="B223" s="70" t="s">
        <v>191</v>
      </c>
      <c r="C223" s="52" t="s">
        <v>297</v>
      </c>
      <c r="D223" s="71"/>
      <c r="E223" s="54" t="s">
        <v>128</v>
      </c>
      <c r="F223" s="107">
        <v>1</v>
      </c>
      <c r="G223" s="56"/>
      <c r="H223" s="57">
        <f>ROUND(G223*F223,2)</f>
        <v>0</v>
      </c>
      <c r="I223" s="4" t="str">
        <f t="shared" ca="1" si="51"/>
        <v/>
      </c>
      <c r="J223" s="1" t="str">
        <f t="shared" si="55"/>
        <v>F002APre-cast Concrete Risersvert. m</v>
      </c>
      <c r="K223" s="290">
        <f>MATCH(J223,'[3]Pay Items'!$K$1:$K$646,0)</f>
        <v>592</v>
      </c>
      <c r="L223" s="2" t="str">
        <f t="shared" ca="1" si="52"/>
        <v>F1</v>
      </c>
      <c r="M223" s="2" t="str">
        <f t="shared" ca="1" si="53"/>
        <v>C2</v>
      </c>
      <c r="N223" s="2" t="str">
        <f t="shared" ca="1" si="54"/>
        <v>C2</v>
      </c>
    </row>
    <row r="224" spans="1:14" ht="30" customHeight="1" x14ac:dyDescent="0.2">
      <c r="A224" s="50" t="s">
        <v>150</v>
      </c>
      <c r="B224" s="51" t="s">
        <v>510</v>
      </c>
      <c r="C224" s="104" t="s">
        <v>427</v>
      </c>
      <c r="D224" s="103" t="s">
        <v>395</v>
      </c>
      <c r="E224" s="54"/>
      <c r="F224" s="47"/>
      <c r="G224" s="49"/>
      <c r="H224" s="49"/>
      <c r="I224" s="4" t="str">
        <f t="shared" ca="1" si="51"/>
        <v>LOCKED</v>
      </c>
      <c r="J224" s="1" t="str">
        <f t="shared" si="55"/>
        <v>F003Lifter Rings (AP-010)CW 3210-R8</v>
      </c>
      <c r="K224" s="290">
        <f>MATCH(J224,'[3]Pay Items'!$K$1:$K$646,0)</f>
        <v>595</v>
      </c>
      <c r="L224" s="2" t="str">
        <f t="shared" ca="1" si="52"/>
        <v>F0</v>
      </c>
      <c r="M224" s="2" t="str">
        <f t="shared" ca="1" si="53"/>
        <v>C2</v>
      </c>
      <c r="N224" s="2" t="str">
        <f t="shared" ca="1" si="54"/>
        <v>C2</v>
      </c>
    </row>
    <row r="225" spans="1:14" ht="30" customHeight="1" x14ac:dyDescent="0.2">
      <c r="A225" s="50" t="s">
        <v>151</v>
      </c>
      <c r="B225" s="70" t="s">
        <v>191</v>
      </c>
      <c r="C225" s="52" t="s">
        <v>347</v>
      </c>
      <c r="D225" s="71"/>
      <c r="E225" s="54" t="s">
        <v>126</v>
      </c>
      <c r="F225" s="89">
        <v>7</v>
      </c>
      <c r="G225" s="56"/>
      <c r="H225" s="57">
        <f>ROUND(G225*F225,2)</f>
        <v>0</v>
      </c>
      <c r="I225" s="4" t="str">
        <f t="shared" ca="1" si="51"/>
        <v/>
      </c>
      <c r="J225" s="1" t="str">
        <f t="shared" si="55"/>
        <v>F00551 mmeach</v>
      </c>
      <c r="K225" s="290">
        <f>MATCH(J225,'[3]Pay Items'!$K$1:$K$646,0)</f>
        <v>597</v>
      </c>
      <c r="L225" s="2" t="str">
        <f t="shared" ca="1" si="52"/>
        <v>F0</v>
      </c>
      <c r="M225" s="2" t="str">
        <f t="shared" ca="1" si="53"/>
        <v>C2</v>
      </c>
      <c r="N225" s="2" t="str">
        <f t="shared" ca="1" si="54"/>
        <v>C2</v>
      </c>
    </row>
    <row r="226" spans="1:14" ht="30" customHeight="1" x14ac:dyDescent="0.2">
      <c r="A226" s="50" t="s">
        <v>152</v>
      </c>
      <c r="B226" s="51" t="s">
        <v>511</v>
      </c>
      <c r="C226" s="52" t="s">
        <v>271</v>
      </c>
      <c r="D226" s="103" t="s">
        <v>395</v>
      </c>
      <c r="E226" s="54" t="s">
        <v>126</v>
      </c>
      <c r="F226" s="89">
        <v>2</v>
      </c>
      <c r="G226" s="56"/>
      <c r="H226" s="57">
        <f t="shared" ref="H226:H230" si="60">ROUND(G226*F226,2)</f>
        <v>0</v>
      </c>
      <c r="I226" s="4" t="str">
        <f t="shared" ca="1" si="51"/>
        <v/>
      </c>
      <c r="J226" s="1" t="str">
        <f t="shared" si="55"/>
        <v>F009Adjustment of Valve BoxesCW 3210-R8each</v>
      </c>
      <c r="K226" s="290">
        <f>MATCH(J226,'[3]Pay Items'!$K$1:$K$646,0)</f>
        <v>600</v>
      </c>
      <c r="L226" s="2" t="str">
        <f t="shared" ca="1" si="52"/>
        <v>F0</v>
      </c>
      <c r="M226" s="2" t="str">
        <f t="shared" ca="1" si="53"/>
        <v>C2</v>
      </c>
      <c r="N226" s="2" t="str">
        <f t="shared" ca="1" si="54"/>
        <v>C2</v>
      </c>
    </row>
    <row r="227" spans="1:14" ht="30" customHeight="1" x14ac:dyDescent="0.2">
      <c r="A227" s="50" t="s">
        <v>237</v>
      </c>
      <c r="B227" s="51" t="s">
        <v>512</v>
      </c>
      <c r="C227" s="52" t="s">
        <v>273</v>
      </c>
      <c r="D227" s="103" t="s">
        <v>395</v>
      </c>
      <c r="E227" s="54" t="s">
        <v>126</v>
      </c>
      <c r="F227" s="89">
        <v>2</v>
      </c>
      <c r="G227" s="56"/>
      <c r="H227" s="57">
        <f t="shared" si="60"/>
        <v>0</v>
      </c>
      <c r="I227" s="4" t="str">
        <f t="shared" ca="1" si="51"/>
        <v/>
      </c>
      <c r="J227" s="1" t="str">
        <f t="shared" si="55"/>
        <v>F010Valve Box ExtensionsCW 3210-R8each</v>
      </c>
      <c r="K227" s="290">
        <f>MATCH(J227,'[3]Pay Items'!$K$1:$K$646,0)</f>
        <v>601</v>
      </c>
      <c r="L227" s="2" t="str">
        <f t="shared" ca="1" si="52"/>
        <v>F0</v>
      </c>
      <c r="M227" s="2" t="str">
        <f t="shared" ca="1" si="53"/>
        <v>C2</v>
      </c>
      <c r="N227" s="2" t="str">
        <f t="shared" ca="1" si="54"/>
        <v>C2</v>
      </c>
    </row>
    <row r="228" spans="1:14" s="85" customFormat="1" ht="30" customHeight="1" x14ac:dyDescent="0.2">
      <c r="A228" s="99" t="s">
        <v>153</v>
      </c>
      <c r="B228" s="100" t="s">
        <v>513</v>
      </c>
      <c r="C228" s="79" t="s">
        <v>272</v>
      </c>
      <c r="D228" s="108" t="s">
        <v>395</v>
      </c>
      <c r="E228" s="81" t="s">
        <v>126</v>
      </c>
      <c r="F228" s="101">
        <v>10</v>
      </c>
      <c r="G228" s="83"/>
      <c r="H228" s="84">
        <f t="shared" si="60"/>
        <v>0</v>
      </c>
      <c r="I228" s="4" t="str">
        <f t="shared" ca="1" si="51"/>
        <v/>
      </c>
      <c r="J228" s="1" t="str">
        <f t="shared" si="55"/>
        <v>F011Adjustment of Curb Stop BoxesCW 3210-R8each</v>
      </c>
      <c r="K228" s="290">
        <f>MATCH(J228,'[3]Pay Items'!$K$1:$K$646,0)</f>
        <v>602</v>
      </c>
      <c r="L228" s="2" t="str">
        <f t="shared" ca="1" si="52"/>
        <v>F0</v>
      </c>
      <c r="M228" s="2" t="str">
        <f t="shared" ca="1" si="53"/>
        <v>C2</v>
      </c>
      <c r="N228" s="2" t="str">
        <f t="shared" ca="1" si="54"/>
        <v>C2</v>
      </c>
    </row>
    <row r="229" spans="1:14" ht="30" customHeight="1" x14ac:dyDescent="0.2">
      <c r="A229" s="109" t="s">
        <v>47</v>
      </c>
      <c r="B229" s="51" t="s">
        <v>514</v>
      </c>
      <c r="C229" s="104" t="s">
        <v>397</v>
      </c>
      <c r="D229" s="103" t="s">
        <v>395</v>
      </c>
      <c r="E229" s="54" t="s">
        <v>126</v>
      </c>
      <c r="F229" s="89">
        <v>8</v>
      </c>
      <c r="G229" s="56"/>
      <c r="H229" s="57">
        <f t="shared" si="60"/>
        <v>0</v>
      </c>
      <c r="I229" s="4" t="str">
        <f t="shared" ca="1" si="51"/>
        <v/>
      </c>
      <c r="J229" s="1" t="str">
        <f t="shared" si="55"/>
        <v>F015Adjustment of Curb and Gutter FramesCW 3210-R8each</v>
      </c>
      <c r="K229" s="290">
        <f>MATCH(J229,'[3]Pay Items'!$K$1:$K$646,0)</f>
        <v>607</v>
      </c>
      <c r="L229" s="2" t="str">
        <f t="shared" ca="1" si="52"/>
        <v>F0</v>
      </c>
      <c r="M229" s="2" t="str">
        <f t="shared" ca="1" si="53"/>
        <v>C2</v>
      </c>
      <c r="N229" s="2" t="str">
        <f t="shared" ca="1" si="54"/>
        <v>C2</v>
      </c>
    </row>
    <row r="230" spans="1:14" ht="30" customHeight="1" x14ac:dyDescent="0.2">
      <c r="A230" s="122" t="s">
        <v>154</v>
      </c>
      <c r="B230" s="123" t="s">
        <v>515</v>
      </c>
      <c r="C230" s="104" t="s">
        <v>274</v>
      </c>
      <c r="D230" s="103" t="s">
        <v>395</v>
      </c>
      <c r="E230" s="124" t="s">
        <v>126</v>
      </c>
      <c r="F230" s="125">
        <v>5</v>
      </c>
      <c r="G230" s="126"/>
      <c r="H230" s="127">
        <f t="shared" si="60"/>
        <v>0</v>
      </c>
      <c r="I230" s="4" t="str">
        <f t="shared" ca="1" si="51"/>
        <v/>
      </c>
      <c r="J230" s="1" t="str">
        <f t="shared" si="55"/>
        <v>F018Curb Stop ExtensionsCW 3210-R8each</v>
      </c>
      <c r="K230" s="290">
        <f>MATCH(J230,'[3]Pay Items'!$K$1:$K$646,0)</f>
        <v>603</v>
      </c>
      <c r="L230" s="2" t="str">
        <f t="shared" ca="1" si="52"/>
        <v>F0</v>
      </c>
      <c r="M230" s="2" t="str">
        <f t="shared" ca="1" si="53"/>
        <v>C2</v>
      </c>
      <c r="N230" s="2" t="str">
        <f t="shared" ca="1" si="54"/>
        <v>C2</v>
      </c>
    </row>
    <row r="231" spans="1:14" ht="30" customHeight="1" x14ac:dyDescent="0.2">
      <c r="A231" s="35"/>
      <c r="B231" s="45"/>
      <c r="C231" s="73" t="s">
        <v>138</v>
      </c>
      <c r="D231" s="47"/>
      <c r="E231" s="74"/>
      <c r="F231" s="47"/>
      <c r="G231" s="49"/>
      <c r="H231" s="49"/>
      <c r="I231" s="4" t="str">
        <f t="shared" ca="1" si="51"/>
        <v>LOCKED</v>
      </c>
      <c r="J231" s="1" t="str">
        <f t="shared" si="55"/>
        <v>LANDSCAPING</v>
      </c>
      <c r="K231" s="290">
        <f>MATCH(J231,'[3]Pay Items'!$K$1:$K$646,0)</f>
        <v>618</v>
      </c>
      <c r="L231" s="2" t="str">
        <f t="shared" ca="1" si="52"/>
        <v>F0</v>
      </c>
      <c r="M231" s="2" t="str">
        <f t="shared" ca="1" si="53"/>
        <v>C2</v>
      </c>
      <c r="N231" s="2" t="str">
        <f t="shared" ca="1" si="54"/>
        <v>C2</v>
      </c>
    </row>
    <row r="232" spans="1:14" ht="30" customHeight="1" x14ac:dyDescent="0.2">
      <c r="A232" s="75" t="s">
        <v>155</v>
      </c>
      <c r="B232" s="51" t="s">
        <v>516</v>
      </c>
      <c r="C232" s="52" t="s">
        <v>94</v>
      </c>
      <c r="D232" s="71" t="s">
        <v>493</v>
      </c>
      <c r="E232" s="54"/>
      <c r="F232" s="47"/>
      <c r="G232" s="49"/>
      <c r="H232" s="49"/>
      <c r="I232" s="4" t="str">
        <f t="shared" ca="1" si="51"/>
        <v>LOCKED</v>
      </c>
      <c r="J232" s="1" t="str">
        <f t="shared" si="55"/>
        <v>G001SoddingCW 3510-R10</v>
      </c>
      <c r="K232" s="290" t="e">
        <f>MATCH(J232,'[3]Pay Items'!$K$1:$K$646,0)</f>
        <v>#N/A</v>
      </c>
      <c r="L232" s="2" t="str">
        <f t="shared" ca="1" si="52"/>
        <v>F0</v>
      </c>
      <c r="M232" s="2" t="str">
        <f t="shared" ca="1" si="53"/>
        <v>C2</v>
      </c>
      <c r="N232" s="2" t="str">
        <f t="shared" ca="1" si="54"/>
        <v>C2</v>
      </c>
    </row>
    <row r="233" spans="1:14" ht="30" customHeight="1" x14ac:dyDescent="0.2">
      <c r="A233" s="75" t="s">
        <v>156</v>
      </c>
      <c r="B233" s="70" t="s">
        <v>191</v>
      </c>
      <c r="C233" s="52" t="s">
        <v>348</v>
      </c>
      <c r="D233" s="71"/>
      <c r="E233" s="54" t="s">
        <v>123</v>
      </c>
      <c r="F233" s="55">
        <v>500</v>
      </c>
      <c r="G233" s="56"/>
      <c r="H233" s="57">
        <f>ROUND(G233*F233,2)</f>
        <v>0</v>
      </c>
      <c r="I233" s="4" t="str">
        <f t="shared" ca="1" si="51"/>
        <v/>
      </c>
      <c r="J233" s="1" t="str">
        <f t="shared" si="55"/>
        <v>G002width &lt; 600 mmm²</v>
      </c>
      <c r="K233" s="290">
        <f>MATCH(J233,'[3]Pay Items'!$K$1:$K$646,0)</f>
        <v>620</v>
      </c>
      <c r="L233" s="2" t="str">
        <f t="shared" ca="1" si="52"/>
        <v>F0</v>
      </c>
      <c r="M233" s="2" t="str">
        <f t="shared" ca="1" si="53"/>
        <v>C2</v>
      </c>
      <c r="N233" s="2" t="str">
        <f t="shared" ca="1" si="54"/>
        <v>C2</v>
      </c>
    </row>
    <row r="234" spans="1:14" ht="30" customHeight="1" x14ac:dyDescent="0.2">
      <c r="A234" s="75" t="s">
        <v>157</v>
      </c>
      <c r="B234" s="70" t="s">
        <v>192</v>
      </c>
      <c r="C234" s="52" t="s">
        <v>349</v>
      </c>
      <c r="D234" s="71"/>
      <c r="E234" s="54" t="s">
        <v>123</v>
      </c>
      <c r="F234" s="55">
        <v>2300</v>
      </c>
      <c r="G234" s="56"/>
      <c r="H234" s="57">
        <f>ROUND(G234*F234,2)</f>
        <v>0</v>
      </c>
      <c r="I234" s="4" t="str">
        <f t="shared" ca="1" si="51"/>
        <v/>
      </c>
      <c r="J234" s="1" t="str">
        <f t="shared" si="55"/>
        <v>G003width &gt; or = 600 mmm²</v>
      </c>
      <c r="K234" s="290">
        <f>MATCH(J234,'[3]Pay Items'!$K$1:$K$646,0)</f>
        <v>621</v>
      </c>
      <c r="L234" s="2" t="str">
        <f t="shared" ca="1" si="52"/>
        <v>F0</v>
      </c>
      <c r="M234" s="2" t="str">
        <f t="shared" ca="1" si="53"/>
        <v>C2</v>
      </c>
      <c r="N234" s="2" t="str">
        <f t="shared" ca="1" si="54"/>
        <v>C2</v>
      </c>
    </row>
    <row r="235" spans="1:14" ht="15.75" customHeight="1" x14ac:dyDescent="0.2">
      <c r="A235" s="35"/>
      <c r="B235" s="111"/>
      <c r="C235" s="73"/>
      <c r="D235" s="47"/>
      <c r="E235" s="98"/>
      <c r="F235" s="48"/>
      <c r="G235" s="35"/>
      <c r="H235" s="49"/>
      <c r="I235" s="4" t="str">
        <f t="shared" ca="1" si="51"/>
        <v>LOCKED</v>
      </c>
      <c r="J235" s="1" t="str">
        <f t="shared" si="55"/>
        <v/>
      </c>
      <c r="K235" s="290" t="e">
        <f>MATCH(J235,'[3]Pay Items'!$K$1:$K$646,0)</f>
        <v>#N/A</v>
      </c>
      <c r="L235" s="2" t="str">
        <f t="shared" ca="1" si="52"/>
        <v>G</v>
      </c>
      <c r="M235" s="2" t="str">
        <f t="shared" ca="1" si="53"/>
        <v>C2</v>
      </c>
      <c r="N235" s="2" t="str">
        <f t="shared" ca="1" si="54"/>
        <v>C2</v>
      </c>
    </row>
    <row r="236" spans="1:14" s="44" customFormat="1" ht="45" customHeight="1" thickBot="1" x14ac:dyDescent="0.25">
      <c r="A236" s="128"/>
      <c r="B236" s="113" t="str">
        <f>B124</f>
        <v>B</v>
      </c>
      <c r="C236" s="292" t="str">
        <f>C124</f>
        <v>REHABILITATION:  BERRY STREET FROM NESS AVENUE TO SILVER AVENUE</v>
      </c>
      <c r="D236" s="293"/>
      <c r="E236" s="293"/>
      <c r="F236" s="294"/>
      <c r="G236" s="128" t="s">
        <v>494</v>
      </c>
      <c r="H236" s="128">
        <f>SUM(H124:H235)</f>
        <v>0</v>
      </c>
      <c r="I236" s="4" t="str">
        <f t="shared" ca="1" si="51"/>
        <v>LOCKED</v>
      </c>
      <c r="J236" s="1" t="str">
        <f t="shared" si="55"/>
        <v>REHABILITATION: BERRY STREET FROM NESS AVENUE TO SILVER AVENUE</v>
      </c>
      <c r="K236" s="290" t="e">
        <f>MATCH(J236,'[3]Pay Items'!$K$1:$K$646,0)</f>
        <v>#N/A</v>
      </c>
      <c r="L236" s="2" t="str">
        <f t="shared" ca="1" si="52"/>
        <v>G</v>
      </c>
      <c r="M236" s="2" t="str">
        <f t="shared" ca="1" si="53"/>
        <v>C2</v>
      </c>
      <c r="N236" s="2" t="str">
        <f t="shared" ca="1" si="54"/>
        <v>C2</v>
      </c>
    </row>
    <row r="237" spans="1:14" s="44" customFormat="1" ht="45" customHeight="1" thickTop="1" x14ac:dyDescent="0.2">
      <c r="A237" s="40"/>
      <c r="B237" s="41" t="s">
        <v>200</v>
      </c>
      <c r="C237" s="298" t="s">
        <v>517</v>
      </c>
      <c r="D237" s="299"/>
      <c r="E237" s="299"/>
      <c r="F237" s="300"/>
      <c r="G237" s="40"/>
      <c r="H237" s="114"/>
      <c r="I237" s="4" t="str">
        <f t="shared" ca="1" si="51"/>
        <v>LOCKED</v>
      </c>
      <c r="J237" s="1" t="str">
        <f t="shared" si="55"/>
        <v>REHABILITATION: BERRY STREET FROM SILVER AVENUE TO ST. MATTHEWS AVENUE</v>
      </c>
      <c r="K237" s="290" t="e">
        <f>MATCH(J237,'[3]Pay Items'!$K$1:$K$646,0)</f>
        <v>#N/A</v>
      </c>
      <c r="L237" s="2" t="str">
        <f t="shared" ca="1" si="52"/>
        <v>G</v>
      </c>
      <c r="M237" s="2" t="str">
        <f t="shared" ca="1" si="53"/>
        <v>C2</v>
      </c>
      <c r="N237" s="2" t="str">
        <f t="shared" ca="1" si="54"/>
        <v>C2</v>
      </c>
    </row>
    <row r="238" spans="1:14" ht="30" customHeight="1" x14ac:dyDescent="0.2">
      <c r="A238" s="35"/>
      <c r="B238" s="45"/>
      <c r="C238" s="46" t="s">
        <v>133</v>
      </c>
      <c r="D238" s="47"/>
      <c r="E238" s="48" t="s">
        <v>118</v>
      </c>
      <c r="F238" s="48" t="s">
        <v>118</v>
      </c>
      <c r="G238" s="35" t="s">
        <v>118</v>
      </c>
      <c r="H238" s="49"/>
      <c r="I238" s="4" t="str">
        <f t="shared" ca="1" si="51"/>
        <v>LOCKED</v>
      </c>
      <c r="J238" s="1" t="str">
        <f t="shared" si="55"/>
        <v>EARTH AND BASE WORKS</v>
      </c>
      <c r="K238" s="290">
        <f>MATCH(J238,'[3]Pay Items'!$K$1:$K$646,0)</f>
        <v>3</v>
      </c>
      <c r="L238" s="2" t="str">
        <f t="shared" ca="1" si="52"/>
        <v>G</v>
      </c>
      <c r="M238" s="2" t="str">
        <f t="shared" ca="1" si="53"/>
        <v>C2</v>
      </c>
      <c r="N238" s="2" t="str">
        <f t="shared" ca="1" si="54"/>
        <v>C2</v>
      </c>
    </row>
    <row r="239" spans="1:14" ht="30" customHeight="1" x14ac:dyDescent="0.2">
      <c r="A239" s="50" t="s">
        <v>231</v>
      </c>
      <c r="B239" s="51" t="s">
        <v>65</v>
      </c>
      <c r="C239" s="52" t="s">
        <v>55</v>
      </c>
      <c r="D239" s="53" t="s">
        <v>429</v>
      </c>
      <c r="E239" s="54" t="s">
        <v>124</v>
      </c>
      <c r="F239" s="55">
        <v>310</v>
      </c>
      <c r="G239" s="56"/>
      <c r="H239" s="57">
        <f t="shared" ref="H239:H240" si="61">ROUND(G239*F239,2)</f>
        <v>0</v>
      </c>
      <c r="I239" s="4" t="str">
        <f t="shared" ca="1" si="51"/>
        <v/>
      </c>
      <c r="J239" s="1" t="str">
        <f t="shared" si="55"/>
        <v>A003ExcavationCW 3110-R21m³</v>
      </c>
      <c r="K239" s="290">
        <f>MATCH(J239,'[3]Pay Items'!$K$1:$K$646,0)</f>
        <v>6</v>
      </c>
      <c r="L239" s="2" t="str">
        <f t="shared" ca="1" si="52"/>
        <v>F0</v>
      </c>
      <c r="M239" s="2" t="str">
        <f t="shared" ca="1" si="53"/>
        <v>C2</v>
      </c>
      <c r="N239" s="2" t="str">
        <f t="shared" ca="1" si="54"/>
        <v>C2</v>
      </c>
    </row>
    <row r="240" spans="1:14" ht="30" customHeight="1" x14ac:dyDescent="0.2">
      <c r="A240" s="58" t="s">
        <v>158</v>
      </c>
      <c r="B240" s="59" t="s">
        <v>67</v>
      </c>
      <c r="C240" s="60" t="s">
        <v>48</v>
      </c>
      <c r="D240" s="61" t="s">
        <v>429</v>
      </c>
      <c r="E240" s="62" t="s">
        <v>123</v>
      </c>
      <c r="F240" s="63">
        <v>650</v>
      </c>
      <c r="G240" s="64"/>
      <c r="H240" s="65">
        <f t="shared" si="61"/>
        <v>0</v>
      </c>
      <c r="I240" s="4" t="str">
        <f t="shared" ca="1" si="51"/>
        <v/>
      </c>
      <c r="J240" s="1" t="str">
        <f t="shared" si="55"/>
        <v>A004Sub-Grade CompactionCW 3110-R21m²</v>
      </c>
      <c r="K240" s="290">
        <f>MATCH(J240,'[3]Pay Items'!$K$1:$K$646,0)</f>
        <v>7</v>
      </c>
      <c r="L240" s="2" t="str">
        <f t="shared" ca="1" si="52"/>
        <v>F0</v>
      </c>
      <c r="M240" s="2" t="str">
        <f t="shared" ca="1" si="53"/>
        <v>C2</v>
      </c>
      <c r="N240" s="2" t="str">
        <f t="shared" ca="1" si="54"/>
        <v>C2</v>
      </c>
    </row>
    <row r="241" spans="1:14" ht="30" customHeight="1" x14ac:dyDescent="0.2">
      <c r="A241" s="58" t="s">
        <v>159</v>
      </c>
      <c r="B241" s="59" t="s">
        <v>68</v>
      </c>
      <c r="C241" s="60" t="s">
        <v>401</v>
      </c>
      <c r="D241" s="61" t="s">
        <v>429</v>
      </c>
      <c r="E241" s="62"/>
      <c r="F241" s="63"/>
      <c r="G241" s="49"/>
      <c r="H241" s="65"/>
      <c r="I241" s="4" t="str">
        <f t="shared" ca="1" si="51"/>
        <v>LOCKED</v>
      </c>
      <c r="J241" s="1" t="str">
        <f t="shared" si="55"/>
        <v>A007Supplying and Placing Sub-base MaterialCW 3110-R21</v>
      </c>
      <c r="K241" s="290">
        <f>MATCH(J241,'[3]Pay Items'!$K$1:$K$646,0)</f>
        <v>10</v>
      </c>
      <c r="L241" s="2" t="str">
        <f t="shared" ca="1" si="52"/>
        <v>F0</v>
      </c>
      <c r="M241" s="2" t="str">
        <f t="shared" ca="1" si="53"/>
        <v>C2</v>
      </c>
      <c r="N241" s="2" t="str">
        <f t="shared" ca="1" si="54"/>
        <v>C2</v>
      </c>
    </row>
    <row r="242" spans="1:14" ht="30" customHeight="1" x14ac:dyDescent="0.2">
      <c r="A242" s="58" t="s">
        <v>402</v>
      </c>
      <c r="B242" s="68" t="s">
        <v>191</v>
      </c>
      <c r="C242" s="60" t="s">
        <v>403</v>
      </c>
      <c r="D242" s="69" t="s">
        <v>118</v>
      </c>
      <c r="E242" s="62" t="s">
        <v>125</v>
      </c>
      <c r="F242" s="63">
        <v>240</v>
      </c>
      <c r="G242" s="64"/>
      <c r="H242" s="65">
        <f t="shared" ref="H242" si="62">ROUND(G242*F242,2)</f>
        <v>0</v>
      </c>
      <c r="I242" s="4" t="str">
        <f t="shared" ca="1" si="51"/>
        <v/>
      </c>
      <c r="J242" s="1" t="str">
        <f t="shared" si="55"/>
        <v>A007A150 mm Granular A Limestonetonne</v>
      </c>
      <c r="K242" s="290">
        <f>MATCH(J242,'[3]Pay Items'!$K$1:$K$646,0)</f>
        <v>11</v>
      </c>
      <c r="L242" s="2" t="str">
        <f t="shared" ca="1" si="52"/>
        <v>F0</v>
      </c>
      <c r="M242" s="2" t="str">
        <f t="shared" ca="1" si="53"/>
        <v>C2</v>
      </c>
      <c r="N242" s="2" t="str">
        <f t="shared" ca="1" si="54"/>
        <v>C2</v>
      </c>
    </row>
    <row r="243" spans="1:14" ht="30" customHeight="1" x14ac:dyDescent="0.2">
      <c r="A243" s="66" t="s">
        <v>160</v>
      </c>
      <c r="B243" s="51" t="s">
        <v>69</v>
      </c>
      <c r="C243" s="52" t="s">
        <v>183</v>
      </c>
      <c r="D243" s="53" t="s">
        <v>429</v>
      </c>
      <c r="E243" s="54"/>
      <c r="F243" s="47"/>
      <c r="G243" s="49"/>
      <c r="H243" s="49"/>
      <c r="I243" s="4" t="str">
        <f t="shared" ca="1" si="51"/>
        <v>LOCKED</v>
      </c>
      <c r="J243" s="1" t="str">
        <f t="shared" si="55"/>
        <v>A010Supplying and Placing Base Course MaterialCW 3110-R21</v>
      </c>
      <c r="K243" s="290">
        <f>MATCH(J243,'[3]Pay Items'!$K$1:$K$646,0)</f>
        <v>27</v>
      </c>
      <c r="L243" s="2" t="str">
        <f t="shared" ca="1" si="52"/>
        <v>F0</v>
      </c>
      <c r="M243" s="2" t="str">
        <f t="shared" ca="1" si="53"/>
        <v>C2</v>
      </c>
      <c r="N243" s="2" t="str">
        <f t="shared" ca="1" si="54"/>
        <v>C2</v>
      </c>
    </row>
    <row r="244" spans="1:14" ht="30" customHeight="1" x14ac:dyDescent="0.2">
      <c r="A244" s="58" t="s">
        <v>404</v>
      </c>
      <c r="B244" s="68" t="s">
        <v>191</v>
      </c>
      <c r="C244" s="60" t="s">
        <v>405</v>
      </c>
      <c r="D244" s="69" t="s">
        <v>118</v>
      </c>
      <c r="E244" s="62" t="s">
        <v>124</v>
      </c>
      <c r="F244" s="63">
        <v>85</v>
      </c>
      <c r="G244" s="64"/>
      <c r="H244" s="65">
        <f t="shared" ref="H244:H248" si="63">ROUND(G244*F244,2)</f>
        <v>0</v>
      </c>
      <c r="I244" s="4" t="str">
        <f t="shared" ca="1" si="51"/>
        <v/>
      </c>
      <c r="J244" s="1" t="str">
        <f t="shared" si="55"/>
        <v>A010A1Base Course Material - Granular A Limestonem³</v>
      </c>
      <c r="K244" s="290">
        <f>MATCH(J244,'[3]Pay Items'!$K$1:$K$646,0)</f>
        <v>28</v>
      </c>
      <c r="L244" s="2" t="str">
        <f t="shared" ca="1" si="52"/>
        <v>F0</v>
      </c>
      <c r="M244" s="2" t="str">
        <f t="shared" ca="1" si="53"/>
        <v>C2</v>
      </c>
      <c r="N244" s="2" t="str">
        <f t="shared" ca="1" si="54"/>
        <v>C2</v>
      </c>
    </row>
    <row r="245" spans="1:14" ht="30" customHeight="1" x14ac:dyDescent="0.2">
      <c r="A245" s="66" t="s">
        <v>406</v>
      </c>
      <c r="B245" s="70" t="s">
        <v>192</v>
      </c>
      <c r="C245" s="52" t="s">
        <v>446</v>
      </c>
      <c r="D245" s="71" t="s">
        <v>118</v>
      </c>
      <c r="E245" s="54" t="s">
        <v>124</v>
      </c>
      <c r="F245" s="55">
        <v>90</v>
      </c>
      <c r="G245" s="56"/>
      <c r="H245" s="57">
        <f t="shared" si="63"/>
        <v>0</v>
      </c>
      <c r="I245" s="4" t="str">
        <f t="shared" ca="1" si="51"/>
        <v/>
      </c>
      <c r="J245" s="1" t="str">
        <f t="shared" si="55"/>
        <v>A010C3Base Course Material - Granular Cm³</v>
      </c>
      <c r="K245" s="290" t="e">
        <f>MATCH(J245,'[3]Pay Items'!$K$1:$K$646,0)</f>
        <v>#N/A</v>
      </c>
      <c r="L245" s="2" t="str">
        <f t="shared" ca="1" si="52"/>
        <v>F0</v>
      </c>
      <c r="M245" s="2" t="str">
        <f t="shared" ca="1" si="53"/>
        <v>C2</v>
      </c>
      <c r="N245" s="2" t="str">
        <f t="shared" ca="1" si="54"/>
        <v>C2</v>
      </c>
    </row>
    <row r="246" spans="1:14" ht="30" customHeight="1" x14ac:dyDescent="0.2">
      <c r="A246" s="50" t="s">
        <v>161</v>
      </c>
      <c r="B246" s="51" t="s">
        <v>70</v>
      </c>
      <c r="C246" s="52" t="s">
        <v>59</v>
      </c>
      <c r="D246" s="53" t="s">
        <v>429</v>
      </c>
      <c r="E246" s="54" t="s">
        <v>123</v>
      </c>
      <c r="F246" s="55">
        <v>900</v>
      </c>
      <c r="G246" s="56"/>
      <c r="H246" s="57">
        <f t="shared" si="63"/>
        <v>0</v>
      </c>
      <c r="I246" s="4" t="str">
        <f t="shared" ca="1" si="51"/>
        <v/>
      </c>
      <c r="J246" s="1" t="str">
        <f t="shared" si="55"/>
        <v>A012Grading of BoulevardsCW 3110-R21m²</v>
      </c>
      <c r="K246" s="290">
        <f>MATCH(J246,'[3]Pay Items'!$K$1:$K$646,0)</f>
        <v>37</v>
      </c>
      <c r="L246" s="2" t="str">
        <f t="shared" ca="1" si="52"/>
        <v>F0</v>
      </c>
      <c r="M246" s="2" t="str">
        <f t="shared" ca="1" si="53"/>
        <v>C2</v>
      </c>
      <c r="N246" s="2" t="str">
        <f t="shared" ca="1" si="54"/>
        <v>C2</v>
      </c>
    </row>
    <row r="247" spans="1:14" ht="30" customHeight="1" x14ac:dyDescent="0.2">
      <c r="A247" s="58" t="s">
        <v>162</v>
      </c>
      <c r="B247" s="59" t="s">
        <v>204</v>
      </c>
      <c r="C247" s="60" t="s">
        <v>407</v>
      </c>
      <c r="D247" s="61" t="s">
        <v>408</v>
      </c>
      <c r="E247" s="62"/>
      <c r="F247" s="63"/>
      <c r="G247" s="72"/>
      <c r="H247" s="65">
        <f t="shared" si="63"/>
        <v>0</v>
      </c>
      <c r="I247" s="4" t="str">
        <f t="shared" ca="1" si="51"/>
        <v>LOCKED</v>
      </c>
      <c r="J247" s="1" t="str">
        <f t="shared" si="55"/>
        <v>A022Geotextile FabricCW 3130-R5</v>
      </c>
      <c r="K247" s="290">
        <f>MATCH(J247,'[3]Pay Items'!$K$1:$K$646,0)</f>
        <v>46</v>
      </c>
      <c r="L247" s="2" t="str">
        <f t="shared" ca="1" si="52"/>
        <v>F0</v>
      </c>
      <c r="M247" s="2" t="str">
        <f t="shared" ca="1" si="53"/>
        <v>C2</v>
      </c>
      <c r="N247" s="2" t="str">
        <f t="shared" ca="1" si="54"/>
        <v>C2</v>
      </c>
    </row>
    <row r="248" spans="1:14" ht="30" customHeight="1" x14ac:dyDescent="0.2">
      <c r="A248" s="58" t="s">
        <v>409</v>
      </c>
      <c r="B248" s="68" t="s">
        <v>191</v>
      </c>
      <c r="C248" s="60" t="s">
        <v>410</v>
      </c>
      <c r="D248" s="69" t="s">
        <v>118</v>
      </c>
      <c r="E248" s="62" t="s">
        <v>123</v>
      </c>
      <c r="F248" s="63">
        <v>650</v>
      </c>
      <c r="G248" s="64"/>
      <c r="H248" s="65">
        <f t="shared" si="63"/>
        <v>0</v>
      </c>
      <c r="I248" s="4" t="str">
        <f t="shared" ca="1" si="51"/>
        <v/>
      </c>
      <c r="J248" s="1" t="str">
        <f t="shared" si="55"/>
        <v>A022A2Separation/Filtration Fabricm²</v>
      </c>
      <c r="K248" s="290">
        <f>MATCH(J248,'[3]Pay Items'!$K$1:$K$646,0)</f>
        <v>48</v>
      </c>
      <c r="L248" s="2" t="str">
        <f t="shared" ca="1" si="52"/>
        <v>F0</v>
      </c>
      <c r="M248" s="2" t="str">
        <f t="shared" ca="1" si="53"/>
        <v>C2</v>
      </c>
      <c r="N248" s="2" t="str">
        <f t="shared" ca="1" si="54"/>
        <v>C2</v>
      </c>
    </row>
    <row r="249" spans="1:14" ht="30" customHeight="1" x14ac:dyDescent="0.2">
      <c r="A249" s="35"/>
      <c r="B249" s="45"/>
      <c r="C249" s="73" t="s">
        <v>448</v>
      </c>
      <c r="D249" s="47"/>
      <c r="E249" s="74"/>
      <c r="F249" s="47"/>
      <c r="G249" s="49"/>
      <c r="H249" s="49"/>
      <c r="I249" s="4" t="str">
        <f t="shared" ca="1" si="51"/>
        <v>LOCKED</v>
      </c>
      <c r="J249" s="1" t="str">
        <f t="shared" si="55"/>
        <v>ROADWORKS - REMOVALS/RENEWALS</v>
      </c>
      <c r="K249" s="290" t="e">
        <f>MATCH(J249,'[3]Pay Items'!$K$1:$K$646,0)</f>
        <v>#N/A</v>
      </c>
      <c r="L249" s="2" t="str">
        <f t="shared" ca="1" si="52"/>
        <v>F0</v>
      </c>
      <c r="M249" s="2" t="str">
        <f t="shared" ca="1" si="53"/>
        <v>C2</v>
      </c>
      <c r="N249" s="2" t="str">
        <f t="shared" ca="1" si="54"/>
        <v>C2</v>
      </c>
    </row>
    <row r="250" spans="1:14" ht="30" customHeight="1" x14ac:dyDescent="0.2">
      <c r="A250" s="75" t="s">
        <v>203</v>
      </c>
      <c r="B250" s="51" t="s">
        <v>205</v>
      </c>
      <c r="C250" s="52" t="s">
        <v>180</v>
      </c>
      <c r="D250" s="53" t="s">
        <v>429</v>
      </c>
      <c r="E250" s="54"/>
      <c r="F250" s="47"/>
      <c r="G250" s="49"/>
      <c r="H250" s="49"/>
      <c r="I250" s="4" t="str">
        <f t="shared" ca="1" si="51"/>
        <v>LOCKED</v>
      </c>
      <c r="J250" s="1" t="str">
        <f t="shared" si="55"/>
        <v>B001Pavement RemovalCW 3110-R21</v>
      </c>
      <c r="K250" s="290">
        <f>MATCH(J250,'[3]Pay Items'!$K$1:$K$646,0)</f>
        <v>69</v>
      </c>
      <c r="L250" s="2" t="str">
        <f t="shared" ca="1" si="52"/>
        <v>F0</v>
      </c>
      <c r="M250" s="2" t="str">
        <f t="shared" ca="1" si="53"/>
        <v>C2</v>
      </c>
      <c r="N250" s="2" t="str">
        <f t="shared" ca="1" si="54"/>
        <v>C2</v>
      </c>
    </row>
    <row r="251" spans="1:14" ht="30" customHeight="1" x14ac:dyDescent="0.2">
      <c r="A251" s="75" t="s">
        <v>232</v>
      </c>
      <c r="B251" s="70" t="s">
        <v>191</v>
      </c>
      <c r="C251" s="52" t="s">
        <v>181</v>
      </c>
      <c r="D251" s="71" t="s">
        <v>118</v>
      </c>
      <c r="E251" s="54" t="s">
        <v>123</v>
      </c>
      <c r="F251" s="55">
        <v>110</v>
      </c>
      <c r="G251" s="56"/>
      <c r="H251" s="57">
        <f>ROUND(G251*F251,2)</f>
        <v>0</v>
      </c>
      <c r="I251" s="4" t="str">
        <f t="shared" ca="1" si="51"/>
        <v/>
      </c>
      <c r="J251" s="1" t="str">
        <f t="shared" si="55"/>
        <v>B002Concrete Pavementm²</v>
      </c>
      <c r="K251" s="290">
        <f>MATCH(J251,'[3]Pay Items'!$K$1:$K$646,0)</f>
        <v>70</v>
      </c>
      <c r="L251" s="2" t="str">
        <f t="shared" ca="1" si="52"/>
        <v>F0</v>
      </c>
      <c r="M251" s="2" t="str">
        <f t="shared" ca="1" si="53"/>
        <v>C2</v>
      </c>
      <c r="N251" s="2" t="str">
        <f t="shared" ca="1" si="54"/>
        <v>C2</v>
      </c>
    </row>
    <row r="252" spans="1:14" ht="30" customHeight="1" x14ac:dyDescent="0.2">
      <c r="A252" s="75" t="s">
        <v>163</v>
      </c>
      <c r="B252" s="70" t="s">
        <v>192</v>
      </c>
      <c r="C252" s="52" t="s">
        <v>182</v>
      </c>
      <c r="D252" s="71" t="s">
        <v>118</v>
      </c>
      <c r="E252" s="54" t="s">
        <v>123</v>
      </c>
      <c r="F252" s="55">
        <v>520</v>
      </c>
      <c r="G252" s="56"/>
      <c r="H252" s="57">
        <f>ROUND(G252*F252,2)</f>
        <v>0</v>
      </c>
      <c r="I252" s="4" t="str">
        <f t="shared" ca="1" si="51"/>
        <v/>
      </c>
      <c r="J252" s="1" t="str">
        <f t="shared" si="55"/>
        <v>B003Asphalt Pavementm²</v>
      </c>
      <c r="K252" s="290">
        <f>MATCH(J252,'[3]Pay Items'!$K$1:$K$646,0)</f>
        <v>71</v>
      </c>
      <c r="L252" s="2" t="str">
        <f t="shared" ca="1" si="52"/>
        <v>F0</v>
      </c>
      <c r="M252" s="2" t="str">
        <f t="shared" ca="1" si="53"/>
        <v>C2</v>
      </c>
      <c r="N252" s="2" t="str">
        <f t="shared" ca="1" si="54"/>
        <v>C2</v>
      </c>
    </row>
    <row r="253" spans="1:14" ht="30" customHeight="1" x14ac:dyDescent="0.2">
      <c r="A253" s="75" t="s">
        <v>164</v>
      </c>
      <c r="B253" s="51" t="s">
        <v>206</v>
      </c>
      <c r="C253" s="52" t="s">
        <v>239</v>
      </c>
      <c r="D253" s="71" t="s">
        <v>450</v>
      </c>
      <c r="E253" s="54"/>
      <c r="F253" s="47"/>
      <c r="G253" s="49"/>
      <c r="H253" s="49"/>
      <c r="I253" s="4" t="str">
        <f t="shared" ca="1" si="51"/>
        <v>LOCKED</v>
      </c>
      <c r="J253" s="1" t="str">
        <f t="shared" si="55"/>
        <v>B004Slab ReplacementCW 3230-R8, E17</v>
      </c>
      <c r="K253" s="290" t="e">
        <f>MATCH(J253,'[3]Pay Items'!$K$1:$K$646,0)</f>
        <v>#N/A</v>
      </c>
      <c r="L253" s="2" t="str">
        <f t="shared" ca="1" si="52"/>
        <v>F0</v>
      </c>
      <c r="M253" s="2" t="str">
        <f t="shared" ca="1" si="53"/>
        <v>C2</v>
      </c>
      <c r="N253" s="2" t="str">
        <f t="shared" ca="1" si="54"/>
        <v>C2</v>
      </c>
    </row>
    <row r="254" spans="1:14" ht="45" customHeight="1" x14ac:dyDescent="0.2">
      <c r="A254" s="75" t="s">
        <v>165</v>
      </c>
      <c r="B254" s="70" t="s">
        <v>191</v>
      </c>
      <c r="C254" s="52" t="s">
        <v>451</v>
      </c>
      <c r="D254" s="71" t="s">
        <v>118</v>
      </c>
      <c r="E254" s="54" t="s">
        <v>123</v>
      </c>
      <c r="F254" s="55">
        <v>50</v>
      </c>
      <c r="G254" s="56"/>
      <c r="H254" s="57">
        <f>ROUND(G254*F254,2)</f>
        <v>0</v>
      </c>
      <c r="I254" s="4" t="str">
        <f t="shared" ca="1" si="51"/>
        <v/>
      </c>
      <c r="J254" s="1" t="str">
        <f t="shared" si="55"/>
        <v>B014150 mm Type 1 Concrete Pavement (Reinforced)m²</v>
      </c>
      <c r="K254" s="290" t="e">
        <f>MATCH(J254,'[3]Pay Items'!$K$1:$K$646,0)</f>
        <v>#N/A</v>
      </c>
      <c r="L254" s="2" t="str">
        <f t="shared" ca="1" si="52"/>
        <v>F0</v>
      </c>
      <c r="M254" s="2" t="str">
        <f t="shared" ca="1" si="53"/>
        <v>C2</v>
      </c>
      <c r="N254" s="2" t="str">
        <f t="shared" ca="1" si="54"/>
        <v>C2</v>
      </c>
    </row>
    <row r="255" spans="1:14" ht="30" customHeight="1" x14ac:dyDescent="0.2">
      <c r="A255" s="75" t="s">
        <v>166</v>
      </c>
      <c r="B255" s="51" t="s">
        <v>207</v>
      </c>
      <c r="C255" s="52" t="s">
        <v>240</v>
      </c>
      <c r="D255" s="71" t="s">
        <v>450</v>
      </c>
      <c r="E255" s="54"/>
      <c r="F255" s="47"/>
      <c r="G255" s="49"/>
      <c r="H255" s="49"/>
      <c r="I255" s="4" t="str">
        <f t="shared" ca="1" si="51"/>
        <v>LOCKED</v>
      </c>
      <c r="J255" s="1" t="str">
        <f t="shared" si="55"/>
        <v>B017Partial Slab PatchesCW 3230-R8, E17</v>
      </c>
      <c r="K255" s="290" t="e">
        <f>MATCH(J255,'[3]Pay Items'!$K$1:$K$646,0)</f>
        <v>#N/A</v>
      </c>
      <c r="L255" s="2" t="str">
        <f t="shared" ca="1" si="52"/>
        <v>F0</v>
      </c>
      <c r="M255" s="2" t="str">
        <f t="shared" ca="1" si="53"/>
        <v>C2</v>
      </c>
      <c r="N255" s="2" t="str">
        <f t="shared" ca="1" si="54"/>
        <v>C2</v>
      </c>
    </row>
    <row r="256" spans="1:14" ht="30" customHeight="1" x14ac:dyDescent="0.2">
      <c r="A256" s="75" t="s">
        <v>167</v>
      </c>
      <c r="B256" s="70" t="s">
        <v>191</v>
      </c>
      <c r="C256" s="52" t="s">
        <v>453</v>
      </c>
      <c r="D256" s="71" t="s">
        <v>118</v>
      </c>
      <c r="E256" s="54" t="s">
        <v>123</v>
      </c>
      <c r="F256" s="55">
        <v>15</v>
      </c>
      <c r="G256" s="56"/>
      <c r="H256" s="57">
        <f t="shared" ref="H256:H257" si="64">ROUND(G256*F256,2)</f>
        <v>0</v>
      </c>
      <c r="I256" s="4" t="str">
        <f t="shared" ca="1" si="51"/>
        <v/>
      </c>
      <c r="J256" s="1" t="str">
        <f t="shared" si="55"/>
        <v>B030150 mm Type 1 Concrete Pavement (Type A)m²</v>
      </c>
      <c r="K256" s="290" t="e">
        <f>MATCH(J256,'[3]Pay Items'!$K$1:$K$646,0)</f>
        <v>#N/A</v>
      </c>
      <c r="L256" s="2" t="str">
        <f t="shared" ca="1" si="52"/>
        <v>F0</v>
      </c>
      <c r="M256" s="2" t="str">
        <f t="shared" ca="1" si="53"/>
        <v>C2</v>
      </c>
      <c r="N256" s="2" t="str">
        <f t="shared" ca="1" si="54"/>
        <v>C2</v>
      </c>
    </row>
    <row r="257" spans="1:14" ht="30" customHeight="1" x14ac:dyDescent="0.2">
      <c r="A257" s="75" t="s">
        <v>168</v>
      </c>
      <c r="B257" s="70" t="s">
        <v>192</v>
      </c>
      <c r="C257" s="52" t="s">
        <v>454</v>
      </c>
      <c r="D257" s="71" t="s">
        <v>118</v>
      </c>
      <c r="E257" s="54" t="s">
        <v>123</v>
      </c>
      <c r="F257" s="55">
        <v>150</v>
      </c>
      <c r="G257" s="56"/>
      <c r="H257" s="57">
        <f t="shared" si="64"/>
        <v>0</v>
      </c>
      <c r="I257" s="4" t="str">
        <f t="shared" ca="1" si="51"/>
        <v/>
      </c>
      <c r="J257" s="1" t="str">
        <f t="shared" si="55"/>
        <v>B031150 mm Type 1 Concrete Pavement (Type B)m²</v>
      </c>
      <c r="K257" s="290" t="e">
        <f>MATCH(J257,'[3]Pay Items'!$K$1:$K$646,0)</f>
        <v>#N/A</v>
      </c>
      <c r="L257" s="2" t="str">
        <f t="shared" ca="1" si="52"/>
        <v>F0</v>
      </c>
      <c r="M257" s="2" t="str">
        <f t="shared" ca="1" si="53"/>
        <v>C2</v>
      </c>
      <c r="N257" s="2" t="str">
        <f t="shared" ca="1" si="54"/>
        <v>C2</v>
      </c>
    </row>
    <row r="258" spans="1:14" ht="30" customHeight="1" x14ac:dyDescent="0.2">
      <c r="A258" s="75" t="s">
        <v>321</v>
      </c>
      <c r="B258" s="51" t="s">
        <v>208</v>
      </c>
      <c r="C258" s="52" t="s">
        <v>263</v>
      </c>
      <c r="D258" s="71" t="s">
        <v>450</v>
      </c>
      <c r="E258" s="54"/>
      <c r="F258" s="47"/>
      <c r="G258" s="49"/>
      <c r="H258" s="49"/>
      <c r="I258" s="4" t="str">
        <f t="shared" ca="1" si="51"/>
        <v>LOCKED</v>
      </c>
      <c r="J258" s="1" t="str">
        <f t="shared" si="55"/>
        <v>B064-72Slab Replacement - Early Opening (72 hour)CW 3230-R8, E17</v>
      </c>
      <c r="K258" s="290" t="e">
        <f>MATCH(J258,'[3]Pay Items'!$K$1:$K$646,0)</f>
        <v>#N/A</v>
      </c>
      <c r="L258" s="2" t="str">
        <f t="shared" ca="1" si="52"/>
        <v>F0</v>
      </c>
      <c r="M258" s="2" t="str">
        <f t="shared" ca="1" si="53"/>
        <v>C2</v>
      </c>
      <c r="N258" s="2" t="str">
        <f t="shared" ca="1" si="54"/>
        <v>C2</v>
      </c>
    </row>
    <row r="259" spans="1:14" ht="45" customHeight="1" x14ac:dyDescent="0.2">
      <c r="A259" s="75" t="s">
        <v>322</v>
      </c>
      <c r="B259" s="70" t="s">
        <v>191</v>
      </c>
      <c r="C259" s="52" t="s">
        <v>456</v>
      </c>
      <c r="D259" s="71" t="s">
        <v>118</v>
      </c>
      <c r="E259" s="54" t="s">
        <v>123</v>
      </c>
      <c r="F259" s="55">
        <v>90</v>
      </c>
      <c r="G259" s="56"/>
      <c r="H259" s="57">
        <f>ROUND(G259*F259,2)</f>
        <v>0</v>
      </c>
      <c r="I259" s="4" t="str">
        <f t="shared" ca="1" si="51"/>
        <v/>
      </c>
      <c r="J259" s="1" t="str">
        <f t="shared" si="55"/>
        <v>B074-72150 mm Type 4 Concrete Pavement (Reinforced)m²</v>
      </c>
      <c r="K259" s="290" t="e">
        <f>MATCH(J259,'[3]Pay Items'!$K$1:$K$646,0)</f>
        <v>#N/A</v>
      </c>
      <c r="L259" s="2" t="str">
        <f t="shared" ca="1" si="52"/>
        <v>F0</v>
      </c>
      <c r="M259" s="2" t="str">
        <f t="shared" ca="1" si="53"/>
        <v>C2</v>
      </c>
      <c r="N259" s="2" t="str">
        <f t="shared" ca="1" si="54"/>
        <v>C2</v>
      </c>
    </row>
    <row r="260" spans="1:14" ht="45" customHeight="1" x14ac:dyDescent="0.2">
      <c r="A260" s="75" t="s">
        <v>323</v>
      </c>
      <c r="B260" s="76" t="s">
        <v>209</v>
      </c>
      <c r="C260" s="52" t="s">
        <v>241</v>
      </c>
      <c r="D260" s="71" t="s">
        <v>450</v>
      </c>
      <c r="E260" s="54"/>
      <c r="F260" s="47"/>
      <c r="G260" s="49"/>
      <c r="H260" s="49"/>
      <c r="I260" s="4" t="str">
        <f t="shared" ca="1" si="51"/>
        <v>LOCKED</v>
      </c>
      <c r="J260" s="1" t="str">
        <f t="shared" si="55"/>
        <v>B077-72Partial Slab Patches - Early Opening (72 hour)CW 3230-R8, E17</v>
      </c>
      <c r="K260" s="290" t="e">
        <f>MATCH(J260,'[3]Pay Items'!$K$1:$K$646,0)</f>
        <v>#N/A</v>
      </c>
      <c r="L260" s="2" t="str">
        <f t="shared" ca="1" si="52"/>
        <v>F0</v>
      </c>
      <c r="M260" s="2" t="str">
        <f t="shared" ca="1" si="53"/>
        <v>C2</v>
      </c>
      <c r="N260" s="2" t="str">
        <f t="shared" ca="1" si="54"/>
        <v>C2</v>
      </c>
    </row>
    <row r="261" spans="1:14" ht="30" customHeight="1" x14ac:dyDescent="0.2">
      <c r="A261" s="75" t="s">
        <v>324</v>
      </c>
      <c r="B261" s="70" t="s">
        <v>191</v>
      </c>
      <c r="C261" s="52" t="s">
        <v>457</v>
      </c>
      <c r="D261" s="71" t="s">
        <v>118</v>
      </c>
      <c r="E261" s="54" t="s">
        <v>123</v>
      </c>
      <c r="F261" s="55">
        <v>30</v>
      </c>
      <c r="G261" s="56"/>
      <c r="H261" s="57">
        <f t="shared" ref="H261" si="65">ROUND(G261*F261,2)</f>
        <v>0</v>
      </c>
      <c r="I261" s="4" t="str">
        <f t="shared" ca="1" si="51"/>
        <v/>
      </c>
      <c r="J261" s="1" t="str">
        <f t="shared" si="55"/>
        <v>B091-72150 mm Type 4 Concrete Pavement (Type B)m²</v>
      </c>
      <c r="K261" s="290" t="e">
        <f>MATCH(J261,'[3]Pay Items'!$K$1:$K$646,0)</f>
        <v>#N/A</v>
      </c>
      <c r="L261" s="2" t="str">
        <f t="shared" ca="1" si="52"/>
        <v>F0</v>
      </c>
      <c r="M261" s="2" t="str">
        <f t="shared" ca="1" si="53"/>
        <v>C2</v>
      </c>
      <c r="N261" s="2" t="str">
        <f t="shared" ca="1" si="54"/>
        <v>C2</v>
      </c>
    </row>
    <row r="262" spans="1:14" ht="30" customHeight="1" x14ac:dyDescent="0.2">
      <c r="A262" s="75" t="s">
        <v>171</v>
      </c>
      <c r="B262" s="51" t="s">
        <v>318</v>
      </c>
      <c r="C262" s="52" t="s">
        <v>106</v>
      </c>
      <c r="D262" s="71" t="s">
        <v>357</v>
      </c>
      <c r="E262" s="54"/>
      <c r="F262" s="47"/>
      <c r="G262" s="49"/>
      <c r="H262" s="49"/>
      <c r="I262" s="4" t="str">
        <f t="shared" ref="I262:I325" ca="1" si="66">IF(CELL("protect",$G262)=1, "LOCKED", "")</f>
        <v>LOCKED</v>
      </c>
      <c r="J262" s="1" t="str">
        <f t="shared" si="55"/>
        <v>B094Drilled DowelsCW 3230-R8</v>
      </c>
      <c r="K262" s="290">
        <f>MATCH(J262,'[3]Pay Items'!$K$1:$K$646,0)</f>
        <v>164</v>
      </c>
      <c r="L262" s="2" t="str">
        <f t="shared" ref="L262:L325" ca="1" si="67">CELL("format",$F262)</f>
        <v>F0</v>
      </c>
      <c r="M262" s="2" t="str">
        <f t="shared" ref="M262:M325" ca="1" si="68">CELL("format",$G262)</f>
        <v>C2</v>
      </c>
      <c r="N262" s="2" t="str">
        <f t="shared" ref="N262:N325" ca="1" si="69">CELL("format",$H262)</f>
        <v>C2</v>
      </c>
    </row>
    <row r="263" spans="1:14" s="85" customFormat="1" ht="30" customHeight="1" x14ac:dyDescent="0.2">
      <c r="A263" s="77" t="s">
        <v>172</v>
      </c>
      <c r="B263" s="78" t="s">
        <v>191</v>
      </c>
      <c r="C263" s="79" t="s">
        <v>131</v>
      </c>
      <c r="D263" s="80" t="s">
        <v>118</v>
      </c>
      <c r="E263" s="81" t="s">
        <v>126</v>
      </c>
      <c r="F263" s="82">
        <v>600</v>
      </c>
      <c r="G263" s="83"/>
      <c r="H263" s="84">
        <f>ROUND(G263*F263,2)</f>
        <v>0</v>
      </c>
      <c r="I263" s="4" t="str">
        <f t="shared" ca="1" si="66"/>
        <v/>
      </c>
      <c r="J263" s="1" t="str">
        <f t="shared" ref="J263:J326" si="70">CLEAN(CONCATENATE(TRIM($A263),TRIM($C263),IF(LEFT($D263)&lt;&gt;"E",TRIM($D263),),TRIM($E263)))</f>
        <v>B09519.1 mm Diametereach</v>
      </c>
      <c r="K263" s="290">
        <f>MATCH(J263,'[3]Pay Items'!$K$1:$K$646,0)</f>
        <v>165</v>
      </c>
      <c r="L263" s="2" t="str">
        <f t="shared" ca="1" si="67"/>
        <v>F0</v>
      </c>
      <c r="M263" s="2" t="str">
        <f t="shared" ca="1" si="68"/>
        <v>C2</v>
      </c>
      <c r="N263" s="2" t="str">
        <f t="shared" ca="1" si="69"/>
        <v>C2</v>
      </c>
    </row>
    <row r="264" spans="1:14" ht="30" customHeight="1" x14ac:dyDescent="0.2">
      <c r="A264" s="75" t="s">
        <v>173</v>
      </c>
      <c r="B264" s="51" t="s">
        <v>518</v>
      </c>
      <c r="C264" s="52" t="s">
        <v>107</v>
      </c>
      <c r="D264" s="71" t="s">
        <v>357</v>
      </c>
      <c r="E264" s="54"/>
      <c r="F264" s="47"/>
      <c r="G264" s="49"/>
      <c r="H264" s="49"/>
      <c r="I264" s="4" t="str">
        <f t="shared" ca="1" si="66"/>
        <v>LOCKED</v>
      </c>
      <c r="J264" s="1" t="str">
        <f t="shared" si="70"/>
        <v>B097Drilled Tie BarsCW 3230-R8</v>
      </c>
      <c r="K264" s="290">
        <f>MATCH(J264,'[3]Pay Items'!$K$1:$K$646,0)</f>
        <v>167</v>
      </c>
      <c r="L264" s="2" t="str">
        <f t="shared" ca="1" si="67"/>
        <v>F0</v>
      </c>
      <c r="M264" s="2" t="str">
        <f t="shared" ca="1" si="68"/>
        <v>C2</v>
      </c>
      <c r="N264" s="2" t="str">
        <f t="shared" ca="1" si="69"/>
        <v>C2</v>
      </c>
    </row>
    <row r="265" spans="1:14" ht="30" customHeight="1" x14ac:dyDescent="0.2">
      <c r="A265" s="75" t="s">
        <v>174</v>
      </c>
      <c r="B265" s="70" t="s">
        <v>191</v>
      </c>
      <c r="C265" s="52" t="s">
        <v>130</v>
      </c>
      <c r="D265" s="71" t="s">
        <v>118</v>
      </c>
      <c r="E265" s="54" t="s">
        <v>126</v>
      </c>
      <c r="F265" s="55">
        <v>900</v>
      </c>
      <c r="G265" s="56"/>
      <c r="H265" s="57">
        <f>ROUND(G265*F265,2)</f>
        <v>0</v>
      </c>
      <c r="I265" s="4" t="str">
        <f t="shared" ca="1" si="66"/>
        <v/>
      </c>
      <c r="J265" s="1" t="str">
        <f t="shared" si="70"/>
        <v>B09820 M Deformed Tie Bareach</v>
      </c>
      <c r="K265" s="290">
        <f>MATCH(J265,'[3]Pay Items'!$K$1:$K$646,0)</f>
        <v>169</v>
      </c>
      <c r="L265" s="2" t="str">
        <f t="shared" ca="1" si="67"/>
        <v>F0</v>
      </c>
      <c r="M265" s="2" t="str">
        <f t="shared" ca="1" si="68"/>
        <v>C2</v>
      </c>
      <c r="N265" s="2" t="str">
        <f t="shared" ca="1" si="69"/>
        <v>C2</v>
      </c>
    </row>
    <row r="266" spans="1:14" ht="30" customHeight="1" x14ac:dyDescent="0.2">
      <c r="A266" s="86" t="s">
        <v>326</v>
      </c>
      <c r="B266" s="51" t="s">
        <v>519</v>
      </c>
      <c r="C266" s="52" t="s">
        <v>184</v>
      </c>
      <c r="D266" s="71" t="s">
        <v>3</v>
      </c>
      <c r="E266" s="54"/>
      <c r="F266" s="55"/>
      <c r="G266" s="49"/>
      <c r="H266" s="57"/>
      <c r="I266" s="4" t="str">
        <f t="shared" ca="1" si="66"/>
        <v>LOCKED</v>
      </c>
      <c r="J266" s="1" t="str">
        <f t="shared" si="70"/>
        <v>B100rMiscellaneous Concrete Slab RemovalCW 3235-R9</v>
      </c>
      <c r="K266" s="290">
        <f>MATCH(J266,'[3]Pay Items'!$K$1:$K$646,0)</f>
        <v>171</v>
      </c>
      <c r="L266" s="2" t="str">
        <f t="shared" ca="1" si="67"/>
        <v>F0</v>
      </c>
      <c r="M266" s="2" t="str">
        <f t="shared" ca="1" si="68"/>
        <v>C2</v>
      </c>
      <c r="N266" s="2" t="str">
        <f t="shared" ca="1" si="69"/>
        <v>C2</v>
      </c>
    </row>
    <row r="267" spans="1:14" ht="30" customHeight="1" x14ac:dyDescent="0.2">
      <c r="A267" s="86" t="s">
        <v>327</v>
      </c>
      <c r="B267" s="70" t="s">
        <v>191</v>
      </c>
      <c r="C267" s="52" t="s">
        <v>4</v>
      </c>
      <c r="D267" s="71" t="s">
        <v>118</v>
      </c>
      <c r="E267" s="54" t="s">
        <v>123</v>
      </c>
      <c r="F267" s="55">
        <v>30</v>
      </c>
      <c r="G267" s="56"/>
      <c r="H267" s="57">
        <f t="shared" ref="H267" si="71">ROUND(G267*F267,2)</f>
        <v>0</v>
      </c>
      <c r="I267" s="4" t="str">
        <f t="shared" ca="1" si="66"/>
        <v/>
      </c>
      <c r="J267" s="1" t="str">
        <f t="shared" si="70"/>
        <v>B104r100 mm Sidewalkm²</v>
      </c>
      <c r="K267" s="290">
        <f>MATCH(J267,'[3]Pay Items'!$K$1:$K$646,0)</f>
        <v>175</v>
      </c>
      <c r="L267" s="2" t="str">
        <f t="shared" ca="1" si="67"/>
        <v>F0</v>
      </c>
      <c r="M267" s="2" t="str">
        <f t="shared" ca="1" si="68"/>
        <v>C2</v>
      </c>
      <c r="N267" s="2" t="str">
        <f t="shared" ca="1" si="69"/>
        <v>C2</v>
      </c>
    </row>
    <row r="268" spans="1:14" ht="30" customHeight="1" x14ac:dyDescent="0.2">
      <c r="A268" s="86" t="s">
        <v>328</v>
      </c>
      <c r="B268" s="51" t="s">
        <v>520</v>
      </c>
      <c r="C268" s="52" t="s">
        <v>185</v>
      </c>
      <c r="D268" s="71" t="s">
        <v>458</v>
      </c>
      <c r="E268" s="54"/>
      <c r="F268" s="55"/>
      <c r="G268" s="49"/>
      <c r="H268" s="57"/>
      <c r="I268" s="4" t="str">
        <f t="shared" ca="1" si="66"/>
        <v>LOCKED</v>
      </c>
      <c r="J268" s="1" t="str">
        <f t="shared" si="70"/>
        <v>B107iMiscellaneous Concrete Slab InstallationCW 3235-R9, E17</v>
      </c>
      <c r="K268" s="290" t="e">
        <f>MATCH(J268,'[3]Pay Items'!$K$1:$K$646,0)</f>
        <v>#N/A</v>
      </c>
      <c r="L268" s="2" t="str">
        <f t="shared" ca="1" si="67"/>
        <v>F0</v>
      </c>
      <c r="M268" s="2" t="str">
        <f t="shared" ca="1" si="68"/>
        <v>C2</v>
      </c>
      <c r="N268" s="2" t="str">
        <f t="shared" ca="1" si="69"/>
        <v>C2</v>
      </c>
    </row>
    <row r="269" spans="1:14" ht="30" customHeight="1" x14ac:dyDescent="0.2">
      <c r="A269" s="86" t="s">
        <v>355</v>
      </c>
      <c r="B269" s="70" t="s">
        <v>191</v>
      </c>
      <c r="C269" s="52" t="s">
        <v>459</v>
      </c>
      <c r="D269" s="71" t="s">
        <v>212</v>
      </c>
      <c r="E269" s="54" t="s">
        <v>123</v>
      </c>
      <c r="F269" s="55">
        <v>10</v>
      </c>
      <c r="G269" s="56"/>
      <c r="H269" s="57">
        <f t="shared" ref="H269" si="72">ROUND(G269*F269,2)</f>
        <v>0</v>
      </c>
      <c r="I269" s="4" t="str">
        <f t="shared" ca="1" si="66"/>
        <v/>
      </c>
      <c r="J269" s="1" t="str">
        <f t="shared" si="70"/>
        <v>B111iType 2 Concrete 100 mm SidewalkSD-228Am²</v>
      </c>
      <c r="K269" s="290" t="e">
        <f>MATCH(J269,'[3]Pay Items'!$K$1:$K$646,0)</f>
        <v>#N/A</v>
      </c>
      <c r="L269" s="2" t="str">
        <f t="shared" ca="1" si="67"/>
        <v>F0</v>
      </c>
      <c r="M269" s="2" t="str">
        <f t="shared" ca="1" si="68"/>
        <v>C2</v>
      </c>
      <c r="N269" s="2" t="str">
        <f t="shared" ca="1" si="69"/>
        <v>C2</v>
      </c>
    </row>
    <row r="270" spans="1:14" ht="30" customHeight="1" x14ac:dyDescent="0.2">
      <c r="A270" s="75" t="s">
        <v>329</v>
      </c>
      <c r="B270" s="51" t="s">
        <v>521</v>
      </c>
      <c r="C270" s="52" t="s">
        <v>186</v>
      </c>
      <c r="D270" s="71" t="s">
        <v>458</v>
      </c>
      <c r="E270" s="54"/>
      <c r="F270" s="47"/>
      <c r="G270" s="49"/>
      <c r="H270" s="49"/>
      <c r="I270" s="4" t="str">
        <f t="shared" ca="1" si="66"/>
        <v>LOCKED</v>
      </c>
      <c r="J270" s="1" t="str">
        <f t="shared" si="70"/>
        <v>B114rlMiscellaneous Concrete Slab RenewalCW 3235-R9, E17</v>
      </c>
      <c r="K270" s="290" t="e">
        <f>MATCH(J270,'[3]Pay Items'!$K$1:$K$646,0)</f>
        <v>#N/A</v>
      </c>
      <c r="L270" s="2" t="str">
        <f t="shared" ca="1" si="67"/>
        <v>F0</v>
      </c>
      <c r="M270" s="2" t="str">
        <f t="shared" ca="1" si="68"/>
        <v>C2</v>
      </c>
      <c r="N270" s="2" t="str">
        <f t="shared" ca="1" si="69"/>
        <v>C2</v>
      </c>
    </row>
    <row r="271" spans="1:14" ht="30" customHeight="1" x14ac:dyDescent="0.2">
      <c r="A271" s="75" t="s">
        <v>330</v>
      </c>
      <c r="B271" s="70" t="s">
        <v>191</v>
      </c>
      <c r="C271" s="52" t="s">
        <v>459</v>
      </c>
      <c r="D271" s="71" t="s">
        <v>212</v>
      </c>
      <c r="E271" s="54"/>
      <c r="F271" s="47"/>
      <c r="G271" s="49"/>
      <c r="H271" s="49"/>
      <c r="I271" s="4" t="str">
        <f t="shared" ca="1" si="66"/>
        <v>LOCKED</v>
      </c>
      <c r="J271" s="1" t="str">
        <f t="shared" si="70"/>
        <v>B118rlType 2 Concrete 100 mm SidewalkSD-228A</v>
      </c>
      <c r="K271" s="290" t="e">
        <f>MATCH(J271,'[3]Pay Items'!$K$1:$K$646,0)</f>
        <v>#N/A</v>
      </c>
      <c r="L271" s="2" t="str">
        <f t="shared" ca="1" si="67"/>
        <v>F0</v>
      </c>
      <c r="M271" s="2" t="str">
        <f t="shared" ca="1" si="68"/>
        <v>C2</v>
      </c>
      <c r="N271" s="2" t="str">
        <f t="shared" ca="1" si="69"/>
        <v>C2</v>
      </c>
    </row>
    <row r="272" spans="1:14" ht="30" customHeight="1" x14ac:dyDescent="0.2">
      <c r="A272" s="75" t="s">
        <v>331</v>
      </c>
      <c r="B272" s="87" t="s">
        <v>298</v>
      </c>
      <c r="C272" s="52" t="s">
        <v>299</v>
      </c>
      <c r="D272" s="71"/>
      <c r="E272" s="54" t="s">
        <v>123</v>
      </c>
      <c r="F272" s="55">
        <v>10</v>
      </c>
      <c r="G272" s="56"/>
      <c r="H272" s="57">
        <f t="shared" ref="H272:H279" si="73">ROUND(G272*F272,2)</f>
        <v>0</v>
      </c>
      <c r="I272" s="4" t="str">
        <f t="shared" ca="1" si="66"/>
        <v/>
      </c>
      <c r="J272" s="1" t="str">
        <f t="shared" si="70"/>
        <v>B119rlLess than 5 sq.m.m²</v>
      </c>
      <c r="K272" s="290">
        <f>MATCH(J272,'[3]Pay Items'!$K$1:$K$646,0)</f>
        <v>197</v>
      </c>
      <c r="L272" s="2" t="str">
        <f t="shared" ca="1" si="67"/>
        <v>F0</v>
      </c>
      <c r="M272" s="2" t="str">
        <f t="shared" ca="1" si="68"/>
        <v>C2</v>
      </c>
      <c r="N272" s="2" t="str">
        <f t="shared" ca="1" si="69"/>
        <v>C2</v>
      </c>
    </row>
    <row r="273" spans="1:14" ht="30" customHeight="1" x14ac:dyDescent="0.2">
      <c r="A273" s="75" t="s">
        <v>332</v>
      </c>
      <c r="B273" s="87" t="s">
        <v>300</v>
      </c>
      <c r="C273" s="52" t="s">
        <v>301</v>
      </c>
      <c r="D273" s="71"/>
      <c r="E273" s="54" t="s">
        <v>123</v>
      </c>
      <c r="F273" s="55">
        <v>210</v>
      </c>
      <c r="G273" s="56"/>
      <c r="H273" s="57">
        <f t="shared" si="73"/>
        <v>0</v>
      </c>
      <c r="I273" s="4" t="str">
        <f t="shared" ca="1" si="66"/>
        <v/>
      </c>
      <c r="J273" s="1" t="str">
        <f t="shared" si="70"/>
        <v>B120rl5 sq.m. to 20 sq.m.m²</v>
      </c>
      <c r="K273" s="290">
        <f>MATCH(J273,'[3]Pay Items'!$K$1:$K$646,0)</f>
        <v>198</v>
      </c>
      <c r="L273" s="2" t="str">
        <f t="shared" ca="1" si="67"/>
        <v>F0</v>
      </c>
      <c r="M273" s="2" t="str">
        <f t="shared" ca="1" si="68"/>
        <v>C2</v>
      </c>
      <c r="N273" s="2" t="str">
        <f t="shared" ca="1" si="69"/>
        <v>C2</v>
      </c>
    </row>
    <row r="274" spans="1:14" ht="30" customHeight="1" x14ac:dyDescent="0.2">
      <c r="A274" s="75" t="s">
        <v>333</v>
      </c>
      <c r="B274" s="87" t="s">
        <v>302</v>
      </c>
      <c r="C274" s="52" t="s">
        <v>303</v>
      </c>
      <c r="D274" s="71" t="s">
        <v>118</v>
      </c>
      <c r="E274" s="54" t="s">
        <v>123</v>
      </c>
      <c r="F274" s="55">
        <v>160</v>
      </c>
      <c r="G274" s="56"/>
      <c r="H274" s="57">
        <f t="shared" si="73"/>
        <v>0</v>
      </c>
      <c r="I274" s="4" t="str">
        <f t="shared" ca="1" si="66"/>
        <v/>
      </c>
      <c r="J274" s="1" t="str">
        <f t="shared" si="70"/>
        <v>B121rlGreater than 20 sq.m.m²</v>
      </c>
      <c r="K274" s="290">
        <f>MATCH(J274,'[3]Pay Items'!$K$1:$K$646,0)</f>
        <v>199</v>
      </c>
      <c r="L274" s="2" t="str">
        <f t="shared" ca="1" si="67"/>
        <v>F0</v>
      </c>
      <c r="M274" s="2" t="str">
        <f t="shared" ca="1" si="68"/>
        <v>C2</v>
      </c>
      <c r="N274" s="2" t="str">
        <f t="shared" ca="1" si="69"/>
        <v>C2</v>
      </c>
    </row>
    <row r="275" spans="1:14" ht="45" customHeight="1" x14ac:dyDescent="0.2">
      <c r="A275" s="86" t="s">
        <v>351</v>
      </c>
      <c r="B275" s="70" t="s">
        <v>192</v>
      </c>
      <c r="C275" s="52" t="s">
        <v>460</v>
      </c>
      <c r="D275" s="71" t="s">
        <v>118</v>
      </c>
      <c r="E275" s="54"/>
      <c r="F275" s="55"/>
      <c r="G275" s="88"/>
      <c r="H275" s="88"/>
      <c r="I275" s="4" t="str">
        <f t="shared" ca="1" si="66"/>
        <v>LOCKED</v>
      </c>
      <c r="J275" s="1" t="str">
        <f t="shared" si="70"/>
        <v>B121rlAType 2 Concrete 150 mm Reinforced Sidewalk</v>
      </c>
      <c r="K275" s="290" t="e">
        <f>MATCH(J275,'[3]Pay Items'!$K$1:$K$646,0)</f>
        <v>#N/A</v>
      </c>
      <c r="L275" s="2" t="str">
        <f t="shared" ca="1" si="67"/>
        <v>F0</v>
      </c>
      <c r="M275" s="2" t="str">
        <f t="shared" ca="1" si="68"/>
        <v>C2</v>
      </c>
      <c r="N275" s="2" t="str">
        <f t="shared" ca="1" si="69"/>
        <v>C2</v>
      </c>
    </row>
    <row r="276" spans="1:14" ht="30" customHeight="1" x14ac:dyDescent="0.2">
      <c r="A276" s="86" t="s">
        <v>353</v>
      </c>
      <c r="B276" s="87" t="s">
        <v>298</v>
      </c>
      <c r="C276" s="52" t="s">
        <v>301</v>
      </c>
      <c r="D276" s="71"/>
      <c r="E276" s="54" t="s">
        <v>123</v>
      </c>
      <c r="F276" s="55">
        <v>25</v>
      </c>
      <c r="G276" s="56"/>
      <c r="H276" s="57">
        <f t="shared" ref="H276" si="74">ROUND(G276*F276,2)</f>
        <v>0</v>
      </c>
      <c r="I276" s="4" t="str">
        <f t="shared" ca="1" si="66"/>
        <v/>
      </c>
      <c r="J276" s="1" t="str">
        <f t="shared" si="70"/>
        <v>B121rlC5 sq.m. to 20 sq.m.m²</v>
      </c>
      <c r="K276" s="290">
        <f>MATCH(J276,'[3]Pay Items'!$K$1:$K$646,0)</f>
        <v>202</v>
      </c>
      <c r="L276" s="2" t="str">
        <f t="shared" ca="1" si="67"/>
        <v>F0</v>
      </c>
      <c r="M276" s="2" t="str">
        <f t="shared" ca="1" si="68"/>
        <v>C2</v>
      </c>
      <c r="N276" s="2" t="str">
        <f t="shared" ca="1" si="69"/>
        <v>C2</v>
      </c>
    </row>
    <row r="277" spans="1:14" ht="30" customHeight="1" x14ac:dyDescent="0.2">
      <c r="A277" s="75" t="s">
        <v>244</v>
      </c>
      <c r="B277" s="51" t="s">
        <v>522</v>
      </c>
      <c r="C277" s="52" t="s">
        <v>216</v>
      </c>
      <c r="D277" s="71" t="s">
        <v>3</v>
      </c>
      <c r="E277" s="54" t="s">
        <v>123</v>
      </c>
      <c r="F277" s="89">
        <v>5</v>
      </c>
      <c r="G277" s="56"/>
      <c r="H277" s="57">
        <f t="shared" si="73"/>
        <v>0</v>
      </c>
      <c r="I277" s="4" t="str">
        <f t="shared" ca="1" si="66"/>
        <v/>
      </c>
      <c r="J277" s="1" t="str">
        <f t="shared" si="70"/>
        <v>B124Adjustment of Precast Sidewalk BlocksCW 3235-R9m²</v>
      </c>
      <c r="K277" s="290">
        <f>MATCH(J277,'[3]Pay Items'!$K$1:$K$646,0)</f>
        <v>206</v>
      </c>
      <c r="L277" s="2" t="str">
        <f t="shared" ca="1" si="67"/>
        <v>F0</v>
      </c>
      <c r="M277" s="2" t="str">
        <f t="shared" ca="1" si="68"/>
        <v>C2</v>
      </c>
      <c r="N277" s="2" t="str">
        <f t="shared" ca="1" si="69"/>
        <v>C2</v>
      </c>
    </row>
    <row r="278" spans="1:14" ht="30" customHeight="1" x14ac:dyDescent="0.2">
      <c r="A278" s="75" t="s">
        <v>245</v>
      </c>
      <c r="B278" s="51" t="s">
        <v>523</v>
      </c>
      <c r="C278" s="52" t="s">
        <v>217</v>
      </c>
      <c r="D278" s="71" t="s">
        <v>3</v>
      </c>
      <c r="E278" s="54" t="s">
        <v>123</v>
      </c>
      <c r="F278" s="55">
        <v>5</v>
      </c>
      <c r="G278" s="56"/>
      <c r="H278" s="57">
        <f t="shared" si="73"/>
        <v>0</v>
      </c>
      <c r="I278" s="4" t="str">
        <f t="shared" ca="1" si="66"/>
        <v/>
      </c>
      <c r="J278" s="1" t="str">
        <f t="shared" si="70"/>
        <v>B125Supply of Precast Sidewalk BlocksCW 3235-R9m²</v>
      </c>
      <c r="K278" s="290">
        <f>MATCH(J278,'[3]Pay Items'!$K$1:$K$646,0)</f>
        <v>207</v>
      </c>
      <c r="L278" s="2" t="str">
        <f t="shared" ca="1" si="67"/>
        <v>F0</v>
      </c>
      <c r="M278" s="2" t="str">
        <f t="shared" ca="1" si="68"/>
        <v>C2</v>
      </c>
      <c r="N278" s="2" t="str">
        <f t="shared" ca="1" si="69"/>
        <v>C2</v>
      </c>
    </row>
    <row r="279" spans="1:14" ht="30" customHeight="1" x14ac:dyDescent="0.2">
      <c r="A279" s="75" t="s">
        <v>284</v>
      </c>
      <c r="B279" s="51" t="s">
        <v>524</v>
      </c>
      <c r="C279" s="52" t="s">
        <v>275</v>
      </c>
      <c r="D279" s="71" t="s">
        <v>3</v>
      </c>
      <c r="E279" s="54" t="s">
        <v>123</v>
      </c>
      <c r="F279" s="55">
        <v>5</v>
      </c>
      <c r="G279" s="56"/>
      <c r="H279" s="57">
        <f t="shared" si="73"/>
        <v>0</v>
      </c>
      <c r="I279" s="4" t="str">
        <f t="shared" ca="1" si="66"/>
        <v/>
      </c>
      <c r="J279" s="1" t="str">
        <f t="shared" si="70"/>
        <v>B125ARemoval of Precast Sidewalk BlocksCW 3235-R9m²</v>
      </c>
      <c r="K279" s="290">
        <f>MATCH(J279,'[3]Pay Items'!$K$1:$K$646,0)</f>
        <v>208</v>
      </c>
      <c r="L279" s="2" t="str">
        <f t="shared" ca="1" si="67"/>
        <v>F0</v>
      </c>
      <c r="M279" s="2" t="str">
        <f t="shared" ca="1" si="68"/>
        <v>C2</v>
      </c>
      <c r="N279" s="2" t="str">
        <f t="shared" ca="1" si="69"/>
        <v>C2</v>
      </c>
    </row>
    <row r="280" spans="1:14" ht="30" customHeight="1" x14ac:dyDescent="0.2">
      <c r="A280" s="86" t="s">
        <v>335</v>
      </c>
      <c r="B280" s="51" t="s">
        <v>525</v>
      </c>
      <c r="C280" s="52" t="s">
        <v>188</v>
      </c>
      <c r="D280" s="71" t="s">
        <v>356</v>
      </c>
      <c r="E280" s="54"/>
      <c r="F280" s="55"/>
      <c r="G280" s="88"/>
      <c r="H280" s="57"/>
      <c r="I280" s="4" t="str">
        <f t="shared" ca="1" si="66"/>
        <v>LOCKED</v>
      </c>
      <c r="J280" s="1" t="str">
        <f t="shared" si="70"/>
        <v>B126rConcrete Curb RemovalCW 3240-R10</v>
      </c>
      <c r="K280" s="290">
        <f>MATCH(J280,'[3]Pay Items'!$K$1:$K$646,0)</f>
        <v>209</v>
      </c>
      <c r="L280" s="2" t="str">
        <f t="shared" ca="1" si="67"/>
        <v>F0</v>
      </c>
      <c r="M280" s="2" t="str">
        <f t="shared" ca="1" si="68"/>
        <v>C2</v>
      </c>
      <c r="N280" s="2" t="str">
        <f t="shared" ca="1" si="69"/>
        <v>C2</v>
      </c>
    </row>
    <row r="281" spans="1:14" ht="30" customHeight="1" x14ac:dyDescent="0.2">
      <c r="A281" s="86" t="s">
        <v>416</v>
      </c>
      <c r="B281" s="70" t="s">
        <v>191</v>
      </c>
      <c r="C281" s="52" t="s">
        <v>370</v>
      </c>
      <c r="D281" s="71" t="s">
        <v>118</v>
      </c>
      <c r="E281" s="54" t="s">
        <v>127</v>
      </c>
      <c r="F281" s="55">
        <v>45</v>
      </c>
      <c r="G281" s="56"/>
      <c r="H281" s="57">
        <f t="shared" ref="H281:H283" si="75">ROUND(G281*F281,2)</f>
        <v>0</v>
      </c>
      <c r="I281" s="4" t="str">
        <f t="shared" ca="1" si="66"/>
        <v/>
      </c>
      <c r="J281" s="1" t="str">
        <f t="shared" si="70"/>
        <v>B127rBBarrier Separatem</v>
      </c>
      <c r="K281" s="290">
        <f>MATCH(J281,'[3]Pay Items'!$K$1:$K$646,0)</f>
        <v>212</v>
      </c>
      <c r="L281" s="2" t="str">
        <f t="shared" ca="1" si="67"/>
        <v>F0</v>
      </c>
      <c r="M281" s="2" t="str">
        <f t="shared" ca="1" si="68"/>
        <v>C2</v>
      </c>
      <c r="N281" s="2" t="str">
        <f t="shared" ca="1" si="69"/>
        <v>C2</v>
      </c>
    </row>
    <row r="282" spans="1:14" ht="30" customHeight="1" x14ac:dyDescent="0.2">
      <c r="A282" s="86" t="s">
        <v>336</v>
      </c>
      <c r="B282" s="70" t="s">
        <v>192</v>
      </c>
      <c r="C282" s="52" t="s">
        <v>463</v>
      </c>
      <c r="D282" s="71"/>
      <c r="E282" s="54" t="s">
        <v>127</v>
      </c>
      <c r="F282" s="55">
        <v>15</v>
      </c>
      <c r="G282" s="56"/>
      <c r="H282" s="57">
        <f t="shared" si="75"/>
        <v>0</v>
      </c>
      <c r="I282" s="4" t="str">
        <f t="shared" ca="1" si="66"/>
        <v/>
      </c>
      <c r="J282" s="1" t="str">
        <f t="shared" si="70"/>
        <v>B128rModified Barrier (Integral)m</v>
      </c>
      <c r="K282" s="290" t="e">
        <f>MATCH(J282,'[3]Pay Items'!$K$1:$K$646,0)</f>
        <v>#N/A</v>
      </c>
      <c r="L282" s="2" t="str">
        <f t="shared" ca="1" si="67"/>
        <v>F0</v>
      </c>
      <c r="M282" s="2" t="str">
        <f t="shared" ca="1" si="68"/>
        <v>C2</v>
      </c>
      <c r="N282" s="2" t="str">
        <f t="shared" ca="1" si="69"/>
        <v>C2</v>
      </c>
    </row>
    <row r="283" spans="1:14" ht="30" customHeight="1" x14ac:dyDescent="0.2">
      <c r="A283" s="86" t="s">
        <v>337</v>
      </c>
      <c r="B283" s="70" t="s">
        <v>193</v>
      </c>
      <c r="C283" s="52" t="s">
        <v>294</v>
      </c>
      <c r="D283" s="71" t="s">
        <v>118</v>
      </c>
      <c r="E283" s="54" t="s">
        <v>127</v>
      </c>
      <c r="F283" s="55">
        <v>15</v>
      </c>
      <c r="G283" s="56"/>
      <c r="H283" s="57">
        <f t="shared" si="75"/>
        <v>0</v>
      </c>
      <c r="I283" s="4" t="str">
        <f t="shared" ca="1" si="66"/>
        <v/>
      </c>
      <c r="J283" s="1" t="str">
        <f t="shared" si="70"/>
        <v>B132rCurb Rampm</v>
      </c>
      <c r="K283" s="290">
        <f>MATCH(J283,'[3]Pay Items'!$K$1:$K$646,0)</f>
        <v>217</v>
      </c>
      <c r="L283" s="2" t="str">
        <f t="shared" ca="1" si="67"/>
        <v>F0</v>
      </c>
      <c r="M283" s="2" t="str">
        <f t="shared" ca="1" si="68"/>
        <v>C2</v>
      </c>
      <c r="N283" s="2" t="str">
        <f t="shared" ca="1" si="69"/>
        <v>C2</v>
      </c>
    </row>
    <row r="284" spans="1:14" ht="30" customHeight="1" x14ac:dyDescent="0.2">
      <c r="A284" s="86" t="s">
        <v>338</v>
      </c>
      <c r="B284" s="51" t="s">
        <v>526</v>
      </c>
      <c r="C284" s="52" t="s">
        <v>189</v>
      </c>
      <c r="D284" s="71" t="s">
        <v>464</v>
      </c>
      <c r="E284" s="54"/>
      <c r="F284" s="55"/>
      <c r="G284" s="88"/>
      <c r="H284" s="57"/>
      <c r="I284" s="4" t="str">
        <f t="shared" ca="1" si="66"/>
        <v>LOCKED</v>
      </c>
      <c r="J284" s="1" t="str">
        <f t="shared" si="70"/>
        <v>B135iConcrete Curb InstallationCW 3240-R10, E17</v>
      </c>
      <c r="K284" s="290" t="e">
        <f>MATCH(J284,'[3]Pay Items'!$K$1:$K$646,0)</f>
        <v>#N/A</v>
      </c>
      <c r="L284" s="2" t="str">
        <f t="shared" ca="1" si="67"/>
        <v>F0</v>
      </c>
      <c r="M284" s="2" t="str">
        <f t="shared" ca="1" si="68"/>
        <v>C2</v>
      </c>
      <c r="N284" s="2" t="str">
        <f t="shared" ca="1" si="69"/>
        <v>C2</v>
      </c>
    </row>
    <row r="285" spans="1:14" ht="45" customHeight="1" x14ac:dyDescent="0.2">
      <c r="A285" s="86" t="s">
        <v>339</v>
      </c>
      <c r="B285" s="70" t="s">
        <v>191</v>
      </c>
      <c r="C285" s="52" t="s">
        <v>465</v>
      </c>
      <c r="D285" s="71" t="s">
        <v>213</v>
      </c>
      <c r="E285" s="54" t="s">
        <v>127</v>
      </c>
      <c r="F285" s="55">
        <v>60</v>
      </c>
      <c r="G285" s="56"/>
      <c r="H285" s="57">
        <f t="shared" ref="H285:H287" si="76">ROUND(G285*F285,2)</f>
        <v>0</v>
      </c>
      <c r="I285" s="4" t="str">
        <f t="shared" ca="1" si="66"/>
        <v/>
      </c>
      <c r="J285" s="1" t="str">
        <f t="shared" si="70"/>
        <v>B136iType 2 Concrete Barrier (75 mm reveal ht, Dowelled)SD-205m</v>
      </c>
      <c r="K285" s="290" t="e">
        <f>MATCH(J285,'[3]Pay Items'!$K$1:$K$646,0)</f>
        <v>#N/A</v>
      </c>
      <c r="L285" s="2" t="str">
        <f t="shared" ca="1" si="67"/>
        <v>F0</v>
      </c>
      <c r="M285" s="2" t="str">
        <f t="shared" ca="1" si="68"/>
        <v>C2</v>
      </c>
      <c r="N285" s="2" t="str">
        <f t="shared" ca="1" si="69"/>
        <v>C2</v>
      </c>
    </row>
    <row r="286" spans="1:14" ht="45" customHeight="1" x14ac:dyDescent="0.2">
      <c r="A286" s="86" t="s">
        <v>419</v>
      </c>
      <c r="B286" s="70" t="s">
        <v>192</v>
      </c>
      <c r="C286" s="52" t="s">
        <v>466</v>
      </c>
      <c r="D286" s="71" t="s">
        <v>214</v>
      </c>
      <c r="E286" s="54" t="s">
        <v>127</v>
      </c>
      <c r="F286" s="55">
        <v>10</v>
      </c>
      <c r="G286" s="56"/>
      <c r="H286" s="57">
        <f t="shared" si="76"/>
        <v>0</v>
      </c>
      <c r="I286" s="4" t="str">
        <f t="shared" ca="1" si="66"/>
        <v/>
      </c>
      <c r="J286" s="1" t="str">
        <f t="shared" si="70"/>
        <v>B139iAType 2 Concrete Modified Barrier (150 mm reveal ht, Dowelled)SD-203Bm</v>
      </c>
      <c r="K286" s="290" t="e">
        <f>MATCH(J286,'[3]Pay Items'!$K$1:$K$646,0)</f>
        <v>#N/A</v>
      </c>
      <c r="L286" s="2" t="str">
        <f t="shared" ca="1" si="67"/>
        <v>F0</v>
      </c>
      <c r="M286" s="2" t="str">
        <f t="shared" ca="1" si="68"/>
        <v>C2</v>
      </c>
      <c r="N286" s="2" t="str">
        <f t="shared" ca="1" si="69"/>
        <v>C2</v>
      </c>
    </row>
    <row r="287" spans="1:14" ht="45" customHeight="1" x14ac:dyDescent="0.2">
      <c r="A287" s="86" t="s">
        <v>361</v>
      </c>
      <c r="B287" s="70" t="s">
        <v>193</v>
      </c>
      <c r="C287" s="52" t="s">
        <v>467</v>
      </c>
      <c r="D287" s="71" t="s">
        <v>199</v>
      </c>
      <c r="E287" s="54" t="s">
        <v>127</v>
      </c>
      <c r="F287" s="55">
        <v>25</v>
      </c>
      <c r="G287" s="56"/>
      <c r="H287" s="57">
        <f t="shared" si="76"/>
        <v>0</v>
      </c>
      <c r="I287" s="4" t="str">
        <f t="shared" ca="1" si="66"/>
        <v/>
      </c>
      <c r="J287" s="1" t="str">
        <f t="shared" si="70"/>
        <v>B150iAType 2 Concrete Curb Ramp (8-12 mm reveal ht, Monolithic)SD-229A,B,Cm</v>
      </c>
      <c r="K287" s="290" t="e">
        <f>MATCH(J287,'[3]Pay Items'!$K$1:$K$646,0)</f>
        <v>#N/A</v>
      </c>
      <c r="L287" s="2" t="str">
        <f t="shared" ca="1" si="67"/>
        <v>F0</v>
      </c>
      <c r="M287" s="2" t="str">
        <f t="shared" ca="1" si="68"/>
        <v>C2</v>
      </c>
      <c r="N287" s="2" t="str">
        <f t="shared" ca="1" si="69"/>
        <v>C2</v>
      </c>
    </row>
    <row r="288" spans="1:14" ht="30" customHeight="1" x14ac:dyDescent="0.2">
      <c r="A288" s="75" t="s">
        <v>341</v>
      </c>
      <c r="B288" s="51" t="s">
        <v>527</v>
      </c>
      <c r="C288" s="52" t="s">
        <v>102</v>
      </c>
      <c r="D288" s="71" t="s">
        <v>464</v>
      </c>
      <c r="E288" s="54"/>
      <c r="F288" s="47"/>
      <c r="G288" s="49"/>
      <c r="H288" s="49"/>
      <c r="I288" s="4" t="str">
        <f t="shared" ca="1" si="66"/>
        <v>LOCKED</v>
      </c>
      <c r="J288" s="1" t="str">
        <f t="shared" si="70"/>
        <v>B154rlConcrete Curb RenewalCW 3240-R10, E17</v>
      </c>
      <c r="K288" s="290" t="e">
        <f>MATCH(J288,'[3]Pay Items'!$K$1:$K$646,0)</f>
        <v>#N/A</v>
      </c>
      <c r="L288" s="2" t="str">
        <f t="shared" ca="1" si="67"/>
        <v>F0</v>
      </c>
      <c r="M288" s="2" t="str">
        <f t="shared" ca="1" si="68"/>
        <v>C2</v>
      </c>
      <c r="N288" s="2" t="str">
        <f t="shared" ca="1" si="69"/>
        <v>C2</v>
      </c>
    </row>
    <row r="289" spans="1:14" ht="45" customHeight="1" x14ac:dyDescent="0.2">
      <c r="A289" s="75" t="s">
        <v>342</v>
      </c>
      <c r="B289" s="70" t="s">
        <v>191</v>
      </c>
      <c r="C289" s="52" t="s">
        <v>528</v>
      </c>
      <c r="D289" s="71" t="s">
        <v>305</v>
      </c>
      <c r="E289" s="54"/>
      <c r="F289" s="47"/>
      <c r="G289" s="49"/>
      <c r="H289" s="49"/>
      <c r="I289" s="4" t="str">
        <f t="shared" ca="1" si="66"/>
        <v>LOCKED</v>
      </c>
      <c r="J289" s="1" t="str">
        <f t="shared" si="70"/>
        <v>B155rlType 2 Concrete Barrier (75 mm reveal ht, Dowelled) Slip Form pavingSD-205,SD-206A</v>
      </c>
      <c r="K289" s="290" t="e">
        <f>MATCH(J289,'[3]Pay Items'!$K$1:$K$646,0)</f>
        <v>#N/A</v>
      </c>
      <c r="L289" s="2" t="str">
        <f t="shared" ca="1" si="67"/>
        <v>F0</v>
      </c>
      <c r="M289" s="2" t="str">
        <f t="shared" ca="1" si="68"/>
        <v>C2</v>
      </c>
      <c r="N289" s="2" t="str">
        <f t="shared" ca="1" si="69"/>
        <v>C2</v>
      </c>
    </row>
    <row r="290" spans="1:14" ht="30" customHeight="1" x14ac:dyDescent="0.2">
      <c r="A290" s="86" t="s">
        <v>726</v>
      </c>
      <c r="B290" s="91" t="s">
        <v>298</v>
      </c>
      <c r="C290" s="92" t="s">
        <v>306</v>
      </c>
      <c r="D290" s="53"/>
      <c r="E290" s="93" t="s">
        <v>127</v>
      </c>
      <c r="F290" s="94">
        <v>10</v>
      </c>
      <c r="G290" s="56"/>
      <c r="H290" s="88">
        <f>ROUND(G290*F290,2)</f>
        <v>0</v>
      </c>
      <c r="I290" s="4" t="str">
        <f t="shared" ca="1" si="66"/>
        <v/>
      </c>
      <c r="J290" s="1" t="str">
        <f t="shared" si="70"/>
        <v>B155rl1Less than 3 mm</v>
      </c>
      <c r="K290" s="290" t="e">
        <f>MATCH(J290,'[3]Pay Items'!$K$1:$K$646,0)</f>
        <v>#N/A</v>
      </c>
      <c r="L290" s="2" t="str">
        <f t="shared" ca="1" si="67"/>
        <v>F0</v>
      </c>
      <c r="M290" s="2" t="str">
        <f t="shared" ca="1" si="68"/>
        <v>C2</v>
      </c>
      <c r="N290" s="2" t="str">
        <f t="shared" ca="1" si="69"/>
        <v>C2</v>
      </c>
    </row>
    <row r="291" spans="1:14" s="85" customFormat="1" ht="30" customHeight="1" x14ac:dyDescent="0.2">
      <c r="A291" s="86" t="s">
        <v>727</v>
      </c>
      <c r="B291" s="115" t="s">
        <v>300</v>
      </c>
      <c r="C291" s="116" t="s">
        <v>307</v>
      </c>
      <c r="D291" s="117"/>
      <c r="E291" s="118" t="s">
        <v>127</v>
      </c>
      <c r="F291" s="119">
        <v>315</v>
      </c>
      <c r="G291" s="83"/>
      <c r="H291" s="120">
        <f>ROUND(G291*F291,2)</f>
        <v>0</v>
      </c>
      <c r="I291" s="4" t="str">
        <f t="shared" ca="1" si="66"/>
        <v/>
      </c>
      <c r="J291" s="1" t="str">
        <f t="shared" si="70"/>
        <v>B155rl23 m to 30 mm</v>
      </c>
      <c r="K291" s="290" t="e">
        <f>MATCH(J291,'[3]Pay Items'!$K$1:$K$646,0)</f>
        <v>#N/A</v>
      </c>
      <c r="L291" s="2" t="str">
        <f t="shared" ca="1" si="67"/>
        <v>F0</v>
      </c>
      <c r="M291" s="2" t="str">
        <f t="shared" ca="1" si="68"/>
        <v>C2</v>
      </c>
      <c r="N291" s="2" t="str">
        <f t="shared" ca="1" si="69"/>
        <v>C2</v>
      </c>
    </row>
    <row r="292" spans="1:14" ht="30" customHeight="1" x14ac:dyDescent="0.2">
      <c r="A292" s="86" t="s">
        <v>728</v>
      </c>
      <c r="B292" s="91" t="s">
        <v>302</v>
      </c>
      <c r="C292" s="92" t="s">
        <v>308</v>
      </c>
      <c r="D292" s="53" t="s">
        <v>118</v>
      </c>
      <c r="E292" s="93" t="s">
        <v>127</v>
      </c>
      <c r="F292" s="94">
        <v>90</v>
      </c>
      <c r="G292" s="56"/>
      <c r="H292" s="88">
        <f>ROUND(G292*F292,2)</f>
        <v>0</v>
      </c>
      <c r="I292" s="4" t="str">
        <f t="shared" ca="1" si="66"/>
        <v/>
      </c>
      <c r="J292" s="1" t="str">
        <f t="shared" si="70"/>
        <v>B155rl3Greater than 30 mm</v>
      </c>
      <c r="K292" s="290" t="e">
        <f>MATCH(J292,'[3]Pay Items'!$K$1:$K$646,0)</f>
        <v>#N/A</v>
      </c>
      <c r="L292" s="2" t="str">
        <f t="shared" ca="1" si="67"/>
        <v>F0</v>
      </c>
      <c r="M292" s="2" t="str">
        <f t="shared" ca="1" si="68"/>
        <v>C2</v>
      </c>
      <c r="N292" s="2" t="str">
        <f t="shared" ca="1" si="69"/>
        <v>C2</v>
      </c>
    </row>
    <row r="293" spans="1:14" ht="45" customHeight="1" x14ac:dyDescent="0.2">
      <c r="A293" s="75" t="s">
        <v>343</v>
      </c>
      <c r="B293" s="95" t="s">
        <v>192</v>
      </c>
      <c r="C293" s="92" t="s">
        <v>468</v>
      </c>
      <c r="D293" s="53" t="s">
        <v>264</v>
      </c>
      <c r="E293" s="93"/>
      <c r="F293" s="47"/>
      <c r="G293" s="49"/>
      <c r="H293" s="49"/>
      <c r="I293" s="4" t="str">
        <f t="shared" ca="1" si="66"/>
        <v>LOCKED</v>
      </c>
      <c r="J293" s="1" t="str">
        <f t="shared" si="70"/>
        <v>B159rlType 2 Concrete Barrier (75 mm reveal ht, Separate)SD-203A</v>
      </c>
      <c r="K293" s="290" t="e">
        <f>MATCH(J293,'[3]Pay Items'!$K$1:$K$646,0)</f>
        <v>#N/A</v>
      </c>
      <c r="L293" s="2" t="str">
        <f t="shared" ca="1" si="67"/>
        <v>F0</v>
      </c>
      <c r="M293" s="2" t="str">
        <f t="shared" ca="1" si="68"/>
        <v>C2</v>
      </c>
      <c r="N293" s="2" t="str">
        <f t="shared" ca="1" si="69"/>
        <v>C2</v>
      </c>
    </row>
    <row r="294" spans="1:14" ht="30" customHeight="1" x14ac:dyDescent="0.2">
      <c r="A294" s="260" t="s">
        <v>729</v>
      </c>
      <c r="B294" s="91" t="s">
        <v>298</v>
      </c>
      <c r="C294" s="92" t="s">
        <v>306</v>
      </c>
      <c r="D294" s="53"/>
      <c r="E294" s="93" t="s">
        <v>127</v>
      </c>
      <c r="F294" s="94">
        <v>50</v>
      </c>
      <c r="G294" s="56"/>
      <c r="H294" s="88">
        <f>ROUND(G294*F294,2)</f>
        <v>0</v>
      </c>
      <c r="I294" s="4" t="str">
        <f t="shared" ca="1" si="66"/>
        <v/>
      </c>
      <c r="J294" s="1" t="str">
        <f t="shared" si="70"/>
        <v>B159rl1Less than 3 mm</v>
      </c>
      <c r="K294" s="290" t="e">
        <f>MATCH(J294,'[3]Pay Items'!$K$1:$K$646,0)</f>
        <v>#N/A</v>
      </c>
      <c r="L294" s="2" t="str">
        <f t="shared" ca="1" si="67"/>
        <v>F0</v>
      </c>
      <c r="M294" s="2" t="str">
        <f t="shared" ca="1" si="68"/>
        <v>C2</v>
      </c>
      <c r="N294" s="2" t="str">
        <f t="shared" ca="1" si="69"/>
        <v>C2</v>
      </c>
    </row>
    <row r="295" spans="1:14" ht="30" customHeight="1" x14ac:dyDescent="0.2">
      <c r="A295" s="260" t="s">
        <v>730</v>
      </c>
      <c r="B295" s="91" t="s">
        <v>300</v>
      </c>
      <c r="C295" s="92" t="s">
        <v>307</v>
      </c>
      <c r="D295" s="53"/>
      <c r="E295" s="93" t="s">
        <v>127</v>
      </c>
      <c r="F295" s="94">
        <v>25</v>
      </c>
      <c r="G295" s="56"/>
      <c r="H295" s="88">
        <f>ROUND(G295*F295,2)</f>
        <v>0</v>
      </c>
      <c r="I295" s="4" t="str">
        <f t="shared" ca="1" si="66"/>
        <v/>
      </c>
      <c r="J295" s="1" t="str">
        <f t="shared" si="70"/>
        <v>B159rl23 m to 30 mm</v>
      </c>
      <c r="K295" s="290" t="e">
        <f>MATCH(J295,'[3]Pay Items'!$K$1:$K$646,0)</f>
        <v>#N/A</v>
      </c>
      <c r="L295" s="2" t="str">
        <f t="shared" ca="1" si="67"/>
        <v>F0</v>
      </c>
      <c r="M295" s="2" t="str">
        <f t="shared" ca="1" si="68"/>
        <v>C2</v>
      </c>
      <c r="N295" s="2" t="str">
        <f t="shared" ca="1" si="69"/>
        <v>C2</v>
      </c>
    </row>
    <row r="296" spans="1:14" ht="45" customHeight="1" x14ac:dyDescent="0.2">
      <c r="A296" s="75" t="s">
        <v>362</v>
      </c>
      <c r="B296" s="70" t="s">
        <v>193</v>
      </c>
      <c r="C296" s="52" t="s">
        <v>467</v>
      </c>
      <c r="D296" s="71" t="s">
        <v>310</v>
      </c>
      <c r="E296" s="54" t="s">
        <v>127</v>
      </c>
      <c r="F296" s="55">
        <v>20</v>
      </c>
      <c r="G296" s="56"/>
      <c r="H296" s="57">
        <f t="shared" ref="H296" si="77">ROUND(G296*F296,2)</f>
        <v>0</v>
      </c>
      <c r="I296" s="4" t="str">
        <f t="shared" ca="1" si="66"/>
        <v/>
      </c>
      <c r="J296" s="1" t="str">
        <f t="shared" si="70"/>
        <v>B184rlAType 2 Concrete Curb Ramp (8-12 mm reveal ht, Monolithic)SD-229C,Dm</v>
      </c>
      <c r="K296" s="290" t="e">
        <f>MATCH(J296,'[3]Pay Items'!$K$1:$K$646,0)</f>
        <v>#N/A</v>
      </c>
      <c r="L296" s="2" t="str">
        <f t="shared" ca="1" si="67"/>
        <v>F0</v>
      </c>
      <c r="M296" s="2" t="str">
        <f t="shared" ca="1" si="68"/>
        <v>C2</v>
      </c>
      <c r="N296" s="2" t="str">
        <f t="shared" ca="1" si="69"/>
        <v>C2</v>
      </c>
    </row>
    <row r="297" spans="1:14" ht="30" customHeight="1" x14ac:dyDescent="0.2">
      <c r="A297" s="75" t="s">
        <v>247</v>
      </c>
      <c r="B297" s="51" t="s">
        <v>529</v>
      </c>
      <c r="C297" s="52" t="s">
        <v>196</v>
      </c>
      <c r="D297" s="71" t="s">
        <v>421</v>
      </c>
      <c r="E297" s="96"/>
      <c r="F297" s="47"/>
      <c r="G297" s="49"/>
      <c r="H297" s="49"/>
      <c r="I297" s="4" t="str">
        <f t="shared" ca="1" si="66"/>
        <v>LOCKED</v>
      </c>
      <c r="J297" s="1" t="str">
        <f t="shared" si="70"/>
        <v>B190Construction of Asphaltic Concrete OverlayCW 3410-R12</v>
      </c>
      <c r="K297" s="290">
        <f>MATCH(J297,'[3]Pay Items'!$K$1:$K$646,0)</f>
        <v>319</v>
      </c>
      <c r="L297" s="2" t="str">
        <f t="shared" ca="1" si="67"/>
        <v>F0</v>
      </c>
      <c r="M297" s="2" t="str">
        <f t="shared" ca="1" si="68"/>
        <v>C2</v>
      </c>
      <c r="N297" s="2" t="str">
        <f t="shared" ca="1" si="69"/>
        <v>C2</v>
      </c>
    </row>
    <row r="298" spans="1:14" ht="30" customHeight="1" x14ac:dyDescent="0.2">
      <c r="A298" s="75" t="s">
        <v>248</v>
      </c>
      <c r="B298" s="70" t="s">
        <v>191</v>
      </c>
      <c r="C298" s="52" t="s">
        <v>197</v>
      </c>
      <c r="D298" s="71"/>
      <c r="E298" s="54"/>
      <c r="F298" s="47"/>
      <c r="G298" s="49"/>
      <c r="H298" s="49"/>
      <c r="I298" s="4" t="str">
        <f t="shared" ca="1" si="66"/>
        <v>LOCKED</v>
      </c>
      <c r="J298" s="1" t="str">
        <f t="shared" si="70"/>
        <v>B191Main Line Paving</v>
      </c>
      <c r="K298" s="290">
        <f>MATCH(J298,'[3]Pay Items'!$K$1:$K$646,0)</f>
        <v>320</v>
      </c>
      <c r="L298" s="2" t="str">
        <f t="shared" ca="1" si="67"/>
        <v>F0</v>
      </c>
      <c r="M298" s="2" t="str">
        <f t="shared" ca="1" si="68"/>
        <v>C2</v>
      </c>
      <c r="N298" s="2" t="str">
        <f t="shared" ca="1" si="69"/>
        <v>C2</v>
      </c>
    </row>
    <row r="299" spans="1:14" ht="30" customHeight="1" x14ac:dyDescent="0.2">
      <c r="A299" s="75" t="s">
        <v>249</v>
      </c>
      <c r="B299" s="87" t="s">
        <v>298</v>
      </c>
      <c r="C299" s="52" t="s">
        <v>311</v>
      </c>
      <c r="D299" s="71"/>
      <c r="E299" s="54" t="s">
        <v>125</v>
      </c>
      <c r="F299" s="55">
        <v>860</v>
      </c>
      <c r="G299" s="56"/>
      <c r="H299" s="57">
        <f>ROUND(G299*F299,2)</f>
        <v>0</v>
      </c>
      <c r="I299" s="4" t="str">
        <f t="shared" ca="1" si="66"/>
        <v/>
      </c>
      <c r="J299" s="1" t="str">
        <f t="shared" si="70"/>
        <v>B193Type IAtonne</v>
      </c>
      <c r="K299" s="290">
        <f>MATCH(J299,'[3]Pay Items'!$K$1:$K$646,0)</f>
        <v>321</v>
      </c>
      <c r="L299" s="2" t="str">
        <f t="shared" ca="1" si="67"/>
        <v>F0</v>
      </c>
      <c r="M299" s="2" t="str">
        <f t="shared" ca="1" si="68"/>
        <v>C2</v>
      </c>
      <c r="N299" s="2" t="str">
        <f t="shared" ca="1" si="69"/>
        <v>C2</v>
      </c>
    </row>
    <row r="300" spans="1:14" ht="30" customHeight="1" x14ac:dyDescent="0.2">
      <c r="A300" s="75" t="s">
        <v>250</v>
      </c>
      <c r="B300" s="70" t="s">
        <v>192</v>
      </c>
      <c r="C300" s="52" t="s">
        <v>198</v>
      </c>
      <c r="D300" s="71"/>
      <c r="E300" s="54"/>
      <c r="F300" s="47"/>
      <c r="G300" s="49"/>
      <c r="H300" s="49"/>
      <c r="I300" s="4" t="str">
        <f t="shared" ca="1" si="66"/>
        <v>LOCKED</v>
      </c>
      <c r="J300" s="1" t="str">
        <f t="shared" si="70"/>
        <v>B194Tie-ins and Approaches</v>
      </c>
      <c r="K300" s="290">
        <f>MATCH(J300,'[3]Pay Items'!$K$1:$K$646,0)</f>
        <v>323</v>
      </c>
      <c r="L300" s="2" t="str">
        <f t="shared" ca="1" si="67"/>
        <v>F0</v>
      </c>
      <c r="M300" s="2" t="str">
        <f t="shared" ca="1" si="68"/>
        <v>C2</v>
      </c>
      <c r="N300" s="2" t="str">
        <f t="shared" ca="1" si="69"/>
        <v>C2</v>
      </c>
    </row>
    <row r="301" spans="1:14" ht="30" customHeight="1" x14ac:dyDescent="0.2">
      <c r="A301" s="75" t="s">
        <v>251</v>
      </c>
      <c r="B301" s="87" t="s">
        <v>298</v>
      </c>
      <c r="C301" s="52" t="s">
        <v>311</v>
      </c>
      <c r="D301" s="71"/>
      <c r="E301" s="54" t="s">
        <v>125</v>
      </c>
      <c r="F301" s="55">
        <v>200</v>
      </c>
      <c r="G301" s="56"/>
      <c r="H301" s="57">
        <f>ROUND(G301*F301,2)</f>
        <v>0</v>
      </c>
      <c r="I301" s="4" t="str">
        <f t="shared" ca="1" si="66"/>
        <v/>
      </c>
      <c r="J301" s="1" t="str">
        <f t="shared" si="70"/>
        <v>B195Type IAtonne</v>
      </c>
      <c r="K301" s="290">
        <f>MATCH(J301,'[3]Pay Items'!$K$1:$K$646,0)</f>
        <v>324</v>
      </c>
      <c r="L301" s="2" t="str">
        <f t="shared" ca="1" si="67"/>
        <v>F0</v>
      </c>
      <c r="M301" s="2" t="str">
        <f t="shared" ca="1" si="68"/>
        <v>C2</v>
      </c>
      <c r="N301" s="2" t="str">
        <f t="shared" ca="1" si="69"/>
        <v>C2</v>
      </c>
    </row>
    <row r="302" spans="1:14" ht="30" customHeight="1" x14ac:dyDescent="0.2">
      <c r="A302" s="75"/>
      <c r="B302" s="70" t="s">
        <v>193</v>
      </c>
      <c r="C302" s="52" t="s">
        <v>469</v>
      </c>
      <c r="D302" s="71"/>
      <c r="E302" s="54" t="s">
        <v>125</v>
      </c>
      <c r="F302" s="55">
        <v>125</v>
      </c>
      <c r="G302" s="56"/>
      <c r="H302" s="57">
        <f>ROUND(G302*F302,2)</f>
        <v>0</v>
      </c>
      <c r="I302" s="4" t="str">
        <f t="shared" ca="1" si="66"/>
        <v/>
      </c>
      <c r="J302" s="1" t="str">
        <f t="shared" si="70"/>
        <v>Asphalt Pathwaytonne</v>
      </c>
      <c r="K302" s="290" t="e">
        <f>MATCH(J302,'[3]Pay Items'!$K$1:$K$646,0)</f>
        <v>#N/A</v>
      </c>
      <c r="L302" s="2" t="str">
        <f t="shared" ca="1" si="67"/>
        <v>F0</v>
      </c>
      <c r="M302" s="2" t="str">
        <f t="shared" ca="1" si="68"/>
        <v>C2</v>
      </c>
      <c r="N302" s="2" t="str">
        <f t="shared" ca="1" si="69"/>
        <v>C2</v>
      </c>
    </row>
    <row r="303" spans="1:14" ht="30" customHeight="1" x14ac:dyDescent="0.2">
      <c r="A303" s="75" t="s">
        <v>252</v>
      </c>
      <c r="B303" s="51" t="s">
        <v>530</v>
      </c>
      <c r="C303" s="52" t="s">
        <v>51</v>
      </c>
      <c r="D303" s="71" t="s">
        <v>365</v>
      </c>
      <c r="E303" s="54"/>
      <c r="F303" s="47"/>
      <c r="G303" s="49"/>
      <c r="H303" s="49"/>
      <c r="I303" s="4" t="str">
        <f t="shared" ca="1" si="66"/>
        <v>LOCKED</v>
      </c>
      <c r="J303" s="1" t="str">
        <f t="shared" si="70"/>
        <v>B200Planing of PavementCW 3450-R6</v>
      </c>
      <c r="K303" s="290">
        <f>MATCH(J303,'[3]Pay Items'!$K$1:$K$646,0)</f>
        <v>329</v>
      </c>
      <c r="L303" s="2" t="str">
        <f t="shared" ca="1" si="67"/>
        <v>F0</v>
      </c>
      <c r="M303" s="2" t="str">
        <f t="shared" ca="1" si="68"/>
        <v>C2</v>
      </c>
      <c r="N303" s="2" t="str">
        <f t="shared" ca="1" si="69"/>
        <v>C2</v>
      </c>
    </row>
    <row r="304" spans="1:14" ht="30" customHeight="1" x14ac:dyDescent="0.2">
      <c r="A304" s="75" t="s">
        <v>253</v>
      </c>
      <c r="B304" s="70" t="s">
        <v>191</v>
      </c>
      <c r="C304" s="52" t="s">
        <v>377</v>
      </c>
      <c r="D304" s="71" t="s">
        <v>118</v>
      </c>
      <c r="E304" s="54" t="s">
        <v>123</v>
      </c>
      <c r="F304" s="55">
        <v>2000</v>
      </c>
      <c r="G304" s="56"/>
      <c r="H304" s="57">
        <f t="shared" ref="H304:H305" si="78">ROUND(G304*F304,2)</f>
        <v>0</v>
      </c>
      <c r="I304" s="4" t="str">
        <f t="shared" ca="1" si="66"/>
        <v/>
      </c>
      <c r="J304" s="1" t="str">
        <f t="shared" si="70"/>
        <v>B2011 - 50 mm Depth (Asphalt)m²</v>
      </c>
      <c r="K304" s="290">
        <f>MATCH(J304,'[3]Pay Items'!$K$1:$K$646,0)</f>
        <v>330</v>
      </c>
      <c r="L304" s="2" t="str">
        <f t="shared" ca="1" si="67"/>
        <v>F0</v>
      </c>
      <c r="M304" s="2" t="str">
        <f t="shared" ca="1" si="68"/>
        <v>C2</v>
      </c>
      <c r="N304" s="2" t="str">
        <f t="shared" ca="1" si="69"/>
        <v>C2</v>
      </c>
    </row>
    <row r="305" spans="1:14" ht="30" customHeight="1" x14ac:dyDescent="0.2">
      <c r="A305" s="75" t="s">
        <v>254</v>
      </c>
      <c r="B305" s="70" t="s">
        <v>192</v>
      </c>
      <c r="C305" s="52" t="s">
        <v>49</v>
      </c>
      <c r="D305" s="71" t="s">
        <v>118</v>
      </c>
      <c r="E305" s="54" t="s">
        <v>123</v>
      </c>
      <c r="F305" s="55">
        <v>1755</v>
      </c>
      <c r="G305" s="56"/>
      <c r="H305" s="57">
        <f t="shared" si="78"/>
        <v>0</v>
      </c>
      <c r="I305" s="4" t="str">
        <f t="shared" ca="1" si="66"/>
        <v/>
      </c>
      <c r="J305" s="1" t="str">
        <f t="shared" si="70"/>
        <v>B20250 - 100 mm Depth (Asphalt)m²</v>
      </c>
      <c r="K305" s="290">
        <f>MATCH(J305,'[3]Pay Items'!$K$1:$K$646,0)</f>
        <v>331</v>
      </c>
      <c r="L305" s="2" t="str">
        <f t="shared" ca="1" si="67"/>
        <v>F0</v>
      </c>
      <c r="M305" s="2" t="str">
        <f t="shared" ca="1" si="68"/>
        <v>C2</v>
      </c>
      <c r="N305" s="2" t="str">
        <f t="shared" ca="1" si="69"/>
        <v>C2</v>
      </c>
    </row>
    <row r="306" spans="1:14" ht="30" customHeight="1" x14ac:dyDescent="0.2">
      <c r="A306" s="75" t="s">
        <v>262</v>
      </c>
      <c r="B306" s="51" t="s">
        <v>531</v>
      </c>
      <c r="C306" s="52" t="s">
        <v>438</v>
      </c>
      <c r="D306" s="71" t="s">
        <v>265</v>
      </c>
      <c r="E306" s="54"/>
      <c r="F306" s="47"/>
      <c r="G306" s="49"/>
      <c r="H306" s="49"/>
      <c r="I306" s="4" t="str">
        <f t="shared" ca="1" si="66"/>
        <v>LOCKED</v>
      </c>
      <c r="J306" s="1" t="str">
        <f t="shared" si="70"/>
        <v>B206Supply and Install Pavement Repair Fabric</v>
      </c>
      <c r="K306" s="290">
        <f>MATCH(J306,'[3]Pay Items'!$K$1:$K$646,0)</f>
        <v>335</v>
      </c>
      <c r="L306" s="2" t="str">
        <f t="shared" ca="1" si="67"/>
        <v>F0</v>
      </c>
      <c r="M306" s="2" t="str">
        <f t="shared" ca="1" si="68"/>
        <v>C2</v>
      </c>
      <c r="N306" s="2" t="str">
        <f t="shared" ca="1" si="69"/>
        <v>C2</v>
      </c>
    </row>
    <row r="307" spans="1:14" ht="30" customHeight="1" x14ac:dyDescent="0.2">
      <c r="A307" s="75"/>
      <c r="B307" s="70" t="s">
        <v>191</v>
      </c>
      <c r="C307" s="52" t="s">
        <v>437</v>
      </c>
      <c r="D307" s="71"/>
      <c r="E307" s="54" t="s">
        <v>123</v>
      </c>
      <c r="F307" s="89">
        <v>1350</v>
      </c>
      <c r="G307" s="56"/>
      <c r="H307" s="57">
        <f t="shared" ref="H307" si="79">ROUND(G307*F307,2)</f>
        <v>0</v>
      </c>
      <c r="I307" s="4" t="str">
        <f t="shared" ca="1" si="66"/>
        <v/>
      </c>
      <c r="J307" s="1" t="str">
        <f t="shared" si="70"/>
        <v>Type Am²</v>
      </c>
      <c r="K307" s="290" t="e">
        <f>MATCH(J307,'[3]Pay Items'!$K$1:$K$646,0)</f>
        <v>#N/A</v>
      </c>
      <c r="L307" s="2" t="str">
        <f t="shared" ca="1" si="67"/>
        <v>F0</v>
      </c>
      <c r="M307" s="2" t="str">
        <f t="shared" ca="1" si="68"/>
        <v>C2</v>
      </c>
      <c r="N307" s="2" t="str">
        <f t="shared" ca="1" si="69"/>
        <v>C2</v>
      </c>
    </row>
    <row r="308" spans="1:14" ht="30" customHeight="1" x14ac:dyDescent="0.2">
      <c r="A308" s="75" t="s">
        <v>345</v>
      </c>
      <c r="B308" s="51" t="s">
        <v>532</v>
      </c>
      <c r="C308" s="52" t="s">
        <v>354</v>
      </c>
      <c r="D308" s="71" t="s">
        <v>366</v>
      </c>
      <c r="E308" s="54" t="s">
        <v>126</v>
      </c>
      <c r="F308" s="89">
        <v>6</v>
      </c>
      <c r="G308" s="56"/>
      <c r="H308" s="57">
        <f>ROUND(G308*F308,2)</f>
        <v>0</v>
      </c>
      <c r="I308" s="4" t="str">
        <f t="shared" ca="1" si="66"/>
        <v/>
      </c>
      <c r="J308" s="1" t="str">
        <f t="shared" si="70"/>
        <v>B219Detectable Warning Surface TilesCW 3326-R3each</v>
      </c>
      <c r="K308" s="290">
        <f>MATCH(J308,'[3]Pay Items'!$K$1:$K$646,0)</f>
        <v>341</v>
      </c>
      <c r="L308" s="2" t="str">
        <f t="shared" ca="1" si="67"/>
        <v>F0</v>
      </c>
      <c r="M308" s="2" t="str">
        <f t="shared" ca="1" si="68"/>
        <v>C2</v>
      </c>
      <c r="N308" s="2" t="str">
        <f t="shared" ca="1" si="69"/>
        <v>C2</v>
      </c>
    </row>
    <row r="309" spans="1:14" ht="30" customHeight="1" x14ac:dyDescent="0.2">
      <c r="A309" s="35"/>
      <c r="B309" s="97"/>
      <c r="C309" s="73" t="s">
        <v>471</v>
      </c>
      <c r="D309" s="47"/>
      <c r="E309" s="48"/>
      <c r="F309" s="47"/>
      <c r="G309" s="49"/>
      <c r="H309" s="49"/>
      <c r="I309" s="4" t="str">
        <f t="shared" ca="1" si="66"/>
        <v>LOCKED</v>
      </c>
      <c r="J309" s="1" t="str">
        <f t="shared" si="70"/>
        <v>ROADWORKS - NEW CONSTRUCTION</v>
      </c>
      <c r="K309" s="290" t="e">
        <f>MATCH(J309,'[3]Pay Items'!$K$1:$K$646,0)</f>
        <v>#N/A</v>
      </c>
      <c r="L309" s="2" t="str">
        <f t="shared" ca="1" si="67"/>
        <v>F0</v>
      </c>
      <c r="M309" s="2" t="str">
        <f t="shared" ca="1" si="68"/>
        <v>C2</v>
      </c>
      <c r="N309" s="2" t="str">
        <f t="shared" ca="1" si="69"/>
        <v>C2</v>
      </c>
    </row>
    <row r="310" spans="1:14" ht="45" customHeight="1" x14ac:dyDescent="0.2">
      <c r="A310" s="50" t="s">
        <v>141</v>
      </c>
      <c r="B310" s="51" t="s">
        <v>533</v>
      </c>
      <c r="C310" s="52" t="s">
        <v>243</v>
      </c>
      <c r="D310" s="71" t="s">
        <v>499</v>
      </c>
      <c r="E310" s="54"/>
      <c r="F310" s="47"/>
      <c r="G310" s="49"/>
      <c r="H310" s="49"/>
      <c r="I310" s="4" t="str">
        <f t="shared" ca="1" si="66"/>
        <v>LOCKED</v>
      </c>
      <c r="J310" s="1" t="str">
        <f t="shared" si="70"/>
        <v>C001Concrete Pavements, Median Slabs, Bull-noses, and Safety MediansCW 3310-R17, E17</v>
      </c>
      <c r="K310" s="290" t="e">
        <f>MATCH(J310,'[3]Pay Items'!$K$1:$K$646,0)</f>
        <v>#N/A</v>
      </c>
      <c r="L310" s="2" t="str">
        <f t="shared" ca="1" si="67"/>
        <v>F0</v>
      </c>
      <c r="M310" s="2" t="str">
        <f t="shared" ca="1" si="68"/>
        <v>C2</v>
      </c>
      <c r="N310" s="2" t="str">
        <f t="shared" ca="1" si="69"/>
        <v>C2</v>
      </c>
    </row>
    <row r="311" spans="1:14" ht="45" customHeight="1" x14ac:dyDescent="0.2">
      <c r="A311" s="50" t="s">
        <v>142</v>
      </c>
      <c r="B311" s="70" t="s">
        <v>191</v>
      </c>
      <c r="C311" s="52" t="s">
        <v>500</v>
      </c>
      <c r="D311" s="71" t="s">
        <v>118</v>
      </c>
      <c r="E311" s="54" t="s">
        <v>123</v>
      </c>
      <c r="F311" s="89">
        <v>100</v>
      </c>
      <c r="G311" s="56"/>
      <c r="H311" s="57">
        <f t="shared" ref="H311" si="80">ROUND(G311*F311,2)</f>
        <v>0</v>
      </c>
      <c r="I311" s="4" t="str">
        <f t="shared" ca="1" si="66"/>
        <v/>
      </c>
      <c r="J311" s="1" t="str">
        <f t="shared" si="70"/>
        <v>C011Construction of 150 mm Type 1 Concrete Pavement (Reinforced)m²</v>
      </c>
      <c r="K311" s="290" t="e">
        <f>MATCH(J311,'[3]Pay Items'!$K$1:$K$646,0)</f>
        <v>#N/A</v>
      </c>
      <c r="L311" s="2" t="str">
        <f t="shared" ca="1" si="67"/>
        <v>F0</v>
      </c>
      <c r="M311" s="2" t="str">
        <f t="shared" ca="1" si="68"/>
        <v>C2</v>
      </c>
      <c r="N311" s="2" t="str">
        <f t="shared" ca="1" si="69"/>
        <v>C2</v>
      </c>
    </row>
    <row r="312" spans="1:14" ht="30" customHeight="1" x14ac:dyDescent="0.2">
      <c r="A312" s="50" t="s">
        <v>211</v>
      </c>
      <c r="B312" s="51" t="s">
        <v>534</v>
      </c>
      <c r="C312" s="52" t="s">
        <v>72</v>
      </c>
      <c r="D312" s="71" t="s">
        <v>499</v>
      </c>
      <c r="E312" s="54"/>
      <c r="F312" s="47"/>
      <c r="G312" s="49"/>
      <c r="H312" s="49"/>
      <c r="I312" s="4" t="str">
        <f t="shared" ca="1" si="66"/>
        <v>LOCKED</v>
      </c>
      <c r="J312" s="1" t="str">
        <f t="shared" si="70"/>
        <v>C019Concrete Pavements for Early OpeningCW 3310-R17, E17</v>
      </c>
      <c r="K312" s="290" t="e">
        <f>MATCH(J312,'[3]Pay Items'!$K$1:$K$646,0)</f>
        <v>#N/A</v>
      </c>
      <c r="L312" s="2" t="str">
        <f t="shared" ca="1" si="67"/>
        <v>F0</v>
      </c>
      <c r="M312" s="2" t="str">
        <f t="shared" ca="1" si="68"/>
        <v>C2</v>
      </c>
      <c r="N312" s="2" t="str">
        <f t="shared" ca="1" si="69"/>
        <v>C2</v>
      </c>
    </row>
    <row r="313" spans="1:14" ht="54.95" customHeight="1" x14ac:dyDescent="0.2">
      <c r="A313" s="50" t="s">
        <v>422</v>
      </c>
      <c r="B313" s="70" t="s">
        <v>191</v>
      </c>
      <c r="C313" s="52" t="s">
        <v>436</v>
      </c>
      <c r="D313" s="71"/>
      <c r="E313" s="54" t="s">
        <v>123</v>
      </c>
      <c r="F313" s="89">
        <v>50</v>
      </c>
      <c r="G313" s="56"/>
      <c r="H313" s="57">
        <f t="shared" ref="H313" si="81">ROUND(G313*F313,2)</f>
        <v>0</v>
      </c>
      <c r="I313" s="4" t="str">
        <f t="shared" ca="1" si="66"/>
        <v/>
      </c>
      <c r="J313" s="1" t="str">
        <f t="shared" si="70"/>
        <v>C029-72Construction of 150 mm Type 4 Concrete Pavement for Early Opening 72 Hour (Reinforced)m²</v>
      </c>
      <c r="K313" s="290">
        <f>MATCH(J313,'[3]Pay Items'!$K$1:$K$646,0)</f>
        <v>380</v>
      </c>
      <c r="L313" s="2" t="str">
        <f t="shared" ca="1" si="67"/>
        <v>F0</v>
      </c>
      <c r="M313" s="2" t="str">
        <f t="shared" ca="1" si="68"/>
        <v>C2</v>
      </c>
      <c r="N313" s="2" t="str">
        <f t="shared" ca="1" si="69"/>
        <v>C2</v>
      </c>
    </row>
    <row r="314" spans="1:14" ht="30" customHeight="1" x14ac:dyDescent="0.2">
      <c r="A314" s="35"/>
      <c r="B314" s="97"/>
      <c r="C314" s="73" t="s">
        <v>135</v>
      </c>
      <c r="D314" s="47"/>
      <c r="E314" s="98"/>
      <c r="F314" s="48"/>
      <c r="G314" s="35"/>
      <c r="H314" s="49"/>
      <c r="I314" s="4" t="str">
        <f t="shared" ca="1" si="66"/>
        <v>LOCKED</v>
      </c>
      <c r="J314" s="1" t="str">
        <f t="shared" si="70"/>
        <v>JOINT AND CRACK SEALING</v>
      </c>
      <c r="K314" s="290">
        <f>MATCH(J314,'[3]Pay Items'!$K$1:$K$646,0)</f>
        <v>436</v>
      </c>
      <c r="L314" s="2" t="str">
        <f t="shared" ca="1" si="67"/>
        <v>G</v>
      </c>
      <c r="M314" s="2" t="str">
        <f t="shared" ca="1" si="68"/>
        <v>C2</v>
      </c>
      <c r="N314" s="2" t="str">
        <f t="shared" ca="1" si="69"/>
        <v>C2</v>
      </c>
    </row>
    <row r="315" spans="1:14" ht="30" customHeight="1" x14ac:dyDescent="0.2">
      <c r="A315" s="50" t="s">
        <v>260</v>
      </c>
      <c r="B315" s="51" t="s">
        <v>535</v>
      </c>
      <c r="C315" s="52" t="s">
        <v>50</v>
      </c>
      <c r="D315" s="71" t="s">
        <v>319</v>
      </c>
      <c r="E315" s="54" t="s">
        <v>127</v>
      </c>
      <c r="F315" s="89">
        <v>1520</v>
      </c>
      <c r="G315" s="56"/>
      <c r="H315" s="57">
        <f>ROUND(G315*F315,2)</f>
        <v>0</v>
      </c>
      <c r="I315" s="4" t="str">
        <f t="shared" ca="1" si="66"/>
        <v/>
      </c>
      <c r="J315" s="1" t="str">
        <f t="shared" si="70"/>
        <v>D006Reflective Crack MaintenanceCW 3250-R7m</v>
      </c>
      <c r="K315" s="290">
        <f>MATCH(J315,'[3]Pay Items'!$K$1:$K$646,0)</f>
        <v>442</v>
      </c>
      <c r="L315" s="2" t="str">
        <f t="shared" ca="1" si="67"/>
        <v>F0</v>
      </c>
      <c r="M315" s="2" t="str">
        <f t="shared" ca="1" si="68"/>
        <v>C2</v>
      </c>
      <c r="N315" s="2" t="str">
        <f t="shared" ca="1" si="69"/>
        <v>C2</v>
      </c>
    </row>
    <row r="316" spans="1:14" ht="45" customHeight="1" x14ac:dyDescent="0.2">
      <c r="A316" s="35"/>
      <c r="B316" s="97"/>
      <c r="C316" s="73" t="s">
        <v>136</v>
      </c>
      <c r="D316" s="47"/>
      <c r="E316" s="98"/>
      <c r="F316" s="47"/>
      <c r="G316" s="49"/>
      <c r="H316" s="49"/>
      <c r="I316" s="4" t="str">
        <f t="shared" ca="1" si="66"/>
        <v>LOCKED</v>
      </c>
      <c r="J316" s="1" t="str">
        <f t="shared" si="70"/>
        <v>ASSOCIATED DRAINAGE AND UNDERGROUND WORKS</v>
      </c>
      <c r="K316" s="290">
        <f>MATCH(J316,'[3]Pay Items'!$K$1:$K$646,0)</f>
        <v>444</v>
      </c>
      <c r="L316" s="2" t="str">
        <f t="shared" ca="1" si="67"/>
        <v>F0</v>
      </c>
      <c r="M316" s="2" t="str">
        <f t="shared" ca="1" si="68"/>
        <v>C2</v>
      </c>
      <c r="N316" s="2" t="str">
        <f t="shared" ca="1" si="69"/>
        <v>C2</v>
      </c>
    </row>
    <row r="317" spans="1:14" ht="30" customHeight="1" x14ac:dyDescent="0.2">
      <c r="A317" s="50" t="s">
        <v>147</v>
      </c>
      <c r="B317" s="51" t="s">
        <v>536</v>
      </c>
      <c r="C317" s="52" t="s">
        <v>221</v>
      </c>
      <c r="D317" s="71" t="s">
        <v>5</v>
      </c>
      <c r="E317" s="54"/>
      <c r="F317" s="47"/>
      <c r="G317" s="49"/>
      <c r="H317" s="49"/>
      <c r="I317" s="4" t="str">
        <f t="shared" ca="1" si="66"/>
        <v>LOCKED</v>
      </c>
      <c r="J317" s="1" t="str">
        <f t="shared" si="70"/>
        <v>E008Sewer ServiceCW 2130-R12</v>
      </c>
      <c r="K317" s="290">
        <f>MATCH(J317,'[3]Pay Items'!$K$1:$K$646,0)</f>
        <v>457</v>
      </c>
      <c r="L317" s="2" t="str">
        <f t="shared" ca="1" si="67"/>
        <v>F0</v>
      </c>
      <c r="M317" s="2" t="str">
        <f t="shared" ca="1" si="68"/>
        <v>C2</v>
      </c>
      <c r="N317" s="2" t="str">
        <f t="shared" ca="1" si="69"/>
        <v>C2</v>
      </c>
    </row>
    <row r="318" spans="1:14" s="85" customFormat="1" ht="30" customHeight="1" x14ac:dyDescent="0.2">
      <c r="A318" s="99" t="s">
        <v>25</v>
      </c>
      <c r="B318" s="78" t="s">
        <v>191</v>
      </c>
      <c r="C318" s="79" t="s">
        <v>475</v>
      </c>
      <c r="D318" s="80"/>
      <c r="E318" s="81"/>
      <c r="F318" s="129"/>
      <c r="G318" s="130"/>
      <c r="H318" s="130"/>
      <c r="I318" s="4" t="str">
        <f t="shared" ca="1" si="66"/>
        <v>LOCKED</v>
      </c>
      <c r="J318" s="1" t="str">
        <f t="shared" si="70"/>
        <v>E009250 mm, PVC</v>
      </c>
      <c r="K318" s="290" t="e">
        <f>MATCH(J318,'[3]Pay Items'!$K$1:$K$646,0)</f>
        <v>#N/A</v>
      </c>
      <c r="L318" s="2" t="str">
        <f t="shared" ca="1" si="67"/>
        <v>F0</v>
      </c>
      <c r="M318" s="2" t="str">
        <f t="shared" ca="1" si="68"/>
        <v>C2</v>
      </c>
      <c r="N318" s="2" t="str">
        <f t="shared" ca="1" si="69"/>
        <v>C2</v>
      </c>
    </row>
    <row r="319" spans="1:14" ht="45" customHeight="1" x14ac:dyDescent="0.2">
      <c r="A319" s="131" t="s">
        <v>26</v>
      </c>
      <c r="B319" s="87" t="s">
        <v>298</v>
      </c>
      <c r="C319" s="60" t="s">
        <v>537</v>
      </c>
      <c r="D319" s="71"/>
      <c r="E319" s="54" t="s">
        <v>127</v>
      </c>
      <c r="F319" s="89">
        <v>9</v>
      </c>
      <c r="G319" s="132"/>
      <c r="H319" s="57">
        <f t="shared" ref="H319" si="82">ROUND(G319*F319,2)</f>
        <v>0</v>
      </c>
      <c r="I319" s="4" t="str">
        <f t="shared" ca="1" si="66"/>
        <v/>
      </c>
      <c r="J319" s="1" t="str">
        <f t="shared" si="70"/>
        <v>E010In a Trench, Class B Sand Bedding, Class 3 Backfillm</v>
      </c>
      <c r="K319" s="290" t="e">
        <f>MATCH(J319,'[3]Pay Items'!$K$1:$K$646,0)</f>
        <v>#N/A</v>
      </c>
      <c r="L319" s="2" t="str">
        <f t="shared" ca="1" si="67"/>
        <v>F0</v>
      </c>
      <c r="M319" s="2" t="str">
        <f t="shared" ca="1" si="68"/>
        <v>C2</v>
      </c>
      <c r="N319" s="2" t="str">
        <f t="shared" ca="1" si="69"/>
        <v>C2</v>
      </c>
    </row>
    <row r="320" spans="1:14" ht="45" customHeight="1" x14ac:dyDescent="0.2">
      <c r="A320" s="50" t="s">
        <v>27</v>
      </c>
      <c r="B320" s="87" t="s">
        <v>300</v>
      </c>
      <c r="C320" s="52" t="s">
        <v>476</v>
      </c>
      <c r="D320" s="71"/>
      <c r="E320" s="54" t="s">
        <v>127</v>
      </c>
      <c r="F320" s="89">
        <v>4</v>
      </c>
      <c r="G320" s="56"/>
      <c r="H320" s="57">
        <f>ROUND(G320*F320,2)</f>
        <v>0</v>
      </c>
      <c r="I320" s="4" t="str">
        <f t="shared" ca="1" si="66"/>
        <v/>
      </c>
      <c r="J320" s="1" t="str">
        <f t="shared" si="70"/>
        <v>E011Trenchless Installation, Class B Type Sand Bedding, Class 3 Backfillm</v>
      </c>
      <c r="K320" s="290" t="e">
        <f>MATCH(J320,'[3]Pay Items'!$K$1:$K$646,0)</f>
        <v>#N/A</v>
      </c>
      <c r="L320" s="2" t="str">
        <f t="shared" ca="1" si="67"/>
        <v>F0</v>
      </c>
      <c r="M320" s="2" t="str">
        <f t="shared" ca="1" si="68"/>
        <v>C2</v>
      </c>
      <c r="N320" s="2" t="str">
        <f t="shared" ca="1" si="69"/>
        <v>C2</v>
      </c>
    </row>
    <row r="321" spans="1:14" ht="30" customHeight="1" x14ac:dyDescent="0.2">
      <c r="A321" s="50" t="s">
        <v>34</v>
      </c>
      <c r="B321" s="51" t="s">
        <v>538</v>
      </c>
      <c r="C321" s="102" t="s">
        <v>394</v>
      </c>
      <c r="D321" s="103" t="s">
        <v>395</v>
      </c>
      <c r="E321" s="54"/>
      <c r="F321" s="47"/>
      <c r="G321" s="49"/>
      <c r="H321" s="49"/>
      <c r="I321" s="4" t="str">
        <f t="shared" ca="1" si="66"/>
        <v>LOCKED</v>
      </c>
      <c r="J321" s="1" t="str">
        <f t="shared" si="70"/>
        <v>E023Frames &amp; CoversCW 3210-R8</v>
      </c>
      <c r="K321" s="290">
        <f>MATCH(J321,'[3]Pay Items'!$K$1:$K$646,0)</f>
        <v>511</v>
      </c>
      <c r="L321" s="2" t="str">
        <f t="shared" ca="1" si="67"/>
        <v>F0</v>
      </c>
      <c r="M321" s="2" t="str">
        <f t="shared" ca="1" si="68"/>
        <v>C2</v>
      </c>
      <c r="N321" s="2" t="str">
        <f t="shared" ca="1" si="69"/>
        <v>C2</v>
      </c>
    </row>
    <row r="322" spans="1:14" ht="45" customHeight="1" x14ac:dyDescent="0.2">
      <c r="A322" s="50" t="s">
        <v>35</v>
      </c>
      <c r="B322" s="70" t="s">
        <v>191</v>
      </c>
      <c r="C322" s="104" t="s">
        <v>423</v>
      </c>
      <c r="D322" s="71"/>
      <c r="E322" s="54" t="s">
        <v>126</v>
      </c>
      <c r="F322" s="89">
        <v>3</v>
      </c>
      <c r="G322" s="56"/>
      <c r="H322" s="57">
        <f t="shared" ref="H322:H325" si="83">ROUND(G322*F322,2)</f>
        <v>0</v>
      </c>
      <c r="I322" s="4" t="str">
        <f t="shared" ca="1" si="66"/>
        <v/>
      </c>
      <c r="J322" s="1" t="str">
        <f t="shared" si="70"/>
        <v>E024AP-006 - Standard Frame for Manhole and Catch Basineach</v>
      </c>
      <c r="K322" s="290">
        <f>MATCH(J322,'[3]Pay Items'!$K$1:$K$646,0)</f>
        <v>512</v>
      </c>
      <c r="L322" s="2" t="str">
        <f t="shared" ca="1" si="67"/>
        <v>F0</v>
      </c>
      <c r="M322" s="2" t="str">
        <f t="shared" ca="1" si="68"/>
        <v>C2</v>
      </c>
      <c r="N322" s="2" t="str">
        <f t="shared" ca="1" si="69"/>
        <v>C2</v>
      </c>
    </row>
    <row r="323" spans="1:14" ht="45" customHeight="1" x14ac:dyDescent="0.2">
      <c r="A323" s="50" t="s">
        <v>36</v>
      </c>
      <c r="B323" s="70" t="s">
        <v>192</v>
      </c>
      <c r="C323" s="104" t="s">
        <v>424</v>
      </c>
      <c r="D323" s="71"/>
      <c r="E323" s="54" t="s">
        <v>126</v>
      </c>
      <c r="F323" s="89">
        <v>3</v>
      </c>
      <c r="G323" s="56"/>
      <c r="H323" s="57">
        <f t="shared" si="83"/>
        <v>0</v>
      </c>
      <c r="I323" s="4" t="str">
        <f t="shared" ca="1" si="66"/>
        <v/>
      </c>
      <c r="J323" s="1" t="str">
        <f t="shared" si="70"/>
        <v>E025AP-007 - Standard Solid Cover for Standard Frameeach</v>
      </c>
      <c r="K323" s="290">
        <f>MATCH(J323,'[3]Pay Items'!$K$1:$K$646,0)</f>
        <v>513</v>
      </c>
      <c r="L323" s="2" t="str">
        <f t="shared" ca="1" si="67"/>
        <v>F0</v>
      </c>
      <c r="M323" s="2" t="str">
        <f t="shared" ca="1" si="68"/>
        <v>C2</v>
      </c>
      <c r="N323" s="2" t="str">
        <f t="shared" ca="1" si="69"/>
        <v>C2</v>
      </c>
    </row>
    <row r="324" spans="1:14" ht="30" customHeight="1" x14ac:dyDescent="0.2">
      <c r="A324" s="50" t="s">
        <v>37</v>
      </c>
      <c r="B324" s="70" t="s">
        <v>193</v>
      </c>
      <c r="C324" s="104" t="s">
        <v>425</v>
      </c>
      <c r="D324" s="71"/>
      <c r="E324" s="54" t="s">
        <v>126</v>
      </c>
      <c r="F324" s="89">
        <v>3</v>
      </c>
      <c r="G324" s="56"/>
      <c r="H324" s="57">
        <f t="shared" si="83"/>
        <v>0</v>
      </c>
      <c r="I324" s="4" t="str">
        <f t="shared" ca="1" si="66"/>
        <v/>
      </c>
      <c r="J324" s="1" t="str">
        <f t="shared" si="70"/>
        <v>E028AP-011 - Barrier Curb and Gutter Frameeach</v>
      </c>
      <c r="K324" s="290">
        <f>MATCH(J324,'[3]Pay Items'!$K$1:$K$646,0)</f>
        <v>516</v>
      </c>
      <c r="L324" s="2" t="str">
        <f t="shared" ca="1" si="67"/>
        <v>F0</v>
      </c>
      <c r="M324" s="2" t="str">
        <f t="shared" ca="1" si="68"/>
        <v>C2</v>
      </c>
      <c r="N324" s="2" t="str">
        <f t="shared" ca="1" si="69"/>
        <v>C2</v>
      </c>
    </row>
    <row r="325" spans="1:14" ht="30" customHeight="1" x14ac:dyDescent="0.2">
      <c r="A325" s="50" t="s">
        <v>38</v>
      </c>
      <c r="B325" s="70" t="s">
        <v>194</v>
      </c>
      <c r="C325" s="104" t="s">
        <v>426</v>
      </c>
      <c r="D325" s="71"/>
      <c r="E325" s="54" t="s">
        <v>126</v>
      </c>
      <c r="F325" s="89">
        <v>3</v>
      </c>
      <c r="G325" s="56"/>
      <c r="H325" s="57">
        <f t="shared" si="83"/>
        <v>0</v>
      </c>
      <c r="I325" s="4" t="str">
        <f t="shared" ca="1" si="66"/>
        <v/>
      </c>
      <c r="J325" s="1" t="str">
        <f t="shared" si="70"/>
        <v>E029AP-012 - Barrier Curb and Gutter Covereach</v>
      </c>
      <c r="K325" s="290">
        <f>MATCH(J325,'[3]Pay Items'!$K$1:$K$646,0)</f>
        <v>517</v>
      </c>
      <c r="L325" s="2" t="str">
        <f t="shared" ca="1" si="67"/>
        <v>F0</v>
      </c>
      <c r="M325" s="2" t="str">
        <f t="shared" ca="1" si="68"/>
        <v>C2</v>
      </c>
      <c r="N325" s="2" t="str">
        <f t="shared" ca="1" si="69"/>
        <v>C2</v>
      </c>
    </row>
    <row r="326" spans="1:14" ht="30" customHeight="1" x14ac:dyDescent="0.2">
      <c r="A326" s="109" t="s">
        <v>39</v>
      </c>
      <c r="B326" s="59" t="s">
        <v>539</v>
      </c>
      <c r="C326" s="133" t="s">
        <v>223</v>
      </c>
      <c r="D326" s="69" t="s">
        <v>5</v>
      </c>
      <c r="E326" s="62"/>
      <c r="F326" s="134"/>
      <c r="G326" s="49"/>
      <c r="H326" s="135"/>
      <c r="I326" s="4" t="str">
        <f t="shared" ref="I326:I389" ca="1" si="84">IF(CELL("protect",$G326)=1, "LOCKED", "")</f>
        <v>LOCKED</v>
      </c>
      <c r="J326" s="1" t="str">
        <f t="shared" si="70"/>
        <v>E034Connecting to Existing Catch BasinCW 2130-R12</v>
      </c>
      <c r="K326" s="290">
        <f>MATCH(J326,'[3]Pay Items'!$K$1:$K$646,0)</f>
        <v>528</v>
      </c>
      <c r="L326" s="2" t="str">
        <f t="shared" ref="L326:L389" ca="1" si="85">CELL("format",$F326)</f>
        <v>F0</v>
      </c>
      <c r="M326" s="2" t="str">
        <f t="shared" ref="M326:M389" ca="1" si="86">CELL("format",$G326)</f>
        <v>C2</v>
      </c>
      <c r="N326" s="2" t="str">
        <f t="shared" ref="N326:N389" ca="1" si="87">CELL("format",$H326)</f>
        <v>C2</v>
      </c>
    </row>
    <row r="327" spans="1:14" ht="30" customHeight="1" x14ac:dyDescent="0.2">
      <c r="A327" s="109" t="s">
        <v>40</v>
      </c>
      <c r="B327" s="68" t="s">
        <v>191</v>
      </c>
      <c r="C327" s="133" t="s">
        <v>373</v>
      </c>
      <c r="D327" s="69"/>
      <c r="E327" s="62" t="s">
        <v>126</v>
      </c>
      <c r="F327" s="134">
        <v>2</v>
      </c>
      <c r="G327" s="64"/>
      <c r="H327" s="65">
        <f>ROUND(G327*F327,2)</f>
        <v>0</v>
      </c>
      <c r="I327" s="4" t="str">
        <f t="shared" ca="1" si="84"/>
        <v/>
      </c>
      <c r="J327" s="1" t="str">
        <f t="shared" ref="J327:J390" si="88">CLEAN(CONCATENATE(TRIM($A327),TRIM($C327),IF(LEFT($D327)&lt;&gt;"E",TRIM($D327),),TRIM($E327)))</f>
        <v>E035250 mm Drainage Connection Pipeeach</v>
      </c>
      <c r="K327" s="290">
        <f>MATCH(J327,'[3]Pay Items'!$K$1:$K$646,0)</f>
        <v>531</v>
      </c>
      <c r="L327" s="2" t="str">
        <f t="shared" ca="1" si="85"/>
        <v>F0</v>
      </c>
      <c r="M327" s="2" t="str">
        <f t="shared" ca="1" si="86"/>
        <v>C2</v>
      </c>
      <c r="N327" s="2" t="str">
        <f t="shared" ca="1" si="87"/>
        <v>C2</v>
      </c>
    </row>
    <row r="328" spans="1:14" ht="30" customHeight="1" x14ac:dyDescent="0.2">
      <c r="A328" s="109" t="s">
        <v>41</v>
      </c>
      <c r="B328" s="51" t="s">
        <v>540</v>
      </c>
      <c r="C328" s="105" t="s">
        <v>224</v>
      </c>
      <c r="D328" s="71" t="s">
        <v>5</v>
      </c>
      <c r="E328" s="54"/>
      <c r="F328" s="89"/>
      <c r="G328" s="49"/>
      <c r="H328" s="136"/>
      <c r="I328" s="4" t="str">
        <f t="shared" ca="1" si="84"/>
        <v>LOCKED</v>
      </c>
      <c r="J328" s="1" t="str">
        <f t="shared" si="88"/>
        <v>E036Connecting to Existing SewerCW 2130-R12</v>
      </c>
      <c r="K328" s="290">
        <f>MATCH(J328,'[3]Pay Items'!$K$1:$K$646,0)</f>
        <v>540</v>
      </c>
      <c r="L328" s="2" t="str">
        <f t="shared" ca="1" si="85"/>
        <v>F0</v>
      </c>
      <c r="M328" s="2" t="str">
        <f t="shared" ca="1" si="86"/>
        <v>C2</v>
      </c>
      <c r="N328" s="2" t="str">
        <f t="shared" ca="1" si="87"/>
        <v>C2</v>
      </c>
    </row>
    <row r="329" spans="1:14" ht="30" customHeight="1" x14ac:dyDescent="0.2">
      <c r="A329" s="109" t="s">
        <v>42</v>
      </c>
      <c r="B329" s="70" t="s">
        <v>191</v>
      </c>
      <c r="C329" s="105" t="s">
        <v>541</v>
      </c>
      <c r="D329" s="71"/>
      <c r="E329" s="54"/>
      <c r="F329" s="89"/>
      <c r="G329" s="49"/>
      <c r="H329" s="136"/>
      <c r="I329" s="4" t="str">
        <f t="shared" ca="1" si="84"/>
        <v>LOCKED</v>
      </c>
      <c r="J329" s="1" t="str">
        <f t="shared" si="88"/>
        <v>E037250 mm (Type PVC) Connecting Pipe</v>
      </c>
      <c r="K329" s="290" t="e">
        <f>MATCH(J329,'[3]Pay Items'!$K$1:$K$646,0)</f>
        <v>#N/A</v>
      </c>
      <c r="L329" s="2" t="str">
        <f t="shared" ca="1" si="85"/>
        <v>F0</v>
      </c>
      <c r="M329" s="2" t="str">
        <f t="shared" ca="1" si="86"/>
        <v>C2</v>
      </c>
      <c r="N329" s="2" t="str">
        <f t="shared" ca="1" si="87"/>
        <v>C2</v>
      </c>
    </row>
    <row r="330" spans="1:14" ht="45" customHeight="1" x14ac:dyDescent="0.2">
      <c r="A330" s="109" t="s">
        <v>43</v>
      </c>
      <c r="B330" s="87" t="s">
        <v>298</v>
      </c>
      <c r="C330" s="52" t="s">
        <v>542</v>
      </c>
      <c r="D330" s="71"/>
      <c r="E330" s="54" t="s">
        <v>126</v>
      </c>
      <c r="F330" s="89">
        <v>2</v>
      </c>
      <c r="G330" s="56"/>
      <c r="H330" s="57">
        <f t="shared" ref="H330:H334" si="89">ROUND(G330*F330,2)</f>
        <v>0</v>
      </c>
      <c r="I330" s="4" t="str">
        <f t="shared" ca="1" si="84"/>
        <v/>
      </c>
      <c r="J330" s="1" t="str">
        <f t="shared" si="88"/>
        <v>E038Connecting to 300 mm (Type Concrete Combined ) Sewereach</v>
      </c>
      <c r="K330" s="290" t="e">
        <f>MATCH(J330,'[3]Pay Items'!$K$1:$K$646,0)</f>
        <v>#N/A</v>
      </c>
      <c r="L330" s="2" t="str">
        <f t="shared" ca="1" si="85"/>
        <v>F0</v>
      </c>
      <c r="M330" s="2" t="str">
        <f t="shared" ca="1" si="86"/>
        <v>C2</v>
      </c>
      <c r="N330" s="2" t="str">
        <f t="shared" ca="1" si="87"/>
        <v>C2</v>
      </c>
    </row>
    <row r="331" spans="1:14" s="137" customFormat="1" ht="45" customHeight="1" x14ac:dyDescent="0.2">
      <c r="A331" s="109" t="s">
        <v>45</v>
      </c>
      <c r="B331" s="59" t="s">
        <v>543</v>
      </c>
      <c r="C331" s="133" t="s">
        <v>313</v>
      </c>
      <c r="D331" s="69" t="s">
        <v>5</v>
      </c>
      <c r="E331" s="62"/>
      <c r="F331" s="134"/>
      <c r="G331" s="49"/>
      <c r="H331" s="135"/>
      <c r="I331" s="4" t="str">
        <f t="shared" ca="1" si="84"/>
        <v>LOCKED</v>
      </c>
      <c r="J331" s="1" t="str">
        <f t="shared" si="88"/>
        <v>E042Connecting New Sewer Service to Existing Sewer ServiceCW 2130-R12</v>
      </c>
      <c r="K331" s="290">
        <f>MATCH(J331,'[3]Pay Items'!$K$1:$K$646,0)</f>
        <v>548</v>
      </c>
      <c r="L331" s="2" t="str">
        <f t="shared" ca="1" si="85"/>
        <v>F0</v>
      </c>
      <c r="M331" s="2" t="str">
        <f t="shared" ca="1" si="86"/>
        <v>C2</v>
      </c>
      <c r="N331" s="2" t="str">
        <f t="shared" ca="1" si="87"/>
        <v>C2</v>
      </c>
    </row>
    <row r="332" spans="1:14" s="137" customFormat="1" ht="30" customHeight="1" x14ac:dyDescent="0.2">
      <c r="A332" s="109" t="s">
        <v>46</v>
      </c>
      <c r="B332" s="68" t="s">
        <v>191</v>
      </c>
      <c r="C332" s="133" t="s">
        <v>378</v>
      </c>
      <c r="D332" s="69"/>
      <c r="E332" s="62" t="s">
        <v>126</v>
      </c>
      <c r="F332" s="134">
        <v>2</v>
      </c>
      <c r="G332" s="64"/>
      <c r="H332" s="65">
        <f t="shared" ref="H332" si="90">ROUND(G332*F332,2)</f>
        <v>0</v>
      </c>
      <c r="I332" s="4" t="str">
        <f t="shared" ca="1" si="84"/>
        <v/>
      </c>
      <c r="J332" s="1" t="str">
        <f t="shared" si="88"/>
        <v>E043250 mmeach</v>
      </c>
      <c r="K332" s="290" t="e">
        <f>MATCH(J332,'[3]Pay Items'!$K$1:$K$646,0)</f>
        <v>#N/A</v>
      </c>
      <c r="L332" s="2" t="str">
        <f t="shared" ca="1" si="85"/>
        <v>F0</v>
      </c>
      <c r="M332" s="2" t="str">
        <f t="shared" ca="1" si="86"/>
        <v>C2</v>
      </c>
      <c r="N332" s="2" t="str">
        <f t="shared" ca="1" si="87"/>
        <v>C2</v>
      </c>
    </row>
    <row r="333" spans="1:14" s="106" customFormat="1" ht="30" customHeight="1" x14ac:dyDescent="0.2">
      <c r="A333" s="50" t="s">
        <v>230</v>
      </c>
      <c r="B333" s="51" t="s">
        <v>544</v>
      </c>
      <c r="C333" s="52" t="s">
        <v>296</v>
      </c>
      <c r="D333" s="71" t="s">
        <v>5</v>
      </c>
      <c r="E333" s="54" t="s">
        <v>126</v>
      </c>
      <c r="F333" s="89">
        <v>1</v>
      </c>
      <c r="G333" s="56"/>
      <c r="H333" s="57">
        <f t="shared" si="89"/>
        <v>0</v>
      </c>
      <c r="I333" s="4" t="str">
        <f t="shared" ca="1" si="84"/>
        <v/>
      </c>
      <c r="J333" s="1" t="str">
        <f t="shared" si="88"/>
        <v>E048Relocation of Existing Catch BasinsCW 2130-R12each</v>
      </c>
      <c r="K333" s="290">
        <f>MATCH(J333,'[3]Pay Items'!$K$1:$K$646,0)</f>
        <v>554</v>
      </c>
      <c r="L333" s="2" t="str">
        <f t="shared" ca="1" si="85"/>
        <v>F0</v>
      </c>
      <c r="M333" s="2" t="str">
        <f t="shared" ca="1" si="86"/>
        <v>C2</v>
      </c>
      <c r="N333" s="2" t="str">
        <f t="shared" ca="1" si="87"/>
        <v>C2</v>
      </c>
    </row>
    <row r="334" spans="1:14" ht="30" customHeight="1" x14ac:dyDescent="0.2">
      <c r="A334" s="50" t="s">
        <v>0</v>
      </c>
      <c r="B334" s="51" t="s">
        <v>545</v>
      </c>
      <c r="C334" s="52" t="s">
        <v>1</v>
      </c>
      <c r="D334" s="71" t="s">
        <v>398</v>
      </c>
      <c r="E334" s="54" t="s">
        <v>126</v>
      </c>
      <c r="F334" s="89">
        <v>3</v>
      </c>
      <c r="G334" s="56"/>
      <c r="H334" s="57">
        <f t="shared" si="89"/>
        <v>0</v>
      </c>
      <c r="I334" s="4" t="str">
        <f t="shared" ca="1" si="84"/>
        <v/>
      </c>
      <c r="J334" s="1" t="str">
        <f t="shared" si="88"/>
        <v>E050ACatch Basin CleaningCW 2140-R4each</v>
      </c>
      <c r="K334" s="290">
        <f>MATCH(J334,'[3]Pay Items'!$K$1:$K$646,0)</f>
        <v>557</v>
      </c>
      <c r="L334" s="2" t="str">
        <f t="shared" ca="1" si="85"/>
        <v>F0</v>
      </c>
      <c r="M334" s="2" t="str">
        <f t="shared" ca="1" si="86"/>
        <v>C2</v>
      </c>
      <c r="N334" s="2" t="str">
        <f t="shared" ca="1" si="87"/>
        <v>C2</v>
      </c>
    </row>
    <row r="335" spans="1:14" ht="30" customHeight="1" x14ac:dyDescent="0.2">
      <c r="A335" s="35"/>
      <c r="B335" s="36"/>
      <c r="C335" s="73" t="s">
        <v>137</v>
      </c>
      <c r="D335" s="47"/>
      <c r="E335" s="98"/>
      <c r="F335" s="48"/>
      <c r="G335" s="35"/>
      <c r="H335" s="49"/>
      <c r="I335" s="4" t="str">
        <f t="shared" ca="1" si="84"/>
        <v>LOCKED</v>
      </c>
      <c r="J335" s="1" t="str">
        <f t="shared" si="88"/>
        <v>ADJUSTMENTS</v>
      </c>
      <c r="K335" s="290">
        <f>MATCH(J335,'[3]Pay Items'!$K$1:$K$646,0)</f>
        <v>589</v>
      </c>
      <c r="L335" s="2" t="str">
        <f t="shared" ca="1" si="85"/>
        <v>G</v>
      </c>
      <c r="M335" s="2" t="str">
        <f t="shared" ca="1" si="86"/>
        <v>C2</v>
      </c>
      <c r="N335" s="2" t="str">
        <f t="shared" ca="1" si="87"/>
        <v>C2</v>
      </c>
    </row>
    <row r="336" spans="1:14" ht="45" customHeight="1" x14ac:dyDescent="0.2">
      <c r="A336" s="50" t="s">
        <v>148</v>
      </c>
      <c r="B336" s="51" t="s">
        <v>546</v>
      </c>
      <c r="C336" s="104" t="s">
        <v>396</v>
      </c>
      <c r="D336" s="103" t="s">
        <v>395</v>
      </c>
      <c r="E336" s="54" t="s">
        <v>126</v>
      </c>
      <c r="F336" s="89">
        <v>2</v>
      </c>
      <c r="G336" s="67"/>
      <c r="H336" s="57">
        <f>ROUND(G336*F336,2)</f>
        <v>0</v>
      </c>
      <c r="I336" s="4" t="str">
        <f t="shared" ca="1" si="84"/>
        <v/>
      </c>
      <c r="J336" s="1" t="str">
        <f t="shared" si="88"/>
        <v>F001Adjustment of Manholes/Catch Basins FramesCW 3210-R8each</v>
      </c>
      <c r="K336" s="290">
        <f>MATCH(J336,'[3]Pay Items'!$K$1:$K$646,0)</f>
        <v>590</v>
      </c>
      <c r="L336" s="2" t="str">
        <f t="shared" ca="1" si="85"/>
        <v>F0</v>
      </c>
      <c r="M336" s="2" t="str">
        <f t="shared" ca="1" si="86"/>
        <v>C2</v>
      </c>
      <c r="N336" s="2" t="str">
        <f t="shared" ca="1" si="87"/>
        <v>C2</v>
      </c>
    </row>
    <row r="337" spans="1:14" ht="30" customHeight="1" x14ac:dyDescent="0.2">
      <c r="A337" s="50" t="s">
        <v>149</v>
      </c>
      <c r="B337" s="51" t="s">
        <v>547</v>
      </c>
      <c r="C337" s="52" t="s">
        <v>291</v>
      </c>
      <c r="D337" s="71" t="s">
        <v>5</v>
      </c>
      <c r="E337" s="54"/>
      <c r="F337" s="47"/>
      <c r="G337" s="49"/>
      <c r="H337" s="49"/>
      <c r="I337" s="4" t="str">
        <f t="shared" ca="1" si="84"/>
        <v>LOCKED</v>
      </c>
      <c r="J337" s="1" t="str">
        <f t="shared" si="88"/>
        <v>F002Replacing Existing RisersCW 2130-R12</v>
      </c>
      <c r="K337" s="290">
        <f>MATCH(J337,'[3]Pay Items'!$K$1:$K$646,0)</f>
        <v>591</v>
      </c>
      <c r="L337" s="2" t="str">
        <f t="shared" ca="1" si="85"/>
        <v>F0</v>
      </c>
      <c r="M337" s="2" t="str">
        <f t="shared" ca="1" si="86"/>
        <v>C2</v>
      </c>
      <c r="N337" s="2" t="str">
        <f t="shared" ca="1" si="87"/>
        <v>C2</v>
      </c>
    </row>
    <row r="338" spans="1:14" ht="30" customHeight="1" x14ac:dyDescent="0.2">
      <c r="A338" s="50" t="s">
        <v>292</v>
      </c>
      <c r="B338" s="70" t="s">
        <v>191</v>
      </c>
      <c r="C338" s="52" t="s">
        <v>297</v>
      </c>
      <c r="D338" s="71"/>
      <c r="E338" s="54" t="s">
        <v>128</v>
      </c>
      <c r="F338" s="107">
        <v>0.5</v>
      </c>
      <c r="G338" s="56"/>
      <c r="H338" s="57">
        <f>ROUND(G338*F338,2)</f>
        <v>0</v>
      </c>
      <c r="I338" s="4" t="str">
        <f t="shared" ca="1" si="84"/>
        <v/>
      </c>
      <c r="J338" s="1" t="str">
        <f t="shared" si="88"/>
        <v>F002APre-cast Concrete Risersvert. m</v>
      </c>
      <c r="K338" s="290">
        <f>MATCH(J338,'[3]Pay Items'!$K$1:$K$646,0)</f>
        <v>592</v>
      </c>
      <c r="L338" s="2" t="str">
        <f t="shared" ca="1" si="85"/>
        <v>F1</v>
      </c>
      <c r="M338" s="2" t="str">
        <f t="shared" ca="1" si="86"/>
        <v>C2</v>
      </c>
      <c r="N338" s="2" t="str">
        <f t="shared" ca="1" si="87"/>
        <v>C2</v>
      </c>
    </row>
    <row r="339" spans="1:14" ht="30" customHeight="1" x14ac:dyDescent="0.2">
      <c r="A339" s="50" t="s">
        <v>150</v>
      </c>
      <c r="B339" s="51" t="s">
        <v>548</v>
      </c>
      <c r="C339" s="104" t="s">
        <v>427</v>
      </c>
      <c r="D339" s="103" t="s">
        <v>395</v>
      </c>
      <c r="E339" s="54"/>
      <c r="F339" s="47"/>
      <c r="G339" s="49"/>
      <c r="H339" s="49"/>
      <c r="I339" s="4" t="str">
        <f t="shared" ca="1" si="84"/>
        <v>LOCKED</v>
      </c>
      <c r="J339" s="1" t="str">
        <f t="shared" si="88"/>
        <v>F003Lifter Rings (AP-010)CW 3210-R8</v>
      </c>
      <c r="K339" s="290">
        <f>MATCH(J339,'[3]Pay Items'!$K$1:$K$646,0)</f>
        <v>595</v>
      </c>
      <c r="L339" s="2" t="str">
        <f t="shared" ca="1" si="85"/>
        <v>F0</v>
      </c>
      <c r="M339" s="2" t="str">
        <f t="shared" ca="1" si="86"/>
        <v>C2</v>
      </c>
      <c r="N339" s="2" t="str">
        <f t="shared" ca="1" si="87"/>
        <v>C2</v>
      </c>
    </row>
    <row r="340" spans="1:14" ht="30" customHeight="1" x14ac:dyDescent="0.2">
      <c r="A340" s="50" t="s">
        <v>151</v>
      </c>
      <c r="B340" s="70" t="s">
        <v>191</v>
      </c>
      <c r="C340" s="52" t="s">
        <v>347</v>
      </c>
      <c r="D340" s="71"/>
      <c r="E340" s="54" t="s">
        <v>126</v>
      </c>
      <c r="F340" s="89">
        <v>2</v>
      </c>
      <c r="G340" s="56"/>
      <c r="H340" s="57">
        <f>ROUND(G340*F340,2)</f>
        <v>0</v>
      </c>
      <c r="I340" s="4" t="str">
        <f t="shared" ca="1" si="84"/>
        <v/>
      </c>
      <c r="J340" s="1" t="str">
        <f t="shared" si="88"/>
        <v>F00551 mmeach</v>
      </c>
      <c r="K340" s="290">
        <f>MATCH(J340,'[3]Pay Items'!$K$1:$K$646,0)</f>
        <v>597</v>
      </c>
      <c r="L340" s="2" t="str">
        <f t="shared" ca="1" si="85"/>
        <v>F0</v>
      </c>
      <c r="M340" s="2" t="str">
        <f t="shared" ca="1" si="86"/>
        <v>C2</v>
      </c>
      <c r="N340" s="2" t="str">
        <f t="shared" ca="1" si="87"/>
        <v>C2</v>
      </c>
    </row>
    <row r="341" spans="1:14" ht="30" customHeight="1" x14ac:dyDescent="0.2">
      <c r="A341" s="50" t="s">
        <v>152</v>
      </c>
      <c r="B341" s="51" t="s">
        <v>549</v>
      </c>
      <c r="C341" s="52" t="s">
        <v>271</v>
      </c>
      <c r="D341" s="103" t="s">
        <v>395</v>
      </c>
      <c r="E341" s="54" t="s">
        <v>126</v>
      </c>
      <c r="F341" s="89">
        <v>3</v>
      </c>
      <c r="G341" s="56"/>
      <c r="H341" s="57">
        <f t="shared" ref="H341:H344" si="91">ROUND(G341*F341,2)</f>
        <v>0</v>
      </c>
      <c r="I341" s="4" t="str">
        <f t="shared" ca="1" si="84"/>
        <v/>
      </c>
      <c r="J341" s="1" t="str">
        <f t="shared" si="88"/>
        <v>F009Adjustment of Valve BoxesCW 3210-R8each</v>
      </c>
      <c r="K341" s="290">
        <f>MATCH(J341,'[3]Pay Items'!$K$1:$K$646,0)</f>
        <v>600</v>
      </c>
      <c r="L341" s="2" t="str">
        <f t="shared" ca="1" si="85"/>
        <v>F0</v>
      </c>
      <c r="M341" s="2" t="str">
        <f t="shared" ca="1" si="86"/>
        <v>C2</v>
      </c>
      <c r="N341" s="2" t="str">
        <f t="shared" ca="1" si="87"/>
        <v>C2</v>
      </c>
    </row>
    <row r="342" spans="1:14" ht="30" customHeight="1" x14ac:dyDescent="0.2">
      <c r="A342" s="50" t="s">
        <v>237</v>
      </c>
      <c r="B342" s="51" t="s">
        <v>550</v>
      </c>
      <c r="C342" s="52" t="s">
        <v>273</v>
      </c>
      <c r="D342" s="103" t="s">
        <v>395</v>
      </c>
      <c r="E342" s="54" t="s">
        <v>126</v>
      </c>
      <c r="F342" s="89">
        <v>1</v>
      </c>
      <c r="G342" s="56"/>
      <c r="H342" s="57">
        <f t="shared" si="91"/>
        <v>0</v>
      </c>
      <c r="I342" s="4" t="str">
        <f t="shared" ca="1" si="84"/>
        <v/>
      </c>
      <c r="J342" s="1" t="str">
        <f t="shared" si="88"/>
        <v>F010Valve Box ExtensionsCW 3210-R8each</v>
      </c>
      <c r="K342" s="290">
        <f>MATCH(J342,'[3]Pay Items'!$K$1:$K$646,0)</f>
        <v>601</v>
      </c>
      <c r="L342" s="2" t="str">
        <f t="shared" ca="1" si="85"/>
        <v>F0</v>
      </c>
      <c r="M342" s="2" t="str">
        <f t="shared" ca="1" si="86"/>
        <v>C2</v>
      </c>
      <c r="N342" s="2" t="str">
        <f t="shared" ca="1" si="87"/>
        <v>C2</v>
      </c>
    </row>
    <row r="343" spans="1:14" ht="30" customHeight="1" x14ac:dyDescent="0.2">
      <c r="A343" s="50" t="s">
        <v>153</v>
      </c>
      <c r="B343" s="51" t="s">
        <v>551</v>
      </c>
      <c r="C343" s="52" t="s">
        <v>272</v>
      </c>
      <c r="D343" s="103" t="s">
        <v>395</v>
      </c>
      <c r="E343" s="54" t="s">
        <v>126</v>
      </c>
      <c r="F343" s="89">
        <v>5</v>
      </c>
      <c r="G343" s="56"/>
      <c r="H343" s="57">
        <f t="shared" si="91"/>
        <v>0</v>
      </c>
      <c r="I343" s="4" t="str">
        <f t="shared" ca="1" si="84"/>
        <v/>
      </c>
      <c r="J343" s="1" t="str">
        <f t="shared" si="88"/>
        <v>F011Adjustment of Curb Stop BoxesCW 3210-R8each</v>
      </c>
      <c r="K343" s="290">
        <f>MATCH(J343,'[3]Pay Items'!$K$1:$K$646,0)</f>
        <v>602</v>
      </c>
      <c r="L343" s="2" t="str">
        <f t="shared" ca="1" si="85"/>
        <v>F0</v>
      </c>
      <c r="M343" s="2" t="str">
        <f t="shared" ca="1" si="86"/>
        <v>C2</v>
      </c>
      <c r="N343" s="2" t="str">
        <f t="shared" ca="1" si="87"/>
        <v>C2</v>
      </c>
    </row>
    <row r="344" spans="1:14" s="85" customFormat="1" ht="30" customHeight="1" x14ac:dyDescent="0.2">
      <c r="A344" s="121" t="s">
        <v>47</v>
      </c>
      <c r="B344" s="100" t="s">
        <v>552</v>
      </c>
      <c r="C344" s="138" t="s">
        <v>397</v>
      </c>
      <c r="D344" s="108" t="s">
        <v>395</v>
      </c>
      <c r="E344" s="81" t="s">
        <v>126</v>
      </c>
      <c r="F344" s="101">
        <v>3</v>
      </c>
      <c r="G344" s="83"/>
      <c r="H344" s="84">
        <f t="shared" si="91"/>
        <v>0</v>
      </c>
      <c r="I344" s="4" t="str">
        <f t="shared" ca="1" si="84"/>
        <v/>
      </c>
      <c r="J344" s="1" t="str">
        <f t="shared" si="88"/>
        <v>F015Adjustment of Curb and Gutter FramesCW 3210-R8each</v>
      </c>
      <c r="K344" s="290">
        <f>MATCH(J344,'[3]Pay Items'!$K$1:$K$646,0)</f>
        <v>607</v>
      </c>
      <c r="L344" s="2" t="str">
        <f t="shared" ca="1" si="85"/>
        <v>F0</v>
      </c>
      <c r="M344" s="2" t="str">
        <f t="shared" ca="1" si="86"/>
        <v>C2</v>
      </c>
      <c r="N344" s="2" t="str">
        <f t="shared" ca="1" si="87"/>
        <v>C2</v>
      </c>
    </row>
    <row r="345" spans="1:14" ht="30" customHeight="1" x14ac:dyDescent="0.2">
      <c r="A345" s="35"/>
      <c r="B345" s="45"/>
      <c r="C345" s="73" t="s">
        <v>138</v>
      </c>
      <c r="D345" s="47"/>
      <c r="E345" s="74"/>
      <c r="F345" s="47"/>
      <c r="G345" s="49"/>
      <c r="H345" s="49"/>
      <c r="I345" s="4" t="str">
        <f t="shared" ca="1" si="84"/>
        <v>LOCKED</v>
      </c>
      <c r="J345" s="1" t="str">
        <f t="shared" si="88"/>
        <v>LANDSCAPING</v>
      </c>
      <c r="K345" s="290">
        <f>MATCH(J345,'[3]Pay Items'!$K$1:$K$646,0)</f>
        <v>618</v>
      </c>
      <c r="L345" s="2" t="str">
        <f t="shared" ca="1" si="85"/>
        <v>F0</v>
      </c>
      <c r="M345" s="2" t="str">
        <f t="shared" ca="1" si="86"/>
        <v>C2</v>
      </c>
      <c r="N345" s="2" t="str">
        <f t="shared" ca="1" si="87"/>
        <v>C2</v>
      </c>
    </row>
    <row r="346" spans="1:14" ht="30" customHeight="1" x14ac:dyDescent="0.2">
      <c r="A346" s="75" t="s">
        <v>155</v>
      </c>
      <c r="B346" s="51" t="s">
        <v>553</v>
      </c>
      <c r="C346" s="52" t="s">
        <v>94</v>
      </c>
      <c r="D346" s="71" t="s">
        <v>493</v>
      </c>
      <c r="E346" s="54"/>
      <c r="F346" s="47"/>
      <c r="G346" s="49"/>
      <c r="H346" s="49"/>
      <c r="I346" s="4" t="str">
        <f t="shared" ca="1" si="84"/>
        <v>LOCKED</v>
      </c>
      <c r="J346" s="1" t="str">
        <f t="shared" si="88"/>
        <v>G001SoddingCW 3510-R10</v>
      </c>
      <c r="K346" s="290" t="e">
        <f>MATCH(J346,'[3]Pay Items'!$K$1:$K$646,0)</f>
        <v>#N/A</v>
      </c>
      <c r="L346" s="2" t="str">
        <f t="shared" ca="1" si="85"/>
        <v>F0</v>
      </c>
      <c r="M346" s="2" t="str">
        <f t="shared" ca="1" si="86"/>
        <v>C2</v>
      </c>
      <c r="N346" s="2" t="str">
        <f t="shared" ca="1" si="87"/>
        <v>C2</v>
      </c>
    </row>
    <row r="347" spans="1:14" ht="30" customHeight="1" x14ac:dyDescent="0.2">
      <c r="A347" s="75" t="s">
        <v>156</v>
      </c>
      <c r="B347" s="70" t="s">
        <v>191</v>
      </c>
      <c r="C347" s="52" t="s">
        <v>348</v>
      </c>
      <c r="D347" s="71"/>
      <c r="E347" s="54" t="s">
        <v>123</v>
      </c>
      <c r="F347" s="55">
        <v>150</v>
      </c>
      <c r="G347" s="56"/>
      <c r="H347" s="57">
        <f>ROUND(G347*F347,2)</f>
        <v>0</v>
      </c>
      <c r="I347" s="4" t="str">
        <f t="shared" ca="1" si="84"/>
        <v/>
      </c>
      <c r="J347" s="1" t="str">
        <f t="shared" si="88"/>
        <v>G002width &lt; 600 mmm²</v>
      </c>
      <c r="K347" s="290">
        <f>MATCH(J347,'[3]Pay Items'!$K$1:$K$646,0)</f>
        <v>620</v>
      </c>
      <c r="L347" s="2" t="str">
        <f t="shared" ca="1" si="85"/>
        <v>F0</v>
      </c>
      <c r="M347" s="2" t="str">
        <f t="shared" ca="1" si="86"/>
        <v>C2</v>
      </c>
      <c r="N347" s="2" t="str">
        <f t="shared" ca="1" si="87"/>
        <v>C2</v>
      </c>
    </row>
    <row r="348" spans="1:14" ht="30" customHeight="1" x14ac:dyDescent="0.2">
      <c r="A348" s="75" t="s">
        <v>157</v>
      </c>
      <c r="B348" s="70" t="s">
        <v>192</v>
      </c>
      <c r="C348" s="52" t="s">
        <v>349</v>
      </c>
      <c r="D348" s="71"/>
      <c r="E348" s="54" t="s">
        <v>123</v>
      </c>
      <c r="F348" s="55">
        <v>750</v>
      </c>
      <c r="G348" s="56"/>
      <c r="H348" s="57">
        <f>ROUND(G348*F348,2)</f>
        <v>0</v>
      </c>
      <c r="I348" s="4" t="str">
        <f t="shared" ca="1" si="84"/>
        <v/>
      </c>
      <c r="J348" s="1" t="str">
        <f t="shared" si="88"/>
        <v>G003width &gt; or = 600 mmm²</v>
      </c>
      <c r="K348" s="290">
        <f>MATCH(J348,'[3]Pay Items'!$K$1:$K$646,0)</f>
        <v>621</v>
      </c>
      <c r="L348" s="2" t="str">
        <f t="shared" ca="1" si="85"/>
        <v>F0</v>
      </c>
      <c r="M348" s="2" t="str">
        <f t="shared" ca="1" si="86"/>
        <v>C2</v>
      </c>
      <c r="N348" s="2" t="str">
        <f t="shared" ca="1" si="87"/>
        <v>C2</v>
      </c>
    </row>
    <row r="349" spans="1:14" ht="9" customHeight="1" x14ac:dyDescent="0.2">
      <c r="A349" s="35"/>
      <c r="B349" s="111"/>
      <c r="C349" s="73"/>
      <c r="D349" s="47"/>
      <c r="E349" s="98"/>
      <c r="F349" s="48"/>
      <c r="G349" s="35"/>
      <c r="H349" s="49"/>
      <c r="I349" s="4" t="str">
        <f t="shared" ca="1" si="84"/>
        <v>LOCKED</v>
      </c>
      <c r="J349" s="1" t="str">
        <f t="shared" si="88"/>
        <v/>
      </c>
      <c r="K349" s="290" t="e">
        <f>MATCH(J349,'[3]Pay Items'!$K$1:$K$646,0)</f>
        <v>#N/A</v>
      </c>
      <c r="L349" s="2" t="str">
        <f t="shared" ca="1" si="85"/>
        <v>G</v>
      </c>
      <c r="M349" s="2" t="str">
        <f t="shared" ca="1" si="86"/>
        <v>C2</v>
      </c>
      <c r="N349" s="2" t="str">
        <f t="shared" ca="1" si="87"/>
        <v>C2</v>
      </c>
    </row>
    <row r="350" spans="1:14" s="44" customFormat="1" ht="45" customHeight="1" thickBot="1" x14ac:dyDescent="0.25">
      <c r="A350" s="128"/>
      <c r="B350" s="113" t="str">
        <f>B237</f>
        <v>C</v>
      </c>
      <c r="C350" s="292" t="str">
        <f>C237</f>
        <v>REHABILITATION:  BERRY STREET FROM SILVER AVENUE TO ST. MATTHEWS AVENUE</v>
      </c>
      <c r="D350" s="293"/>
      <c r="E350" s="293"/>
      <c r="F350" s="294"/>
      <c r="G350" s="128" t="s">
        <v>494</v>
      </c>
      <c r="H350" s="128">
        <f>SUM(H237:H349)</f>
        <v>0</v>
      </c>
      <c r="I350" s="4" t="str">
        <f t="shared" ca="1" si="84"/>
        <v>LOCKED</v>
      </c>
      <c r="J350" s="1" t="str">
        <f t="shared" si="88"/>
        <v>REHABILITATION: BERRY STREET FROM SILVER AVENUE TO ST. MATTHEWS AVENUE</v>
      </c>
      <c r="K350" s="290" t="e">
        <f>MATCH(J350,'[3]Pay Items'!$K$1:$K$646,0)</f>
        <v>#N/A</v>
      </c>
      <c r="L350" s="2" t="str">
        <f t="shared" ca="1" si="85"/>
        <v>G</v>
      </c>
      <c r="M350" s="2" t="str">
        <f t="shared" ca="1" si="86"/>
        <v>C2</v>
      </c>
      <c r="N350" s="2" t="str">
        <f t="shared" ca="1" si="87"/>
        <v>C2</v>
      </c>
    </row>
    <row r="351" spans="1:14" s="44" customFormat="1" ht="45" customHeight="1" thickTop="1" x14ac:dyDescent="0.2">
      <c r="A351" s="40"/>
      <c r="B351" s="41" t="s">
        <v>10</v>
      </c>
      <c r="C351" s="298" t="s">
        <v>554</v>
      </c>
      <c r="D351" s="299"/>
      <c r="E351" s="299"/>
      <c r="F351" s="300"/>
      <c r="G351" s="40"/>
      <c r="H351" s="114"/>
      <c r="I351" s="4" t="str">
        <f t="shared" ca="1" si="84"/>
        <v>LOCKED</v>
      </c>
      <c r="J351" s="1" t="str">
        <f t="shared" si="88"/>
        <v>REHABILITATION: BERRY STREET FROM ST. MATTHEWS AVENUE TO ELLICE AVENUE</v>
      </c>
      <c r="K351" s="290" t="e">
        <f>MATCH(J351,'[3]Pay Items'!$K$1:$K$646,0)</f>
        <v>#N/A</v>
      </c>
      <c r="L351" s="2" t="str">
        <f t="shared" ca="1" si="85"/>
        <v>G</v>
      </c>
      <c r="M351" s="2" t="str">
        <f t="shared" ca="1" si="86"/>
        <v>C2</v>
      </c>
      <c r="N351" s="2" t="str">
        <f t="shared" ca="1" si="87"/>
        <v>C2</v>
      </c>
    </row>
    <row r="352" spans="1:14" s="44" customFormat="1" ht="30" customHeight="1" x14ac:dyDescent="0.2">
      <c r="A352" s="40"/>
      <c r="B352" s="45"/>
      <c r="C352" s="46" t="s">
        <v>133</v>
      </c>
      <c r="D352" s="47"/>
      <c r="E352" s="48" t="s">
        <v>118</v>
      </c>
      <c r="F352" s="48" t="s">
        <v>118</v>
      </c>
      <c r="G352" s="35" t="s">
        <v>118</v>
      </c>
      <c r="H352" s="49"/>
      <c r="I352" s="4" t="str">
        <f t="shared" ca="1" si="84"/>
        <v>LOCKED</v>
      </c>
      <c r="J352" s="1" t="str">
        <f t="shared" si="88"/>
        <v>EARTH AND BASE WORKS</v>
      </c>
      <c r="K352" s="290">
        <f>MATCH(J352,'[3]Pay Items'!$K$1:$K$646,0)</f>
        <v>3</v>
      </c>
      <c r="L352" s="2" t="str">
        <f t="shared" ca="1" si="85"/>
        <v>G</v>
      </c>
      <c r="M352" s="2" t="str">
        <f t="shared" ca="1" si="86"/>
        <v>C2</v>
      </c>
      <c r="N352" s="2" t="str">
        <f t="shared" ca="1" si="87"/>
        <v>C2</v>
      </c>
    </row>
    <row r="353" spans="1:14" s="44" customFormat="1" ht="30" customHeight="1" x14ac:dyDescent="0.2">
      <c r="A353" s="50" t="s">
        <v>231</v>
      </c>
      <c r="B353" s="51" t="s">
        <v>233</v>
      </c>
      <c r="C353" s="52" t="s">
        <v>55</v>
      </c>
      <c r="D353" s="53" t="s">
        <v>429</v>
      </c>
      <c r="E353" s="54" t="s">
        <v>124</v>
      </c>
      <c r="F353" s="55">
        <v>300</v>
      </c>
      <c r="G353" s="56"/>
      <c r="H353" s="57">
        <f t="shared" ref="H353:H354" si="92">ROUND(G353*F353,2)</f>
        <v>0</v>
      </c>
      <c r="I353" s="4" t="str">
        <f t="shared" ca="1" si="84"/>
        <v/>
      </c>
      <c r="J353" s="1" t="str">
        <f t="shared" si="88"/>
        <v>A003ExcavationCW 3110-R21m³</v>
      </c>
      <c r="K353" s="290">
        <f>MATCH(J353,'[3]Pay Items'!$K$1:$K$646,0)</f>
        <v>6</v>
      </c>
      <c r="L353" s="2" t="str">
        <f t="shared" ca="1" si="85"/>
        <v>F0</v>
      </c>
      <c r="M353" s="2" t="str">
        <f t="shared" ca="1" si="86"/>
        <v>C2</v>
      </c>
      <c r="N353" s="2" t="str">
        <f t="shared" ca="1" si="87"/>
        <v>C2</v>
      </c>
    </row>
    <row r="354" spans="1:14" ht="30" customHeight="1" x14ac:dyDescent="0.2">
      <c r="A354" s="58" t="s">
        <v>158</v>
      </c>
      <c r="B354" s="59" t="s">
        <v>71</v>
      </c>
      <c r="C354" s="60" t="s">
        <v>48</v>
      </c>
      <c r="D354" s="61" t="s">
        <v>429</v>
      </c>
      <c r="E354" s="62" t="s">
        <v>123</v>
      </c>
      <c r="F354" s="63">
        <v>400</v>
      </c>
      <c r="G354" s="64"/>
      <c r="H354" s="65">
        <f t="shared" si="92"/>
        <v>0</v>
      </c>
      <c r="I354" s="4" t="str">
        <f t="shared" ca="1" si="84"/>
        <v/>
      </c>
      <c r="J354" s="1" t="str">
        <f t="shared" si="88"/>
        <v>A004Sub-Grade CompactionCW 3110-R21m²</v>
      </c>
      <c r="K354" s="290">
        <f>MATCH(J354,'[3]Pay Items'!$K$1:$K$646,0)</f>
        <v>7</v>
      </c>
      <c r="L354" s="2" t="str">
        <f t="shared" ca="1" si="85"/>
        <v>F0</v>
      </c>
      <c r="M354" s="2" t="str">
        <f t="shared" ca="1" si="86"/>
        <v>C2</v>
      </c>
      <c r="N354" s="2" t="str">
        <f t="shared" ca="1" si="87"/>
        <v>C2</v>
      </c>
    </row>
    <row r="355" spans="1:14" s="44" customFormat="1" ht="30" customHeight="1" x14ac:dyDescent="0.2">
      <c r="A355" s="66" t="s">
        <v>400</v>
      </c>
      <c r="B355" s="51" t="s">
        <v>73</v>
      </c>
      <c r="C355" s="52" t="s">
        <v>215</v>
      </c>
      <c r="D355" s="53" t="s">
        <v>429</v>
      </c>
      <c r="E355" s="54" t="s">
        <v>124</v>
      </c>
      <c r="F355" s="55">
        <v>10</v>
      </c>
      <c r="G355" s="67"/>
      <c r="H355" s="57">
        <f>ROUND(G355*F355,2)</f>
        <v>0</v>
      </c>
      <c r="I355" s="4" t="str">
        <f t="shared" ca="1" si="84"/>
        <v/>
      </c>
      <c r="J355" s="1" t="str">
        <f t="shared" si="88"/>
        <v>A005AImported Fill MaterialCW 3110-R21m³</v>
      </c>
      <c r="K355" s="290">
        <f>MATCH(J355,'[3]Pay Items'!$K$1:$K$646,0)</f>
        <v>9</v>
      </c>
      <c r="L355" s="2" t="str">
        <f t="shared" ca="1" si="85"/>
        <v>F0</v>
      </c>
      <c r="M355" s="2" t="str">
        <f t="shared" ca="1" si="86"/>
        <v>C2</v>
      </c>
      <c r="N355" s="2" t="str">
        <f t="shared" ca="1" si="87"/>
        <v>C2</v>
      </c>
    </row>
    <row r="356" spans="1:14" ht="30" customHeight="1" x14ac:dyDescent="0.2">
      <c r="A356" s="58" t="s">
        <v>159</v>
      </c>
      <c r="B356" s="59" t="s">
        <v>74</v>
      </c>
      <c r="C356" s="60" t="s">
        <v>401</v>
      </c>
      <c r="D356" s="61" t="s">
        <v>429</v>
      </c>
      <c r="E356" s="62"/>
      <c r="F356" s="63"/>
      <c r="G356" s="35"/>
      <c r="H356" s="65"/>
      <c r="I356" s="4" t="str">
        <f t="shared" ca="1" si="84"/>
        <v>LOCKED</v>
      </c>
      <c r="J356" s="1" t="str">
        <f t="shared" si="88"/>
        <v>A007Supplying and Placing Sub-base MaterialCW 3110-R21</v>
      </c>
      <c r="K356" s="290">
        <f>MATCH(J356,'[3]Pay Items'!$K$1:$K$646,0)</f>
        <v>10</v>
      </c>
      <c r="L356" s="2" t="str">
        <f t="shared" ca="1" si="85"/>
        <v>F0</v>
      </c>
      <c r="M356" s="2" t="str">
        <f t="shared" ca="1" si="86"/>
        <v>C2</v>
      </c>
      <c r="N356" s="2" t="str">
        <f t="shared" ca="1" si="87"/>
        <v>C2</v>
      </c>
    </row>
    <row r="357" spans="1:14" ht="30" customHeight="1" x14ac:dyDescent="0.2">
      <c r="A357" s="58" t="s">
        <v>402</v>
      </c>
      <c r="B357" s="68" t="s">
        <v>191</v>
      </c>
      <c r="C357" s="60" t="s">
        <v>403</v>
      </c>
      <c r="D357" s="69" t="s">
        <v>118</v>
      </c>
      <c r="E357" s="62" t="s">
        <v>125</v>
      </c>
      <c r="F357" s="63">
        <v>150</v>
      </c>
      <c r="G357" s="64"/>
      <c r="H357" s="65">
        <f t="shared" ref="H357" si="93">ROUND(G357*F357,2)</f>
        <v>0</v>
      </c>
      <c r="I357" s="4" t="str">
        <f t="shared" ca="1" si="84"/>
        <v/>
      </c>
      <c r="J357" s="1" t="str">
        <f t="shared" si="88"/>
        <v>A007A150 mm Granular A Limestonetonne</v>
      </c>
      <c r="K357" s="290">
        <f>MATCH(J357,'[3]Pay Items'!$K$1:$K$646,0)</f>
        <v>11</v>
      </c>
      <c r="L357" s="2" t="str">
        <f t="shared" ca="1" si="85"/>
        <v>F0</v>
      </c>
      <c r="M357" s="2" t="str">
        <f t="shared" ca="1" si="86"/>
        <v>C2</v>
      </c>
      <c r="N357" s="2" t="str">
        <f t="shared" ca="1" si="87"/>
        <v>C2</v>
      </c>
    </row>
    <row r="358" spans="1:14" s="44" customFormat="1" ht="30" customHeight="1" x14ac:dyDescent="0.2">
      <c r="A358" s="66" t="s">
        <v>160</v>
      </c>
      <c r="B358" s="51" t="s">
        <v>555</v>
      </c>
      <c r="C358" s="52" t="s">
        <v>183</v>
      </c>
      <c r="D358" s="53" t="s">
        <v>429</v>
      </c>
      <c r="E358" s="54"/>
      <c r="F358" s="47"/>
      <c r="G358" s="35"/>
      <c r="H358" s="49"/>
      <c r="I358" s="4" t="str">
        <f t="shared" ca="1" si="84"/>
        <v>LOCKED</v>
      </c>
      <c r="J358" s="1" t="str">
        <f t="shared" si="88"/>
        <v>A010Supplying and Placing Base Course MaterialCW 3110-R21</v>
      </c>
      <c r="K358" s="290">
        <f>MATCH(J358,'[3]Pay Items'!$K$1:$K$646,0)</f>
        <v>27</v>
      </c>
      <c r="L358" s="2" t="str">
        <f t="shared" ca="1" si="85"/>
        <v>F0</v>
      </c>
      <c r="M358" s="2" t="str">
        <f t="shared" ca="1" si="86"/>
        <v>C2</v>
      </c>
      <c r="N358" s="2" t="str">
        <f t="shared" ca="1" si="87"/>
        <v>C2</v>
      </c>
    </row>
    <row r="359" spans="1:14" ht="30" customHeight="1" x14ac:dyDescent="0.2">
      <c r="A359" s="58" t="s">
        <v>404</v>
      </c>
      <c r="B359" s="68" t="s">
        <v>191</v>
      </c>
      <c r="C359" s="60" t="s">
        <v>405</v>
      </c>
      <c r="D359" s="69" t="s">
        <v>118</v>
      </c>
      <c r="E359" s="62" t="s">
        <v>124</v>
      </c>
      <c r="F359" s="63">
        <v>55</v>
      </c>
      <c r="G359" s="64"/>
      <c r="H359" s="65">
        <f t="shared" ref="H359:H363" si="94">ROUND(G359*F359,2)</f>
        <v>0</v>
      </c>
      <c r="I359" s="4" t="str">
        <f t="shared" ca="1" si="84"/>
        <v/>
      </c>
      <c r="J359" s="1" t="str">
        <f t="shared" si="88"/>
        <v>A010A1Base Course Material - Granular A Limestonem³</v>
      </c>
      <c r="K359" s="290">
        <f>MATCH(J359,'[3]Pay Items'!$K$1:$K$646,0)</f>
        <v>28</v>
      </c>
      <c r="L359" s="2" t="str">
        <f t="shared" ca="1" si="85"/>
        <v>F0</v>
      </c>
      <c r="M359" s="2" t="str">
        <f t="shared" ca="1" si="86"/>
        <v>C2</v>
      </c>
      <c r="N359" s="2" t="str">
        <f t="shared" ca="1" si="87"/>
        <v>C2</v>
      </c>
    </row>
    <row r="360" spans="1:14" s="44" customFormat="1" ht="30" customHeight="1" x14ac:dyDescent="0.2">
      <c r="A360" s="66" t="s">
        <v>406</v>
      </c>
      <c r="B360" s="70" t="s">
        <v>192</v>
      </c>
      <c r="C360" s="52" t="s">
        <v>446</v>
      </c>
      <c r="D360" s="71" t="s">
        <v>118</v>
      </c>
      <c r="E360" s="54" t="s">
        <v>124</v>
      </c>
      <c r="F360" s="55">
        <v>210</v>
      </c>
      <c r="G360" s="56"/>
      <c r="H360" s="57">
        <f t="shared" si="94"/>
        <v>0</v>
      </c>
      <c r="I360" s="4" t="str">
        <f t="shared" ca="1" si="84"/>
        <v/>
      </c>
      <c r="J360" s="1" t="str">
        <f t="shared" si="88"/>
        <v>A010C3Base Course Material - Granular Cm³</v>
      </c>
      <c r="K360" s="290" t="e">
        <f>MATCH(J360,'[3]Pay Items'!$K$1:$K$646,0)</f>
        <v>#N/A</v>
      </c>
      <c r="L360" s="2" t="str">
        <f t="shared" ca="1" si="85"/>
        <v>F0</v>
      </c>
      <c r="M360" s="2" t="str">
        <f t="shared" ca="1" si="86"/>
        <v>C2</v>
      </c>
      <c r="N360" s="2" t="str">
        <f t="shared" ca="1" si="87"/>
        <v>C2</v>
      </c>
    </row>
    <row r="361" spans="1:14" s="44" customFormat="1" ht="30" customHeight="1" x14ac:dyDescent="0.2">
      <c r="A361" s="50" t="s">
        <v>161</v>
      </c>
      <c r="B361" s="51" t="s">
        <v>556</v>
      </c>
      <c r="C361" s="52" t="s">
        <v>59</v>
      </c>
      <c r="D361" s="53" t="s">
        <v>429</v>
      </c>
      <c r="E361" s="54" t="s">
        <v>123</v>
      </c>
      <c r="F361" s="55">
        <v>2300</v>
      </c>
      <c r="G361" s="56"/>
      <c r="H361" s="57">
        <f t="shared" si="94"/>
        <v>0</v>
      </c>
      <c r="I361" s="4" t="str">
        <f t="shared" ca="1" si="84"/>
        <v/>
      </c>
      <c r="J361" s="1" t="str">
        <f t="shared" si="88"/>
        <v>A012Grading of BoulevardsCW 3110-R21m²</v>
      </c>
      <c r="K361" s="290">
        <f>MATCH(J361,'[3]Pay Items'!$K$1:$K$646,0)</f>
        <v>37</v>
      </c>
      <c r="L361" s="2" t="str">
        <f t="shared" ca="1" si="85"/>
        <v>F0</v>
      </c>
      <c r="M361" s="2" t="str">
        <f t="shared" ca="1" si="86"/>
        <v>C2</v>
      </c>
      <c r="N361" s="2" t="str">
        <f t="shared" ca="1" si="87"/>
        <v>C2</v>
      </c>
    </row>
    <row r="362" spans="1:14" ht="30" customHeight="1" x14ac:dyDescent="0.2">
      <c r="A362" s="58" t="s">
        <v>162</v>
      </c>
      <c r="B362" s="59" t="s">
        <v>557</v>
      </c>
      <c r="C362" s="60" t="s">
        <v>407</v>
      </c>
      <c r="D362" s="61" t="s">
        <v>408</v>
      </c>
      <c r="E362" s="62"/>
      <c r="F362" s="63"/>
      <c r="G362" s="35"/>
      <c r="H362" s="65"/>
      <c r="I362" s="4" t="str">
        <f t="shared" ca="1" si="84"/>
        <v>LOCKED</v>
      </c>
      <c r="J362" s="1" t="str">
        <f t="shared" si="88"/>
        <v>A022Geotextile FabricCW 3130-R5</v>
      </c>
      <c r="K362" s="290">
        <f>MATCH(J362,'[3]Pay Items'!$K$1:$K$646,0)</f>
        <v>46</v>
      </c>
      <c r="L362" s="2" t="str">
        <f t="shared" ca="1" si="85"/>
        <v>F0</v>
      </c>
      <c r="M362" s="2" t="str">
        <f t="shared" ca="1" si="86"/>
        <v>C2</v>
      </c>
      <c r="N362" s="2" t="str">
        <f t="shared" ca="1" si="87"/>
        <v>C2</v>
      </c>
    </row>
    <row r="363" spans="1:14" ht="30" customHeight="1" x14ac:dyDescent="0.2">
      <c r="A363" s="58" t="s">
        <v>409</v>
      </c>
      <c r="B363" s="68" t="s">
        <v>191</v>
      </c>
      <c r="C363" s="60" t="s">
        <v>410</v>
      </c>
      <c r="D363" s="69" t="s">
        <v>118</v>
      </c>
      <c r="E363" s="62" t="s">
        <v>123</v>
      </c>
      <c r="F363" s="63">
        <v>400</v>
      </c>
      <c r="G363" s="64"/>
      <c r="H363" s="65">
        <f t="shared" si="94"/>
        <v>0</v>
      </c>
      <c r="I363" s="4" t="str">
        <f t="shared" ca="1" si="84"/>
        <v/>
      </c>
      <c r="J363" s="1" t="str">
        <f t="shared" si="88"/>
        <v>A022A2Separation/Filtration Fabricm²</v>
      </c>
      <c r="K363" s="290">
        <f>MATCH(J363,'[3]Pay Items'!$K$1:$K$646,0)</f>
        <v>48</v>
      </c>
      <c r="L363" s="2" t="str">
        <f t="shared" ca="1" si="85"/>
        <v>F0</v>
      </c>
      <c r="M363" s="2" t="str">
        <f t="shared" ca="1" si="86"/>
        <v>C2</v>
      </c>
      <c r="N363" s="2" t="str">
        <f t="shared" ca="1" si="87"/>
        <v>C2</v>
      </c>
    </row>
    <row r="364" spans="1:14" ht="30" customHeight="1" x14ac:dyDescent="0.2">
      <c r="A364" s="139" t="s">
        <v>411</v>
      </c>
      <c r="B364" s="140" t="s">
        <v>558</v>
      </c>
      <c r="C364" s="141" t="s">
        <v>314</v>
      </c>
      <c r="D364" s="142" t="s">
        <v>412</v>
      </c>
      <c r="E364" s="143"/>
      <c r="F364" s="144"/>
      <c r="G364" s="35"/>
      <c r="H364" s="145"/>
      <c r="I364" s="4" t="str">
        <f t="shared" ca="1" si="84"/>
        <v>LOCKED</v>
      </c>
      <c r="J364" s="1" t="str">
        <f t="shared" si="88"/>
        <v>A022A4Supply and Install GeogridCW 3135-R2</v>
      </c>
      <c r="K364" s="290">
        <f>MATCH(J364,'[3]Pay Items'!$K$1:$K$646,0)</f>
        <v>50</v>
      </c>
      <c r="L364" s="2" t="str">
        <f t="shared" ca="1" si="85"/>
        <v>F0</v>
      </c>
      <c r="M364" s="2" t="str">
        <f t="shared" ca="1" si="86"/>
        <v>C2</v>
      </c>
      <c r="N364" s="2" t="str">
        <f t="shared" ca="1" si="87"/>
        <v>C2</v>
      </c>
    </row>
    <row r="365" spans="1:14" s="106" customFormat="1" ht="30" customHeight="1" x14ac:dyDescent="0.2">
      <c r="A365" s="58" t="s">
        <v>413</v>
      </c>
      <c r="B365" s="68" t="s">
        <v>191</v>
      </c>
      <c r="C365" s="60" t="s">
        <v>414</v>
      </c>
      <c r="D365" s="69" t="s">
        <v>118</v>
      </c>
      <c r="E365" s="62" t="s">
        <v>123</v>
      </c>
      <c r="F365" s="63">
        <v>205</v>
      </c>
      <c r="G365" s="64"/>
      <c r="H365" s="65">
        <f>ROUND(G365*F365,2)</f>
        <v>0</v>
      </c>
      <c r="I365" s="4" t="str">
        <f t="shared" ca="1" si="84"/>
        <v/>
      </c>
      <c r="J365" s="1" t="str">
        <f t="shared" si="88"/>
        <v>A022A6Class B Geogridm²</v>
      </c>
      <c r="K365" s="290">
        <f>MATCH(J365,'[3]Pay Items'!$K$1:$K$646,0)</f>
        <v>52</v>
      </c>
      <c r="L365" s="2" t="str">
        <f t="shared" ca="1" si="85"/>
        <v>F0</v>
      </c>
      <c r="M365" s="2" t="str">
        <f t="shared" ca="1" si="86"/>
        <v>C2</v>
      </c>
      <c r="N365" s="2" t="str">
        <f t="shared" ca="1" si="87"/>
        <v>C2</v>
      </c>
    </row>
    <row r="366" spans="1:14" s="44" customFormat="1" ht="30" customHeight="1" x14ac:dyDescent="0.2">
      <c r="A366" s="35"/>
      <c r="B366" s="45"/>
      <c r="C366" s="73" t="s">
        <v>448</v>
      </c>
      <c r="D366" s="47"/>
      <c r="E366" s="74"/>
      <c r="F366" s="47"/>
      <c r="G366" s="49"/>
      <c r="H366" s="49"/>
      <c r="I366" s="4" t="str">
        <f t="shared" ca="1" si="84"/>
        <v>LOCKED</v>
      </c>
      <c r="J366" s="1" t="str">
        <f t="shared" si="88"/>
        <v>ROADWORKS - REMOVALS/RENEWALS</v>
      </c>
      <c r="K366" s="290" t="e">
        <f>MATCH(J366,'[3]Pay Items'!$K$1:$K$646,0)</f>
        <v>#N/A</v>
      </c>
      <c r="L366" s="2" t="str">
        <f t="shared" ca="1" si="85"/>
        <v>F0</v>
      </c>
      <c r="M366" s="2" t="str">
        <f t="shared" ca="1" si="86"/>
        <v>C2</v>
      </c>
      <c r="N366" s="2" t="str">
        <f t="shared" ca="1" si="87"/>
        <v>C2</v>
      </c>
    </row>
    <row r="367" spans="1:14" s="44" customFormat="1" ht="30" customHeight="1" x14ac:dyDescent="0.2">
      <c r="A367" s="75" t="s">
        <v>203</v>
      </c>
      <c r="B367" s="51" t="s">
        <v>559</v>
      </c>
      <c r="C367" s="52" t="s">
        <v>180</v>
      </c>
      <c r="D367" s="53" t="s">
        <v>429</v>
      </c>
      <c r="E367" s="54"/>
      <c r="F367" s="47"/>
      <c r="G367" s="49"/>
      <c r="H367" s="49"/>
      <c r="I367" s="4" t="str">
        <f t="shared" ca="1" si="84"/>
        <v>LOCKED</v>
      </c>
      <c r="J367" s="1" t="str">
        <f t="shared" si="88"/>
        <v>B001Pavement RemovalCW 3110-R21</v>
      </c>
      <c r="K367" s="290">
        <f>MATCH(J367,'[3]Pay Items'!$K$1:$K$646,0)</f>
        <v>69</v>
      </c>
      <c r="L367" s="2" t="str">
        <f t="shared" ca="1" si="85"/>
        <v>F0</v>
      </c>
      <c r="M367" s="2" t="str">
        <f t="shared" ca="1" si="86"/>
        <v>C2</v>
      </c>
      <c r="N367" s="2" t="str">
        <f t="shared" ca="1" si="87"/>
        <v>C2</v>
      </c>
    </row>
    <row r="368" spans="1:14" s="44" customFormat="1" ht="30" customHeight="1" x14ac:dyDescent="0.2">
      <c r="A368" s="75" t="s">
        <v>232</v>
      </c>
      <c r="B368" s="70" t="s">
        <v>191</v>
      </c>
      <c r="C368" s="52" t="s">
        <v>181</v>
      </c>
      <c r="D368" s="71" t="s">
        <v>118</v>
      </c>
      <c r="E368" s="54" t="s">
        <v>123</v>
      </c>
      <c r="F368" s="55">
        <v>320</v>
      </c>
      <c r="G368" s="56"/>
      <c r="H368" s="57">
        <f>ROUND(G368*F368,2)</f>
        <v>0</v>
      </c>
      <c r="I368" s="4" t="str">
        <f t="shared" ca="1" si="84"/>
        <v/>
      </c>
      <c r="J368" s="1" t="str">
        <f t="shared" si="88"/>
        <v>B002Concrete Pavementm²</v>
      </c>
      <c r="K368" s="290">
        <f>MATCH(J368,'[3]Pay Items'!$K$1:$K$646,0)</f>
        <v>70</v>
      </c>
      <c r="L368" s="2" t="str">
        <f t="shared" ca="1" si="85"/>
        <v>F0</v>
      </c>
      <c r="M368" s="2" t="str">
        <f t="shared" ca="1" si="86"/>
        <v>C2</v>
      </c>
      <c r="N368" s="2" t="str">
        <f t="shared" ca="1" si="87"/>
        <v>C2</v>
      </c>
    </row>
    <row r="369" spans="1:14" s="44" customFormat="1" ht="30" customHeight="1" x14ac:dyDescent="0.2">
      <c r="A369" s="75" t="s">
        <v>163</v>
      </c>
      <c r="B369" s="70" t="s">
        <v>192</v>
      </c>
      <c r="C369" s="52" t="s">
        <v>182</v>
      </c>
      <c r="D369" s="71" t="s">
        <v>118</v>
      </c>
      <c r="E369" s="54" t="s">
        <v>123</v>
      </c>
      <c r="F369" s="55">
        <v>440</v>
      </c>
      <c r="G369" s="56"/>
      <c r="H369" s="57">
        <f>ROUND(G369*F369,2)</f>
        <v>0</v>
      </c>
      <c r="I369" s="4" t="str">
        <f t="shared" ca="1" si="84"/>
        <v/>
      </c>
      <c r="J369" s="1" t="str">
        <f t="shared" si="88"/>
        <v>B003Asphalt Pavementm²</v>
      </c>
      <c r="K369" s="290">
        <f>MATCH(J369,'[3]Pay Items'!$K$1:$K$646,0)</f>
        <v>71</v>
      </c>
      <c r="L369" s="2" t="str">
        <f t="shared" ca="1" si="85"/>
        <v>F0</v>
      </c>
      <c r="M369" s="2" t="str">
        <f t="shared" ca="1" si="86"/>
        <v>C2</v>
      </c>
      <c r="N369" s="2" t="str">
        <f t="shared" ca="1" si="87"/>
        <v>C2</v>
      </c>
    </row>
    <row r="370" spans="1:14" s="44" customFormat="1" ht="30" customHeight="1" x14ac:dyDescent="0.2">
      <c r="A370" s="75" t="s">
        <v>164</v>
      </c>
      <c r="B370" s="51" t="s">
        <v>560</v>
      </c>
      <c r="C370" s="52" t="s">
        <v>239</v>
      </c>
      <c r="D370" s="71" t="s">
        <v>450</v>
      </c>
      <c r="E370" s="54"/>
      <c r="F370" s="47"/>
      <c r="G370" s="49"/>
      <c r="H370" s="49"/>
      <c r="I370" s="4" t="str">
        <f t="shared" ca="1" si="84"/>
        <v>LOCKED</v>
      </c>
      <c r="J370" s="1" t="str">
        <f t="shared" si="88"/>
        <v>B004Slab ReplacementCW 3230-R8, E17</v>
      </c>
      <c r="K370" s="290" t="e">
        <f>MATCH(J370,'[3]Pay Items'!$K$1:$K$646,0)</f>
        <v>#N/A</v>
      </c>
      <c r="L370" s="2" t="str">
        <f t="shared" ca="1" si="85"/>
        <v>F0</v>
      </c>
      <c r="M370" s="2" t="str">
        <f t="shared" ca="1" si="86"/>
        <v>C2</v>
      </c>
      <c r="N370" s="2" t="str">
        <f t="shared" ca="1" si="87"/>
        <v>C2</v>
      </c>
    </row>
    <row r="371" spans="1:14" s="44" customFormat="1" ht="45" customHeight="1" x14ac:dyDescent="0.2">
      <c r="A371" s="75" t="s">
        <v>165</v>
      </c>
      <c r="B371" s="70" t="s">
        <v>191</v>
      </c>
      <c r="C371" s="52" t="s">
        <v>451</v>
      </c>
      <c r="D371" s="71" t="s">
        <v>118</v>
      </c>
      <c r="E371" s="54" t="s">
        <v>123</v>
      </c>
      <c r="F371" s="55">
        <v>155</v>
      </c>
      <c r="G371" s="56"/>
      <c r="H371" s="57">
        <f>ROUND(G371*F371,2)</f>
        <v>0</v>
      </c>
      <c r="I371" s="4" t="str">
        <f t="shared" ca="1" si="84"/>
        <v/>
      </c>
      <c r="J371" s="1" t="str">
        <f t="shared" si="88"/>
        <v>B014150 mm Type 1 Concrete Pavement (Reinforced)m²</v>
      </c>
      <c r="K371" s="290" t="e">
        <f>MATCH(J371,'[3]Pay Items'!$K$1:$K$646,0)</f>
        <v>#N/A</v>
      </c>
      <c r="L371" s="2" t="str">
        <f t="shared" ca="1" si="85"/>
        <v>F0</v>
      </c>
      <c r="M371" s="2" t="str">
        <f t="shared" ca="1" si="86"/>
        <v>C2</v>
      </c>
      <c r="N371" s="2" t="str">
        <f t="shared" ca="1" si="87"/>
        <v>C2</v>
      </c>
    </row>
    <row r="372" spans="1:14" s="44" customFormat="1" ht="30" customHeight="1" x14ac:dyDescent="0.2">
      <c r="A372" s="75" t="s">
        <v>166</v>
      </c>
      <c r="B372" s="51" t="s">
        <v>561</v>
      </c>
      <c r="C372" s="52" t="s">
        <v>240</v>
      </c>
      <c r="D372" s="71" t="s">
        <v>450</v>
      </c>
      <c r="E372" s="54"/>
      <c r="F372" s="47"/>
      <c r="G372" s="49"/>
      <c r="H372" s="49"/>
      <c r="I372" s="4" t="str">
        <f t="shared" ca="1" si="84"/>
        <v>LOCKED</v>
      </c>
      <c r="J372" s="1" t="str">
        <f t="shared" si="88"/>
        <v>B017Partial Slab PatchesCW 3230-R8, E17</v>
      </c>
      <c r="K372" s="290" t="e">
        <f>MATCH(J372,'[3]Pay Items'!$K$1:$K$646,0)</f>
        <v>#N/A</v>
      </c>
      <c r="L372" s="2" t="str">
        <f t="shared" ca="1" si="85"/>
        <v>F0</v>
      </c>
      <c r="M372" s="2" t="str">
        <f t="shared" ca="1" si="86"/>
        <v>C2</v>
      </c>
      <c r="N372" s="2" t="str">
        <f t="shared" ca="1" si="87"/>
        <v>C2</v>
      </c>
    </row>
    <row r="373" spans="1:14" s="44" customFormat="1" ht="30" customHeight="1" x14ac:dyDescent="0.2">
      <c r="A373" s="75" t="s">
        <v>168</v>
      </c>
      <c r="B373" s="70" t="s">
        <v>191</v>
      </c>
      <c r="C373" s="52" t="s">
        <v>454</v>
      </c>
      <c r="D373" s="71" t="s">
        <v>118</v>
      </c>
      <c r="E373" s="54" t="s">
        <v>123</v>
      </c>
      <c r="F373" s="55">
        <v>100</v>
      </c>
      <c r="G373" s="56"/>
      <c r="H373" s="57">
        <f t="shared" ref="H373:H374" si="95">ROUND(G373*F373,2)</f>
        <v>0</v>
      </c>
      <c r="I373" s="4" t="str">
        <f t="shared" ca="1" si="84"/>
        <v/>
      </c>
      <c r="J373" s="1" t="str">
        <f t="shared" si="88"/>
        <v>B031150 mm Type 1 Concrete Pavement (Type B)m²</v>
      </c>
      <c r="K373" s="290" t="e">
        <f>MATCH(J373,'[3]Pay Items'!$K$1:$K$646,0)</f>
        <v>#N/A</v>
      </c>
      <c r="L373" s="2" t="str">
        <f t="shared" ca="1" si="85"/>
        <v>F0</v>
      </c>
      <c r="M373" s="2" t="str">
        <f t="shared" ca="1" si="86"/>
        <v>C2</v>
      </c>
      <c r="N373" s="2" t="str">
        <f t="shared" ca="1" si="87"/>
        <v>C2</v>
      </c>
    </row>
    <row r="374" spans="1:14" s="44" customFormat="1" ht="30" customHeight="1" x14ac:dyDescent="0.2">
      <c r="A374" s="75" t="s">
        <v>170</v>
      </c>
      <c r="B374" s="70" t="s">
        <v>192</v>
      </c>
      <c r="C374" s="52" t="s">
        <v>455</v>
      </c>
      <c r="D374" s="71" t="s">
        <v>118</v>
      </c>
      <c r="E374" s="54" t="s">
        <v>123</v>
      </c>
      <c r="F374" s="55">
        <v>70</v>
      </c>
      <c r="G374" s="56"/>
      <c r="H374" s="57">
        <f t="shared" si="95"/>
        <v>0</v>
      </c>
      <c r="I374" s="4" t="str">
        <f t="shared" ca="1" si="84"/>
        <v/>
      </c>
      <c r="J374" s="1" t="str">
        <f t="shared" si="88"/>
        <v>B033150 mm Type 1 Concrete Pavement (Type D)m²</v>
      </c>
      <c r="K374" s="290" t="e">
        <f>MATCH(J374,'[3]Pay Items'!$K$1:$K$646,0)</f>
        <v>#N/A</v>
      </c>
      <c r="L374" s="2" t="str">
        <f t="shared" ca="1" si="85"/>
        <v>F0</v>
      </c>
      <c r="M374" s="2" t="str">
        <f t="shared" ca="1" si="86"/>
        <v>C2</v>
      </c>
      <c r="N374" s="2" t="str">
        <f t="shared" ca="1" si="87"/>
        <v>C2</v>
      </c>
    </row>
    <row r="375" spans="1:14" s="44" customFormat="1" ht="30" customHeight="1" x14ac:dyDescent="0.2">
      <c r="A375" s="75" t="s">
        <v>321</v>
      </c>
      <c r="B375" s="51" t="s">
        <v>562</v>
      </c>
      <c r="C375" s="52" t="s">
        <v>263</v>
      </c>
      <c r="D375" s="71" t="s">
        <v>450</v>
      </c>
      <c r="E375" s="54"/>
      <c r="F375" s="47"/>
      <c r="G375" s="49"/>
      <c r="H375" s="49"/>
      <c r="I375" s="4" t="str">
        <f t="shared" ca="1" si="84"/>
        <v>LOCKED</v>
      </c>
      <c r="J375" s="1" t="str">
        <f t="shared" si="88"/>
        <v>B064-72Slab Replacement - Early Opening (72 hour)CW 3230-R8, E17</v>
      </c>
      <c r="K375" s="290" t="e">
        <f>MATCH(J375,'[3]Pay Items'!$K$1:$K$646,0)</f>
        <v>#N/A</v>
      </c>
      <c r="L375" s="2" t="str">
        <f t="shared" ca="1" si="85"/>
        <v>F0</v>
      </c>
      <c r="M375" s="2" t="str">
        <f t="shared" ca="1" si="86"/>
        <v>C2</v>
      </c>
      <c r="N375" s="2" t="str">
        <f t="shared" ca="1" si="87"/>
        <v>C2</v>
      </c>
    </row>
    <row r="376" spans="1:14" s="44" customFormat="1" ht="45" customHeight="1" x14ac:dyDescent="0.2">
      <c r="A376" s="75" t="s">
        <v>322</v>
      </c>
      <c r="B376" s="70" t="s">
        <v>191</v>
      </c>
      <c r="C376" s="52" t="s">
        <v>456</v>
      </c>
      <c r="D376" s="71" t="s">
        <v>118</v>
      </c>
      <c r="E376" s="54" t="s">
        <v>123</v>
      </c>
      <c r="F376" s="55">
        <v>105</v>
      </c>
      <c r="G376" s="56"/>
      <c r="H376" s="57">
        <f>ROUND(G376*F376,2)</f>
        <v>0</v>
      </c>
      <c r="I376" s="4" t="str">
        <f t="shared" ca="1" si="84"/>
        <v/>
      </c>
      <c r="J376" s="1" t="str">
        <f t="shared" si="88"/>
        <v>B074-72150 mm Type 4 Concrete Pavement (Reinforced)m²</v>
      </c>
      <c r="K376" s="290" t="e">
        <f>MATCH(J376,'[3]Pay Items'!$K$1:$K$646,0)</f>
        <v>#N/A</v>
      </c>
      <c r="L376" s="2" t="str">
        <f t="shared" ca="1" si="85"/>
        <v>F0</v>
      </c>
      <c r="M376" s="2" t="str">
        <f t="shared" ca="1" si="86"/>
        <v>C2</v>
      </c>
      <c r="N376" s="2" t="str">
        <f t="shared" ca="1" si="87"/>
        <v>C2</v>
      </c>
    </row>
    <row r="377" spans="1:14" s="44" customFormat="1" ht="45" customHeight="1" x14ac:dyDescent="0.2">
      <c r="A377" s="75" t="s">
        <v>323</v>
      </c>
      <c r="B377" s="76" t="s">
        <v>563</v>
      </c>
      <c r="C377" s="52" t="s">
        <v>241</v>
      </c>
      <c r="D377" s="71" t="s">
        <v>450</v>
      </c>
      <c r="E377" s="54"/>
      <c r="F377" s="47"/>
      <c r="G377" s="49"/>
      <c r="H377" s="49"/>
      <c r="I377" s="4" t="str">
        <f t="shared" ca="1" si="84"/>
        <v>LOCKED</v>
      </c>
      <c r="J377" s="1" t="str">
        <f t="shared" si="88"/>
        <v>B077-72Partial Slab Patches - Early Opening (72 hour)CW 3230-R8, E17</v>
      </c>
      <c r="K377" s="290" t="e">
        <f>MATCH(J377,'[3]Pay Items'!$K$1:$K$646,0)</f>
        <v>#N/A</v>
      </c>
      <c r="L377" s="2" t="str">
        <f t="shared" ca="1" si="85"/>
        <v>F0</v>
      </c>
      <c r="M377" s="2" t="str">
        <f t="shared" ca="1" si="86"/>
        <v>C2</v>
      </c>
      <c r="N377" s="2" t="str">
        <f t="shared" ca="1" si="87"/>
        <v>C2</v>
      </c>
    </row>
    <row r="378" spans="1:14" s="146" customFormat="1" ht="30" customHeight="1" x14ac:dyDescent="0.2">
      <c r="A378" s="77" t="s">
        <v>324</v>
      </c>
      <c r="B378" s="78" t="s">
        <v>191</v>
      </c>
      <c r="C378" s="79" t="s">
        <v>564</v>
      </c>
      <c r="D378" s="80" t="s">
        <v>118</v>
      </c>
      <c r="E378" s="81" t="s">
        <v>123</v>
      </c>
      <c r="F378" s="82">
        <v>110</v>
      </c>
      <c r="G378" s="83"/>
      <c r="H378" s="84">
        <f t="shared" ref="H378" si="96">ROUND(G378*F378,2)</f>
        <v>0</v>
      </c>
      <c r="I378" s="4" t="str">
        <f t="shared" ca="1" si="84"/>
        <v/>
      </c>
      <c r="J378" s="1" t="str">
        <f t="shared" si="88"/>
        <v>B091-72150 mm Type 4 Concrete Pavement (Type B)m²</v>
      </c>
      <c r="K378" s="290" t="e">
        <f>MATCH(J378,'[3]Pay Items'!$K$1:$K$646,0)</f>
        <v>#N/A</v>
      </c>
      <c r="L378" s="2" t="str">
        <f t="shared" ca="1" si="85"/>
        <v>F0</v>
      </c>
      <c r="M378" s="2" t="str">
        <f t="shared" ca="1" si="86"/>
        <v>C2</v>
      </c>
      <c r="N378" s="2" t="str">
        <f t="shared" ca="1" si="87"/>
        <v>C2</v>
      </c>
    </row>
    <row r="379" spans="1:14" s="44" customFormat="1" ht="30" customHeight="1" x14ac:dyDescent="0.2">
      <c r="A379" s="75" t="s">
        <v>171</v>
      </c>
      <c r="B379" s="51" t="s">
        <v>565</v>
      </c>
      <c r="C379" s="52" t="s">
        <v>106</v>
      </c>
      <c r="D379" s="71" t="s">
        <v>357</v>
      </c>
      <c r="E379" s="54"/>
      <c r="F379" s="47"/>
      <c r="G379" s="49"/>
      <c r="H379" s="49"/>
      <c r="I379" s="4" t="str">
        <f t="shared" ca="1" si="84"/>
        <v>LOCKED</v>
      </c>
      <c r="J379" s="1" t="str">
        <f t="shared" si="88"/>
        <v>B094Drilled DowelsCW 3230-R8</v>
      </c>
      <c r="K379" s="290">
        <f>MATCH(J379,'[3]Pay Items'!$K$1:$K$646,0)</f>
        <v>164</v>
      </c>
      <c r="L379" s="2" t="str">
        <f t="shared" ca="1" si="85"/>
        <v>F0</v>
      </c>
      <c r="M379" s="2" t="str">
        <f t="shared" ca="1" si="86"/>
        <v>C2</v>
      </c>
      <c r="N379" s="2" t="str">
        <f t="shared" ca="1" si="87"/>
        <v>C2</v>
      </c>
    </row>
    <row r="380" spans="1:14" s="44" customFormat="1" ht="30" customHeight="1" x14ac:dyDescent="0.2">
      <c r="A380" s="75" t="s">
        <v>172</v>
      </c>
      <c r="B380" s="70" t="s">
        <v>191</v>
      </c>
      <c r="C380" s="52" t="s">
        <v>131</v>
      </c>
      <c r="D380" s="71" t="s">
        <v>118</v>
      </c>
      <c r="E380" s="54" t="s">
        <v>126</v>
      </c>
      <c r="F380" s="55">
        <v>420</v>
      </c>
      <c r="G380" s="56"/>
      <c r="H380" s="57">
        <f>ROUND(G380*F380,2)</f>
        <v>0</v>
      </c>
      <c r="I380" s="4" t="str">
        <f t="shared" ca="1" si="84"/>
        <v/>
      </c>
      <c r="J380" s="1" t="str">
        <f t="shared" si="88"/>
        <v>B09519.1 mm Diametereach</v>
      </c>
      <c r="K380" s="290">
        <f>MATCH(J380,'[3]Pay Items'!$K$1:$K$646,0)</f>
        <v>165</v>
      </c>
      <c r="L380" s="2" t="str">
        <f t="shared" ca="1" si="85"/>
        <v>F0</v>
      </c>
      <c r="M380" s="2" t="str">
        <f t="shared" ca="1" si="86"/>
        <v>C2</v>
      </c>
      <c r="N380" s="2" t="str">
        <f t="shared" ca="1" si="87"/>
        <v>C2</v>
      </c>
    </row>
    <row r="381" spans="1:14" s="44" customFormat="1" ht="30" customHeight="1" x14ac:dyDescent="0.2">
      <c r="A381" s="75" t="s">
        <v>173</v>
      </c>
      <c r="B381" s="51" t="s">
        <v>566</v>
      </c>
      <c r="C381" s="52" t="s">
        <v>107</v>
      </c>
      <c r="D381" s="71" t="s">
        <v>357</v>
      </c>
      <c r="E381" s="54"/>
      <c r="F381" s="47"/>
      <c r="G381" s="49"/>
      <c r="H381" s="49"/>
      <c r="I381" s="4" t="str">
        <f t="shared" ca="1" si="84"/>
        <v>LOCKED</v>
      </c>
      <c r="J381" s="1" t="str">
        <f t="shared" si="88"/>
        <v>B097Drilled Tie BarsCW 3230-R8</v>
      </c>
      <c r="K381" s="290">
        <f>MATCH(J381,'[3]Pay Items'!$K$1:$K$646,0)</f>
        <v>167</v>
      </c>
      <c r="L381" s="2" t="str">
        <f t="shared" ca="1" si="85"/>
        <v>F0</v>
      </c>
      <c r="M381" s="2" t="str">
        <f t="shared" ca="1" si="86"/>
        <v>C2</v>
      </c>
      <c r="N381" s="2" t="str">
        <f t="shared" ca="1" si="87"/>
        <v>C2</v>
      </c>
    </row>
    <row r="382" spans="1:14" s="44" customFormat="1" ht="30" customHeight="1" x14ac:dyDescent="0.2">
      <c r="A382" s="75" t="s">
        <v>174</v>
      </c>
      <c r="B382" s="70" t="s">
        <v>191</v>
      </c>
      <c r="C382" s="52" t="s">
        <v>130</v>
      </c>
      <c r="D382" s="71" t="s">
        <v>118</v>
      </c>
      <c r="E382" s="54" t="s">
        <v>126</v>
      </c>
      <c r="F382" s="55">
        <v>930</v>
      </c>
      <c r="G382" s="56"/>
      <c r="H382" s="57">
        <f>ROUND(G382*F382,2)</f>
        <v>0</v>
      </c>
      <c r="I382" s="4" t="str">
        <f t="shared" ca="1" si="84"/>
        <v/>
      </c>
      <c r="J382" s="1" t="str">
        <f t="shared" si="88"/>
        <v>B09820 M Deformed Tie Bareach</v>
      </c>
      <c r="K382" s="290">
        <f>MATCH(J382,'[3]Pay Items'!$K$1:$K$646,0)</f>
        <v>169</v>
      </c>
      <c r="L382" s="2" t="str">
        <f t="shared" ca="1" si="85"/>
        <v>F0</v>
      </c>
      <c r="M382" s="2" t="str">
        <f t="shared" ca="1" si="86"/>
        <v>C2</v>
      </c>
      <c r="N382" s="2" t="str">
        <f t="shared" ca="1" si="87"/>
        <v>C2</v>
      </c>
    </row>
    <row r="383" spans="1:14" s="44" customFormat="1" ht="30" customHeight="1" x14ac:dyDescent="0.2">
      <c r="A383" s="86" t="s">
        <v>326</v>
      </c>
      <c r="B383" s="51" t="s">
        <v>567</v>
      </c>
      <c r="C383" s="52" t="s">
        <v>184</v>
      </c>
      <c r="D383" s="71" t="s">
        <v>3</v>
      </c>
      <c r="E383" s="54"/>
      <c r="F383" s="55"/>
      <c r="G383" s="49"/>
      <c r="H383" s="57"/>
      <c r="I383" s="4" t="str">
        <f t="shared" ca="1" si="84"/>
        <v>LOCKED</v>
      </c>
      <c r="J383" s="1" t="str">
        <f t="shared" si="88"/>
        <v>B100rMiscellaneous Concrete Slab RemovalCW 3235-R9</v>
      </c>
      <c r="K383" s="290">
        <f>MATCH(J383,'[3]Pay Items'!$K$1:$K$646,0)</f>
        <v>171</v>
      </c>
      <c r="L383" s="2" t="str">
        <f t="shared" ca="1" si="85"/>
        <v>F0</v>
      </c>
      <c r="M383" s="2" t="str">
        <f t="shared" ca="1" si="86"/>
        <v>C2</v>
      </c>
      <c r="N383" s="2" t="str">
        <f t="shared" ca="1" si="87"/>
        <v>C2</v>
      </c>
    </row>
    <row r="384" spans="1:14" s="44" customFormat="1" ht="30" customHeight="1" x14ac:dyDescent="0.2">
      <c r="A384" s="86" t="s">
        <v>327</v>
      </c>
      <c r="B384" s="70" t="s">
        <v>191</v>
      </c>
      <c r="C384" s="52" t="s">
        <v>4</v>
      </c>
      <c r="D384" s="71" t="s">
        <v>118</v>
      </c>
      <c r="E384" s="54" t="s">
        <v>123</v>
      </c>
      <c r="F384" s="55">
        <v>620</v>
      </c>
      <c r="G384" s="56"/>
      <c r="H384" s="57">
        <f t="shared" ref="H384" si="97">ROUND(G384*F384,2)</f>
        <v>0</v>
      </c>
      <c r="I384" s="4" t="str">
        <f t="shared" ca="1" si="84"/>
        <v/>
      </c>
      <c r="J384" s="1" t="str">
        <f t="shared" si="88"/>
        <v>B104r100 mm Sidewalkm²</v>
      </c>
      <c r="K384" s="290">
        <f>MATCH(J384,'[3]Pay Items'!$K$1:$K$646,0)</f>
        <v>175</v>
      </c>
      <c r="L384" s="2" t="str">
        <f t="shared" ca="1" si="85"/>
        <v>F0</v>
      </c>
      <c r="M384" s="2" t="str">
        <f t="shared" ca="1" si="86"/>
        <v>C2</v>
      </c>
      <c r="N384" s="2" t="str">
        <f t="shared" ca="1" si="87"/>
        <v>C2</v>
      </c>
    </row>
    <row r="385" spans="1:14" s="44" customFormat="1" ht="30" customHeight="1" x14ac:dyDescent="0.2">
      <c r="A385" s="86" t="s">
        <v>328</v>
      </c>
      <c r="B385" s="51" t="s">
        <v>568</v>
      </c>
      <c r="C385" s="52" t="s">
        <v>185</v>
      </c>
      <c r="D385" s="71" t="s">
        <v>458</v>
      </c>
      <c r="E385" s="54"/>
      <c r="F385" s="55"/>
      <c r="G385" s="49"/>
      <c r="H385" s="57"/>
      <c r="I385" s="4" t="str">
        <f t="shared" ca="1" si="84"/>
        <v>LOCKED</v>
      </c>
      <c r="J385" s="1" t="str">
        <f t="shared" si="88"/>
        <v>B107iMiscellaneous Concrete Slab InstallationCW 3235-R9, E17</v>
      </c>
      <c r="K385" s="290" t="e">
        <f>MATCH(J385,'[3]Pay Items'!$K$1:$K$646,0)</f>
        <v>#N/A</v>
      </c>
      <c r="L385" s="2" t="str">
        <f t="shared" ca="1" si="85"/>
        <v>F0</v>
      </c>
      <c r="M385" s="2" t="str">
        <f t="shared" ca="1" si="86"/>
        <v>C2</v>
      </c>
      <c r="N385" s="2" t="str">
        <f t="shared" ca="1" si="87"/>
        <v>C2</v>
      </c>
    </row>
    <row r="386" spans="1:14" s="44" customFormat="1" ht="30" customHeight="1" x14ac:dyDescent="0.2">
      <c r="A386" s="86" t="s">
        <v>355</v>
      </c>
      <c r="B386" s="70" t="s">
        <v>191</v>
      </c>
      <c r="C386" s="52" t="s">
        <v>459</v>
      </c>
      <c r="D386" s="71" t="s">
        <v>212</v>
      </c>
      <c r="E386" s="54" t="s">
        <v>123</v>
      </c>
      <c r="F386" s="55">
        <v>670</v>
      </c>
      <c r="G386" s="56"/>
      <c r="H386" s="57">
        <f t="shared" ref="H386" si="98">ROUND(G386*F386,2)</f>
        <v>0</v>
      </c>
      <c r="I386" s="4" t="str">
        <f t="shared" ca="1" si="84"/>
        <v/>
      </c>
      <c r="J386" s="1" t="str">
        <f t="shared" si="88"/>
        <v>B111iType 2 Concrete 100 mm SidewalkSD-228Am²</v>
      </c>
      <c r="K386" s="290" t="e">
        <f>MATCH(J386,'[3]Pay Items'!$K$1:$K$646,0)</f>
        <v>#N/A</v>
      </c>
      <c r="L386" s="2" t="str">
        <f t="shared" ca="1" si="85"/>
        <v>F0</v>
      </c>
      <c r="M386" s="2" t="str">
        <f t="shared" ca="1" si="86"/>
        <v>C2</v>
      </c>
      <c r="N386" s="2" t="str">
        <f t="shared" ca="1" si="87"/>
        <v>C2</v>
      </c>
    </row>
    <row r="387" spans="1:14" s="44" customFormat="1" ht="30" customHeight="1" x14ac:dyDescent="0.2">
      <c r="A387" s="75" t="s">
        <v>329</v>
      </c>
      <c r="B387" s="51" t="s">
        <v>569</v>
      </c>
      <c r="C387" s="52" t="s">
        <v>186</v>
      </c>
      <c r="D387" s="71" t="s">
        <v>496</v>
      </c>
      <c r="E387" s="54"/>
      <c r="F387" s="47"/>
      <c r="G387" s="49"/>
      <c r="H387" s="49"/>
      <c r="I387" s="4" t="str">
        <f t="shared" ca="1" si="84"/>
        <v>LOCKED</v>
      </c>
      <c r="J387" s="1" t="str">
        <f t="shared" si="88"/>
        <v>B114rlMiscellaneous Concrete Slab RenewalCW 3235-R9, E17</v>
      </c>
      <c r="K387" s="290" t="e">
        <f>MATCH(J387,'[3]Pay Items'!$K$1:$K$646,0)</f>
        <v>#N/A</v>
      </c>
      <c r="L387" s="2" t="str">
        <f t="shared" ca="1" si="85"/>
        <v>F0</v>
      </c>
      <c r="M387" s="2" t="str">
        <f t="shared" ca="1" si="86"/>
        <v>C2</v>
      </c>
      <c r="N387" s="2" t="str">
        <f t="shared" ca="1" si="87"/>
        <v>C2</v>
      </c>
    </row>
    <row r="388" spans="1:14" s="44" customFormat="1" ht="30" customHeight="1" x14ac:dyDescent="0.2">
      <c r="A388" s="75" t="s">
        <v>330</v>
      </c>
      <c r="B388" s="70" t="s">
        <v>191</v>
      </c>
      <c r="C388" s="52" t="s">
        <v>459</v>
      </c>
      <c r="D388" s="71" t="s">
        <v>212</v>
      </c>
      <c r="E388" s="54"/>
      <c r="F388" s="47"/>
      <c r="G388" s="49"/>
      <c r="H388" s="49"/>
      <c r="I388" s="4" t="str">
        <f t="shared" ca="1" si="84"/>
        <v>LOCKED</v>
      </c>
      <c r="J388" s="1" t="str">
        <f t="shared" si="88"/>
        <v>B118rlType 2 Concrete 100 mm SidewalkSD-228A</v>
      </c>
      <c r="K388" s="290" t="e">
        <f>MATCH(J388,'[3]Pay Items'!$K$1:$K$646,0)</f>
        <v>#N/A</v>
      </c>
      <c r="L388" s="2" t="str">
        <f t="shared" ca="1" si="85"/>
        <v>F0</v>
      </c>
      <c r="M388" s="2" t="str">
        <f t="shared" ca="1" si="86"/>
        <v>C2</v>
      </c>
      <c r="N388" s="2" t="str">
        <f t="shared" ca="1" si="87"/>
        <v>C2</v>
      </c>
    </row>
    <row r="389" spans="1:14" s="44" customFormat="1" ht="30" customHeight="1" x14ac:dyDescent="0.2">
      <c r="A389" s="75" t="s">
        <v>331</v>
      </c>
      <c r="B389" s="87" t="s">
        <v>298</v>
      </c>
      <c r="C389" s="52" t="s">
        <v>299</v>
      </c>
      <c r="D389" s="71"/>
      <c r="E389" s="54" t="s">
        <v>123</v>
      </c>
      <c r="F389" s="55">
        <v>25</v>
      </c>
      <c r="G389" s="56"/>
      <c r="H389" s="57">
        <f t="shared" ref="H389:H396" si="99">ROUND(G389*F389,2)</f>
        <v>0</v>
      </c>
      <c r="I389" s="4" t="str">
        <f t="shared" ca="1" si="84"/>
        <v/>
      </c>
      <c r="J389" s="1" t="str">
        <f t="shared" si="88"/>
        <v>B119rlLess than 5 sq.m.m²</v>
      </c>
      <c r="K389" s="290">
        <f>MATCH(J389,'[3]Pay Items'!$K$1:$K$646,0)</f>
        <v>197</v>
      </c>
      <c r="L389" s="2" t="str">
        <f t="shared" ca="1" si="85"/>
        <v>F0</v>
      </c>
      <c r="M389" s="2" t="str">
        <f t="shared" ca="1" si="86"/>
        <v>C2</v>
      </c>
      <c r="N389" s="2" t="str">
        <f t="shared" ca="1" si="87"/>
        <v>C2</v>
      </c>
    </row>
    <row r="390" spans="1:14" s="44" customFormat="1" ht="30" customHeight="1" x14ac:dyDescent="0.2">
      <c r="A390" s="75" t="s">
        <v>332</v>
      </c>
      <c r="B390" s="87" t="s">
        <v>300</v>
      </c>
      <c r="C390" s="52" t="s">
        <v>301</v>
      </c>
      <c r="D390" s="71"/>
      <c r="E390" s="54" t="s">
        <v>123</v>
      </c>
      <c r="F390" s="55">
        <v>50</v>
      </c>
      <c r="G390" s="56"/>
      <c r="H390" s="57">
        <f t="shared" si="99"/>
        <v>0</v>
      </c>
      <c r="I390" s="4" t="str">
        <f t="shared" ref="I390:I453" ca="1" si="100">IF(CELL("protect",$G390)=1, "LOCKED", "")</f>
        <v/>
      </c>
      <c r="J390" s="1" t="str">
        <f t="shared" si="88"/>
        <v>B120rl5 sq.m. to 20 sq.m.m²</v>
      </c>
      <c r="K390" s="290">
        <f>MATCH(J390,'[3]Pay Items'!$K$1:$K$646,0)</f>
        <v>198</v>
      </c>
      <c r="L390" s="2" t="str">
        <f t="shared" ref="L390:L453" ca="1" si="101">CELL("format",$F390)</f>
        <v>F0</v>
      </c>
      <c r="M390" s="2" t="str">
        <f t="shared" ref="M390:M453" ca="1" si="102">CELL("format",$G390)</f>
        <v>C2</v>
      </c>
      <c r="N390" s="2" t="str">
        <f t="shared" ref="N390:N453" ca="1" si="103">CELL("format",$H390)</f>
        <v>C2</v>
      </c>
    </row>
    <row r="391" spans="1:14" s="44" customFormat="1" ht="30" customHeight="1" x14ac:dyDescent="0.2">
      <c r="A391" s="75" t="s">
        <v>333</v>
      </c>
      <c r="B391" s="87" t="s">
        <v>302</v>
      </c>
      <c r="C391" s="52" t="s">
        <v>303</v>
      </c>
      <c r="D391" s="71" t="s">
        <v>118</v>
      </c>
      <c r="E391" s="54" t="s">
        <v>123</v>
      </c>
      <c r="F391" s="55">
        <v>85</v>
      </c>
      <c r="G391" s="56"/>
      <c r="H391" s="57">
        <f t="shared" si="99"/>
        <v>0</v>
      </c>
      <c r="I391" s="4" t="str">
        <f t="shared" ca="1" si="100"/>
        <v/>
      </c>
      <c r="J391" s="1" t="str">
        <f t="shared" ref="J391:J454" si="104">CLEAN(CONCATENATE(TRIM($A391),TRIM($C391),IF(LEFT($D391)&lt;&gt;"E",TRIM($D391),),TRIM($E391)))</f>
        <v>B121rlGreater than 20 sq.m.m²</v>
      </c>
      <c r="K391" s="290">
        <f>MATCH(J391,'[3]Pay Items'!$K$1:$K$646,0)</f>
        <v>199</v>
      </c>
      <c r="L391" s="2" t="str">
        <f t="shared" ca="1" si="101"/>
        <v>F0</v>
      </c>
      <c r="M391" s="2" t="str">
        <f t="shared" ca="1" si="102"/>
        <v>C2</v>
      </c>
      <c r="N391" s="2" t="str">
        <f t="shared" ca="1" si="103"/>
        <v>C2</v>
      </c>
    </row>
    <row r="392" spans="1:14" s="44" customFormat="1" ht="45" customHeight="1" x14ac:dyDescent="0.2">
      <c r="A392" s="86" t="s">
        <v>351</v>
      </c>
      <c r="B392" s="70" t="s">
        <v>192</v>
      </c>
      <c r="C392" s="52" t="s">
        <v>460</v>
      </c>
      <c r="D392" s="71" t="s">
        <v>118</v>
      </c>
      <c r="E392" s="54"/>
      <c r="F392" s="55"/>
      <c r="G392" s="88"/>
      <c r="H392" s="88"/>
      <c r="I392" s="4" t="str">
        <f t="shared" ca="1" si="100"/>
        <v>LOCKED</v>
      </c>
      <c r="J392" s="1" t="str">
        <f t="shared" si="104"/>
        <v>B121rlAType 2 Concrete 150 mm Reinforced Sidewalk</v>
      </c>
      <c r="K392" s="290" t="e">
        <f>MATCH(J392,'[3]Pay Items'!$K$1:$K$646,0)</f>
        <v>#N/A</v>
      </c>
      <c r="L392" s="2" t="str">
        <f t="shared" ca="1" si="101"/>
        <v>F0</v>
      </c>
      <c r="M392" s="2" t="str">
        <f t="shared" ca="1" si="102"/>
        <v>C2</v>
      </c>
      <c r="N392" s="2" t="str">
        <f t="shared" ca="1" si="103"/>
        <v>C2</v>
      </c>
    </row>
    <row r="393" spans="1:14" s="44" customFormat="1" ht="30" customHeight="1" x14ac:dyDescent="0.2">
      <c r="A393" s="86" t="s">
        <v>353</v>
      </c>
      <c r="B393" s="87" t="s">
        <v>298</v>
      </c>
      <c r="C393" s="52" t="s">
        <v>301</v>
      </c>
      <c r="D393" s="71"/>
      <c r="E393" s="54" t="s">
        <v>123</v>
      </c>
      <c r="F393" s="55">
        <v>100</v>
      </c>
      <c r="G393" s="56"/>
      <c r="H393" s="57">
        <f t="shared" ref="H393" si="105">ROUND(G393*F393,2)</f>
        <v>0</v>
      </c>
      <c r="I393" s="4" t="str">
        <f t="shared" ca="1" si="100"/>
        <v/>
      </c>
      <c r="J393" s="1" t="str">
        <f t="shared" si="104"/>
        <v>B121rlC5 sq.m. to 20 sq.m.m²</v>
      </c>
      <c r="K393" s="290">
        <f>MATCH(J393,'[3]Pay Items'!$K$1:$K$646,0)</f>
        <v>202</v>
      </c>
      <c r="L393" s="2" t="str">
        <f t="shared" ca="1" si="101"/>
        <v>F0</v>
      </c>
      <c r="M393" s="2" t="str">
        <f t="shared" ca="1" si="102"/>
        <v>C2</v>
      </c>
      <c r="N393" s="2" t="str">
        <f t="shared" ca="1" si="103"/>
        <v>C2</v>
      </c>
    </row>
    <row r="394" spans="1:14" s="44" customFormat="1" ht="30" customHeight="1" x14ac:dyDescent="0.2">
      <c r="A394" s="75" t="s">
        <v>244</v>
      </c>
      <c r="B394" s="51" t="s">
        <v>570</v>
      </c>
      <c r="C394" s="52" t="s">
        <v>216</v>
      </c>
      <c r="D394" s="71" t="s">
        <v>3</v>
      </c>
      <c r="E394" s="54" t="s">
        <v>123</v>
      </c>
      <c r="F394" s="89">
        <v>5</v>
      </c>
      <c r="G394" s="56"/>
      <c r="H394" s="57">
        <f t="shared" si="99"/>
        <v>0</v>
      </c>
      <c r="I394" s="4" t="str">
        <f t="shared" ca="1" si="100"/>
        <v/>
      </c>
      <c r="J394" s="1" t="str">
        <f t="shared" si="104"/>
        <v>B124Adjustment of Precast Sidewalk BlocksCW 3235-R9m²</v>
      </c>
      <c r="K394" s="290">
        <f>MATCH(J394,'[3]Pay Items'!$K$1:$K$646,0)</f>
        <v>206</v>
      </c>
      <c r="L394" s="2" t="str">
        <f t="shared" ca="1" si="101"/>
        <v>F0</v>
      </c>
      <c r="M394" s="2" t="str">
        <f t="shared" ca="1" si="102"/>
        <v>C2</v>
      </c>
      <c r="N394" s="2" t="str">
        <f t="shared" ca="1" si="103"/>
        <v>C2</v>
      </c>
    </row>
    <row r="395" spans="1:14" s="44" customFormat="1" ht="30" customHeight="1" x14ac:dyDescent="0.2">
      <c r="A395" s="75" t="s">
        <v>245</v>
      </c>
      <c r="B395" s="51" t="s">
        <v>571</v>
      </c>
      <c r="C395" s="52" t="s">
        <v>217</v>
      </c>
      <c r="D395" s="71" t="s">
        <v>3</v>
      </c>
      <c r="E395" s="54" t="s">
        <v>123</v>
      </c>
      <c r="F395" s="55">
        <v>2</v>
      </c>
      <c r="G395" s="56"/>
      <c r="H395" s="57">
        <f t="shared" si="99"/>
        <v>0</v>
      </c>
      <c r="I395" s="4" t="str">
        <f t="shared" ca="1" si="100"/>
        <v/>
      </c>
      <c r="J395" s="1" t="str">
        <f t="shared" si="104"/>
        <v>B125Supply of Precast Sidewalk BlocksCW 3235-R9m²</v>
      </c>
      <c r="K395" s="290">
        <f>MATCH(J395,'[3]Pay Items'!$K$1:$K$646,0)</f>
        <v>207</v>
      </c>
      <c r="L395" s="2" t="str">
        <f t="shared" ca="1" si="101"/>
        <v>F0</v>
      </c>
      <c r="M395" s="2" t="str">
        <f t="shared" ca="1" si="102"/>
        <v>C2</v>
      </c>
      <c r="N395" s="2" t="str">
        <f t="shared" ca="1" si="103"/>
        <v>C2</v>
      </c>
    </row>
    <row r="396" spans="1:14" s="44" customFormat="1" ht="30" customHeight="1" x14ac:dyDescent="0.2">
      <c r="A396" s="75" t="s">
        <v>284</v>
      </c>
      <c r="B396" s="51" t="s">
        <v>572</v>
      </c>
      <c r="C396" s="52" t="s">
        <v>275</v>
      </c>
      <c r="D396" s="71" t="s">
        <v>3</v>
      </c>
      <c r="E396" s="54" t="s">
        <v>123</v>
      </c>
      <c r="F396" s="55">
        <v>2</v>
      </c>
      <c r="G396" s="56"/>
      <c r="H396" s="57">
        <f t="shared" si="99"/>
        <v>0</v>
      </c>
      <c r="I396" s="4" t="str">
        <f t="shared" ca="1" si="100"/>
        <v/>
      </c>
      <c r="J396" s="1" t="str">
        <f t="shared" si="104"/>
        <v>B125ARemoval of Precast Sidewalk BlocksCW 3235-R9m²</v>
      </c>
      <c r="K396" s="290">
        <f>MATCH(J396,'[3]Pay Items'!$K$1:$K$646,0)</f>
        <v>208</v>
      </c>
      <c r="L396" s="2" t="str">
        <f t="shared" ca="1" si="101"/>
        <v>F0</v>
      </c>
      <c r="M396" s="2" t="str">
        <f t="shared" ca="1" si="102"/>
        <v>C2</v>
      </c>
      <c r="N396" s="2" t="str">
        <f t="shared" ca="1" si="103"/>
        <v>C2</v>
      </c>
    </row>
    <row r="397" spans="1:14" s="44" customFormat="1" ht="30" customHeight="1" x14ac:dyDescent="0.2">
      <c r="A397" s="86" t="s">
        <v>335</v>
      </c>
      <c r="B397" s="51" t="s">
        <v>573</v>
      </c>
      <c r="C397" s="52" t="s">
        <v>188</v>
      </c>
      <c r="D397" s="71" t="s">
        <v>356</v>
      </c>
      <c r="E397" s="54"/>
      <c r="F397" s="55"/>
      <c r="G397" s="88"/>
      <c r="H397" s="57"/>
      <c r="I397" s="4" t="str">
        <f t="shared" ca="1" si="100"/>
        <v>LOCKED</v>
      </c>
      <c r="J397" s="1" t="str">
        <f t="shared" si="104"/>
        <v>B126rConcrete Curb RemovalCW 3240-R10</v>
      </c>
      <c r="K397" s="290">
        <f>MATCH(J397,'[3]Pay Items'!$K$1:$K$646,0)</f>
        <v>209</v>
      </c>
      <c r="L397" s="2" t="str">
        <f t="shared" ca="1" si="101"/>
        <v>F0</v>
      </c>
      <c r="M397" s="2" t="str">
        <f t="shared" ca="1" si="102"/>
        <v>C2</v>
      </c>
      <c r="N397" s="2" t="str">
        <f t="shared" ca="1" si="103"/>
        <v>C2</v>
      </c>
    </row>
    <row r="398" spans="1:14" s="44" customFormat="1" ht="30" customHeight="1" x14ac:dyDescent="0.2">
      <c r="A398" s="86" t="s">
        <v>416</v>
      </c>
      <c r="B398" s="70" t="s">
        <v>191</v>
      </c>
      <c r="C398" s="52" t="s">
        <v>370</v>
      </c>
      <c r="D398" s="71" t="s">
        <v>118</v>
      </c>
      <c r="E398" s="54" t="s">
        <v>127</v>
      </c>
      <c r="F398" s="55">
        <v>685</v>
      </c>
      <c r="G398" s="56"/>
      <c r="H398" s="57">
        <f t="shared" ref="H398:H401" si="106">ROUND(G398*F398,2)</f>
        <v>0</v>
      </c>
      <c r="I398" s="4" t="str">
        <f t="shared" ca="1" si="100"/>
        <v/>
      </c>
      <c r="J398" s="1" t="str">
        <f t="shared" si="104"/>
        <v>B127rBBarrier Separatem</v>
      </c>
      <c r="K398" s="290">
        <f>MATCH(J398,'[3]Pay Items'!$K$1:$K$646,0)</f>
        <v>212</v>
      </c>
      <c r="L398" s="2" t="str">
        <f t="shared" ca="1" si="101"/>
        <v>F0</v>
      </c>
      <c r="M398" s="2" t="str">
        <f t="shared" ca="1" si="102"/>
        <v>C2</v>
      </c>
      <c r="N398" s="2" t="str">
        <f t="shared" ca="1" si="103"/>
        <v>C2</v>
      </c>
    </row>
    <row r="399" spans="1:14" s="44" customFormat="1" ht="30" customHeight="1" x14ac:dyDescent="0.2">
      <c r="A399" s="86" t="s">
        <v>336</v>
      </c>
      <c r="B399" s="70" t="s">
        <v>192</v>
      </c>
      <c r="C399" s="52" t="s">
        <v>463</v>
      </c>
      <c r="D399" s="71"/>
      <c r="E399" s="54" t="s">
        <v>127</v>
      </c>
      <c r="F399" s="55">
        <v>10</v>
      </c>
      <c r="G399" s="56"/>
      <c r="H399" s="57">
        <f t="shared" si="106"/>
        <v>0</v>
      </c>
      <c r="I399" s="4" t="str">
        <f t="shared" ca="1" si="100"/>
        <v/>
      </c>
      <c r="J399" s="1" t="str">
        <f t="shared" si="104"/>
        <v>B128rModified Barrier (Integral)m</v>
      </c>
      <c r="K399" s="290" t="e">
        <f>MATCH(J399,'[3]Pay Items'!$K$1:$K$646,0)</f>
        <v>#N/A</v>
      </c>
      <c r="L399" s="2" t="str">
        <f t="shared" ca="1" si="101"/>
        <v>F0</v>
      </c>
      <c r="M399" s="2" t="str">
        <f t="shared" ca="1" si="102"/>
        <v>C2</v>
      </c>
      <c r="N399" s="2" t="str">
        <f t="shared" ca="1" si="103"/>
        <v>C2</v>
      </c>
    </row>
    <row r="400" spans="1:14" s="44" customFormat="1" ht="30" customHeight="1" x14ac:dyDescent="0.2">
      <c r="A400" s="86" t="s">
        <v>337</v>
      </c>
      <c r="B400" s="70" t="s">
        <v>193</v>
      </c>
      <c r="C400" s="52" t="s">
        <v>294</v>
      </c>
      <c r="D400" s="71" t="s">
        <v>118</v>
      </c>
      <c r="E400" s="54" t="s">
        <v>127</v>
      </c>
      <c r="F400" s="55">
        <v>20</v>
      </c>
      <c r="G400" s="56"/>
      <c r="H400" s="57">
        <f t="shared" si="106"/>
        <v>0</v>
      </c>
      <c r="I400" s="4" t="str">
        <f t="shared" ca="1" si="100"/>
        <v/>
      </c>
      <c r="J400" s="1" t="str">
        <f t="shared" si="104"/>
        <v>B132rCurb Rampm</v>
      </c>
      <c r="K400" s="290">
        <f>MATCH(J400,'[3]Pay Items'!$K$1:$K$646,0)</f>
        <v>217</v>
      </c>
      <c r="L400" s="2" t="str">
        <f t="shared" ca="1" si="101"/>
        <v>F0</v>
      </c>
      <c r="M400" s="2" t="str">
        <f t="shared" ca="1" si="102"/>
        <v>C2</v>
      </c>
      <c r="N400" s="2" t="str">
        <f t="shared" ca="1" si="103"/>
        <v>C2</v>
      </c>
    </row>
    <row r="401" spans="1:14" s="44" customFormat="1" ht="30" customHeight="1" x14ac:dyDescent="0.2">
      <c r="A401" s="86" t="s">
        <v>417</v>
      </c>
      <c r="B401" s="70" t="s">
        <v>194</v>
      </c>
      <c r="C401" s="52" t="s">
        <v>371</v>
      </c>
      <c r="D401" s="71"/>
      <c r="E401" s="54" t="s">
        <v>127</v>
      </c>
      <c r="F401" s="55">
        <v>10</v>
      </c>
      <c r="G401" s="56"/>
      <c r="H401" s="57">
        <f t="shared" si="106"/>
        <v>0</v>
      </c>
      <c r="I401" s="4" t="str">
        <f t="shared" ca="1" si="100"/>
        <v/>
      </c>
      <c r="J401" s="1" t="str">
        <f t="shared" si="104"/>
        <v>B134rBSplash Strip Separatem</v>
      </c>
      <c r="K401" s="290">
        <f>MATCH(J401,'[3]Pay Items'!$K$1:$K$646,0)</f>
        <v>221</v>
      </c>
      <c r="L401" s="2" t="str">
        <f t="shared" ca="1" si="101"/>
        <v>F0</v>
      </c>
      <c r="M401" s="2" t="str">
        <f t="shared" ca="1" si="102"/>
        <v>C2</v>
      </c>
      <c r="N401" s="2" t="str">
        <f t="shared" ca="1" si="103"/>
        <v>C2</v>
      </c>
    </row>
    <row r="402" spans="1:14" s="44" customFormat="1" ht="30" customHeight="1" x14ac:dyDescent="0.2">
      <c r="A402" s="86" t="s">
        <v>338</v>
      </c>
      <c r="B402" s="51" t="s">
        <v>574</v>
      </c>
      <c r="C402" s="52" t="s">
        <v>189</v>
      </c>
      <c r="D402" s="71" t="s">
        <v>497</v>
      </c>
      <c r="E402" s="54"/>
      <c r="F402" s="55"/>
      <c r="G402" s="88"/>
      <c r="H402" s="57"/>
      <c r="I402" s="4" t="str">
        <f t="shared" ca="1" si="100"/>
        <v>LOCKED</v>
      </c>
      <c r="J402" s="1" t="str">
        <f t="shared" si="104"/>
        <v>B135iConcrete Curb InstallationCW 3240-R10, E17</v>
      </c>
      <c r="K402" s="290" t="e">
        <f>MATCH(J402,'[3]Pay Items'!$K$1:$K$646,0)</f>
        <v>#N/A</v>
      </c>
      <c r="L402" s="2" t="str">
        <f t="shared" ca="1" si="101"/>
        <v>F0</v>
      </c>
      <c r="M402" s="2" t="str">
        <f t="shared" ca="1" si="102"/>
        <v>C2</v>
      </c>
      <c r="N402" s="2" t="str">
        <f t="shared" ca="1" si="103"/>
        <v>C2</v>
      </c>
    </row>
    <row r="403" spans="1:14" s="44" customFormat="1" ht="45" customHeight="1" x14ac:dyDescent="0.2">
      <c r="A403" s="86" t="s">
        <v>339</v>
      </c>
      <c r="B403" s="70" t="s">
        <v>191</v>
      </c>
      <c r="C403" s="52" t="s">
        <v>498</v>
      </c>
      <c r="D403" s="71" t="s">
        <v>213</v>
      </c>
      <c r="E403" s="54" t="s">
        <v>127</v>
      </c>
      <c r="F403" s="55">
        <v>680</v>
      </c>
      <c r="G403" s="56"/>
      <c r="H403" s="57">
        <f t="shared" ref="H403:H407" si="107">ROUND(G403*F403,2)</f>
        <v>0</v>
      </c>
      <c r="I403" s="4" t="str">
        <f t="shared" ca="1" si="100"/>
        <v/>
      </c>
      <c r="J403" s="1" t="str">
        <f t="shared" si="104"/>
        <v>B136iType 2 Concrete Barrier (75 mm reveal ht, Dowelled) Slip Form PavingSD-205m</v>
      </c>
      <c r="K403" s="290" t="e">
        <f>MATCH(J403,'[3]Pay Items'!$K$1:$K$646,0)</f>
        <v>#N/A</v>
      </c>
      <c r="L403" s="2" t="str">
        <f t="shared" ca="1" si="101"/>
        <v>F0</v>
      </c>
      <c r="M403" s="2" t="str">
        <f t="shared" ca="1" si="102"/>
        <v>C2</v>
      </c>
      <c r="N403" s="2" t="str">
        <f t="shared" ca="1" si="103"/>
        <v>C2</v>
      </c>
    </row>
    <row r="404" spans="1:14" s="106" customFormat="1" ht="45" customHeight="1" x14ac:dyDescent="0.2">
      <c r="A404" s="86" t="s">
        <v>418</v>
      </c>
      <c r="B404" s="68" t="s">
        <v>192</v>
      </c>
      <c r="C404" s="60" t="s">
        <v>575</v>
      </c>
      <c r="D404" s="69" t="s">
        <v>213</v>
      </c>
      <c r="E404" s="62" t="s">
        <v>127</v>
      </c>
      <c r="F404" s="63">
        <v>35</v>
      </c>
      <c r="G404" s="64"/>
      <c r="H404" s="65">
        <f t="shared" si="107"/>
        <v>0</v>
      </c>
      <c r="I404" s="4" t="str">
        <f t="shared" ca="1" si="100"/>
        <v/>
      </c>
      <c r="J404" s="1" t="str">
        <f t="shared" si="104"/>
        <v>B136iAType 2 Concrete Barrier (150 mm reveal ht, Dowelled)SD-205m</v>
      </c>
      <c r="K404" s="290" t="e">
        <f>MATCH(J404,'[3]Pay Items'!$K$1:$K$646,0)</f>
        <v>#N/A</v>
      </c>
      <c r="L404" s="2" t="str">
        <f t="shared" ca="1" si="101"/>
        <v>F0</v>
      </c>
      <c r="M404" s="2" t="str">
        <f t="shared" ca="1" si="102"/>
        <v>C2</v>
      </c>
      <c r="N404" s="2" t="str">
        <f t="shared" ca="1" si="103"/>
        <v>C2</v>
      </c>
    </row>
    <row r="405" spans="1:14" s="44" customFormat="1" ht="45" customHeight="1" x14ac:dyDescent="0.2">
      <c r="A405" s="86" t="s">
        <v>340</v>
      </c>
      <c r="B405" s="70" t="s">
        <v>193</v>
      </c>
      <c r="C405" s="52" t="s">
        <v>468</v>
      </c>
      <c r="D405" s="71" t="s">
        <v>264</v>
      </c>
      <c r="E405" s="54" t="s">
        <v>127</v>
      </c>
      <c r="F405" s="55">
        <v>150</v>
      </c>
      <c r="G405" s="56"/>
      <c r="H405" s="57">
        <f t="shared" si="107"/>
        <v>0</v>
      </c>
      <c r="I405" s="4" t="str">
        <f t="shared" ca="1" si="100"/>
        <v/>
      </c>
      <c r="J405" s="1" t="str">
        <f t="shared" si="104"/>
        <v>B137iType 2 Concrete Barrier (75 mm reveal ht, Separate)SD-203Am</v>
      </c>
      <c r="K405" s="290" t="e">
        <f>MATCH(J405,'[3]Pay Items'!$K$1:$K$646,0)</f>
        <v>#N/A</v>
      </c>
      <c r="L405" s="2" t="str">
        <f t="shared" ca="1" si="101"/>
        <v>F0</v>
      </c>
      <c r="M405" s="2" t="str">
        <f t="shared" ca="1" si="102"/>
        <v>C2</v>
      </c>
      <c r="N405" s="2" t="str">
        <f t="shared" ca="1" si="103"/>
        <v>C2</v>
      </c>
    </row>
    <row r="406" spans="1:14" s="146" customFormat="1" ht="45" customHeight="1" x14ac:dyDescent="0.2">
      <c r="A406" s="90" t="s">
        <v>419</v>
      </c>
      <c r="B406" s="78" t="s">
        <v>194</v>
      </c>
      <c r="C406" s="79" t="s">
        <v>466</v>
      </c>
      <c r="D406" s="80" t="s">
        <v>214</v>
      </c>
      <c r="E406" s="81" t="s">
        <v>127</v>
      </c>
      <c r="F406" s="82">
        <v>100</v>
      </c>
      <c r="G406" s="83"/>
      <c r="H406" s="84">
        <f t="shared" si="107"/>
        <v>0</v>
      </c>
      <c r="I406" s="4" t="str">
        <f t="shared" ca="1" si="100"/>
        <v/>
      </c>
      <c r="J406" s="1" t="str">
        <f t="shared" si="104"/>
        <v>B139iAType 2 Concrete Modified Barrier (150 mm reveal ht, Dowelled)SD-203Bm</v>
      </c>
      <c r="K406" s="290" t="e">
        <f>MATCH(J406,'[3]Pay Items'!$K$1:$K$646,0)</f>
        <v>#N/A</v>
      </c>
      <c r="L406" s="2" t="str">
        <f t="shared" ca="1" si="101"/>
        <v>F0</v>
      </c>
      <c r="M406" s="2" t="str">
        <f t="shared" ca="1" si="102"/>
        <v>C2</v>
      </c>
      <c r="N406" s="2" t="str">
        <f t="shared" ca="1" si="103"/>
        <v>C2</v>
      </c>
    </row>
    <row r="407" spans="1:14" s="44" customFormat="1" ht="45" customHeight="1" x14ac:dyDescent="0.2">
      <c r="A407" s="86" t="s">
        <v>361</v>
      </c>
      <c r="B407" s="70" t="s">
        <v>195</v>
      </c>
      <c r="C407" s="52" t="s">
        <v>467</v>
      </c>
      <c r="D407" s="71" t="s">
        <v>199</v>
      </c>
      <c r="E407" s="54" t="s">
        <v>127</v>
      </c>
      <c r="F407" s="55">
        <v>35</v>
      </c>
      <c r="G407" s="56"/>
      <c r="H407" s="57">
        <f t="shared" si="107"/>
        <v>0</v>
      </c>
      <c r="I407" s="4" t="str">
        <f t="shared" ca="1" si="100"/>
        <v/>
      </c>
      <c r="J407" s="1" t="str">
        <f t="shared" si="104"/>
        <v>B150iAType 2 Concrete Curb Ramp (8-12 mm reveal ht, Monolithic)SD-229A,B,Cm</v>
      </c>
      <c r="K407" s="290" t="e">
        <f>MATCH(J407,'[3]Pay Items'!$K$1:$K$646,0)</f>
        <v>#N/A</v>
      </c>
      <c r="L407" s="2" t="str">
        <f t="shared" ca="1" si="101"/>
        <v>F0</v>
      </c>
      <c r="M407" s="2" t="str">
        <f t="shared" ca="1" si="102"/>
        <v>C2</v>
      </c>
      <c r="N407" s="2" t="str">
        <f t="shared" ca="1" si="103"/>
        <v>C2</v>
      </c>
    </row>
    <row r="408" spans="1:14" s="44" customFormat="1" ht="30" customHeight="1" x14ac:dyDescent="0.2">
      <c r="A408" s="75" t="s">
        <v>341</v>
      </c>
      <c r="B408" s="51" t="s">
        <v>576</v>
      </c>
      <c r="C408" s="52" t="s">
        <v>102</v>
      </c>
      <c r="D408" s="71" t="s">
        <v>497</v>
      </c>
      <c r="E408" s="54"/>
      <c r="F408" s="47"/>
      <c r="G408" s="49"/>
      <c r="H408" s="49"/>
      <c r="I408" s="4" t="str">
        <f t="shared" ca="1" si="100"/>
        <v>LOCKED</v>
      </c>
      <c r="J408" s="1" t="str">
        <f t="shared" si="104"/>
        <v>B154rlConcrete Curb RenewalCW 3240-R10, E17</v>
      </c>
      <c r="K408" s="290" t="e">
        <f>MATCH(J408,'[3]Pay Items'!$K$1:$K$646,0)</f>
        <v>#N/A</v>
      </c>
      <c r="L408" s="2" t="str">
        <f t="shared" ca="1" si="101"/>
        <v>F0</v>
      </c>
      <c r="M408" s="2" t="str">
        <f t="shared" ca="1" si="102"/>
        <v>C2</v>
      </c>
      <c r="N408" s="2" t="str">
        <f t="shared" ca="1" si="103"/>
        <v>C2</v>
      </c>
    </row>
    <row r="409" spans="1:14" s="44" customFormat="1" ht="45" customHeight="1" x14ac:dyDescent="0.2">
      <c r="A409" s="75" t="s">
        <v>342</v>
      </c>
      <c r="B409" s="70" t="s">
        <v>191</v>
      </c>
      <c r="C409" s="52" t="s">
        <v>465</v>
      </c>
      <c r="D409" s="71" t="s">
        <v>305</v>
      </c>
      <c r="E409" s="54"/>
      <c r="F409" s="47"/>
      <c r="G409" s="49"/>
      <c r="H409" s="49"/>
      <c r="I409" s="4" t="str">
        <f t="shared" ca="1" si="100"/>
        <v>LOCKED</v>
      </c>
      <c r="J409" s="1" t="str">
        <f t="shared" si="104"/>
        <v>B155rlType 2 Concrete Barrier (75 mm reveal ht, Dowelled)SD-205,SD-206A</v>
      </c>
      <c r="K409" s="290" t="e">
        <f>MATCH(J409,'[3]Pay Items'!$K$1:$K$646,0)</f>
        <v>#N/A</v>
      </c>
      <c r="L409" s="2" t="str">
        <f t="shared" ca="1" si="101"/>
        <v>F0</v>
      </c>
      <c r="M409" s="2" t="str">
        <f t="shared" ca="1" si="102"/>
        <v>C2</v>
      </c>
      <c r="N409" s="2" t="str">
        <f t="shared" ca="1" si="103"/>
        <v>C2</v>
      </c>
    </row>
    <row r="410" spans="1:14" s="44" customFormat="1" ht="30" customHeight="1" x14ac:dyDescent="0.2">
      <c r="A410" s="86" t="s">
        <v>726</v>
      </c>
      <c r="B410" s="91" t="s">
        <v>298</v>
      </c>
      <c r="C410" s="92" t="s">
        <v>306</v>
      </c>
      <c r="D410" s="53"/>
      <c r="E410" s="93" t="s">
        <v>127</v>
      </c>
      <c r="F410" s="94">
        <v>30</v>
      </c>
      <c r="G410" s="56"/>
      <c r="H410" s="88">
        <f>ROUND(G410*F410,2)</f>
        <v>0</v>
      </c>
      <c r="I410" s="4" t="str">
        <f t="shared" ca="1" si="100"/>
        <v/>
      </c>
      <c r="J410" s="1" t="str">
        <f t="shared" si="104"/>
        <v>B155rl1Less than 3 mm</v>
      </c>
      <c r="K410" s="290" t="e">
        <f>MATCH(J410,'[3]Pay Items'!$K$1:$K$646,0)</f>
        <v>#N/A</v>
      </c>
      <c r="L410" s="2" t="str">
        <f t="shared" ca="1" si="101"/>
        <v>F0</v>
      </c>
      <c r="M410" s="2" t="str">
        <f t="shared" ca="1" si="102"/>
        <v>C2</v>
      </c>
      <c r="N410" s="2" t="str">
        <f t="shared" ca="1" si="103"/>
        <v>C2</v>
      </c>
    </row>
    <row r="411" spans="1:14" s="44" customFormat="1" ht="45" customHeight="1" x14ac:dyDescent="0.2">
      <c r="A411" s="75" t="s">
        <v>343</v>
      </c>
      <c r="B411" s="95" t="s">
        <v>192</v>
      </c>
      <c r="C411" s="92" t="s">
        <v>468</v>
      </c>
      <c r="D411" s="53" t="s">
        <v>264</v>
      </c>
      <c r="E411" s="93"/>
      <c r="F411" s="47"/>
      <c r="G411" s="49"/>
      <c r="H411" s="49"/>
      <c r="I411" s="4" t="str">
        <f t="shared" ca="1" si="100"/>
        <v>LOCKED</v>
      </c>
      <c r="J411" s="1" t="str">
        <f t="shared" si="104"/>
        <v>B159rlType 2 Concrete Barrier (75 mm reveal ht, Separate)SD-203A</v>
      </c>
      <c r="K411" s="290" t="e">
        <f>MATCH(J411,'[3]Pay Items'!$K$1:$K$646,0)</f>
        <v>#N/A</v>
      </c>
      <c r="L411" s="2" t="str">
        <f t="shared" ca="1" si="101"/>
        <v>F0</v>
      </c>
      <c r="M411" s="2" t="str">
        <f t="shared" ca="1" si="102"/>
        <v>C2</v>
      </c>
      <c r="N411" s="2" t="str">
        <f t="shared" ca="1" si="103"/>
        <v>C2</v>
      </c>
    </row>
    <row r="412" spans="1:14" s="44" customFormat="1" ht="30" customHeight="1" x14ac:dyDescent="0.2">
      <c r="A412" s="260" t="s">
        <v>729</v>
      </c>
      <c r="B412" s="91" t="s">
        <v>298</v>
      </c>
      <c r="C412" s="92" t="s">
        <v>306</v>
      </c>
      <c r="D412" s="53"/>
      <c r="E412" s="93" t="s">
        <v>127</v>
      </c>
      <c r="F412" s="94">
        <v>10</v>
      </c>
      <c r="G412" s="56"/>
      <c r="H412" s="88">
        <f>ROUND(G412*F412,2)</f>
        <v>0</v>
      </c>
      <c r="I412" s="4" t="str">
        <f t="shared" ca="1" si="100"/>
        <v/>
      </c>
      <c r="J412" s="1" t="str">
        <f t="shared" si="104"/>
        <v>B159rl1Less than 3 mm</v>
      </c>
      <c r="K412" s="290" t="e">
        <f>MATCH(J412,'[3]Pay Items'!$K$1:$K$646,0)</f>
        <v>#N/A</v>
      </c>
      <c r="L412" s="2" t="str">
        <f t="shared" ca="1" si="101"/>
        <v>F0</v>
      </c>
      <c r="M412" s="2" t="str">
        <f t="shared" ca="1" si="102"/>
        <v>C2</v>
      </c>
      <c r="N412" s="2" t="str">
        <f t="shared" ca="1" si="103"/>
        <v>C2</v>
      </c>
    </row>
    <row r="413" spans="1:14" s="147" customFormat="1" ht="45" customHeight="1" x14ac:dyDescent="0.2">
      <c r="A413" s="86" t="s">
        <v>362</v>
      </c>
      <c r="B413" s="68" t="s">
        <v>193</v>
      </c>
      <c r="C413" s="60" t="s">
        <v>467</v>
      </c>
      <c r="D413" s="69" t="s">
        <v>310</v>
      </c>
      <c r="E413" s="62" t="s">
        <v>127</v>
      </c>
      <c r="F413" s="63">
        <v>75</v>
      </c>
      <c r="G413" s="64"/>
      <c r="H413" s="65">
        <f t="shared" ref="H413:H415" si="108">ROUND(G413*F413,2)</f>
        <v>0</v>
      </c>
      <c r="I413" s="4" t="str">
        <f t="shared" ca="1" si="100"/>
        <v/>
      </c>
      <c r="J413" s="1" t="str">
        <f t="shared" si="104"/>
        <v>B184rlAType 2 Concrete Curb Ramp (8-12 mm reveal ht, Monolithic)SD-229C,Dm</v>
      </c>
      <c r="K413" s="290" t="e">
        <f>MATCH(J413,'[3]Pay Items'!$K$1:$K$646,0)</f>
        <v>#N/A</v>
      </c>
      <c r="L413" s="2" t="str">
        <f t="shared" ca="1" si="101"/>
        <v>F0</v>
      </c>
      <c r="M413" s="2" t="str">
        <f t="shared" ca="1" si="102"/>
        <v>C2</v>
      </c>
      <c r="N413" s="2" t="str">
        <f t="shared" ca="1" si="103"/>
        <v>C2</v>
      </c>
    </row>
    <row r="414" spans="1:14" s="44" customFormat="1" ht="54.95" customHeight="1" x14ac:dyDescent="0.2">
      <c r="A414" s="86" t="s">
        <v>363</v>
      </c>
      <c r="B414" s="70" t="s">
        <v>194</v>
      </c>
      <c r="C414" s="52" t="s">
        <v>577</v>
      </c>
      <c r="D414" s="71" t="s">
        <v>304</v>
      </c>
      <c r="E414" s="54" t="s">
        <v>127</v>
      </c>
      <c r="F414" s="55">
        <v>5</v>
      </c>
      <c r="G414" s="56"/>
      <c r="H414" s="57">
        <f t="shared" si="108"/>
        <v>0</v>
      </c>
      <c r="I414" s="4" t="str">
        <f t="shared" ca="1" si="100"/>
        <v/>
      </c>
      <c r="J414" s="1" t="str">
        <f t="shared" si="104"/>
        <v>B185rlBType 2 Concrete Splash Strip (150 mm reveal ht, Monolithic Barrier Curb, 750 mm width)SD-223Am</v>
      </c>
      <c r="K414" s="290" t="e">
        <f>MATCH(J414,'[3]Pay Items'!$K$1:$K$646,0)</f>
        <v>#N/A</v>
      </c>
      <c r="L414" s="2" t="str">
        <f t="shared" ca="1" si="101"/>
        <v>F0</v>
      </c>
      <c r="M414" s="2" t="str">
        <f t="shared" ca="1" si="102"/>
        <v>C2</v>
      </c>
      <c r="N414" s="2" t="str">
        <f t="shared" ca="1" si="103"/>
        <v>C2</v>
      </c>
    </row>
    <row r="415" spans="1:14" s="44" customFormat="1" ht="54.95" customHeight="1" x14ac:dyDescent="0.2">
      <c r="A415" s="86" t="s">
        <v>364</v>
      </c>
      <c r="B415" s="70" t="s">
        <v>195</v>
      </c>
      <c r="C415" s="52" t="s">
        <v>578</v>
      </c>
      <c r="D415" s="71" t="s">
        <v>399</v>
      </c>
      <c r="E415" s="54" t="s">
        <v>127</v>
      </c>
      <c r="F415" s="55">
        <v>5</v>
      </c>
      <c r="G415" s="56"/>
      <c r="H415" s="57">
        <f t="shared" si="108"/>
        <v>0</v>
      </c>
      <c r="I415" s="4" t="str">
        <f t="shared" ca="1" si="100"/>
        <v/>
      </c>
      <c r="J415" s="1" t="str">
        <f t="shared" si="104"/>
        <v>B185rlCType 2 Concrete Splash Strip (150 mm reveal ht, Monolithic Modified Barrier Curb, 750 mm width)SD-223ASD-203Bm</v>
      </c>
      <c r="K415" s="290" t="e">
        <f>MATCH(J415,'[3]Pay Items'!$K$1:$K$646,0)</f>
        <v>#N/A</v>
      </c>
      <c r="L415" s="2" t="str">
        <f t="shared" ca="1" si="101"/>
        <v>F0</v>
      </c>
      <c r="M415" s="2" t="str">
        <f t="shared" ca="1" si="102"/>
        <v>C2</v>
      </c>
      <c r="N415" s="2" t="str">
        <f t="shared" ca="1" si="103"/>
        <v>C2</v>
      </c>
    </row>
    <row r="416" spans="1:14" s="44" customFormat="1" ht="30" customHeight="1" x14ac:dyDescent="0.2">
      <c r="A416" s="75" t="s">
        <v>247</v>
      </c>
      <c r="B416" s="51" t="s">
        <v>579</v>
      </c>
      <c r="C416" s="52" t="s">
        <v>196</v>
      </c>
      <c r="D416" s="71" t="s">
        <v>421</v>
      </c>
      <c r="E416" s="96"/>
      <c r="F416" s="47"/>
      <c r="G416" s="49"/>
      <c r="H416" s="49"/>
      <c r="I416" s="4" t="str">
        <f t="shared" ca="1" si="100"/>
        <v>LOCKED</v>
      </c>
      <c r="J416" s="1" t="str">
        <f t="shared" si="104"/>
        <v>B190Construction of Asphaltic Concrete OverlayCW 3410-R12</v>
      </c>
      <c r="K416" s="290">
        <f>MATCH(J416,'[3]Pay Items'!$K$1:$K$646,0)</f>
        <v>319</v>
      </c>
      <c r="L416" s="2" t="str">
        <f t="shared" ca="1" si="101"/>
        <v>F0</v>
      </c>
      <c r="M416" s="2" t="str">
        <f t="shared" ca="1" si="102"/>
        <v>C2</v>
      </c>
      <c r="N416" s="2" t="str">
        <f t="shared" ca="1" si="103"/>
        <v>C2</v>
      </c>
    </row>
    <row r="417" spans="1:14" s="44" customFormat="1" ht="30" customHeight="1" x14ac:dyDescent="0.2">
      <c r="A417" s="75" t="s">
        <v>248</v>
      </c>
      <c r="B417" s="70" t="s">
        <v>191</v>
      </c>
      <c r="C417" s="52" t="s">
        <v>197</v>
      </c>
      <c r="D417" s="71"/>
      <c r="E417" s="54"/>
      <c r="F417" s="47"/>
      <c r="G417" s="49"/>
      <c r="H417" s="49"/>
      <c r="I417" s="4" t="str">
        <f t="shared" ca="1" si="100"/>
        <v>LOCKED</v>
      </c>
      <c r="J417" s="1" t="str">
        <f t="shared" si="104"/>
        <v>B191Main Line Paving</v>
      </c>
      <c r="K417" s="290">
        <f>MATCH(J417,'[3]Pay Items'!$K$1:$K$646,0)</f>
        <v>320</v>
      </c>
      <c r="L417" s="2" t="str">
        <f t="shared" ca="1" si="101"/>
        <v>F0</v>
      </c>
      <c r="M417" s="2" t="str">
        <f t="shared" ca="1" si="102"/>
        <v>C2</v>
      </c>
      <c r="N417" s="2" t="str">
        <f t="shared" ca="1" si="103"/>
        <v>C2</v>
      </c>
    </row>
    <row r="418" spans="1:14" s="44" customFormat="1" ht="30" customHeight="1" x14ac:dyDescent="0.2">
      <c r="A418" s="75" t="s">
        <v>249</v>
      </c>
      <c r="B418" s="87" t="s">
        <v>298</v>
      </c>
      <c r="C418" s="52" t="s">
        <v>311</v>
      </c>
      <c r="D418" s="71"/>
      <c r="E418" s="54" t="s">
        <v>125</v>
      </c>
      <c r="F418" s="55">
        <v>760</v>
      </c>
      <c r="G418" s="56"/>
      <c r="H418" s="57">
        <f>ROUND(G418*F418,2)</f>
        <v>0</v>
      </c>
      <c r="I418" s="4" t="str">
        <f t="shared" ca="1" si="100"/>
        <v/>
      </c>
      <c r="J418" s="1" t="str">
        <f t="shared" si="104"/>
        <v>B193Type IAtonne</v>
      </c>
      <c r="K418" s="290">
        <f>MATCH(J418,'[3]Pay Items'!$K$1:$K$646,0)</f>
        <v>321</v>
      </c>
      <c r="L418" s="2" t="str">
        <f t="shared" ca="1" si="101"/>
        <v>F0</v>
      </c>
      <c r="M418" s="2" t="str">
        <f t="shared" ca="1" si="102"/>
        <v>C2</v>
      </c>
      <c r="N418" s="2" t="str">
        <f t="shared" ca="1" si="103"/>
        <v>C2</v>
      </c>
    </row>
    <row r="419" spans="1:14" s="44" customFormat="1" ht="30" customHeight="1" x14ac:dyDescent="0.2">
      <c r="A419" s="75" t="s">
        <v>250</v>
      </c>
      <c r="B419" s="70" t="s">
        <v>192</v>
      </c>
      <c r="C419" s="52" t="s">
        <v>198</v>
      </c>
      <c r="D419" s="71"/>
      <c r="E419" s="54"/>
      <c r="F419" s="47"/>
      <c r="G419" s="49"/>
      <c r="H419" s="49"/>
      <c r="I419" s="4" t="str">
        <f t="shared" ca="1" si="100"/>
        <v>LOCKED</v>
      </c>
      <c r="J419" s="1" t="str">
        <f t="shared" si="104"/>
        <v>B194Tie-ins and Approaches</v>
      </c>
      <c r="K419" s="290">
        <f>MATCH(J419,'[3]Pay Items'!$K$1:$K$646,0)</f>
        <v>323</v>
      </c>
      <c r="L419" s="2" t="str">
        <f t="shared" ca="1" si="101"/>
        <v>F0</v>
      </c>
      <c r="M419" s="2" t="str">
        <f t="shared" ca="1" si="102"/>
        <v>C2</v>
      </c>
      <c r="N419" s="2" t="str">
        <f t="shared" ca="1" si="103"/>
        <v>C2</v>
      </c>
    </row>
    <row r="420" spans="1:14" s="44" customFormat="1" ht="30" customHeight="1" x14ac:dyDescent="0.2">
      <c r="A420" s="75" t="s">
        <v>251</v>
      </c>
      <c r="B420" s="87" t="s">
        <v>298</v>
      </c>
      <c r="C420" s="52" t="s">
        <v>311</v>
      </c>
      <c r="D420" s="71"/>
      <c r="E420" s="54" t="s">
        <v>125</v>
      </c>
      <c r="F420" s="55">
        <v>290</v>
      </c>
      <c r="G420" s="56"/>
      <c r="H420" s="57">
        <f>ROUND(G420*F420,2)</f>
        <v>0</v>
      </c>
      <c r="I420" s="4" t="str">
        <f t="shared" ca="1" si="100"/>
        <v/>
      </c>
      <c r="J420" s="1" t="str">
        <f t="shared" si="104"/>
        <v>B195Type IAtonne</v>
      </c>
      <c r="K420" s="290">
        <f>MATCH(J420,'[3]Pay Items'!$K$1:$K$646,0)</f>
        <v>324</v>
      </c>
      <c r="L420" s="2" t="str">
        <f t="shared" ca="1" si="101"/>
        <v>F0</v>
      </c>
      <c r="M420" s="2" t="str">
        <f t="shared" ca="1" si="102"/>
        <v>C2</v>
      </c>
      <c r="N420" s="2" t="str">
        <f t="shared" ca="1" si="103"/>
        <v>C2</v>
      </c>
    </row>
    <row r="421" spans="1:14" s="44" customFormat="1" ht="30" customHeight="1" x14ac:dyDescent="0.2">
      <c r="A421" s="75"/>
      <c r="B421" s="70" t="s">
        <v>193</v>
      </c>
      <c r="C421" s="52" t="s">
        <v>469</v>
      </c>
      <c r="D421" s="71"/>
      <c r="E421" s="54" t="s">
        <v>125</v>
      </c>
      <c r="F421" s="55">
        <v>115</v>
      </c>
      <c r="G421" s="56"/>
      <c r="H421" s="57">
        <f>ROUND(G421*F421,2)</f>
        <v>0</v>
      </c>
      <c r="I421" s="4" t="str">
        <f t="shared" ca="1" si="100"/>
        <v/>
      </c>
      <c r="J421" s="1" t="str">
        <f t="shared" si="104"/>
        <v>Asphalt Pathwaytonne</v>
      </c>
      <c r="K421" s="290" t="e">
        <f>MATCH(J421,'[3]Pay Items'!$K$1:$K$646,0)</f>
        <v>#N/A</v>
      </c>
      <c r="L421" s="2" t="str">
        <f t="shared" ca="1" si="101"/>
        <v>F0</v>
      </c>
      <c r="M421" s="2" t="str">
        <f t="shared" ca="1" si="102"/>
        <v>C2</v>
      </c>
      <c r="N421" s="2" t="str">
        <f t="shared" ca="1" si="103"/>
        <v>C2</v>
      </c>
    </row>
    <row r="422" spans="1:14" s="44" customFormat="1" ht="30" customHeight="1" x14ac:dyDescent="0.2">
      <c r="A422" s="75" t="s">
        <v>252</v>
      </c>
      <c r="B422" s="51" t="s">
        <v>580</v>
      </c>
      <c r="C422" s="52" t="s">
        <v>51</v>
      </c>
      <c r="D422" s="71" t="s">
        <v>365</v>
      </c>
      <c r="E422" s="54"/>
      <c r="F422" s="47"/>
      <c r="G422" s="49"/>
      <c r="H422" s="49"/>
      <c r="I422" s="4" t="str">
        <f t="shared" ca="1" si="100"/>
        <v>LOCKED</v>
      </c>
      <c r="J422" s="1" t="str">
        <f t="shared" si="104"/>
        <v>B200Planing of PavementCW 3450-R6</v>
      </c>
      <c r="K422" s="290">
        <f>MATCH(J422,'[3]Pay Items'!$K$1:$K$646,0)</f>
        <v>329</v>
      </c>
      <c r="L422" s="2" t="str">
        <f t="shared" ca="1" si="101"/>
        <v>F0</v>
      </c>
      <c r="M422" s="2" t="str">
        <f t="shared" ca="1" si="102"/>
        <v>C2</v>
      </c>
      <c r="N422" s="2" t="str">
        <f t="shared" ca="1" si="103"/>
        <v>C2</v>
      </c>
    </row>
    <row r="423" spans="1:14" s="44" customFormat="1" ht="30" customHeight="1" x14ac:dyDescent="0.2">
      <c r="A423" s="75" t="s">
        <v>253</v>
      </c>
      <c r="B423" s="70" t="s">
        <v>191</v>
      </c>
      <c r="C423" s="52" t="s">
        <v>377</v>
      </c>
      <c r="D423" s="71" t="s">
        <v>118</v>
      </c>
      <c r="E423" s="54" t="s">
        <v>123</v>
      </c>
      <c r="F423" s="55">
        <v>1800</v>
      </c>
      <c r="G423" s="56"/>
      <c r="H423" s="57">
        <f t="shared" ref="H423:H424" si="109">ROUND(G423*F423,2)</f>
        <v>0</v>
      </c>
      <c r="I423" s="4" t="str">
        <f t="shared" ca="1" si="100"/>
        <v/>
      </c>
      <c r="J423" s="1" t="str">
        <f t="shared" si="104"/>
        <v>B2011 - 50 mm Depth (Asphalt)m²</v>
      </c>
      <c r="K423" s="290">
        <f>MATCH(J423,'[3]Pay Items'!$K$1:$K$646,0)</f>
        <v>330</v>
      </c>
      <c r="L423" s="2" t="str">
        <f t="shared" ca="1" si="101"/>
        <v>F0</v>
      </c>
      <c r="M423" s="2" t="str">
        <f t="shared" ca="1" si="102"/>
        <v>C2</v>
      </c>
      <c r="N423" s="2" t="str">
        <f t="shared" ca="1" si="103"/>
        <v>C2</v>
      </c>
    </row>
    <row r="424" spans="1:14" s="44" customFormat="1" ht="30" customHeight="1" x14ac:dyDescent="0.2">
      <c r="A424" s="75" t="s">
        <v>254</v>
      </c>
      <c r="B424" s="70" t="s">
        <v>192</v>
      </c>
      <c r="C424" s="52" t="s">
        <v>49</v>
      </c>
      <c r="D424" s="71" t="s">
        <v>118</v>
      </c>
      <c r="E424" s="54" t="s">
        <v>123</v>
      </c>
      <c r="F424" s="55">
        <v>1000</v>
      </c>
      <c r="G424" s="56"/>
      <c r="H424" s="57">
        <f t="shared" si="109"/>
        <v>0</v>
      </c>
      <c r="I424" s="4" t="str">
        <f t="shared" ca="1" si="100"/>
        <v/>
      </c>
      <c r="J424" s="1" t="str">
        <f t="shared" si="104"/>
        <v>B20250 - 100 mm Depth (Asphalt)m²</v>
      </c>
      <c r="K424" s="290">
        <f>MATCH(J424,'[3]Pay Items'!$K$1:$K$646,0)</f>
        <v>331</v>
      </c>
      <c r="L424" s="2" t="str">
        <f t="shared" ca="1" si="101"/>
        <v>F0</v>
      </c>
      <c r="M424" s="2" t="str">
        <f t="shared" ca="1" si="102"/>
        <v>C2</v>
      </c>
      <c r="N424" s="2" t="str">
        <f t="shared" ca="1" si="103"/>
        <v>C2</v>
      </c>
    </row>
    <row r="425" spans="1:14" s="44" customFormat="1" ht="30" customHeight="1" x14ac:dyDescent="0.2">
      <c r="A425" s="75" t="s">
        <v>262</v>
      </c>
      <c r="B425" s="51" t="s">
        <v>581</v>
      </c>
      <c r="C425" s="52" t="s">
        <v>438</v>
      </c>
      <c r="D425" s="71" t="s">
        <v>265</v>
      </c>
      <c r="E425" s="54"/>
      <c r="F425" s="47"/>
      <c r="G425" s="49"/>
      <c r="H425" s="49"/>
      <c r="I425" s="4" t="str">
        <f t="shared" ca="1" si="100"/>
        <v>LOCKED</v>
      </c>
      <c r="J425" s="1" t="str">
        <f t="shared" si="104"/>
        <v>B206Supply and Install Pavement Repair Fabric</v>
      </c>
      <c r="K425" s="290">
        <f>MATCH(J425,'[3]Pay Items'!$K$1:$K$646,0)</f>
        <v>335</v>
      </c>
      <c r="L425" s="2" t="str">
        <f t="shared" ca="1" si="101"/>
        <v>F0</v>
      </c>
      <c r="M425" s="2" t="str">
        <f t="shared" ca="1" si="102"/>
        <v>C2</v>
      </c>
      <c r="N425" s="2" t="str">
        <f t="shared" ca="1" si="103"/>
        <v>C2</v>
      </c>
    </row>
    <row r="426" spans="1:14" s="44" customFormat="1" ht="30" customHeight="1" x14ac:dyDescent="0.2">
      <c r="A426" s="75"/>
      <c r="B426" s="70" t="s">
        <v>191</v>
      </c>
      <c r="C426" s="52" t="s">
        <v>437</v>
      </c>
      <c r="D426" s="71"/>
      <c r="E426" s="54" t="s">
        <v>123</v>
      </c>
      <c r="F426" s="89">
        <v>1800</v>
      </c>
      <c r="G426" s="56"/>
      <c r="H426" s="57">
        <f t="shared" ref="H426" si="110">ROUND(G426*F426,2)</f>
        <v>0</v>
      </c>
      <c r="I426" s="4" t="str">
        <f t="shared" ca="1" si="100"/>
        <v/>
      </c>
      <c r="J426" s="1" t="str">
        <f t="shared" si="104"/>
        <v>Type Am²</v>
      </c>
      <c r="K426" s="290" t="e">
        <f>MATCH(J426,'[3]Pay Items'!$K$1:$K$646,0)</f>
        <v>#N/A</v>
      </c>
      <c r="L426" s="2" t="str">
        <f t="shared" ca="1" si="101"/>
        <v>F0</v>
      </c>
      <c r="M426" s="2" t="str">
        <f t="shared" ca="1" si="102"/>
        <v>C2</v>
      </c>
      <c r="N426" s="2" t="str">
        <f t="shared" ca="1" si="103"/>
        <v>C2</v>
      </c>
    </row>
    <row r="427" spans="1:14" s="44" customFormat="1" ht="30" customHeight="1" x14ac:dyDescent="0.2">
      <c r="A427" s="75" t="s">
        <v>345</v>
      </c>
      <c r="B427" s="51" t="s">
        <v>582</v>
      </c>
      <c r="C427" s="52" t="s">
        <v>354</v>
      </c>
      <c r="D427" s="71" t="s">
        <v>366</v>
      </c>
      <c r="E427" s="54" t="s">
        <v>126</v>
      </c>
      <c r="F427" s="89">
        <v>8</v>
      </c>
      <c r="G427" s="56"/>
      <c r="H427" s="57">
        <f>ROUND(G427*F427,2)</f>
        <v>0</v>
      </c>
      <c r="I427" s="4" t="str">
        <f t="shared" ca="1" si="100"/>
        <v/>
      </c>
      <c r="J427" s="1" t="str">
        <f t="shared" si="104"/>
        <v>B219Detectable Warning Surface TilesCW 3326-R3each</v>
      </c>
      <c r="K427" s="290">
        <f>MATCH(J427,'[3]Pay Items'!$K$1:$K$646,0)</f>
        <v>341</v>
      </c>
      <c r="L427" s="2" t="str">
        <f t="shared" ca="1" si="101"/>
        <v>F0</v>
      </c>
      <c r="M427" s="2" t="str">
        <f t="shared" ca="1" si="102"/>
        <v>C2</v>
      </c>
      <c r="N427" s="2" t="str">
        <f t="shared" ca="1" si="103"/>
        <v>C2</v>
      </c>
    </row>
    <row r="428" spans="1:14" s="44" customFormat="1" ht="30" customHeight="1" x14ac:dyDescent="0.2">
      <c r="A428" s="35"/>
      <c r="B428" s="97"/>
      <c r="C428" s="73" t="s">
        <v>471</v>
      </c>
      <c r="D428" s="47"/>
      <c r="E428" s="48"/>
      <c r="F428" s="47"/>
      <c r="G428" s="49"/>
      <c r="H428" s="49"/>
      <c r="I428" s="4" t="str">
        <f t="shared" ca="1" si="100"/>
        <v>LOCKED</v>
      </c>
      <c r="J428" s="1" t="str">
        <f t="shared" si="104"/>
        <v>ROADWORKS - NEW CONSTRUCTION</v>
      </c>
      <c r="K428" s="290" t="e">
        <f>MATCH(J428,'[3]Pay Items'!$K$1:$K$646,0)</f>
        <v>#N/A</v>
      </c>
      <c r="L428" s="2" t="str">
        <f t="shared" ca="1" si="101"/>
        <v>F0</v>
      </c>
      <c r="M428" s="2" t="str">
        <f t="shared" ca="1" si="102"/>
        <v>C2</v>
      </c>
      <c r="N428" s="2" t="str">
        <f t="shared" ca="1" si="103"/>
        <v>C2</v>
      </c>
    </row>
    <row r="429" spans="1:14" s="44" customFormat="1" ht="45" customHeight="1" x14ac:dyDescent="0.2">
      <c r="A429" s="50" t="s">
        <v>141</v>
      </c>
      <c r="B429" s="51" t="s">
        <v>583</v>
      </c>
      <c r="C429" s="52" t="s">
        <v>243</v>
      </c>
      <c r="D429" s="71" t="s">
        <v>499</v>
      </c>
      <c r="E429" s="54"/>
      <c r="F429" s="47"/>
      <c r="G429" s="49"/>
      <c r="H429" s="49"/>
      <c r="I429" s="4" t="str">
        <f t="shared" ca="1" si="100"/>
        <v>LOCKED</v>
      </c>
      <c r="J429" s="1" t="str">
        <f t="shared" si="104"/>
        <v>C001Concrete Pavements, Median Slabs, Bull-noses, and Safety MediansCW 3310-R17, E17</v>
      </c>
      <c r="K429" s="290" t="e">
        <f>MATCH(J429,'[3]Pay Items'!$K$1:$K$646,0)</f>
        <v>#N/A</v>
      </c>
      <c r="L429" s="2" t="str">
        <f t="shared" ca="1" si="101"/>
        <v>F0</v>
      </c>
      <c r="M429" s="2" t="str">
        <f t="shared" ca="1" si="102"/>
        <v>C2</v>
      </c>
      <c r="N429" s="2" t="str">
        <f t="shared" ca="1" si="103"/>
        <v>C2</v>
      </c>
    </row>
    <row r="430" spans="1:14" s="146" customFormat="1" ht="45" customHeight="1" x14ac:dyDescent="0.2">
      <c r="A430" s="99" t="s">
        <v>142</v>
      </c>
      <c r="B430" s="78" t="s">
        <v>191</v>
      </c>
      <c r="C430" s="79" t="s">
        <v>584</v>
      </c>
      <c r="D430" s="80" t="s">
        <v>118</v>
      </c>
      <c r="E430" s="81" t="s">
        <v>123</v>
      </c>
      <c r="F430" s="101">
        <v>110</v>
      </c>
      <c r="G430" s="83"/>
      <c r="H430" s="84">
        <f t="shared" ref="H430" si="111">ROUND(G430*F430,2)</f>
        <v>0</v>
      </c>
      <c r="I430" s="4" t="str">
        <f t="shared" ca="1" si="100"/>
        <v/>
      </c>
      <c r="J430" s="1" t="str">
        <f t="shared" si="104"/>
        <v>C011Construction of 150 mm Type 2 Concrete Pavement (Reinforced)m²</v>
      </c>
      <c r="K430" s="290" t="e">
        <f>MATCH(J430,'[3]Pay Items'!$K$1:$K$646,0)</f>
        <v>#N/A</v>
      </c>
      <c r="L430" s="2" t="str">
        <f t="shared" ca="1" si="101"/>
        <v>F0</v>
      </c>
      <c r="M430" s="2" t="str">
        <f t="shared" ca="1" si="102"/>
        <v>C2</v>
      </c>
      <c r="N430" s="2" t="str">
        <f t="shared" ca="1" si="103"/>
        <v>C2</v>
      </c>
    </row>
    <row r="431" spans="1:14" s="44" customFormat="1" ht="30" customHeight="1" x14ac:dyDescent="0.2">
      <c r="A431" s="50" t="s">
        <v>211</v>
      </c>
      <c r="B431" s="51" t="s">
        <v>585</v>
      </c>
      <c r="C431" s="52" t="s">
        <v>72</v>
      </c>
      <c r="D431" s="71" t="s">
        <v>499</v>
      </c>
      <c r="E431" s="54"/>
      <c r="F431" s="47"/>
      <c r="G431" s="49"/>
      <c r="H431" s="49"/>
      <c r="I431" s="4" t="str">
        <f t="shared" ca="1" si="100"/>
        <v>LOCKED</v>
      </c>
      <c r="J431" s="1" t="str">
        <f t="shared" si="104"/>
        <v>C019Concrete Pavements for Early OpeningCW 3310-R17, E17</v>
      </c>
      <c r="K431" s="290" t="e">
        <f>MATCH(J431,'[3]Pay Items'!$K$1:$K$646,0)</f>
        <v>#N/A</v>
      </c>
      <c r="L431" s="2" t="str">
        <f t="shared" ca="1" si="101"/>
        <v>F0</v>
      </c>
      <c r="M431" s="2" t="str">
        <f t="shared" ca="1" si="102"/>
        <v>C2</v>
      </c>
      <c r="N431" s="2" t="str">
        <f t="shared" ca="1" si="103"/>
        <v>C2</v>
      </c>
    </row>
    <row r="432" spans="1:14" s="44" customFormat="1" ht="54.95" customHeight="1" x14ac:dyDescent="0.2">
      <c r="A432" s="50" t="s">
        <v>422</v>
      </c>
      <c r="B432" s="70" t="s">
        <v>191</v>
      </c>
      <c r="C432" s="52" t="s">
        <v>436</v>
      </c>
      <c r="D432" s="71"/>
      <c r="E432" s="54" t="s">
        <v>123</v>
      </c>
      <c r="F432" s="89">
        <v>90</v>
      </c>
      <c r="G432" s="56"/>
      <c r="H432" s="57">
        <f t="shared" ref="H432" si="112">ROUND(G432*F432,2)</f>
        <v>0</v>
      </c>
      <c r="I432" s="4" t="str">
        <f t="shared" ca="1" si="100"/>
        <v/>
      </c>
      <c r="J432" s="1" t="str">
        <f t="shared" si="104"/>
        <v>C029-72Construction of 150 mm Type 4 Concrete Pavement for Early Opening 72 Hour (Reinforced)m²</v>
      </c>
      <c r="K432" s="290">
        <f>MATCH(J432,'[3]Pay Items'!$K$1:$K$646,0)</f>
        <v>380</v>
      </c>
      <c r="L432" s="2" t="str">
        <f t="shared" ca="1" si="101"/>
        <v>F0</v>
      </c>
      <c r="M432" s="2" t="str">
        <f t="shared" ca="1" si="102"/>
        <v>C2</v>
      </c>
      <c r="N432" s="2" t="str">
        <f t="shared" ca="1" si="103"/>
        <v>C2</v>
      </c>
    </row>
    <row r="433" spans="1:14" s="44" customFormat="1" ht="30" customHeight="1" x14ac:dyDescent="0.2">
      <c r="A433" s="35"/>
      <c r="B433" s="97"/>
      <c r="C433" s="73" t="s">
        <v>135</v>
      </c>
      <c r="D433" s="47"/>
      <c r="E433" s="98"/>
      <c r="F433" s="48"/>
      <c r="G433" s="35"/>
      <c r="H433" s="49"/>
      <c r="I433" s="4" t="str">
        <f t="shared" ca="1" si="100"/>
        <v>LOCKED</v>
      </c>
      <c r="J433" s="1" t="str">
        <f t="shared" si="104"/>
        <v>JOINT AND CRACK SEALING</v>
      </c>
      <c r="K433" s="290">
        <f>MATCH(J433,'[3]Pay Items'!$K$1:$K$646,0)</f>
        <v>436</v>
      </c>
      <c r="L433" s="2" t="str">
        <f t="shared" ca="1" si="101"/>
        <v>G</v>
      </c>
      <c r="M433" s="2" t="str">
        <f t="shared" ca="1" si="102"/>
        <v>C2</v>
      </c>
      <c r="N433" s="2" t="str">
        <f t="shared" ca="1" si="103"/>
        <v>C2</v>
      </c>
    </row>
    <row r="434" spans="1:14" s="44" customFormat="1" ht="30" customHeight="1" x14ac:dyDescent="0.2">
      <c r="A434" s="50" t="s">
        <v>260</v>
      </c>
      <c r="B434" s="51" t="s">
        <v>586</v>
      </c>
      <c r="C434" s="52" t="s">
        <v>50</v>
      </c>
      <c r="D434" s="71" t="s">
        <v>319</v>
      </c>
      <c r="E434" s="54" t="s">
        <v>127</v>
      </c>
      <c r="F434" s="89">
        <v>1200</v>
      </c>
      <c r="G434" s="56"/>
      <c r="H434" s="57">
        <f>ROUND(G434*F434,2)</f>
        <v>0</v>
      </c>
      <c r="I434" s="4" t="str">
        <f t="shared" ca="1" si="100"/>
        <v/>
      </c>
      <c r="J434" s="1" t="str">
        <f t="shared" si="104"/>
        <v>D006Reflective Crack MaintenanceCW 3250-R7m</v>
      </c>
      <c r="K434" s="290">
        <f>MATCH(J434,'[3]Pay Items'!$K$1:$K$646,0)</f>
        <v>442</v>
      </c>
      <c r="L434" s="2" t="str">
        <f t="shared" ca="1" si="101"/>
        <v>F0</v>
      </c>
      <c r="M434" s="2" t="str">
        <f t="shared" ca="1" si="102"/>
        <v>C2</v>
      </c>
      <c r="N434" s="2" t="str">
        <f t="shared" ca="1" si="103"/>
        <v>C2</v>
      </c>
    </row>
    <row r="435" spans="1:14" s="44" customFormat="1" ht="45" customHeight="1" x14ac:dyDescent="0.2">
      <c r="A435" s="35"/>
      <c r="B435" s="97"/>
      <c r="C435" s="73" t="s">
        <v>136</v>
      </c>
      <c r="D435" s="47"/>
      <c r="E435" s="98"/>
      <c r="F435" s="48"/>
      <c r="G435" s="35"/>
      <c r="H435" s="49"/>
      <c r="I435" s="4" t="str">
        <f t="shared" ca="1" si="100"/>
        <v>LOCKED</v>
      </c>
      <c r="J435" s="1" t="str">
        <f t="shared" si="104"/>
        <v>ASSOCIATED DRAINAGE AND UNDERGROUND WORKS</v>
      </c>
      <c r="K435" s="290">
        <f>MATCH(J435,'[3]Pay Items'!$K$1:$K$646,0)</f>
        <v>444</v>
      </c>
      <c r="L435" s="2" t="str">
        <f t="shared" ca="1" si="101"/>
        <v>G</v>
      </c>
      <c r="M435" s="2" t="str">
        <f t="shared" ca="1" si="102"/>
        <v>C2</v>
      </c>
      <c r="N435" s="2" t="str">
        <f t="shared" ca="1" si="103"/>
        <v>C2</v>
      </c>
    </row>
    <row r="436" spans="1:14" s="106" customFormat="1" ht="30" customHeight="1" x14ac:dyDescent="0.2">
      <c r="A436" s="50" t="s">
        <v>145</v>
      </c>
      <c r="B436" s="51" t="s">
        <v>587</v>
      </c>
      <c r="C436" s="52" t="s">
        <v>219</v>
      </c>
      <c r="D436" s="71" t="s">
        <v>5</v>
      </c>
      <c r="E436" s="54"/>
      <c r="F436" s="48"/>
      <c r="G436" s="35"/>
      <c r="H436" s="49"/>
      <c r="I436" s="4" t="str">
        <f t="shared" ca="1" si="100"/>
        <v>LOCKED</v>
      </c>
      <c r="J436" s="1" t="str">
        <f t="shared" si="104"/>
        <v>E006Catch PitCW 2130-R12</v>
      </c>
      <c r="K436" s="290">
        <f>MATCH(J436,'[3]Pay Items'!$K$1:$K$646,0)</f>
        <v>450</v>
      </c>
      <c r="L436" s="2" t="str">
        <f t="shared" ca="1" si="101"/>
        <v>G</v>
      </c>
      <c r="M436" s="2" t="str">
        <f t="shared" ca="1" si="102"/>
        <v>C2</v>
      </c>
      <c r="N436" s="2" t="str">
        <f t="shared" ca="1" si="103"/>
        <v>C2</v>
      </c>
    </row>
    <row r="437" spans="1:14" s="106" customFormat="1" ht="30" customHeight="1" x14ac:dyDescent="0.2">
      <c r="A437" s="50" t="s">
        <v>146</v>
      </c>
      <c r="B437" s="70" t="s">
        <v>191</v>
      </c>
      <c r="C437" s="52" t="s">
        <v>220</v>
      </c>
      <c r="D437" s="71"/>
      <c r="E437" s="54" t="s">
        <v>126</v>
      </c>
      <c r="F437" s="89">
        <v>2</v>
      </c>
      <c r="G437" s="56"/>
      <c r="H437" s="57">
        <f>ROUND(G437*F437,2)</f>
        <v>0</v>
      </c>
      <c r="I437" s="4" t="str">
        <f t="shared" ca="1" si="100"/>
        <v/>
      </c>
      <c r="J437" s="1" t="str">
        <f t="shared" si="104"/>
        <v>E007SD-023each</v>
      </c>
      <c r="K437" s="290">
        <f>MATCH(J437,'[3]Pay Items'!$K$1:$K$646,0)</f>
        <v>451</v>
      </c>
      <c r="L437" s="2" t="str">
        <f t="shared" ca="1" si="101"/>
        <v>F0</v>
      </c>
      <c r="M437" s="2" t="str">
        <f t="shared" ca="1" si="102"/>
        <v>C2</v>
      </c>
      <c r="N437" s="2" t="str">
        <f t="shared" ca="1" si="103"/>
        <v>C2</v>
      </c>
    </row>
    <row r="438" spans="1:14" s="44" customFormat="1" ht="30" customHeight="1" x14ac:dyDescent="0.2">
      <c r="A438" s="50" t="s">
        <v>147</v>
      </c>
      <c r="B438" s="51" t="s">
        <v>588</v>
      </c>
      <c r="C438" s="52" t="s">
        <v>221</v>
      </c>
      <c r="D438" s="71" t="s">
        <v>5</v>
      </c>
      <c r="E438" s="54"/>
      <c r="F438" s="47"/>
      <c r="G438" s="49"/>
      <c r="H438" s="49"/>
      <c r="I438" s="4" t="str">
        <f t="shared" ca="1" si="100"/>
        <v>LOCKED</v>
      </c>
      <c r="J438" s="1" t="str">
        <f t="shared" si="104"/>
        <v>E008Sewer ServiceCW 2130-R12</v>
      </c>
      <c r="K438" s="290">
        <f>MATCH(J438,'[3]Pay Items'!$K$1:$K$646,0)</f>
        <v>457</v>
      </c>
      <c r="L438" s="2" t="str">
        <f t="shared" ca="1" si="101"/>
        <v>F0</v>
      </c>
      <c r="M438" s="2" t="str">
        <f t="shared" ca="1" si="102"/>
        <v>C2</v>
      </c>
      <c r="N438" s="2" t="str">
        <f t="shared" ca="1" si="103"/>
        <v>C2</v>
      </c>
    </row>
    <row r="439" spans="1:14" s="44" customFormat="1" ht="30" customHeight="1" x14ac:dyDescent="0.2">
      <c r="A439" s="50" t="s">
        <v>25</v>
      </c>
      <c r="B439" s="70" t="s">
        <v>191</v>
      </c>
      <c r="C439" s="52" t="s">
        <v>475</v>
      </c>
      <c r="D439" s="71"/>
      <c r="E439" s="54"/>
      <c r="F439" s="47"/>
      <c r="G439" s="49"/>
      <c r="H439" s="49"/>
      <c r="I439" s="4" t="str">
        <f t="shared" ca="1" si="100"/>
        <v>LOCKED</v>
      </c>
      <c r="J439" s="1" t="str">
        <f t="shared" si="104"/>
        <v>E009250 mm, PVC</v>
      </c>
      <c r="K439" s="290" t="e">
        <f>MATCH(J439,'[3]Pay Items'!$K$1:$K$646,0)</f>
        <v>#N/A</v>
      </c>
      <c r="L439" s="2" t="str">
        <f t="shared" ca="1" si="101"/>
        <v>F0</v>
      </c>
      <c r="M439" s="2" t="str">
        <f t="shared" ca="1" si="102"/>
        <v>C2</v>
      </c>
      <c r="N439" s="2" t="str">
        <f t="shared" ca="1" si="103"/>
        <v>C2</v>
      </c>
    </row>
    <row r="440" spans="1:14" s="44" customFormat="1" ht="45" customHeight="1" x14ac:dyDescent="0.2">
      <c r="A440" s="50" t="s">
        <v>26</v>
      </c>
      <c r="B440" s="87" t="s">
        <v>298</v>
      </c>
      <c r="C440" s="60" t="s">
        <v>537</v>
      </c>
      <c r="D440" s="71"/>
      <c r="E440" s="54" t="s">
        <v>127</v>
      </c>
      <c r="F440" s="89">
        <v>9</v>
      </c>
      <c r="G440" s="67"/>
      <c r="H440" s="57">
        <f t="shared" ref="H440" si="113">ROUND(G440*F440,2)</f>
        <v>0</v>
      </c>
      <c r="I440" s="4" t="str">
        <f t="shared" ca="1" si="100"/>
        <v/>
      </c>
      <c r="J440" s="1" t="str">
        <f t="shared" si="104"/>
        <v>E010In a Trench, Class B Sand Bedding, Class 3 Backfillm</v>
      </c>
      <c r="K440" s="290" t="e">
        <f>MATCH(J440,'[3]Pay Items'!$K$1:$K$646,0)</f>
        <v>#N/A</v>
      </c>
      <c r="L440" s="2" t="str">
        <f t="shared" ca="1" si="101"/>
        <v>F0</v>
      </c>
      <c r="M440" s="2" t="str">
        <f t="shared" ca="1" si="102"/>
        <v>C2</v>
      </c>
      <c r="N440" s="2" t="str">
        <f t="shared" ca="1" si="103"/>
        <v>C2</v>
      </c>
    </row>
    <row r="441" spans="1:14" s="44" customFormat="1" ht="45" customHeight="1" x14ac:dyDescent="0.2">
      <c r="A441" s="50" t="s">
        <v>27</v>
      </c>
      <c r="B441" s="87" t="s">
        <v>300</v>
      </c>
      <c r="C441" s="52" t="s">
        <v>476</v>
      </c>
      <c r="D441" s="71"/>
      <c r="E441" s="54" t="s">
        <v>127</v>
      </c>
      <c r="F441" s="89">
        <v>10</v>
      </c>
      <c r="G441" s="56"/>
      <c r="H441" s="57">
        <f>ROUND(G441*F441,2)</f>
        <v>0</v>
      </c>
      <c r="I441" s="4" t="str">
        <f t="shared" ca="1" si="100"/>
        <v/>
      </c>
      <c r="J441" s="1" t="str">
        <f t="shared" si="104"/>
        <v>E011Trenchless Installation, Class B Type Sand Bedding, Class 3 Backfillm</v>
      </c>
      <c r="K441" s="290" t="e">
        <f>MATCH(J441,'[3]Pay Items'!$K$1:$K$646,0)</f>
        <v>#N/A</v>
      </c>
      <c r="L441" s="2" t="str">
        <f t="shared" ca="1" si="101"/>
        <v>F0</v>
      </c>
      <c r="M441" s="2" t="str">
        <f t="shared" ca="1" si="102"/>
        <v>C2</v>
      </c>
      <c r="N441" s="2" t="str">
        <f t="shared" ca="1" si="103"/>
        <v>C2</v>
      </c>
    </row>
    <row r="442" spans="1:14" s="106" customFormat="1" ht="30" customHeight="1" x14ac:dyDescent="0.2">
      <c r="A442" s="50" t="s">
        <v>28</v>
      </c>
      <c r="B442" s="51" t="s">
        <v>589</v>
      </c>
      <c r="C442" s="52" t="s">
        <v>277</v>
      </c>
      <c r="D442" s="71" t="s">
        <v>5</v>
      </c>
      <c r="E442" s="54" t="s">
        <v>127</v>
      </c>
      <c r="F442" s="89">
        <v>10</v>
      </c>
      <c r="G442" s="56"/>
      <c r="H442" s="57">
        <f>ROUND(G442*F442,2)</f>
        <v>0</v>
      </c>
      <c r="I442" s="4" t="str">
        <f t="shared" ca="1" si="100"/>
        <v/>
      </c>
      <c r="J442" s="1" t="str">
        <f t="shared" si="104"/>
        <v>E012Drainage Connection PipeCW 2130-R12m</v>
      </c>
      <c r="K442" s="290">
        <f>MATCH(J442,'[3]Pay Items'!$K$1:$K$646,0)</f>
        <v>462</v>
      </c>
      <c r="L442" s="2" t="str">
        <f t="shared" ca="1" si="101"/>
        <v>F0</v>
      </c>
      <c r="M442" s="2" t="str">
        <f t="shared" ca="1" si="102"/>
        <v>C2</v>
      </c>
      <c r="N442" s="2" t="str">
        <f t="shared" ca="1" si="103"/>
        <v>C2</v>
      </c>
    </row>
    <row r="443" spans="1:14" s="106" customFormat="1" ht="30" customHeight="1" x14ac:dyDescent="0.2">
      <c r="A443" s="109" t="s">
        <v>29</v>
      </c>
      <c r="B443" s="59" t="s">
        <v>590</v>
      </c>
      <c r="C443" s="60" t="s">
        <v>222</v>
      </c>
      <c r="D443" s="69" t="s">
        <v>5</v>
      </c>
      <c r="E443" s="62"/>
      <c r="F443" s="134"/>
      <c r="G443" s="49"/>
      <c r="H443" s="135"/>
      <c r="I443" s="4" t="str">
        <f t="shared" ca="1" si="100"/>
        <v>LOCKED</v>
      </c>
      <c r="J443" s="1" t="str">
        <f t="shared" si="104"/>
        <v>E013Sewer Service RisersCW 2130-R12</v>
      </c>
      <c r="K443" s="290">
        <f>MATCH(J443,'[3]Pay Items'!$K$1:$K$646,0)</f>
        <v>463</v>
      </c>
      <c r="L443" s="2" t="str">
        <f t="shared" ca="1" si="101"/>
        <v>F0</v>
      </c>
      <c r="M443" s="2" t="str">
        <f t="shared" ca="1" si="102"/>
        <v>C2</v>
      </c>
      <c r="N443" s="2" t="str">
        <f t="shared" ca="1" si="103"/>
        <v>C2</v>
      </c>
    </row>
    <row r="444" spans="1:14" s="106" customFormat="1" ht="30" customHeight="1" x14ac:dyDescent="0.2">
      <c r="A444" s="109" t="s">
        <v>30</v>
      </c>
      <c r="B444" s="68" t="s">
        <v>191</v>
      </c>
      <c r="C444" s="60" t="s">
        <v>378</v>
      </c>
      <c r="D444" s="69"/>
      <c r="E444" s="62"/>
      <c r="F444" s="134"/>
      <c r="G444" s="49"/>
      <c r="H444" s="135"/>
      <c r="I444" s="4" t="str">
        <f t="shared" ca="1" si="100"/>
        <v>LOCKED</v>
      </c>
      <c r="J444" s="1" t="str">
        <f t="shared" si="104"/>
        <v>E014250 mm</v>
      </c>
      <c r="K444" s="290" t="e">
        <f>MATCH(J444,'[3]Pay Items'!$K$1:$K$646,0)</f>
        <v>#N/A</v>
      </c>
      <c r="L444" s="2" t="str">
        <f t="shared" ca="1" si="101"/>
        <v>F0</v>
      </c>
      <c r="M444" s="2" t="str">
        <f t="shared" ca="1" si="102"/>
        <v>C2</v>
      </c>
      <c r="N444" s="2" t="str">
        <f t="shared" ca="1" si="103"/>
        <v>C2</v>
      </c>
    </row>
    <row r="445" spans="1:14" s="106" customFormat="1" ht="30" customHeight="1" x14ac:dyDescent="0.2">
      <c r="A445" s="109" t="s">
        <v>31</v>
      </c>
      <c r="B445" s="148" t="s">
        <v>298</v>
      </c>
      <c r="C445" s="60" t="s">
        <v>312</v>
      </c>
      <c r="D445" s="69"/>
      <c r="E445" s="62" t="s">
        <v>128</v>
      </c>
      <c r="F445" s="149">
        <v>3</v>
      </c>
      <c r="G445" s="64"/>
      <c r="H445" s="65">
        <f>ROUND(G445*F445,2)</f>
        <v>0</v>
      </c>
      <c r="I445" s="4" t="str">
        <f t="shared" ca="1" si="100"/>
        <v/>
      </c>
      <c r="J445" s="1" t="str">
        <f t="shared" si="104"/>
        <v>E016SD-015vert. m</v>
      </c>
      <c r="K445" s="290">
        <f>MATCH(J445,'[3]Pay Items'!$K$1:$K$646,0)</f>
        <v>467</v>
      </c>
      <c r="L445" s="2" t="str">
        <f t="shared" ca="1" si="101"/>
        <v>F1</v>
      </c>
      <c r="M445" s="2" t="str">
        <f t="shared" ca="1" si="102"/>
        <v>C2</v>
      </c>
      <c r="N445" s="2" t="str">
        <f t="shared" ca="1" si="103"/>
        <v>C2</v>
      </c>
    </row>
    <row r="446" spans="1:14" s="44" customFormat="1" ht="30" customHeight="1" x14ac:dyDescent="0.2">
      <c r="A446" s="50" t="s">
        <v>34</v>
      </c>
      <c r="B446" s="51" t="s">
        <v>591</v>
      </c>
      <c r="C446" s="102" t="s">
        <v>394</v>
      </c>
      <c r="D446" s="103" t="s">
        <v>395</v>
      </c>
      <c r="E446" s="54"/>
      <c r="F446" s="47"/>
      <c r="G446" s="49"/>
      <c r="H446" s="49"/>
      <c r="I446" s="4" t="str">
        <f t="shared" ca="1" si="100"/>
        <v>LOCKED</v>
      </c>
      <c r="J446" s="1" t="str">
        <f t="shared" si="104"/>
        <v>E023Frames &amp; CoversCW 3210-R8</v>
      </c>
      <c r="K446" s="290">
        <f>MATCH(J446,'[3]Pay Items'!$K$1:$K$646,0)</f>
        <v>511</v>
      </c>
      <c r="L446" s="2" t="str">
        <f t="shared" ca="1" si="101"/>
        <v>F0</v>
      </c>
      <c r="M446" s="2" t="str">
        <f t="shared" ca="1" si="102"/>
        <v>C2</v>
      </c>
      <c r="N446" s="2" t="str">
        <f t="shared" ca="1" si="103"/>
        <v>C2</v>
      </c>
    </row>
    <row r="447" spans="1:14" s="44" customFormat="1" ht="45" customHeight="1" x14ac:dyDescent="0.2">
      <c r="A447" s="50" t="s">
        <v>35</v>
      </c>
      <c r="B447" s="70" t="s">
        <v>191</v>
      </c>
      <c r="C447" s="104" t="s">
        <v>423</v>
      </c>
      <c r="D447" s="71"/>
      <c r="E447" s="54" t="s">
        <v>126</v>
      </c>
      <c r="F447" s="89">
        <v>1</v>
      </c>
      <c r="G447" s="56"/>
      <c r="H447" s="57">
        <f t="shared" ref="H447:H448" si="114">ROUND(G447*F447,2)</f>
        <v>0</v>
      </c>
      <c r="I447" s="4" t="str">
        <f t="shared" ca="1" si="100"/>
        <v/>
      </c>
      <c r="J447" s="1" t="str">
        <f t="shared" si="104"/>
        <v>E024AP-006 - Standard Frame for Manhole and Catch Basineach</v>
      </c>
      <c r="K447" s="290">
        <f>MATCH(J447,'[3]Pay Items'!$K$1:$K$646,0)</f>
        <v>512</v>
      </c>
      <c r="L447" s="2" t="str">
        <f t="shared" ca="1" si="101"/>
        <v>F0</v>
      </c>
      <c r="M447" s="2" t="str">
        <f t="shared" ca="1" si="102"/>
        <v>C2</v>
      </c>
      <c r="N447" s="2" t="str">
        <f t="shared" ca="1" si="103"/>
        <v>C2</v>
      </c>
    </row>
    <row r="448" spans="1:14" s="44" customFormat="1" ht="45" customHeight="1" x14ac:dyDescent="0.2">
      <c r="A448" s="50" t="s">
        <v>36</v>
      </c>
      <c r="B448" s="70" t="s">
        <v>192</v>
      </c>
      <c r="C448" s="104" t="s">
        <v>424</v>
      </c>
      <c r="D448" s="71"/>
      <c r="E448" s="54" t="s">
        <v>126</v>
      </c>
      <c r="F448" s="89">
        <v>1</v>
      </c>
      <c r="G448" s="56"/>
      <c r="H448" s="57">
        <f t="shared" si="114"/>
        <v>0</v>
      </c>
      <c r="I448" s="4" t="str">
        <f t="shared" ca="1" si="100"/>
        <v/>
      </c>
      <c r="J448" s="1" t="str">
        <f t="shared" si="104"/>
        <v>E025AP-007 - Standard Solid Cover for Standard Frameeach</v>
      </c>
      <c r="K448" s="290">
        <f>MATCH(J448,'[3]Pay Items'!$K$1:$K$646,0)</f>
        <v>513</v>
      </c>
      <c r="L448" s="2" t="str">
        <f t="shared" ca="1" si="101"/>
        <v>F0</v>
      </c>
      <c r="M448" s="2" t="str">
        <f t="shared" ca="1" si="102"/>
        <v>C2</v>
      </c>
      <c r="N448" s="2" t="str">
        <f t="shared" ca="1" si="103"/>
        <v>C2</v>
      </c>
    </row>
    <row r="449" spans="1:14" s="44" customFormat="1" ht="30" customHeight="1" x14ac:dyDescent="0.2">
      <c r="A449" s="50" t="s">
        <v>39</v>
      </c>
      <c r="B449" s="51" t="s">
        <v>592</v>
      </c>
      <c r="C449" s="105" t="s">
        <v>223</v>
      </c>
      <c r="D449" s="71" t="s">
        <v>5</v>
      </c>
      <c r="E449" s="54"/>
      <c r="F449" s="47"/>
      <c r="G449" s="49"/>
      <c r="H449" s="49"/>
      <c r="I449" s="4" t="str">
        <f t="shared" ca="1" si="100"/>
        <v>LOCKED</v>
      </c>
      <c r="J449" s="1" t="str">
        <f t="shared" si="104"/>
        <v>E034Connecting to Existing Catch BasinCW 2130-R12</v>
      </c>
      <c r="K449" s="290">
        <f>MATCH(J449,'[3]Pay Items'!$K$1:$K$646,0)</f>
        <v>528</v>
      </c>
      <c r="L449" s="2" t="str">
        <f t="shared" ca="1" si="101"/>
        <v>F0</v>
      </c>
      <c r="M449" s="2" t="str">
        <f t="shared" ca="1" si="102"/>
        <v>C2</v>
      </c>
      <c r="N449" s="2" t="str">
        <f t="shared" ca="1" si="103"/>
        <v>C2</v>
      </c>
    </row>
    <row r="450" spans="1:14" s="44" customFormat="1" ht="30" customHeight="1" x14ac:dyDescent="0.2">
      <c r="A450" s="50" t="s">
        <v>40</v>
      </c>
      <c r="B450" s="70" t="s">
        <v>191</v>
      </c>
      <c r="C450" s="105" t="s">
        <v>373</v>
      </c>
      <c r="D450" s="71"/>
      <c r="E450" s="54" t="s">
        <v>126</v>
      </c>
      <c r="F450" s="89">
        <v>3</v>
      </c>
      <c r="G450" s="56"/>
      <c r="H450" s="57">
        <f>ROUND(G450*F450,2)</f>
        <v>0</v>
      </c>
      <c r="I450" s="4" t="str">
        <f t="shared" ca="1" si="100"/>
        <v/>
      </c>
      <c r="J450" s="1" t="str">
        <f t="shared" si="104"/>
        <v>E035250 mm Drainage Connection Pipeeach</v>
      </c>
      <c r="K450" s="290">
        <f>MATCH(J450,'[3]Pay Items'!$K$1:$K$646,0)</f>
        <v>531</v>
      </c>
      <c r="L450" s="2" t="str">
        <f t="shared" ca="1" si="101"/>
        <v>F0</v>
      </c>
      <c r="M450" s="2" t="str">
        <f t="shared" ca="1" si="102"/>
        <v>C2</v>
      </c>
      <c r="N450" s="2" t="str">
        <f t="shared" ca="1" si="103"/>
        <v>C2</v>
      </c>
    </row>
    <row r="451" spans="1:14" s="44" customFormat="1" ht="45" customHeight="1" x14ac:dyDescent="0.2">
      <c r="A451" s="50" t="s">
        <v>45</v>
      </c>
      <c r="B451" s="51" t="s">
        <v>593</v>
      </c>
      <c r="C451" s="105" t="s">
        <v>313</v>
      </c>
      <c r="D451" s="71" t="s">
        <v>5</v>
      </c>
      <c r="E451" s="54"/>
      <c r="F451" s="47"/>
      <c r="G451" s="49"/>
      <c r="H451" s="49"/>
      <c r="I451" s="4" t="str">
        <f t="shared" ca="1" si="100"/>
        <v>LOCKED</v>
      </c>
      <c r="J451" s="1" t="str">
        <f t="shared" si="104"/>
        <v>E042Connecting New Sewer Service to Existing Sewer ServiceCW 2130-R12</v>
      </c>
      <c r="K451" s="290">
        <f>MATCH(J451,'[3]Pay Items'!$K$1:$K$646,0)</f>
        <v>548</v>
      </c>
      <c r="L451" s="2" t="str">
        <f t="shared" ca="1" si="101"/>
        <v>F0</v>
      </c>
      <c r="M451" s="2" t="str">
        <f t="shared" ca="1" si="102"/>
        <v>C2</v>
      </c>
      <c r="N451" s="2" t="str">
        <f t="shared" ca="1" si="103"/>
        <v>C2</v>
      </c>
    </row>
    <row r="452" spans="1:14" s="44" customFormat="1" ht="30" customHeight="1" x14ac:dyDescent="0.2">
      <c r="A452" s="50" t="s">
        <v>46</v>
      </c>
      <c r="B452" s="70" t="s">
        <v>191</v>
      </c>
      <c r="C452" s="105" t="s">
        <v>378</v>
      </c>
      <c r="D452" s="71"/>
      <c r="E452" s="54" t="s">
        <v>126</v>
      </c>
      <c r="F452" s="89">
        <v>4</v>
      </c>
      <c r="G452" s="56"/>
      <c r="H452" s="57">
        <f t="shared" ref="H452:H458" si="115">ROUND(G452*F452,2)</f>
        <v>0</v>
      </c>
      <c r="I452" s="4" t="str">
        <f t="shared" ca="1" si="100"/>
        <v/>
      </c>
      <c r="J452" s="1" t="str">
        <f t="shared" si="104"/>
        <v>E043250 mmeach</v>
      </c>
      <c r="K452" s="290" t="e">
        <f>MATCH(J452,'[3]Pay Items'!$K$1:$K$646,0)</f>
        <v>#N/A</v>
      </c>
      <c r="L452" s="2" t="str">
        <f t="shared" ca="1" si="101"/>
        <v>F0</v>
      </c>
      <c r="M452" s="2" t="str">
        <f t="shared" ca="1" si="102"/>
        <v>C2</v>
      </c>
      <c r="N452" s="2" t="str">
        <f t="shared" ca="1" si="103"/>
        <v>C2</v>
      </c>
    </row>
    <row r="453" spans="1:14" s="44" customFormat="1" ht="30" customHeight="1" x14ac:dyDescent="0.2">
      <c r="A453" s="109" t="s">
        <v>41</v>
      </c>
      <c r="B453" s="59" t="s">
        <v>594</v>
      </c>
      <c r="C453" s="133" t="s">
        <v>224</v>
      </c>
      <c r="D453" s="69" t="s">
        <v>5</v>
      </c>
      <c r="E453" s="62"/>
      <c r="F453" s="134"/>
      <c r="G453" s="49"/>
      <c r="H453" s="135"/>
      <c r="I453" s="4" t="str">
        <f t="shared" ca="1" si="100"/>
        <v>LOCKED</v>
      </c>
      <c r="J453" s="1" t="str">
        <f t="shared" si="104"/>
        <v>E036Connecting to Existing SewerCW 2130-R12</v>
      </c>
      <c r="K453" s="290">
        <f>MATCH(J453,'[3]Pay Items'!$K$1:$K$646,0)</f>
        <v>540</v>
      </c>
      <c r="L453" s="2" t="str">
        <f t="shared" ca="1" si="101"/>
        <v>F0</v>
      </c>
      <c r="M453" s="2" t="str">
        <f t="shared" ca="1" si="102"/>
        <v>C2</v>
      </c>
      <c r="N453" s="2" t="str">
        <f t="shared" ca="1" si="103"/>
        <v>C2</v>
      </c>
    </row>
    <row r="454" spans="1:14" s="44" customFormat="1" ht="30" customHeight="1" x14ac:dyDescent="0.2">
      <c r="A454" s="109" t="s">
        <v>42</v>
      </c>
      <c r="B454" s="68" t="s">
        <v>191</v>
      </c>
      <c r="C454" s="133" t="s">
        <v>541</v>
      </c>
      <c r="D454" s="69"/>
      <c r="E454" s="62"/>
      <c r="F454" s="134"/>
      <c r="G454" s="49"/>
      <c r="H454" s="135"/>
      <c r="I454" s="4" t="str">
        <f t="shared" ref="I454:I517" ca="1" si="116">IF(CELL("protect",$G454)=1, "LOCKED", "")</f>
        <v>LOCKED</v>
      </c>
      <c r="J454" s="1" t="str">
        <f t="shared" si="104"/>
        <v>E037250 mm (Type PVC) Connecting Pipe</v>
      </c>
      <c r="K454" s="290" t="e">
        <f>MATCH(J454,'[3]Pay Items'!$K$1:$K$646,0)</f>
        <v>#N/A</v>
      </c>
      <c r="L454" s="2" t="str">
        <f t="shared" ref="L454:L517" ca="1" si="117">CELL("format",$F454)</f>
        <v>F0</v>
      </c>
      <c r="M454" s="2" t="str">
        <f t="shared" ref="M454:M517" ca="1" si="118">CELL("format",$G454)</f>
        <v>C2</v>
      </c>
      <c r="N454" s="2" t="str">
        <f t="shared" ref="N454:N517" ca="1" si="119">CELL("format",$H454)</f>
        <v>C2</v>
      </c>
    </row>
    <row r="455" spans="1:14" s="146" customFormat="1" ht="45" customHeight="1" x14ac:dyDescent="0.2">
      <c r="A455" s="121" t="s">
        <v>43</v>
      </c>
      <c r="B455" s="150" t="s">
        <v>298</v>
      </c>
      <c r="C455" s="151" t="s">
        <v>595</v>
      </c>
      <c r="D455" s="152"/>
      <c r="E455" s="153" t="s">
        <v>126</v>
      </c>
      <c r="F455" s="154">
        <v>2</v>
      </c>
      <c r="G455" s="155"/>
      <c r="H455" s="156">
        <f t="shared" ref="H455:H456" si="120">ROUND(G455*F455,2)</f>
        <v>0</v>
      </c>
      <c r="I455" s="4" t="str">
        <f t="shared" ca="1" si="116"/>
        <v/>
      </c>
      <c r="J455" s="1" t="str">
        <f t="shared" ref="J455:J518" si="121">CLEAN(CONCATENATE(TRIM($A455),TRIM($C455),IF(LEFT($D455)&lt;&gt;"E",TRIM($D455),),TRIM($E455)))</f>
        <v>E038Connecting to 300 mm (Type Concrete Combined) Sewereach</v>
      </c>
      <c r="K455" s="290" t="e">
        <f>MATCH(J455,'[3]Pay Items'!$K$1:$K$646,0)</f>
        <v>#N/A</v>
      </c>
      <c r="L455" s="2" t="str">
        <f t="shared" ca="1" si="117"/>
        <v>F0</v>
      </c>
      <c r="M455" s="2" t="str">
        <f t="shared" ca="1" si="118"/>
        <v>C2</v>
      </c>
      <c r="N455" s="2" t="str">
        <f t="shared" ca="1" si="119"/>
        <v>C2</v>
      </c>
    </row>
    <row r="456" spans="1:14" s="44" customFormat="1" ht="45" customHeight="1" x14ac:dyDescent="0.2">
      <c r="A456" s="109" t="s">
        <v>393</v>
      </c>
      <c r="B456" s="148" t="s">
        <v>300</v>
      </c>
      <c r="C456" s="60" t="s">
        <v>596</v>
      </c>
      <c r="D456" s="69"/>
      <c r="E456" s="62" t="s">
        <v>126</v>
      </c>
      <c r="F456" s="134">
        <v>1</v>
      </c>
      <c r="G456" s="64"/>
      <c r="H456" s="65">
        <f t="shared" si="120"/>
        <v>0</v>
      </c>
      <c r="I456" s="4" t="str">
        <f t="shared" ca="1" si="116"/>
        <v/>
      </c>
      <c r="J456" s="1" t="str">
        <f t="shared" si="121"/>
        <v>E041AConnecting to 600 mm (Type Concrete Combined) Sewereach</v>
      </c>
      <c r="K456" s="290" t="e">
        <f>MATCH(J456,'[3]Pay Items'!$K$1:$K$646,0)</f>
        <v>#N/A</v>
      </c>
      <c r="L456" s="2" t="str">
        <f t="shared" ca="1" si="117"/>
        <v>F0</v>
      </c>
      <c r="M456" s="2" t="str">
        <f t="shared" ca="1" si="118"/>
        <v>C2</v>
      </c>
      <c r="N456" s="2" t="str">
        <f t="shared" ca="1" si="119"/>
        <v>C2</v>
      </c>
    </row>
    <row r="457" spans="1:14" s="106" customFormat="1" ht="30" customHeight="1" x14ac:dyDescent="0.2">
      <c r="A457" s="50" t="s">
        <v>230</v>
      </c>
      <c r="B457" s="51" t="s">
        <v>597</v>
      </c>
      <c r="C457" s="52" t="s">
        <v>296</v>
      </c>
      <c r="D457" s="71" t="s">
        <v>5</v>
      </c>
      <c r="E457" s="54" t="s">
        <v>126</v>
      </c>
      <c r="F457" s="89">
        <v>2</v>
      </c>
      <c r="G457" s="56"/>
      <c r="H457" s="57">
        <f t="shared" si="115"/>
        <v>0</v>
      </c>
      <c r="I457" s="4" t="str">
        <f t="shared" ca="1" si="116"/>
        <v/>
      </c>
      <c r="J457" s="1" t="str">
        <f t="shared" si="121"/>
        <v>E048Relocation of Existing Catch BasinsCW 2130-R12each</v>
      </c>
      <c r="K457" s="290">
        <f>MATCH(J457,'[3]Pay Items'!$K$1:$K$646,0)</f>
        <v>554</v>
      </c>
      <c r="L457" s="2" t="str">
        <f t="shared" ca="1" si="117"/>
        <v>F0</v>
      </c>
      <c r="M457" s="2" t="str">
        <f t="shared" ca="1" si="118"/>
        <v>C2</v>
      </c>
      <c r="N457" s="2" t="str">
        <f t="shared" ca="1" si="119"/>
        <v>C2</v>
      </c>
    </row>
    <row r="458" spans="1:14" s="44" customFormat="1" ht="30" customHeight="1" x14ac:dyDescent="0.2">
      <c r="A458" s="50" t="s">
        <v>0</v>
      </c>
      <c r="B458" s="51" t="s">
        <v>598</v>
      </c>
      <c r="C458" s="52" t="s">
        <v>1</v>
      </c>
      <c r="D458" s="71" t="s">
        <v>398</v>
      </c>
      <c r="E458" s="54" t="s">
        <v>126</v>
      </c>
      <c r="F458" s="89">
        <v>3</v>
      </c>
      <c r="G458" s="56"/>
      <c r="H458" s="57">
        <f t="shared" si="115"/>
        <v>0</v>
      </c>
      <c r="I458" s="4" t="str">
        <f t="shared" ca="1" si="116"/>
        <v/>
      </c>
      <c r="J458" s="1" t="str">
        <f t="shared" si="121"/>
        <v>E050ACatch Basin CleaningCW 2140-R4each</v>
      </c>
      <c r="K458" s="290">
        <f>MATCH(J458,'[3]Pay Items'!$K$1:$K$646,0)</f>
        <v>557</v>
      </c>
      <c r="L458" s="2" t="str">
        <f t="shared" ca="1" si="117"/>
        <v>F0</v>
      </c>
      <c r="M458" s="2" t="str">
        <f t="shared" ca="1" si="118"/>
        <v>C2</v>
      </c>
      <c r="N458" s="2" t="str">
        <f t="shared" ca="1" si="119"/>
        <v>C2</v>
      </c>
    </row>
    <row r="459" spans="1:14" s="44" customFormat="1" ht="30" customHeight="1" x14ac:dyDescent="0.2">
      <c r="A459" s="35"/>
      <c r="B459" s="36"/>
      <c r="C459" s="73" t="s">
        <v>137</v>
      </c>
      <c r="D459" s="47"/>
      <c r="E459" s="98"/>
      <c r="F459" s="48"/>
      <c r="G459" s="35"/>
      <c r="H459" s="49"/>
      <c r="I459" s="4" t="str">
        <f t="shared" ca="1" si="116"/>
        <v>LOCKED</v>
      </c>
      <c r="J459" s="1" t="str">
        <f t="shared" si="121"/>
        <v>ADJUSTMENTS</v>
      </c>
      <c r="K459" s="290">
        <f>MATCH(J459,'[3]Pay Items'!$K$1:$K$646,0)</f>
        <v>589</v>
      </c>
      <c r="L459" s="2" t="str">
        <f t="shared" ca="1" si="117"/>
        <v>G</v>
      </c>
      <c r="M459" s="2" t="str">
        <f t="shared" ca="1" si="118"/>
        <v>C2</v>
      </c>
      <c r="N459" s="2" t="str">
        <f t="shared" ca="1" si="119"/>
        <v>C2</v>
      </c>
    </row>
    <row r="460" spans="1:14" s="44" customFormat="1" ht="45" customHeight="1" x14ac:dyDescent="0.2">
      <c r="A460" s="50" t="s">
        <v>148</v>
      </c>
      <c r="B460" s="51" t="s">
        <v>599</v>
      </c>
      <c r="C460" s="104" t="s">
        <v>396</v>
      </c>
      <c r="D460" s="103" t="s">
        <v>395</v>
      </c>
      <c r="E460" s="54" t="s">
        <v>126</v>
      </c>
      <c r="F460" s="89">
        <v>3</v>
      </c>
      <c r="G460" s="67"/>
      <c r="H460" s="57">
        <f>ROUND(G460*F460,2)</f>
        <v>0</v>
      </c>
      <c r="I460" s="4" t="str">
        <f t="shared" ca="1" si="116"/>
        <v/>
      </c>
      <c r="J460" s="1" t="str">
        <f t="shared" si="121"/>
        <v>F001Adjustment of Manholes/Catch Basins FramesCW 3210-R8each</v>
      </c>
      <c r="K460" s="290">
        <f>MATCH(J460,'[3]Pay Items'!$K$1:$K$646,0)</f>
        <v>590</v>
      </c>
      <c r="L460" s="2" t="str">
        <f t="shared" ca="1" si="117"/>
        <v>F0</v>
      </c>
      <c r="M460" s="2" t="str">
        <f t="shared" ca="1" si="118"/>
        <v>C2</v>
      </c>
      <c r="N460" s="2" t="str">
        <f t="shared" ca="1" si="119"/>
        <v>C2</v>
      </c>
    </row>
    <row r="461" spans="1:14" s="44" customFormat="1" ht="30" customHeight="1" x14ac:dyDescent="0.2">
      <c r="A461" s="50" t="s">
        <v>149</v>
      </c>
      <c r="B461" s="51" t="s">
        <v>600</v>
      </c>
      <c r="C461" s="52" t="s">
        <v>291</v>
      </c>
      <c r="D461" s="71" t="s">
        <v>5</v>
      </c>
      <c r="E461" s="54"/>
      <c r="F461" s="47"/>
      <c r="G461" s="49"/>
      <c r="H461" s="49"/>
      <c r="I461" s="4" t="str">
        <f t="shared" ca="1" si="116"/>
        <v>LOCKED</v>
      </c>
      <c r="J461" s="1" t="str">
        <f t="shared" si="121"/>
        <v>F002Replacing Existing RisersCW 2130-R12</v>
      </c>
      <c r="K461" s="290">
        <f>MATCH(J461,'[3]Pay Items'!$K$1:$K$646,0)</f>
        <v>591</v>
      </c>
      <c r="L461" s="2" t="str">
        <f t="shared" ca="1" si="117"/>
        <v>F0</v>
      </c>
      <c r="M461" s="2" t="str">
        <f t="shared" ca="1" si="118"/>
        <v>C2</v>
      </c>
      <c r="N461" s="2" t="str">
        <f t="shared" ca="1" si="119"/>
        <v>C2</v>
      </c>
    </row>
    <row r="462" spans="1:14" s="44" customFormat="1" ht="30" customHeight="1" x14ac:dyDescent="0.2">
      <c r="A462" s="50" t="s">
        <v>292</v>
      </c>
      <c r="B462" s="70" t="s">
        <v>191</v>
      </c>
      <c r="C462" s="52" t="s">
        <v>297</v>
      </c>
      <c r="D462" s="71"/>
      <c r="E462" s="54" t="s">
        <v>128</v>
      </c>
      <c r="F462" s="107">
        <v>0.5</v>
      </c>
      <c r="G462" s="56"/>
      <c r="H462" s="57">
        <f>ROUND(G462*F462,2)</f>
        <v>0</v>
      </c>
      <c r="I462" s="4" t="str">
        <f t="shared" ca="1" si="116"/>
        <v/>
      </c>
      <c r="J462" s="1" t="str">
        <f t="shared" si="121"/>
        <v>F002APre-cast Concrete Risersvert. m</v>
      </c>
      <c r="K462" s="290">
        <f>MATCH(J462,'[3]Pay Items'!$K$1:$K$646,0)</f>
        <v>592</v>
      </c>
      <c r="L462" s="2" t="str">
        <f t="shared" ca="1" si="117"/>
        <v>F1</v>
      </c>
      <c r="M462" s="2" t="str">
        <f t="shared" ca="1" si="118"/>
        <v>C2</v>
      </c>
      <c r="N462" s="2" t="str">
        <f t="shared" ca="1" si="119"/>
        <v>C2</v>
      </c>
    </row>
    <row r="463" spans="1:14" s="44" customFormat="1" ht="30" customHeight="1" x14ac:dyDescent="0.2">
      <c r="A463" s="50" t="s">
        <v>150</v>
      </c>
      <c r="B463" s="51" t="s">
        <v>601</v>
      </c>
      <c r="C463" s="104" t="s">
        <v>427</v>
      </c>
      <c r="D463" s="103" t="s">
        <v>395</v>
      </c>
      <c r="E463" s="54"/>
      <c r="F463" s="47"/>
      <c r="G463" s="49"/>
      <c r="H463" s="49"/>
      <c r="I463" s="4" t="str">
        <f t="shared" ca="1" si="116"/>
        <v>LOCKED</v>
      </c>
      <c r="J463" s="1" t="str">
        <f t="shared" si="121"/>
        <v>F003Lifter Rings (AP-010)CW 3210-R8</v>
      </c>
      <c r="K463" s="290">
        <f>MATCH(J463,'[3]Pay Items'!$K$1:$K$646,0)</f>
        <v>595</v>
      </c>
      <c r="L463" s="2" t="str">
        <f t="shared" ca="1" si="117"/>
        <v>F0</v>
      </c>
      <c r="M463" s="2" t="str">
        <f t="shared" ca="1" si="118"/>
        <v>C2</v>
      </c>
      <c r="N463" s="2" t="str">
        <f t="shared" ca="1" si="119"/>
        <v>C2</v>
      </c>
    </row>
    <row r="464" spans="1:14" s="44" customFormat="1" ht="30" customHeight="1" x14ac:dyDescent="0.2">
      <c r="A464" s="50" t="s">
        <v>151</v>
      </c>
      <c r="B464" s="70" t="s">
        <v>191</v>
      </c>
      <c r="C464" s="52" t="s">
        <v>347</v>
      </c>
      <c r="D464" s="71"/>
      <c r="E464" s="54" t="s">
        <v>126</v>
      </c>
      <c r="F464" s="89">
        <v>4</v>
      </c>
      <c r="G464" s="56"/>
      <c r="H464" s="57">
        <f>ROUND(G464*F464,2)</f>
        <v>0</v>
      </c>
      <c r="I464" s="4" t="str">
        <f t="shared" ca="1" si="116"/>
        <v/>
      </c>
      <c r="J464" s="1" t="str">
        <f t="shared" si="121"/>
        <v>F00551 mmeach</v>
      </c>
      <c r="K464" s="290">
        <f>MATCH(J464,'[3]Pay Items'!$K$1:$K$646,0)</f>
        <v>597</v>
      </c>
      <c r="L464" s="2" t="str">
        <f t="shared" ca="1" si="117"/>
        <v>F0</v>
      </c>
      <c r="M464" s="2" t="str">
        <f t="shared" ca="1" si="118"/>
        <v>C2</v>
      </c>
      <c r="N464" s="2" t="str">
        <f t="shared" ca="1" si="119"/>
        <v>C2</v>
      </c>
    </row>
    <row r="465" spans="1:14" s="44" customFormat="1" ht="30" customHeight="1" x14ac:dyDescent="0.2">
      <c r="A465" s="50" t="s">
        <v>152</v>
      </c>
      <c r="B465" s="51" t="s">
        <v>602</v>
      </c>
      <c r="C465" s="52" t="s">
        <v>271</v>
      </c>
      <c r="D465" s="103" t="s">
        <v>395</v>
      </c>
      <c r="E465" s="54" t="s">
        <v>126</v>
      </c>
      <c r="F465" s="89">
        <v>2</v>
      </c>
      <c r="G465" s="56"/>
      <c r="H465" s="57">
        <f t="shared" ref="H465:H467" si="122">ROUND(G465*F465,2)</f>
        <v>0</v>
      </c>
      <c r="I465" s="4" t="str">
        <f t="shared" ca="1" si="116"/>
        <v/>
      </c>
      <c r="J465" s="1" t="str">
        <f t="shared" si="121"/>
        <v>F009Adjustment of Valve BoxesCW 3210-R8each</v>
      </c>
      <c r="K465" s="290">
        <f>MATCH(J465,'[3]Pay Items'!$K$1:$K$646,0)</f>
        <v>600</v>
      </c>
      <c r="L465" s="2" t="str">
        <f t="shared" ca="1" si="117"/>
        <v>F0</v>
      </c>
      <c r="M465" s="2" t="str">
        <f t="shared" ca="1" si="118"/>
        <v>C2</v>
      </c>
      <c r="N465" s="2" t="str">
        <f t="shared" ca="1" si="119"/>
        <v>C2</v>
      </c>
    </row>
    <row r="466" spans="1:14" s="44" customFormat="1" ht="30" customHeight="1" x14ac:dyDescent="0.2">
      <c r="A466" s="50" t="s">
        <v>237</v>
      </c>
      <c r="B466" s="51" t="s">
        <v>603</v>
      </c>
      <c r="C466" s="52" t="s">
        <v>273</v>
      </c>
      <c r="D466" s="103" t="s">
        <v>395</v>
      </c>
      <c r="E466" s="54" t="s">
        <v>126</v>
      </c>
      <c r="F466" s="89">
        <v>1</v>
      </c>
      <c r="G466" s="56"/>
      <c r="H466" s="57">
        <f t="shared" si="122"/>
        <v>0</v>
      </c>
      <c r="I466" s="4" t="str">
        <f t="shared" ca="1" si="116"/>
        <v/>
      </c>
      <c r="J466" s="1" t="str">
        <f t="shared" si="121"/>
        <v>F010Valve Box ExtensionsCW 3210-R8each</v>
      </c>
      <c r="K466" s="290">
        <f>MATCH(J466,'[3]Pay Items'!$K$1:$K$646,0)</f>
        <v>601</v>
      </c>
      <c r="L466" s="2" t="str">
        <f t="shared" ca="1" si="117"/>
        <v>F0</v>
      </c>
      <c r="M466" s="2" t="str">
        <f t="shared" ca="1" si="118"/>
        <v>C2</v>
      </c>
      <c r="N466" s="2" t="str">
        <f t="shared" ca="1" si="119"/>
        <v>C2</v>
      </c>
    </row>
    <row r="467" spans="1:14" s="44" customFormat="1" ht="30" customHeight="1" x14ac:dyDescent="0.2">
      <c r="A467" s="50" t="s">
        <v>153</v>
      </c>
      <c r="B467" s="51" t="s">
        <v>604</v>
      </c>
      <c r="C467" s="52" t="s">
        <v>272</v>
      </c>
      <c r="D467" s="103" t="s">
        <v>395</v>
      </c>
      <c r="E467" s="54" t="s">
        <v>126</v>
      </c>
      <c r="F467" s="89">
        <v>2</v>
      </c>
      <c r="G467" s="56"/>
      <c r="H467" s="57">
        <f t="shared" si="122"/>
        <v>0</v>
      </c>
      <c r="I467" s="4" t="str">
        <f t="shared" ca="1" si="116"/>
        <v/>
      </c>
      <c r="J467" s="1" t="str">
        <f t="shared" si="121"/>
        <v>F011Adjustment of Curb Stop BoxesCW 3210-R8each</v>
      </c>
      <c r="K467" s="290">
        <f>MATCH(J467,'[3]Pay Items'!$K$1:$K$646,0)</f>
        <v>602</v>
      </c>
      <c r="L467" s="2" t="str">
        <f t="shared" ca="1" si="117"/>
        <v>F0</v>
      </c>
      <c r="M467" s="2" t="str">
        <f t="shared" ca="1" si="118"/>
        <v>C2</v>
      </c>
      <c r="N467" s="2" t="str">
        <f t="shared" ca="1" si="119"/>
        <v>C2</v>
      </c>
    </row>
    <row r="468" spans="1:14" s="44" customFormat="1" ht="30" customHeight="1" x14ac:dyDescent="0.2">
      <c r="A468" s="35"/>
      <c r="B468" s="45"/>
      <c r="C468" s="73" t="s">
        <v>138</v>
      </c>
      <c r="D468" s="47"/>
      <c r="E468" s="74"/>
      <c r="F468" s="47"/>
      <c r="G468" s="49"/>
      <c r="H468" s="49"/>
      <c r="I468" s="4" t="str">
        <f t="shared" ca="1" si="116"/>
        <v>LOCKED</v>
      </c>
      <c r="J468" s="1" t="str">
        <f t="shared" si="121"/>
        <v>LANDSCAPING</v>
      </c>
      <c r="K468" s="290">
        <f>MATCH(J468,'[3]Pay Items'!$K$1:$K$646,0)</f>
        <v>618</v>
      </c>
      <c r="L468" s="2" t="str">
        <f t="shared" ca="1" si="117"/>
        <v>F0</v>
      </c>
      <c r="M468" s="2" t="str">
        <f t="shared" ca="1" si="118"/>
        <v>C2</v>
      </c>
      <c r="N468" s="2" t="str">
        <f t="shared" ca="1" si="119"/>
        <v>C2</v>
      </c>
    </row>
    <row r="469" spans="1:14" s="44" customFormat="1" ht="30" customHeight="1" x14ac:dyDescent="0.2">
      <c r="A469" s="75" t="s">
        <v>155</v>
      </c>
      <c r="B469" s="51" t="s">
        <v>605</v>
      </c>
      <c r="C469" s="52" t="s">
        <v>94</v>
      </c>
      <c r="D469" s="71" t="s">
        <v>493</v>
      </c>
      <c r="E469" s="54"/>
      <c r="F469" s="47"/>
      <c r="G469" s="49"/>
      <c r="H469" s="49"/>
      <c r="I469" s="4" t="str">
        <f t="shared" ca="1" si="116"/>
        <v>LOCKED</v>
      </c>
      <c r="J469" s="1" t="str">
        <f t="shared" si="121"/>
        <v>G001SoddingCW 3510-R10</v>
      </c>
      <c r="K469" s="290" t="e">
        <f>MATCH(J469,'[3]Pay Items'!$K$1:$K$646,0)</f>
        <v>#N/A</v>
      </c>
      <c r="L469" s="2" t="str">
        <f t="shared" ca="1" si="117"/>
        <v>F0</v>
      </c>
      <c r="M469" s="2" t="str">
        <f t="shared" ca="1" si="118"/>
        <v>C2</v>
      </c>
      <c r="N469" s="2" t="str">
        <f t="shared" ca="1" si="119"/>
        <v>C2</v>
      </c>
    </row>
    <row r="470" spans="1:14" s="44" customFormat="1" ht="30" customHeight="1" x14ac:dyDescent="0.2">
      <c r="A470" s="75" t="s">
        <v>156</v>
      </c>
      <c r="B470" s="70" t="s">
        <v>191</v>
      </c>
      <c r="C470" s="52" t="s">
        <v>348</v>
      </c>
      <c r="D470" s="71"/>
      <c r="E470" s="54" t="s">
        <v>123</v>
      </c>
      <c r="F470" s="55">
        <v>250</v>
      </c>
      <c r="G470" s="56"/>
      <c r="H470" s="57">
        <f>ROUND(G470*F470,2)</f>
        <v>0</v>
      </c>
      <c r="I470" s="4" t="str">
        <f t="shared" ca="1" si="116"/>
        <v/>
      </c>
      <c r="J470" s="1" t="str">
        <f t="shared" si="121"/>
        <v>G002width &lt; 600 mmm²</v>
      </c>
      <c r="K470" s="290">
        <f>MATCH(J470,'[3]Pay Items'!$K$1:$K$646,0)</f>
        <v>620</v>
      </c>
      <c r="L470" s="2" t="str">
        <f t="shared" ca="1" si="117"/>
        <v>F0</v>
      </c>
      <c r="M470" s="2" t="str">
        <f t="shared" ca="1" si="118"/>
        <v>C2</v>
      </c>
      <c r="N470" s="2" t="str">
        <f t="shared" ca="1" si="119"/>
        <v>C2</v>
      </c>
    </row>
    <row r="471" spans="1:14" s="44" customFormat="1" ht="30" customHeight="1" x14ac:dyDescent="0.2">
      <c r="A471" s="75" t="s">
        <v>157</v>
      </c>
      <c r="B471" s="70" t="s">
        <v>192</v>
      </c>
      <c r="C471" s="52" t="s">
        <v>349</v>
      </c>
      <c r="D471" s="71"/>
      <c r="E471" s="54" t="s">
        <v>123</v>
      </c>
      <c r="F471" s="55">
        <v>1560</v>
      </c>
      <c r="G471" s="56"/>
      <c r="H471" s="57">
        <f>ROUND(G471*F471,2)</f>
        <v>0</v>
      </c>
      <c r="I471" s="4" t="str">
        <f t="shared" ca="1" si="116"/>
        <v/>
      </c>
      <c r="J471" s="1" t="str">
        <f t="shared" si="121"/>
        <v>G003width &gt; or = 600 mmm²</v>
      </c>
      <c r="K471" s="290">
        <f>MATCH(J471,'[3]Pay Items'!$K$1:$K$646,0)</f>
        <v>621</v>
      </c>
      <c r="L471" s="2" t="str">
        <f t="shared" ca="1" si="117"/>
        <v>F0</v>
      </c>
      <c r="M471" s="2" t="str">
        <f t="shared" ca="1" si="118"/>
        <v>C2</v>
      </c>
      <c r="N471" s="2" t="str">
        <f t="shared" ca="1" si="119"/>
        <v>C2</v>
      </c>
    </row>
    <row r="472" spans="1:14" s="44" customFormat="1" ht="9" customHeight="1" x14ac:dyDescent="0.2">
      <c r="A472" s="40"/>
      <c r="B472" s="111"/>
      <c r="C472" s="73"/>
      <c r="D472" s="47"/>
      <c r="E472" s="98"/>
      <c r="F472" s="48"/>
      <c r="G472" s="35"/>
      <c r="H472" s="49"/>
      <c r="I472" s="4" t="str">
        <f t="shared" ca="1" si="116"/>
        <v>LOCKED</v>
      </c>
      <c r="J472" s="1" t="str">
        <f t="shared" si="121"/>
        <v/>
      </c>
      <c r="K472" s="290" t="e">
        <f>MATCH(J472,'[3]Pay Items'!$K$1:$K$646,0)</f>
        <v>#N/A</v>
      </c>
      <c r="L472" s="2" t="str">
        <f t="shared" ca="1" si="117"/>
        <v>G</v>
      </c>
      <c r="M472" s="2" t="str">
        <f t="shared" ca="1" si="118"/>
        <v>C2</v>
      </c>
      <c r="N472" s="2" t="str">
        <f t="shared" ca="1" si="119"/>
        <v>C2</v>
      </c>
    </row>
    <row r="473" spans="1:14" s="44" customFormat="1" ht="45" customHeight="1" thickBot="1" x14ac:dyDescent="0.25">
      <c r="A473" s="40"/>
      <c r="B473" s="113" t="str">
        <f>B351</f>
        <v>D</v>
      </c>
      <c r="C473" s="292" t="str">
        <f>C351</f>
        <v>REHABILITATION:  BERRY STREET FROM ST. MATTHEWS AVENUE TO ELLICE AVENUE</v>
      </c>
      <c r="D473" s="293"/>
      <c r="E473" s="293"/>
      <c r="F473" s="294"/>
      <c r="G473" s="128" t="s">
        <v>494</v>
      </c>
      <c r="H473" s="128">
        <f>SUM(H351:H472)</f>
        <v>0</v>
      </c>
      <c r="I473" s="4" t="str">
        <f t="shared" ca="1" si="116"/>
        <v>LOCKED</v>
      </c>
      <c r="J473" s="1" t="str">
        <f t="shared" si="121"/>
        <v>REHABILITATION: BERRY STREET FROM ST. MATTHEWS AVENUE TO ELLICE AVENUE</v>
      </c>
      <c r="K473" s="290" t="e">
        <f>MATCH(J473,'[3]Pay Items'!$K$1:$K$646,0)</f>
        <v>#N/A</v>
      </c>
      <c r="L473" s="2" t="str">
        <f t="shared" ca="1" si="117"/>
        <v>G</v>
      </c>
      <c r="M473" s="2" t="str">
        <f t="shared" ca="1" si="118"/>
        <v>C2</v>
      </c>
      <c r="N473" s="2" t="str">
        <f t="shared" ca="1" si="119"/>
        <v>C2</v>
      </c>
    </row>
    <row r="474" spans="1:14" s="44" customFormat="1" ht="45" customHeight="1" thickTop="1" x14ac:dyDescent="0.2">
      <c r="A474" s="40"/>
      <c r="B474" s="41" t="s">
        <v>280</v>
      </c>
      <c r="C474" s="298" t="s">
        <v>606</v>
      </c>
      <c r="D474" s="299"/>
      <c r="E474" s="299"/>
      <c r="F474" s="300"/>
      <c r="G474" s="40"/>
      <c r="H474" s="114"/>
      <c r="I474" s="4" t="str">
        <f t="shared" ca="1" si="116"/>
        <v>LOCKED</v>
      </c>
      <c r="J474" s="1" t="str">
        <f t="shared" si="121"/>
        <v>REHABILITATION: PARKVIEW STREET FROM PORTAGE AVENUE TO ASSINIBOINE AVENUE</v>
      </c>
      <c r="K474" s="290" t="e">
        <f>MATCH(J474,'[3]Pay Items'!$K$1:$K$646,0)</f>
        <v>#N/A</v>
      </c>
      <c r="L474" s="2" t="str">
        <f t="shared" ca="1" si="117"/>
        <v>G</v>
      </c>
      <c r="M474" s="2" t="str">
        <f t="shared" ca="1" si="118"/>
        <v>C2</v>
      </c>
      <c r="N474" s="2" t="str">
        <f t="shared" ca="1" si="119"/>
        <v>C2</v>
      </c>
    </row>
    <row r="475" spans="1:14" s="44" customFormat="1" ht="30" customHeight="1" x14ac:dyDescent="0.2">
      <c r="A475" s="40"/>
      <c r="B475" s="45"/>
      <c r="C475" s="46" t="s">
        <v>133</v>
      </c>
      <c r="D475" s="47"/>
      <c r="E475" s="48" t="s">
        <v>118</v>
      </c>
      <c r="F475" s="48" t="s">
        <v>118</v>
      </c>
      <c r="G475" s="35" t="s">
        <v>118</v>
      </c>
      <c r="H475" s="49"/>
      <c r="I475" s="4" t="str">
        <f t="shared" ca="1" si="116"/>
        <v>LOCKED</v>
      </c>
      <c r="J475" s="1" t="str">
        <f t="shared" si="121"/>
        <v>EARTH AND BASE WORKS</v>
      </c>
      <c r="K475" s="290">
        <f>MATCH(J475,'[3]Pay Items'!$K$1:$K$646,0)</f>
        <v>3</v>
      </c>
      <c r="L475" s="2" t="str">
        <f t="shared" ca="1" si="117"/>
        <v>G</v>
      </c>
      <c r="M475" s="2" t="str">
        <f t="shared" ca="1" si="118"/>
        <v>C2</v>
      </c>
      <c r="N475" s="2" t="str">
        <f t="shared" ca="1" si="119"/>
        <v>C2</v>
      </c>
    </row>
    <row r="476" spans="1:14" s="44" customFormat="1" ht="30" customHeight="1" x14ac:dyDescent="0.2">
      <c r="A476" s="50" t="s">
        <v>231</v>
      </c>
      <c r="B476" s="51" t="s">
        <v>76</v>
      </c>
      <c r="C476" s="52" t="s">
        <v>55</v>
      </c>
      <c r="D476" s="53" t="s">
        <v>429</v>
      </c>
      <c r="E476" s="54" t="s">
        <v>124</v>
      </c>
      <c r="F476" s="55">
        <v>110</v>
      </c>
      <c r="G476" s="56"/>
      <c r="H476" s="57">
        <f t="shared" ref="H476" si="123">ROUND(G476*F476,2)</f>
        <v>0</v>
      </c>
      <c r="I476" s="4" t="str">
        <f t="shared" ca="1" si="116"/>
        <v/>
      </c>
      <c r="J476" s="1" t="str">
        <f t="shared" si="121"/>
        <v>A003ExcavationCW 3110-R21m³</v>
      </c>
      <c r="K476" s="290">
        <f>MATCH(J476,'[3]Pay Items'!$K$1:$K$646,0)</f>
        <v>6</v>
      </c>
      <c r="L476" s="2" t="str">
        <f t="shared" ca="1" si="117"/>
        <v>F0</v>
      </c>
      <c r="M476" s="2" t="str">
        <f t="shared" ca="1" si="118"/>
        <v>C2</v>
      </c>
      <c r="N476" s="2" t="str">
        <f t="shared" ca="1" si="119"/>
        <v>C2</v>
      </c>
    </row>
    <row r="477" spans="1:14" s="44" customFormat="1" ht="30" customHeight="1" x14ac:dyDescent="0.2">
      <c r="A477" s="66" t="s">
        <v>160</v>
      </c>
      <c r="B477" s="51" t="s">
        <v>77</v>
      </c>
      <c r="C477" s="52" t="s">
        <v>183</v>
      </c>
      <c r="D477" s="53" t="s">
        <v>429</v>
      </c>
      <c r="E477" s="54"/>
      <c r="F477" s="47"/>
      <c r="G477" s="49"/>
      <c r="H477" s="49"/>
      <c r="I477" s="4" t="str">
        <f t="shared" ca="1" si="116"/>
        <v>LOCKED</v>
      </c>
      <c r="J477" s="1" t="str">
        <f t="shared" si="121"/>
        <v>A010Supplying and Placing Base Course MaterialCW 3110-R21</v>
      </c>
      <c r="K477" s="290">
        <f>MATCH(J477,'[3]Pay Items'!$K$1:$K$646,0)</f>
        <v>27</v>
      </c>
      <c r="L477" s="2" t="str">
        <f t="shared" ca="1" si="117"/>
        <v>F0</v>
      </c>
      <c r="M477" s="2" t="str">
        <f t="shared" ca="1" si="118"/>
        <v>C2</v>
      </c>
      <c r="N477" s="2" t="str">
        <f t="shared" ca="1" si="119"/>
        <v>C2</v>
      </c>
    </row>
    <row r="478" spans="1:14" s="44" customFormat="1" ht="30" customHeight="1" x14ac:dyDescent="0.2">
      <c r="A478" s="66" t="s">
        <v>406</v>
      </c>
      <c r="B478" s="70" t="s">
        <v>191</v>
      </c>
      <c r="C478" s="52" t="s">
        <v>446</v>
      </c>
      <c r="D478" s="71" t="s">
        <v>118</v>
      </c>
      <c r="E478" s="54" t="s">
        <v>124</v>
      </c>
      <c r="F478" s="55">
        <v>110</v>
      </c>
      <c r="G478" s="56"/>
      <c r="H478" s="57">
        <f t="shared" ref="H478:H479" si="124">ROUND(G478*F478,2)</f>
        <v>0</v>
      </c>
      <c r="I478" s="4" t="str">
        <f t="shared" ca="1" si="116"/>
        <v/>
      </c>
      <c r="J478" s="1" t="str">
        <f t="shared" si="121"/>
        <v>A010C3Base Course Material - Granular Cm³</v>
      </c>
      <c r="K478" s="290" t="e">
        <f>MATCH(J478,'[3]Pay Items'!$K$1:$K$646,0)</f>
        <v>#N/A</v>
      </c>
      <c r="L478" s="2" t="str">
        <f t="shared" ca="1" si="117"/>
        <v>F0</v>
      </c>
      <c r="M478" s="2" t="str">
        <f t="shared" ca="1" si="118"/>
        <v>C2</v>
      </c>
      <c r="N478" s="2" t="str">
        <f t="shared" ca="1" si="119"/>
        <v>C2</v>
      </c>
    </row>
    <row r="479" spans="1:14" s="44" customFormat="1" ht="30" customHeight="1" x14ac:dyDescent="0.2">
      <c r="A479" s="50" t="s">
        <v>161</v>
      </c>
      <c r="B479" s="51" t="s">
        <v>78</v>
      </c>
      <c r="C479" s="52" t="s">
        <v>59</v>
      </c>
      <c r="D479" s="53" t="s">
        <v>429</v>
      </c>
      <c r="E479" s="54" t="s">
        <v>123</v>
      </c>
      <c r="F479" s="55">
        <v>2800</v>
      </c>
      <c r="G479" s="56"/>
      <c r="H479" s="57">
        <f t="shared" si="124"/>
        <v>0</v>
      </c>
      <c r="I479" s="4" t="str">
        <f t="shared" ca="1" si="116"/>
        <v/>
      </c>
      <c r="J479" s="1" t="str">
        <f t="shared" si="121"/>
        <v>A012Grading of BoulevardsCW 3110-R21m²</v>
      </c>
      <c r="K479" s="290">
        <f>MATCH(J479,'[3]Pay Items'!$K$1:$K$646,0)</f>
        <v>37</v>
      </c>
      <c r="L479" s="2" t="str">
        <f t="shared" ca="1" si="117"/>
        <v>F0</v>
      </c>
      <c r="M479" s="2" t="str">
        <f t="shared" ca="1" si="118"/>
        <v>C2</v>
      </c>
      <c r="N479" s="2" t="str">
        <f t="shared" ca="1" si="119"/>
        <v>C2</v>
      </c>
    </row>
    <row r="480" spans="1:14" s="44" customFormat="1" ht="30" customHeight="1" x14ac:dyDescent="0.2">
      <c r="A480" s="35"/>
      <c r="B480" s="45"/>
      <c r="C480" s="73" t="s">
        <v>448</v>
      </c>
      <c r="D480" s="47"/>
      <c r="E480" s="74"/>
      <c r="F480" s="47"/>
      <c r="G480" s="49"/>
      <c r="H480" s="49"/>
      <c r="I480" s="4" t="str">
        <f t="shared" ca="1" si="116"/>
        <v>LOCKED</v>
      </c>
      <c r="J480" s="1" t="str">
        <f t="shared" si="121"/>
        <v>ROADWORKS - REMOVALS/RENEWALS</v>
      </c>
      <c r="K480" s="290" t="e">
        <f>MATCH(J480,'[3]Pay Items'!$K$1:$K$646,0)</f>
        <v>#N/A</v>
      </c>
      <c r="L480" s="2" t="str">
        <f t="shared" ca="1" si="117"/>
        <v>F0</v>
      </c>
      <c r="M480" s="2" t="str">
        <f t="shared" ca="1" si="118"/>
        <v>C2</v>
      </c>
      <c r="N480" s="2" t="str">
        <f t="shared" ca="1" si="119"/>
        <v>C2</v>
      </c>
    </row>
    <row r="481" spans="1:14" s="44" customFormat="1" ht="30" customHeight="1" x14ac:dyDescent="0.2">
      <c r="A481" s="75" t="s">
        <v>203</v>
      </c>
      <c r="B481" s="51" t="s">
        <v>79</v>
      </c>
      <c r="C481" s="52" t="s">
        <v>180</v>
      </c>
      <c r="D481" s="53" t="s">
        <v>429</v>
      </c>
      <c r="E481" s="54"/>
      <c r="F481" s="47"/>
      <c r="G481" s="49"/>
      <c r="H481" s="49"/>
      <c r="I481" s="4" t="str">
        <f t="shared" ca="1" si="116"/>
        <v>LOCKED</v>
      </c>
      <c r="J481" s="1" t="str">
        <f t="shared" si="121"/>
        <v>B001Pavement RemovalCW 3110-R21</v>
      </c>
      <c r="K481" s="290">
        <f>MATCH(J481,'[3]Pay Items'!$K$1:$K$646,0)</f>
        <v>69</v>
      </c>
      <c r="L481" s="2" t="str">
        <f t="shared" ca="1" si="117"/>
        <v>F0</v>
      </c>
      <c r="M481" s="2" t="str">
        <f t="shared" ca="1" si="118"/>
        <v>C2</v>
      </c>
      <c r="N481" s="2" t="str">
        <f t="shared" ca="1" si="119"/>
        <v>C2</v>
      </c>
    </row>
    <row r="482" spans="1:14" s="44" customFormat="1" ht="30" customHeight="1" x14ac:dyDescent="0.2">
      <c r="A482" s="75" t="s">
        <v>232</v>
      </c>
      <c r="B482" s="70" t="s">
        <v>191</v>
      </c>
      <c r="C482" s="52" t="s">
        <v>181</v>
      </c>
      <c r="D482" s="71" t="s">
        <v>118</v>
      </c>
      <c r="E482" s="54" t="s">
        <v>123</v>
      </c>
      <c r="F482" s="55">
        <v>475</v>
      </c>
      <c r="G482" s="56"/>
      <c r="H482" s="57">
        <f>ROUND(G482*F482,2)</f>
        <v>0</v>
      </c>
      <c r="I482" s="4" t="str">
        <f t="shared" ca="1" si="116"/>
        <v/>
      </c>
      <c r="J482" s="1" t="str">
        <f t="shared" si="121"/>
        <v>B002Concrete Pavementm²</v>
      </c>
      <c r="K482" s="290">
        <f>MATCH(J482,'[3]Pay Items'!$K$1:$K$646,0)</f>
        <v>70</v>
      </c>
      <c r="L482" s="2" t="str">
        <f t="shared" ca="1" si="117"/>
        <v>F0</v>
      </c>
      <c r="M482" s="2" t="str">
        <f t="shared" ca="1" si="118"/>
        <v>C2</v>
      </c>
      <c r="N482" s="2" t="str">
        <f t="shared" ca="1" si="119"/>
        <v>C2</v>
      </c>
    </row>
    <row r="483" spans="1:14" s="44" customFormat="1" ht="30" customHeight="1" x14ac:dyDescent="0.2">
      <c r="A483" s="75" t="s">
        <v>163</v>
      </c>
      <c r="B483" s="70" t="s">
        <v>192</v>
      </c>
      <c r="C483" s="52" t="s">
        <v>182</v>
      </c>
      <c r="D483" s="71" t="s">
        <v>118</v>
      </c>
      <c r="E483" s="54" t="s">
        <v>123</v>
      </c>
      <c r="F483" s="55">
        <v>15</v>
      </c>
      <c r="G483" s="56"/>
      <c r="H483" s="57">
        <f>ROUND(G483*F483,2)</f>
        <v>0</v>
      </c>
      <c r="I483" s="4" t="str">
        <f t="shared" ca="1" si="116"/>
        <v/>
      </c>
      <c r="J483" s="1" t="str">
        <f t="shared" si="121"/>
        <v>B003Asphalt Pavementm²</v>
      </c>
      <c r="K483" s="290">
        <f>MATCH(J483,'[3]Pay Items'!$K$1:$K$646,0)</f>
        <v>71</v>
      </c>
      <c r="L483" s="2" t="str">
        <f t="shared" ca="1" si="117"/>
        <v>F0</v>
      </c>
      <c r="M483" s="2" t="str">
        <f t="shared" ca="1" si="118"/>
        <v>C2</v>
      </c>
      <c r="N483" s="2" t="str">
        <f t="shared" ca="1" si="119"/>
        <v>C2</v>
      </c>
    </row>
    <row r="484" spans="1:14" s="44" customFormat="1" ht="30" customHeight="1" x14ac:dyDescent="0.2">
      <c r="A484" s="75" t="s">
        <v>164</v>
      </c>
      <c r="B484" s="51" t="s">
        <v>80</v>
      </c>
      <c r="C484" s="52" t="s">
        <v>239</v>
      </c>
      <c r="D484" s="71" t="s">
        <v>450</v>
      </c>
      <c r="E484" s="54"/>
      <c r="F484" s="47"/>
      <c r="G484" s="49"/>
      <c r="H484" s="49"/>
      <c r="I484" s="4" t="str">
        <f t="shared" ca="1" si="116"/>
        <v>LOCKED</v>
      </c>
      <c r="J484" s="1" t="str">
        <f t="shared" si="121"/>
        <v>B004Slab ReplacementCW 3230-R8, E17</v>
      </c>
      <c r="K484" s="290" t="e">
        <f>MATCH(J484,'[3]Pay Items'!$K$1:$K$646,0)</f>
        <v>#N/A</v>
      </c>
      <c r="L484" s="2" t="str">
        <f t="shared" ca="1" si="117"/>
        <v>F0</v>
      </c>
      <c r="M484" s="2" t="str">
        <f t="shared" ca="1" si="118"/>
        <v>C2</v>
      </c>
      <c r="N484" s="2" t="str">
        <f t="shared" ca="1" si="119"/>
        <v>C2</v>
      </c>
    </row>
    <row r="485" spans="1:14" s="44" customFormat="1" ht="45" customHeight="1" x14ac:dyDescent="0.2">
      <c r="A485" s="75" t="s">
        <v>165</v>
      </c>
      <c r="B485" s="70" t="s">
        <v>191</v>
      </c>
      <c r="C485" s="52" t="s">
        <v>607</v>
      </c>
      <c r="D485" s="71" t="s">
        <v>118</v>
      </c>
      <c r="E485" s="54" t="s">
        <v>123</v>
      </c>
      <c r="F485" s="55">
        <v>40</v>
      </c>
      <c r="G485" s="56"/>
      <c r="H485" s="57">
        <f>ROUND(G485*F485,2)</f>
        <v>0</v>
      </c>
      <c r="I485" s="4" t="str">
        <f t="shared" ca="1" si="116"/>
        <v/>
      </c>
      <c r="J485" s="1" t="str">
        <f t="shared" si="121"/>
        <v>B014150 mm Type 2 Concrete Pavement (Reinforced)m²</v>
      </c>
      <c r="K485" s="290" t="e">
        <f>MATCH(J485,'[3]Pay Items'!$K$1:$K$646,0)</f>
        <v>#N/A</v>
      </c>
      <c r="L485" s="2" t="str">
        <f t="shared" ca="1" si="117"/>
        <v>F0</v>
      </c>
      <c r="M485" s="2" t="str">
        <f t="shared" ca="1" si="118"/>
        <v>C2</v>
      </c>
      <c r="N485" s="2" t="str">
        <f t="shared" ca="1" si="119"/>
        <v>C2</v>
      </c>
    </row>
    <row r="486" spans="1:14" s="44" customFormat="1" ht="30" customHeight="1" x14ac:dyDescent="0.2">
      <c r="A486" s="75" t="s">
        <v>166</v>
      </c>
      <c r="B486" s="51" t="s">
        <v>81</v>
      </c>
      <c r="C486" s="52" t="s">
        <v>240</v>
      </c>
      <c r="D486" s="71" t="s">
        <v>450</v>
      </c>
      <c r="E486" s="54"/>
      <c r="F486" s="47"/>
      <c r="G486" s="49"/>
      <c r="H486" s="49"/>
      <c r="I486" s="4" t="str">
        <f t="shared" ca="1" si="116"/>
        <v>LOCKED</v>
      </c>
      <c r="J486" s="1" t="str">
        <f t="shared" si="121"/>
        <v>B017Partial Slab PatchesCW 3230-R8, E17</v>
      </c>
      <c r="K486" s="290" t="e">
        <f>MATCH(J486,'[3]Pay Items'!$K$1:$K$646,0)</f>
        <v>#N/A</v>
      </c>
      <c r="L486" s="2" t="str">
        <f t="shared" ca="1" si="117"/>
        <v>F0</v>
      </c>
      <c r="M486" s="2" t="str">
        <f t="shared" ca="1" si="118"/>
        <v>C2</v>
      </c>
      <c r="N486" s="2" t="str">
        <f t="shared" ca="1" si="119"/>
        <v>C2</v>
      </c>
    </row>
    <row r="487" spans="1:14" s="44" customFormat="1" ht="30" customHeight="1" x14ac:dyDescent="0.2">
      <c r="A487" s="86" t="s">
        <v>167</v>
      </c>
      <c r="B487" s="68" t="s">
        <v>191</v>
      </c>
      <c r="C487" s="60" t="s">
        <v>608</v>
      </c>
      <c r="D487" s="69" t="s">
        <v>118</v>
      </c>
      <c r="E487" s="62" t="s">
        <v>123</v>
      </c>
      <c r="F487" s="63">
        <v>25</v>
      </c>
      <c r="G487" s="64"/>
      <c r="H487" s="65">
        <f t="shared" ref="H487:H489" si="125">ROUND(G487*F487,2)</f>
        <v>0</v>
      </c>
      <c r="I487" s="4" t="str">
        <f t="shared" ca="1" si="116"/>
        <v/>
      </c>
      <c r="J487" s="1" t="str">
        <f t="shared" si="121"/>
        <v>B030150 mm Type 2 Concrete Pavement (Type A)m²</v>
      </c>
      <c r="K487" s="290" t="e">
        <f>MATCH(J487,'[3]Pay Items'!$K$1:$K$646,0)</f>
        <v>#N/A</v>
      </c>
      <c r="L487" s="2" t="str">
        <f t="shared" ca="1" si="117"/>
        <v>F0</v>
      </c>
      <c r="M487" s="2" t="str">
        <f t="shared" ca="1" si="118"/>
        <v>C2</v>
      </c>
      <c r="N487" s="2" t="str">
        <f t="shared" ca="1" si="119"/>
        <v>C2</v>
      </c>
    </row>
    <row r="488" spans="1:14" s="44" customFormat="1" ht="30" customHeight="1" x14ac:dyDescent="0.2">
      <c r="A488" s="75" t="s">
        <v>169</v>
      </c>
      <c r="B488" s="70" t="s">
        <v>192</v>
      </c>
      <c r="C488" s="52" t="s">
        <v>609</v>
      </c>
      <c r="D488" s="71" t="s">
        <v>118</v>
      </c>
      <c r="E488" s="54" t="s">
        <v>123</v>
      </c>
      <c r="F488" s="55">
        <v>25</v>
      </c>
      <c r="G488" s="56"/>
      <c r="H488" s="57">
        <f t="shared" si="125"/>
        <v>0</v>
      </c>
      <c r="I488" s="4" t="str">
        <f t="shared" ca="1" si="116"/>
        <v/>
      </c>
      <c r="J488" s="1" t="str">
        <f t="shared" si="121"/>
        <v>B032150 mm Type 2 Concrete Pavement (Type C)m²</v>
      </c>
      <c r="K488" s="290" t="e">
        <f>MATCH(J488,'[3]Pay Items'!$K$1:$K$646,0)</f>
        <v>#N/A</v>
      </c>
      <c r="L488" s="2" t="str">
        <f t="shared" ca="1" si="117"/>
        <v>F0</v>
      </c>
      <c r="M488" s="2" t="str">
        <f t="shared" ca="1" si="118"/>
        <v>C2</v>
      </c>
      <c r="N488" s="2" t="str">
        <f t="shared" ca="1" si="119"/>
        <v>C2</v>
      </c>
    </row>
    <row r="489" spans="1:14" s="44" customFormat="1" ht="30" customHeight="1" x14ac:dyDescent="0.2">
      <c r="A489" s="75" t="s">
        <v>170</v>
      </c>
      <c r="B489" s="70" t="s">
        <v>193</v>
      </c>
      <c r="C489" s="52" t="s">
        <v>610</v>
      </c>
      <c r="D489" s="71" t="s">
        <v>118</v>
      </c>
      <c r="E489" s="54" t="s">
        <v>123</v>
      </c>
      <c r="F489" s="55">
        <v>50</v>
      </c>
      <c r="G489" s="56"/>
      <c r="H489" s="57">
        <f t="shared" si="125"/>
        <v>0</v>
      </c>
      <c r="I489" s="4" t="str">
        <f t="shared" ca="1" si="116"/>
        <v/>
      </c>
      <c r="J489" s="1" t="str">
        <f t="shared" si="121"/>
        <v>B033150 mm Type 2 Concrete Pavement (Type D)m²</v>
      </c>
      <c r="K489" s="290" t="e">
        <f>MATCH(J489,'[3]Pay Items'!$K$1:$K$646,0)</f>
        <v>#N/A</v>
      </c>
      <c r="L489" s="2" t="str">
        <f t="shared" ca="1" si="117"/>
        <v>F0</v>
      </c>
      <c r="M489" s="2" t="str">
        <f t="shared" ca="1" si="118"/>
        <v>C2</v>
      </c>
      <c r="N489" s="2" t="str">
        <f t="shared" ca="1" si="119"/>
        <v>C2</v>
      </c>
    </row>
    <row r="490" spans="1:14" s="44" customFormat="1" ht="30" customHeight="1" x14ac:dyDescent="0.2">
      <c r="A490" s="75" t="s">
        <v>321</v>
      </c>
      <c r="B490" s="51" t="s">
        <v>11</v>
      </c>
      <c r="C490" s="52" t="s">
        <v>263</v>
      </c>
      <c r="D490" s="71" t="s">
        <v>450</v>
      </c>
      <c r="E490" s="54"/>
      <c r="F490" s="47"/>
      <c r="G490" s="49"/>
      <c r="H490" s="49"/>
      <c r="I490" s="4" t="str">
        <f t="shared" ca="1" si="116"/>
        <v>LOCKED</v>
      </c>
      <c r="J490" s="1" t="str">
        <f t="shared" si="121"/>
        <v>B064-72Slab Replacement - Early Opening (72 hour)CW 3230-R8, E17</v>
      </c>
      <c r="K490" s="290" t="e">
        <f>MATCH(J490,'[3]Pay Items'!$K$1:$K$646,0)</f>
        <v>#N/A</v>
      </c>
      <c r="L490" s="2" t="str">
        <f t="shared" ca="1" si="117"/>
        <v>F0</v>
      </c>
      <c r="M490" s="2" t="str">
        <f t="shared" ca="1" si="118"/>
        <v>C2</v>
      </c>
      <c r="N490" s="2" t="str">
        <f t="shared" ca="1" si="119"/>
        <v>C2</v>
      </c>
    </row>
    <row r="491" spans="1:14" s="44" customFormat="1" ht="45" customHeight="1" x14ac:dyDescent="0.2">
      <c r="A491" s="75" t="s">
        <v>322</v>
      </c>
      <c r="B491" s="70" t="s">
        <v>191</v>
      </c>
      <c r="C491" s="52" t="s">
        <v>456</v>
      </c>
      <c r="D491" s="71" t="s">
        <v>118</v>
      </c>
      <c r="E491" s="54" t="s">
        <v>123</v>
      </c>
      <c r="F491" s="55">
        <v>40</v>
      </c>
      <c r="G491" s="56"/>
      <c r="H491" s="57">
        <f>ROUND(G491*F491,2)</f>
        <v>0</v>
      </c>
      <c r="I491" s="4" t="str">
        <f t="shared" ca="1" si="116"/>
        <v/>
      </c>
      <c r="J491" s="1" t="str">
        <f t="shared" si="121"/>
        <v>B074-72150 mm Type 4 Concrete Pavement (Reinforced)m²</v>
      </c>
      <c r="K491" s="290" t="e">
        <f>MATCH(J491,'[3]Pay Items'!$K$1:$K$646,0)</f>
        <v>#N/A</v>
      </c>
      <c r="L491" s="2" t="str">
        <f t="shared" ca="1" si="117"/>
        <v>F0</v>
      </c>
      <c r="M491" s="2" t="str">
        <f t="shared" ca="1" si="118"/>
        <v>C2</v>
      </c>
      <c r="N491" s="2" t="str">
        <f t="shared" ca="1" si="119"/>
        <v>C2</v>
      </c>
    </row>
    <row r="492" spans="1:14" s="44" customFormat="1" ht="45" customHeight="1" x14ac:dyDescent="0.2">
      <c r="A492" s="75" t="s">
        <v>323</v>
      </c>
      <c r="B492" s="76" t="s">
        <v>12</v>
      </c>
      <c r="C492" s="52" t="s">
        <v>241</v>
      </c>
      <c r="D492" s="71" t="s">
        <v>450</v>
      </c>
      <c r="E492" s="54"/>
      <c r="F492" s="47"/>
      <c r="G492" s="49"/>
      <c r="H492" s="49"/>
      <c r="I492" s="4" t="str">
        <f t="shared" ca="1" si="116"/>
        <v>LOCKED</v>
      </c>
      <c r="J492" s="1" t="str">
        <f t="shared" si="121"/>
        <v>B077-72Partial Slab Patches - Early Opening (72 hour)CW 3230-R8, E17</v>
      </c>
      <c r="K492" s="290" t="e">
        <f>MATCH(J492,'[3]Pay Items'!$K$1:$K$646,0)</f>
        <v>#N/A</v>
      </c>
      <c r="L492" s="2" t="str">
        <f t="shared" ca="1" si="117"/>
        <v>F0</v>
      </c>
      <c r="M492" s="2" t="str">
        <f t="shared" ca="1" si="118"/>
        <v>C2</v>
      </c>
      <c r="N492" s="2" t="str">
        <f t="shared" ca="1" si="119"/>
        <v>C2</v>
      </c>
    </row>
    <row r="493" spans="1:14" s="44" customFormat="1" ht="30" customHeight="1" x14ac:dyDescent="0.2">
      <c r="A493" s="86" t="s">
        <v>325</v>
      </c>
      <c r="B493" s="68" t="s">
        <v>191</v>
      </c>
      <c r="C493" s="60" t="s">
        <v>611</v>
      </c>
      <c r="D493" s="69" t="s">
        <v>118</v>
      </c>
      <c r="E493" s="62" t="s">
        <v>123</v>
      </c>
      <c r="F493" s="63">
        <v>50</v>
      </c>
      <c r="G493" s="64"/>
      <c r="H493" s="65">
        <f t="shared" ref="H493" si="126">ROUND(G493*F493,2)</f>
        <v>0</v>
      </c>
      <c r="I493" s="4" t="str">
        <f t="shared" ca="1" si="116"/>
        <v/>
      </c>
      <c r="J493" s="1" t="str">
        <f t="shared" si="121"/>
        <v>B093-72150 mm Type 4 Concrete Pavement (Type D)m²</v>
      </c>
      <c r="K493" s="290" t="e">
        <f>MATCH(J493,'[3]Pay Items'!$K$1:$K$646,0)</f>
        <v>#N/A</v>
      </c>
      <c r="L493" s="2" t="str">
        <f t="shared" ca="1" si="117"/>
        <v>F0</v>
      </c>
      <c r="M493" s="2" t="str">
        <f t="shared" ca="1" si="118"/>
        <v>C2</v>
      </c>
      <c r="N493" s="2" t="str">
        <f t="shared" ca="1" si="119"/>
        <v>C2</v>
      </c>
    </row>
    <row r="494" spans="1:14" s="44" customFormat="1" ht="30" customHeight="1" x14ac:dyDescent="0.2">
      <c r="A494" s="75" t="s">
        <v>171</v>
      </c>
      <c r="B494" s="51" t="s">
        <v>13</v>
      </c>
      <c r="C494" s="52" t="s">
        <v>106</v>
      </c>
      <c r="D494" s="71" t="s">
        <v>357</v>
      </c>
      <c r="E494" s="54"/>
      <c r="F494" s="47"/>
      <c r="G494" s="49"/>
      <c r="H494" s="49"/>
      <c r="I494" s="4" t="str">
        <f t="shared" ca="1" si="116"/>
        <v>LOCKED</v>
      </c>
      <c r="J494" s="1" t="str">
        <f t="shared" si="121"/>
        <v>B094Drilled DowelsCW 3230-R8</v>
      </c>
      <c r="K494" s="290">
        <f>MATCH(J494,'[3]Pay Items'!$K$1:$K$646,0)</f>
        <v>164</v>
      </c>
      <c r="L494" s="2" t="str">
        <f t="shared" ca="1" si="117"/>
        <v>F0</v>
      </c>
      <c r="M494" s="2" t="str">
        <f t="shared" ca="1" si="118"/>
        <v>C2</v>
      </c>
      <c r="N494" s="2" t="str">
        <f t="shared" ca="1" si="119"/>
        <v>C2</v>
      </c>
    </row>
    <row r="495" spans="1:14" s="44" customFormat="1" ht="30" customHeight="1" x14ac:dyDescent="0.2">
      <c r="A495" s="75" t="s">
        <v>172</v>
      </c>
      <c r="B495" s="70" t="s">
        <v>191</v>
      </c>
      <c r="C495" s="52" t="s">
        <v>131</v>
      </c>
      <c r="D495" s="71" t="s">
        <v>118</v>
      </c>
      <c r="E495" s="54" t="s">
        <v>126</v>
      </c>
      <c r="F495" s="55">
        <v>200</v>
      </c>
      <c r="G495" s="56"/>
      <c r="H495" s="57">
        <f>ROUND(G495*F495,2)</f>
        <v>0</v>
      </c>
      <c r="I495" s="4" t="str">
        <f t="shared" ca="1" si="116"/>
        <v/>
      </c>
      <c r="J495" s="1" t="str">
        <f t="shared" si="121"/>
        <v>B09519.1 mm Diametereach</v>
      </c>
      <c r="K495" s="290">
        <f>MATCH(J495,'[3]Pay Items'!$K$1:$K$646,0)</f>
        <v>165</v>
      </c>
      <c r="L495" s="2" t="str">
        <f t="shared" ca="1" si="117"/>
        <v>F0</v>
      </c>
      <c r="M495" s="2" t="str">
        <f t="shared" ca="1" si="118"/>
        <v>C2</v>
      </c>
      <c r="N495" s="2" t="str">
        <f t="shared" ca="1" si="119"/>
        <v>C2</v>
      </c>
    </row>
    <row r="496" spans="1:14" s="44" customFormat="1" ht="30" customHeight="1" x14ac:dyDescent="0.2">
      <c r="A496" s="75" t="s">
        <v>173</v>
      </c>
      <c r="B496" s="51" t="s">
        <v>14</v>
      </c>
      <c r="C496" s="52" t="s">
        <v>107</v>
      </c>
      <c r="D496" s="71" t="s">
        <v>357</v>
      </c>
      <c r="E496" s="54"/>
      <c r="F496" s="47"/>
      <c r="G496" s="49"/>
      <c r="H496" s="49"/>
      <c r="I496" s="4" t="str">
        <f t="shared" ca="1" si="116"/>
        <v>LOCKED</v>
      </c>
      <c r="J496" s="1" t="str">
        <f t="shared" si="121"/>
        <v>B097Drilled Tie BarsCW 3230-R8</v>
      </c>
      <c r="K496" s="290">
        <f>MATCH(J496,'[3]Pay Items'!$K$1:$K$646,0)</f>
        <v>167</v>
      </c>
      <c r="L496" s="2" t="str">
        <f t="shared" ca="1" si="117"/>
        <v>F0</v>
      </c>
      <c r="M496" s="2" t="str">
        <f t="shared" ca="1" si="118"/>
        <v>C2</v>
      </c>
      <c r="N496" s="2" t="str">
        <f t="shared" ca="1" si="119"/>
        <v>C2</v>
      </c>
    </row>
    <row r="497" spans="1:14" s="44" customFormat="1" ht="30" customHeight="1" x14ac:dyDescent="0.2">
      <c r="A497" s="75" t="s">
        <v>174</v>
      </c>
      <c r="B497" s="70" t="s">
        <v>191</v>
      </c>
      <c r="C497" s="52" t="s">
        <v>130</v>
      </c>
      <c r="D497" s="71" t="s">
        <v>118</v>
      </c>
      <c r="E497" s="54" t="s">
        <v>126</v>
      </c>
      <c r="F497" s="55">
        <v>280</v>
      </c>
      <c r="G497" s="56"/>
      <c r="H497" s="57">
        <f>ROUND(G497*F497,2)</f>
        <v>0</v>
      </c>
      <c r="I497" s="4" t="str">
        <f t="shared" ca="1" si="116"/>
        <v/>
      </c>
      <c r="J497" s="1" t="str">
        <f t="shared" si="121"/>
        <v>B09820 M Deformed Tie Bareach</v>
      </c>
      <c r="K497" s="290">
        <f>MATCH(J497,'[3]Pay Items'!$K$1:$K$646,0)</f>
        <v>169</v>
      </c>
      <c r="L497" s="2" t="str">
        <f t="shared" ca="1" si="117"/>
        <v>F0</v>
      </c>
      <c r="M497" s="2" t="str">
        <f t="shared" ca="1" si="118"/>
        <v>C2</v>
      </c>
      <c r="N497" s="2" t="str">
        <f t="shared" ca="1" si="119"/>
        <v>C2</v>
      </c>
    </row>
    <row r="498" spans="1:14" s="44" customFormat="1" ht="30" customHeight="1" x14ac:dyDescent="0.2">
      <c r="A498" s="86" t="s">
        <v>326</v>
      </c>
      <c r="B498" s="51" t="s">
        <v>15</v>
      </c>
      <c r="C498" s="52" t="s">
        <v>184</v>
      </c>
      <c r="D498" s="71" t="s">
        <v>3</v>
      </c>
      <c r="E498" s="54"/>
      <c r="F498" s="55"/>
      <c r="G498" s="49"/>
      <c r="H498" s="57"/>
      <c r="I498" s="4" t="str">
        <f t="shared" ca="1" si="116"/>
        <v>LOCKED</v>
      </c>
      <c r="J498" s="1" t="str">
        <f t="shared" si="121"/>
        <v>B100rMiscellaneous Concrete Slab RemovalCW 3235-R9</v>
      </c>
      <c r="K498" s="290">
        <f>MATCH(J498,'[3]Pay Items'!$K$1:$K$646,0)</f>
        <v>171</v>
      </c>
      <c r="L498" s="2" t="str">
        <f t="shared" ca="1" si="117"/>
        <v>F0</v>
      </c>
      <c r="M498" s="2" t="str">
        <f t="shared" ca="1" si="118"/>
        <v>C2</v>
      </c>
      <c r="N498" s="2" t="str">
        <f t="shared" ca="1" si="119"/>
        <v>C2</v>
      </c>
    </row>
    <row r="499" spans="1:14" s="44" customFormat="1" ht="30" customHeight="1" x14ac:dyDescent="0.2">
      <c r="A499" s="86" t="s">
        <v>327</v>
      </c>
      <c r="B499" s="70" t="s">
        <v>191</v>
      </c>
      <c r="C499" s="52" t="s">
        <v>4</v>
      </c>
      <c r="D499" s="71" t="s">
        <v>118</v>
      </c>
      <c r="E499" s="54" t="s">
        <v>123</v>
      </c>
      <c r="F499" s="55">
        <v>145</v>
      </c>
      <c r="G499" s="56"/>
      <c r="H499" s="57">
        <f t="shared" ref="H499" si="127">ROUND(G499*F499,2)</f>
        <v>0</v>
      </c>
      <c r="I499" s="4" t="str">
        <f t="shared" ca="1" si="116"/>
        <v/>
      </c>
      <c r="J499" s="1" t="str">
        <f t="shared" si="121"/>
        <v>B104r100 mm Sidewalkm²</v>
      </c>
      <c r="K499" s="290">
        <f>MATCH(J499,'[3]Pay Items'!$K$1:$K$646,0)</f>
        <v>175</v>
      </c>
      <c r="L499" s="2" t="str">
        <f t="shared" ca="1" si="117"/>
        <v>F0</v>
      </c>
      <c r="M499" s="2" t="str">
        <f t="shared" ca="1" si="118"/>
        <v>C2</v>
      </c>
      <c r="N499" s="2" t="str">
        <f t="shared" ca="1" si="119"/>
        <v>C2</v>
      </c>
    </row>
    <row r="500" spans="1:14" s="44" customFormat="1" ht="30" customHeight="1" x14ac:dyDescent="0.2">
      <c r="A500" s="86" t="s">
        <v>328</v>
      </c>
      <c r="B500" s="51" t="s">
        <v>16</v>
      </c>
      <c r="C500" s="52" t="s">
        <v>185</v>
      </c>
      <c r="D500" s="71" t="s">
        <v>496</v>
      </c>
      <c r="E500" s="54"/>
      <c r="F500" s="55"/>
      <c r="G500" s="49"/>
      <c r="H500" s="57"/>
      <c r="I500" s="4" t="str">
        <f t="shared" ca="1" si="116"/>
        <v>LOCKED</v>
      </c>
      <c r="J500" s="1" t="str">
        <f t="shared" si="121"/>
        <v>B107iMiscellaneous Concrete Slab InstallationCW 3235-R9, E17</v>
      </c>
      <c r="K500" s="290" t="e">
        <f>MATCH(J500,'[3]Pay Items'!$K$1:$K$646,0)</f>
        <v>#N/A</v>
      </c>
      <c r="L500" s="2" t="str">
        <f t="shared" ca="1" si="117"/>
        <v>F0</v>
      </c>
      <c r="M500" s="2" t="str">
        <f t="shared" ca="1" si="118"/>
        <v>C2</v>
      </c>
      <c r="N500" s="2" t="str">
        <f t="shared" ca="1" si="119"/>
        <v>C2</v>
      </c>
    </row>
    <row r="501" spans="1:14" s="146" customFormat="1" ht="30" customHeight="1" x14ac:dyDescent="0.2">
      <c r="A501" s="90" t="s">
        <v>355</v>
      </c>
      <c r="B501" s="78" t="s">
        <v>191</v>
      </c>
      <c r="C501" s="79" t="s">
        <v>459</v>
      </c>
      <c r="D501" s="80" t="s">
        <v>212</v>
      </c>
      <c r="E501" s="81" t="s">
        <v>123</v>
      </c>
      <c r="F501" s="82">
        <v>145</v>
      </c>
      <c r="G501" s="83"/>
      <c r="H501" s="84">
        <f t="shared" ref="H501" si="128">ROUND(G501*F501,2)</f>
        <v>0</v>
      </c>
      <c r="I501" s="4" t="str">
        <f t="shared" ca="1" si="116"/>
        <v/>
      </c>
      <c r="J501" s="1" t="str">
        <f t="shared" si="121"/>
        <v>B111iType 2 Concrete 100 mm SidewalkSD-228Am²</v>
      </c>
      <c r="K501" s="290" t="e">
        <f>MATCH(J501,'[3]Pay Items'!$K$1:$K$646,0)</f>
        <v>#N/A</v>
      </c>
      <c r="L501" s="2" t="str">
        <f t="shared" ca="1" si="117"/>
        <v>F0</v>
      </c>
      <c r="M501" s="2" t="str">
        <f t="shared" ca="1" si="118"/>
        <v>C2</v>
      </c>
      <c r="N501" s="2" t="str">
        <f t="shared" ca="1" si="119"/>
        <v>C2</v>
      </c>
    </row>
    <row r="502" spans="1:14" s="44" customFormat="1" ht="30" customHeight="1" x14ac:dyDescent="0.2">
      <c r="A502" s="75" t="s">
        <v>329</v>
      </c>
      <c r="B502" s="51" t="s">
        <v>17</v>
      </c>
      <c r="C502" s="52" t="s">
        <v>186</v>
      </c>
      <c r="D502" s="71" t="s">
        <v>496</v>
      </c>
      <c r="E502" s="54"/>
      <c r="F502" s="47"/>
      <c r="G502" s="49"/>
      <c r="H502" s="49"/>
      <c r="I502" s="4" t="str">
        <f t="shared" ca="1" si="116"/>
        <v>LOCKED</v>
      </c>
      <c r="J502" s="1" t="str">
        <f t="shared" si="121"/>
        <v>B114rlMiscellaneous Concrete Slab RenewalCW 3235-R9, E17</v>
      </c>
      <c r="K502" s="290" t="e">
        <f>MATCH(J502,'[3]Pay Items'!$K$1:$K$646,0)</f>
        <v>#N/A</v>
      </c>
      <c r="L502" s="2" t="str">
        <f t="shared" ca="1" si="117"/>
        <v>F0</v>
      </c>
      <c r="M502" s="2" t="str">
        <f t="shared" ca="1" si="118"/>
        <v>C2</v>
      </c>
      <c r="N502" s="2" t="str">
        <f t="shared" ca="1" si="119"/>
        <v>C2</v>
      </c>
    </row>
    <row r="503" spans="1:14" s="44" customFormat="1" ht="30" customHeight="1" x14ac:dyDescent="0.2">
      <c r="A503" s="75" t="s">
        <v>330</v>
      </c>
      <c r="B503" s="70" t="s">
        <v>191</v>
      </c>
      <c r="C503" s="52" t="s">
        <v>612</v>
      </c>
      <c r="D503" s="71" t="s">
        <v>212</v>
      </c>
      <c r="E503" s="54"/>
      <c r="F503" s="47"/>
      <c r="G503" s="49"/>
      <c r="H503" s="49"/>
      <c r="I503" s="4" t="str">
        <f t="shared" ca="1" si="116"/>
        <v>LOCKED</v>
      </c>
      <c r="J503" s="1" t="str">
        <f t="shared" si="121"/>
        <v>B118rl100 mm Type 2 Concrete SidewalkSD-228A</v>
      </c>
      <c r="K503" s="290" t="e">
        <f>MATCH(J503,'[3]Pay Items'!$K$1:$K$646,0)</f>
        <v>#N/A</v>
      </c>
      <c r="L503" s="2" t="str">
        <f t="shared" ca="1" si="117"/>
        <v>F0</v>
      </c>
      <c r="M503" s="2" t="str">
        <f t="shared" ca="1" si="118"/>
        <v>C2</v>
      </c>
      <c r="N503" s="2" t="str">
        <f t="shared" ca="1" si="119"/>
        <v>C2</v>
      </c>
    </row>
    <row r="504" spans="1:14" s="44" customFormat="1" ht="30" customHeight="1" x14ac:dyDescent="0.2">
      <c r="A504" s="75" t="s">
        <v>331</v>
      </c>
      <c r="B504" s="87" t="s">
        <v>298</v>
      </c>
      <c r="C504" s="52" t="s">
        <v>299</v>
      </c>
      <c r="D504" s="71"/>
      <c r="E504" s="54" t="s">
        <v>123</v>
      </c>
      <c r="F504" s="55">
        <v>65</v>
      </c>
      <c r="G504" s="56"/>
      <c r="H504" s="57">
        <f t="shared" ref="H504:H506" si="129">ROUND(G504*F504,2)</f>
        <v>0</v>
      </c>
      <c r="I504" s="4" t="str">
        <f t="shared" ca="1" si="116"/>
        <v/>
      </c>
      <c r="J504" s="1" t="str">
        <f t="shared" si="121"/>
        <v>B119rlLess than 5 sq.m.m²</v>
      </c>
      <c r="K504" s="290">
        <f>MATCH(J504,'[3]Pay Items'!$K$1:$K$646,0)</f>
        <v>197</v>
      </c>
      <c r="L504" s="2" t="str">
        <f t="shared" ca="1" si="117"/>
        <v>F0</v>
      </c>
      <c r="M504" s="2" t="str">
        <f t="shared" ca="1" si="118"/>
        <v>C2</v>
      </c>
      <c r="N504" s="2" t="str">
        <f t="shared" ca="1" si="119"/>
        <v>C2</v>
      </c>
    </row>
    <row r="505" spans="1:14" s="44" customFormat="1" ht="30" customHeight="1" x14ac:dyDescent="0.2">
      <c r="A505" s="75" t="s">
        <v>332</v>
      </c>
      <c r="B505" s="87" t="s">
        <v>300</v>
      </c>
      <c r="C505" s="52" t="s">
        <v>301</v>
      </c>
      <c r="D505" s="71"/>
      <c r="E505" s="54" t="s">
        <v>123</v>
      </c>
      <c r="F505" s="55">
        <v>115</v>
      </c>
      <c r="G505" s="56"/>
      <c r="H505" s="57">
        <f t="shared" si="129"/>
        <v>0</v>
      </c>
      <c r="I505" s="4" t="str">
        <f t="shared" ca="1" si="116"/>
        <v/>
      </c>
      <c r="J505" s="1" t="str">
        <f t="shared" si="121"/>
        <v>B120rl5 sq.m. to 20 sq.m.m²</v>
      </c>
      <c r="K505" s="290">
        <f>MATCH(J505,'[3]Pay Items'!$K$1:$K$646,0)</f>
        <v>198</v>
      </c>
      <c r="L505" s="2" t="str">
        <f t="shared" ca="1" si="117"/>
        <v>F0</v>
      </c>
      <c r="M505" s="2" t="str">
        <f t="shared" ca="1" si="118"/>
        <v>C2</v>
      </c>
      <c r="N505" s="2" t="str">
        <f t="shared" ca="1" si="119"/>
        <v>C2</v>
      </c>
    </row>
    <row r="506" spans="1:14" s="44" customFormat="1" ht="30" customHeight="1" x14ac:dyDescent="0.2">
      <c r="A506" s="75" t="s">
        <v>333</v>
      </c>
      <c r="B506" s="87" t="s">
        <v>302</v>
      </c>
      <c r="C506" s="52" t="s">
        <v>303</v>
      </c>
      <c r="D506" s="71" t="s">
        <v>118</v>
      </c>
      <c r="E506" s="54" t="s">
        <v>123</v>
      </c>
      <c r="F506" s="55">
        <v>175</v>
      </c>
      <c r="G506" s="56"/>
      <c r="H506" s="57">
        <f t="shared" si="129"/>
        <v>0</v>
      </c>
      <c r="I506" s="4" t="str">
        <f t="shared" ca="1" si="116"/>
        <v/>
      </c>
      <c r="J506" s="1" t="str">
        <f t="shared" si="121"/>
        <v>B121rlGreater than 20 sq.m.m²</v>
      </c>
      <c r="K506" s="290">
        <f>MATCH(J506,'[3]Pay Items'!$K$1:$K$646,0)</f>
        <v>199</v>
      </c>
      <c r="L506" s="2" t="str">
        <f t="shared" ca="1" si="117"/>
        <v>F0</v>
      </c>
      <c r="M506" s="2" t="str">
        <f t="shared" ca="1" si="118"/>
        <v>C2</v>
      </c>
      <c r="N506" s="2" t="str">
        <f t="shared" ca="1" si="119"/>
        <v>C2</v>
      </c>
    </row>
    <row r="507" spans="1:14" s="44" customFormat="1" ht="45" customHeight="1" x14ac:dyDescent="0.2">
      <c r="A507" s="86" t="s">
        <v>351</v>
      </c>
      <c r="B507" s="70" t="s">
        <v>192</v>
      </c>
      <c r="C507" s="52" t="s">
        <v>613</v>
      </c>
      <c r="D507" s="71" t="s">
        <v>118</v>
      </c>
      <c r="E507" s="54"/>
      <c r="F507" s="55"/>
      <c r="G507" s="88"/>
      <c r="H507" s="88"/>
      <c r="I507" s="4" t="str">
        <f t="shared" ca="1" si="116"/>
        <v>LOCKED</v>
      </c>
      <c r="J507" s="1" t="str">
        <f t="shared" si="121"/>
        <v>B121rlA150 mm Type 2 Concrete Reinforced Sidewalk</v>
      </c>
      <c r="K507" s="290" t="e">
        <f>MATCH(J507,'[3]Pay Items'!$K$1:$K$646,0)</f>
        <v>#N/A</v>
      </c>
      <c r="L507" s="2" t="str">
        <f t="shared" ca="1" si="117"/>
        <v>F0</v>
      </c>
      <c r="M507" s="2" t="str">
        <f t="shared" ca="1" si="118"/>
        <v>C2</v>
      </c>
      <c r="N507" s="2" t="str">
        <f t="shared" ca="1" si="119"/>
        <v>C2</v>
      </c>
    </row>
    <row r="508" spans="1:14" s="44" customFormat="1" ht="30" customHeight="1" x14ac:dyDescent="0.2">
      <c r="A508" s="86" t="s">
        <v>352</v>
      </c>
      <c r="B508" s="148" t="s">
        <v>298</v>
      </c>
      <c r="C508" s="60" t="s">
        <v>299</v>
      </c>
      <c r="D508" s="69"/>
      <c r="E508" s="62" t="s">
        <v>123</v>
      </c>
      <c r="F508" s="63">
        <v>10</v>
      </c>
      <c r="G508" s="64"/>
      <c r="H508" s="65">
        <f t="shared" ref="H508:H513" si="130">ROUND(G508*F508,2)</f>
        <v>0</v>
      </c>
      <c r="I508" s="4" t="str">
        <f t="shared" ca="1" si="116"/>
        <v/>
      </c>
      <c r="J508" s="1" t="str">
        <f t="shared" si="121"/>
        <v>B121rlBLess than 5 sq.m.m²</v>
      </c>
      <c r="K508" s="290">
        <f>MATCH(J508,'[3]Pay Items'!$K$1:$K$646,0)</f>
        <v>201</v>
      </c>
      <c r="L508" s="2" t="str">
        <f t="shared" ca="1" si="117"/>
        <v>F0</v>
      </c>
      <c r="M508" s="2" t="str">
        <f t="shared" ca="1" si="118"/>
        <v>C2</v>
      </c>
      <c r="N508" s="2" t="str">
        <f t="shared" ca="1" si="119"/>
        <v>C2</v>
      </c>
    </row>
    <row r="509" spans="1:14" s="44" customFormat="1" ht="30" customHeight="1" x14ac:dyDescent="0.2">
      <c r="A509" s="86" t="s">
        <v>353</v>
      </c>
      <c r="B509" s="87" t="s">
        <v>300</v>
      </c>
      <c r="C509" s="52" t="s">
        <v>301</v>
      </c>
      <c r="D509" s="71"/>
      <c r="E509" s="54" t="s">
        <v>123</v>
      </c>
      <c r="F509" s="55">
        <v>5</v>
      </c>
      <c r="G509" s="56"/>
      <c r="H509" s="57">
        <f t="shared" si="130"/>
        <v>0</v>
      </c>
      <c r="I509" s="4" t="str">
        <f t="shared" ca="1" si="116"/>
        <v/>
      </c>
      <c r="J509" s="1" t="str">
        <f t="shared" si="121"/>
        <v>B121rlC5 sq.m. to 20 sq.m.m²</v>
      </c>
      <c r="K509" s="290">
        <f>MATCH(J509,'[3]Pay Items'!$K$1:$K$646,0)</f>
        <v>202</v>
      </c>
      <c r="L509" s="2" t="str">
        <f t="shared" ca="1" si="117"/>
        <v>F0</v>
      </c>
      <c r="M509" s="2" t="str">
        <f t="shared" ca="1" si="118"/>
        <v>C2</v>
      </c>
      <c r="N509" s="2" t="str">
        <f t="shared" ca="1" si="119"/>
        <v>C2</v>
      </c>
    </row>
    <row r="510" spans="1:14" s="44" customFormat="1" ht="45" customHeight="1" x14ac:dyDescent="0.2">
      <c r="A510" s="86" t="s">
        <v>334</v>
      </c>
      <c r="B510" s="68" t="s">
        <v>193</v>
      </c>
      <c r="C510" s="60" t="s">
        <v>614</v>
      </c>
      <c r="D510" s="69" t="s">
        <v>190</v>
      </c>
      <c r="E510" s="62" t="s">
        <v>123</v>
      </c>
      <c r="F510" s="63">
        <v>95</v>
      </c>
      <c r="G510" s="64"/>
      <c r="H510" s="65">
        <f t="shared" si="130"/>
        <v>0</v>
      </c>
      <c r="I510" s="4" t="str">
        <f t="shared" ca="1" si="116"/>
        <v/>
      </c>
      <c r="J510" s="1" t="str">
        <f t="shared" si="121"/>
        <v>B123rlType 2 Concrete Monolithic Curb and SidewalkSD-228Bm²</v>
      </c>
      <c r="K510" s="290" t="e">
        <f>MATCH(J510,'[3]Pay Items'!$K$1:$K$646,0)</f>
        <v>#N/A</v>
      </c>
      <c r="L510" s="2" t="str">
        <f t="shared" ca="1" si="117"/>
        <v>F0</v>
      </c>
      <c r="M510" s="2" t="str">
        <f t="shared" ca="1" si="118"/>
        <v>C2</v>
      </c>
      <c r="N510" s="2" t="str">
        <f t="shared" ca="1" si="119"/>
        <v>C2</v>
      </c>
    </row>
    <row r="511" spans="1:14" s="44" customFormat="1" ht="30" customHeight="1" x14ac:dyDescent="0.2">
      <c r="A511" s="75" t="s">
        <v>244</v>
      </c>
      <c r="B511" s="51" t="s">
        <v>18</v>
      </c>
      <c r="C511" s="52" t="s">
        <v>216</v>
      </c>
      <c r="D511" s="71" t="s">
        <v>3</v>
      </c>
      <c r="E511" s="54" t="s">
        <v>123</v>
      </c>
      <c r="F511" s="89">
        <v>25</v>
      </c>
      <c r="G511" s="56"/>
      <c r="H511" s="57">
        <f t="shared" si="130"/>
        <v>0</v>
      </c>
      <c r="I511" s="4" t="str">
        <f t="shared" ca="1" si="116"/>
        <v/>
      </c>
      <c r="J511" s="1" t="str">
        <f t="shared" si="121"/>
        <v>B124Adjustment of Precast Sidewalk BlocksCW 3235-R9m²</v>
      </c>
      <c r="K511" s="290">
        <f>MATCH(J511,'[3]Pay Items'!$K$1:$K$646,0)</f>
        <v>206</v>
      </c>
      <c r="L511" s="2" t="str">
        <f t="shared" ca="1" si="117"/>
        <v>F0</v>
      </c>
      <c r="M511" s="2" t="str">
        <f t="shared" ca="1" si="118"/>
        <v>C2</v>
      </c>
      <c r="N511" s="2" t="str">
        <f t="shared" ca="1" si="119"/>
        <v>C2</v>
      </c>
    </row>
    <row r="512" spans="1:14" s="44" customFormat="1" ht="30" customHeight="1" x14ac:dyDescent="0.2">
      <c r="A512" s="75" t="s">
        <v>245</v>
      </c>
      <c r="B512" s="51" t="s">
        <v>19</v>
      </c>
      <c r="C512" s="52" t="s">
        <v>217</v>
      </c>
      <c r="D512" s="71" t="s">
        <v>3</v>
      </c>
      <c r="E512" s="54" t="s">
        <v>123</v>
      </c>
      <c r="F512" s="55">
        <v>10</v>
      </c>
      <c r="G512" s="56"/>
      <c r="H512" s="57">
        <f t="shared" si="130"/>
        <v>0</v>
      </c>
      <c r="I512" s="4" t="str">
        <f t="shared" ca="1" si="116"/>
        <v/>
      </c>
      <c r="J512" s="1" t="str">
        <f t="shared" si="121"/>
        <v>B125Supply of Precast Sidewalk BlocksCW 3235-R9m²</v>
      </c>
      <c r="K512" s="290">
        <f>MATCH(J512,'[3]Pay Items'!$K$1:$K$646,0)</f>
        <v>207</v>
      </c>
      <c r="L512" s="2" t="str">
        <f t="shared" ca="1" si="117"/>
        <v>F0</v>
      </c>
      <c r="M512" s="2" t="str">
        <f t="shared" ca="1" si="118"/>
        <v>C2</v>
      </c>
      <c r="N512" s="2" t="str">
        <f t="shared" ca="1" si="119"/>
        <v>C2</v>
      </c>
    </row>
    <row r="513" spans="1:14" s="44" customFormat="1" ht="30" customHeight="1" x14ac:dyDescent="0.2">
      <c r="A513" s="75" t="s">
        <v>284</v>
      </c>
      <c r="B513" s="51" t="s">
        <v>20</v>
      </c>
      <c r="C513" s="52" t="s">
        <v>275</v>
      </c>
      <c r="D513" s="71" t="s">
        <v>3</v>
      </c>
      <c r="E513" s="54" t="s">
        <v>123</v>
      </c>
      <c r="F513" s="55">
        <v>10</v>
      </c>
      <c r="G513" s="56"/>
      <c r="H513" s="57">
        <f t="shared" si="130"/>
        <v>0</v>
      </c>
      <c r="I513" s="4" t="str">
        <f t="shared" ca="1" si="116"/>
        <v/>
      </c>
      <c r="J513" s="1" t="str">
        <f t="shared" si="121"/>
        <v>B125ARemoval of Precast Sidewalk BlocksCW 3235-R9m²</v>
      </c>
      <c r="K513" s="290">
        <f>MATCH(J513,'[3]Pay Items'!$K$1:$K$646,0)</f>
        <v>208</v>
      </c>
      <c r="L513" s="2" t="str">
        <f t="shared" ca="1" si="117"/>
        <v>F0</v>
      </c>
      <c r="M513" s="2" t="str">
        <f t="shared" ca="1" si="118"/>
        <v>C2</v>
      </c>
      <c r="N513" s="2" t="str">
        <f t="shared" ca="1" si="119"/>
        <v>C2</v>
      </c>
    </row>
    <row r="514" spans="1:14" s="44" customFormat="1" ht="30" customHeight="1" x14ac:dyDescent="0.2">
      <c r="A514" s="86" t="s">
        <v>335</v>
      </c>
      <c r="B514" s="51" t="s">
        <v>21</v>
      </c>
      <c r="C514" s="52" t="s">
        <v>188</v>
      </c>
      <c r="D514" s="71" t="s">
        <v>356</v>
      </c>
      <c r="E514" s="54"/>
      <c r="F514" s="55"/>
      <c r="G514" s="88"/>
      <c r="H514" s="57"/>
      <c r="I514" s="4" t="str">
        <f t="shared" ca="1" si="116"/>
        <v>LOCKED</v>
      </c>
      <c r="J514" s="1" t="str">
        <f t="shared" si="121"/>
        <v>B126rConcrete Curb RemovalCW 3240-R10</v>
      </c>
      <c r="K514" s="290">
        <f>MATCH(J514,'[3]Pay Items'!$K$1:$K$646,0)</f>
        <v>209</v>
      </c>
      <c r="L514" s="2" t="str">
        <f t="shared" ca="1" si="117"/>
        <v>F0</v>
      </c>
      <c r="M514" s="2" t="str">
        <f t="shared" ca="1" si="118"/>
        <v>C2</v>
      </c>
      <c r="N514" s="2" t="str">
        <f t="shared" ca="1" si="119"/>
        <v>C2</v>
      </c>
    </row>
    <row r="515" spans="1:14" s="44" customFormat="1" ht="30" customHeight="1" x14ac:dyDescent="0.2">
      <c r="A515" s="86" t="s">
        <v>415</v>
      </c>
      <c r="B515" s="70" t="s">
        <v>191</v>
      </c>
      <c r="C515" s="52" t="s">
        <v>369</v>
      </c>
      <c r="D515" s="71" t="s">
        <v>118</v>
      </c>
      <c r="E515" s="54" t="s">
        <v>127</v>
      </c>
      <c r="F515" s="55">
        <v>15</v>
      </c>
      <c r="G515" s="56"/>
      <c r="H515" s="57">
        <f t="shared" ref="H515" si="131">ROUND(G515*F515,2)</f>
        <v>0</v>
      </c>
      <c r="I515" s="4" t="str">
        <f t="shared" ca="1" si="116"/>
        <v/>
      </c>
      <c r="J515" s="1" t="str">
        <f t="shared" si="121"/>
        <v>B127rABarrier Integralm</v>
      </c>
      <c r="K515" s="290">
        <f>MATCH(J515,'[3]Pay Items'!$K$1:$K$646,0)</f>
        <v>211</v>
      </c>
      <c r="L515" s="2" t="str">
        <f t="shared" ca="1" si="117"/>
        <v>F0</v>
      </c>
      <c r="M515" s="2" t="str">
        <f t="shared" ca="1" si="118"/>
        <v>C2</v>
      </c>
      <c r="N515" s="2" t="str">
        <f t="shared" ca="1" si="119"/>
        <v>C2</v>
      </c>
    </row>
    <row r="516" spans="1:14" s="44" customFormat="1" ht="30" customHeight="1" x14ac:dyDescent="0.2">
      <c r="A516" s="86" t="s">
        <v>338</v>
      </c>
      <c r="B516" s="51" t="s">
        <v>22</v>
      </c>
      <c r="C516" s="52" t="s">
        <v>189</v>
      </c>
      <c r="D516" s="71" t="s">
        <v>497</v>
      </c>
      <c r="E516" s="54"/>
      <c r="F516" s="55"/>
      <c r="G516" s="88"/>
      <c r="H516" s="57"/>
      <c r="I516" s="4" t="str">
        <f t="shared" ca="1" si="116"/>
        <v>LOCKED</v>
      </c>
      <c r="J516" s="1" t="str">
        <f t="shared" si="121"/>
        <v>B135iConcrete Curb InstallationCW 3240-R10, E17</v>
      </c>
      <c r="K516" s="290" t="e">
        <f>MATCH(J516,'[3]Pay Items'!$K$1:$K$646,0)</f>
        <v>#N/A</v>
      </c>
      <c r="L516" s="2" t="str">
        <f t="shared" ca="1" si="117"/>
        <v>F0</v>
      </c>
      <c r="M516" s="2" t="str">
        <f t="shared" ca="1" si="118"/>
        <v>C2</v>
      </c>
      <c r="N516" s="2" t="str">
        <f t="shared" ca="1" si="119"/>
        <v>C2</v>
      </c>
    </row>
    <row r="517" spans="1:14" s="44" customFormat="1" ht="45" customHeight="1" x14ac:dyDescent="0.2">
      <c r="A517" s="86" t="s">
        <v>340</v>
      </c>
      <c r="B517" s="70" t="s">
        <v>191</v>
      </c>
      <c r="C517" s="52" t="s">
        <v>615</v>
      </c>
      <c r="D517" s="71" t="s">
        <v>264</v>
      </c>
      <c r="E517" s="54" t="s">
        <v>127</v>
      </c>
      <c r="F517" s="55">
        <v>160</v>
      </c>
      <c r="G517" s="56"/>
      <c r="H517" s="57">
        <f t="shared" ref="H517:H518" si="132">ROUND(G517*F517,2)</f>
        <v>0</v>
      </c>
      <c r="I517" s="4" t="str">
        <f t="shared" ca="1" si="116"/>
        <v/>
      </c>
      <c r="J517" s="1" t="str">
        <f t="shared" si="121"/>
        <v>B137iType 2 Concrete Barrier (100 mm reveal ht, Separate)SD-203Am</v>
      </c>
      <c r="K517" s="290" t="e">
        <f>MATCH(J517,'[3]Pay Items'!$K$1:$K$646,0)</f>
        <v>#N/A</v>
      </c>
      <c r="L517" s="2" t="str">
        <f t="shared" ca="1" si="117"/>
        <v>F0</v>
      </c>
      <c r="M517" s="2" t="str">
        <f t="shared" ca="1" si="118"/>
        <v>C2</v>
      </c>
      <c r="N517" s="2" t="str">
        <f t="shared" ca="1" si="119"/>
        <v>C2</v>
      </c>
    </row>
    <row r="518" spans="1:14" s="44" customFormat="1" ht="45" customHeight="1" x14ac:dyDescent="0.2">
      <c r="A518" s="86" t="s">
        <v>419</v>
      </c>
      <c r="B518" s="70" t="s">
        <v>192</v>
      </c>
      <c r="C518" s="52" t="s">
        <v>466</v>
      </c>
      <c r="D518" s="71" t="s">
        <v>214</v>
      </c>
      <c r="E518" s="54" t="s">
        <v>127</v>
      </c>
      <c r="F518" s="55">
        <v>25</v>
      </c>
      <c r="G518" s="56"/>
      <c r="H518" s="57">
        <f t="shared" si="132"/>
        <v>0</v>
      </c>
      <c r="I518" s="4" t="str">
        <f t="shared" ref="I518:I581" ca="1" si="133">IF(CELL("protect",$G518)=1, "LOCKED", "")</f>
        <v/>
      </c>
      <c r="J518" s="1" t="str">
        <f t="shared" si="121"/>
        <v>B139iAType 2 Concrete Modified Barrier (150 mm reveal ht, Dowelled)SD-203Bm</v>
      </c>
      <c r="K518" s="290" t="e">
        <f>MATCH(J518,'[3]Pay Items'!$K$1:$K$646,0)</f>
        <v>#N/A</v>
      </c>
      <c r="L518" s="2" t="str">
        <f t="shared" ref="L518:L581" ca="1" si="134">CELL("format",$F518)</f>
        <v>F0</v>
      </c>
      <c r="M518" s="2" t="str">
        <f t="shared" ref="M518:M581" ca="1" si="135">CELL("format",$G518)</f>
        <v>C2</v>
      </c>
      <c r="N518" s="2" t="str">
        <f t="shared" ref="N518:N581" ca="1" si="136">CELL("format",$H518)</f>
        <v>C2</v>
      </c>
    </row>
    <row r="519" spans="1:14" s="44" customFormat="1" ht="30" customHeight="1" x14ac:dyDescent="0.2">
      <c r="A519" s="75" t="s">
        <v>341</v>
      </c>
      <c r="B519" s="51" t="s">
        <v>23</v>
      </c>
      <c r="C519" s="52" t="s">
        <v>102</v>
      </c>
      <c r="D519" s="71" t="s">
        <v>497</v>
      </c>
      <c r="E519" s="54"/>
      <c r="F519" s="47"/>
      <c r="G519" s="88"/>
      <c r="H519" s="49"/>
      <c r="I519" s="4" t="str">
        <f t="shared" ca="1" si="133"/>
        <v>LOCKED</v>
      </c>
      <c r="J519" s="1" t="str">
        <f t="shared" ref="J519:J582" si="137">CLEAN(CONCATENATE(TRIM($A519),TRIM($C519),IF(LEFT($D519)&lt;&gt;"E",TRIM($D519),),TRIM($E519)))</f>
        <v>B154rlConcrete Curb RenewalCW 3240-R10, E17</v>
      </c>
      <c r="K519" s="290" t="e">
        <f>MATCH(J519,'[3]Pay Items'!$K$1:$K$646,0)</f>
        <v>#N/A</v>
      </c>
      <c r="L519" s="2" t="str">
        <f t="shared" ca="1" si="134"/>
        <v>F0</v>
      </c>
      <c r="M519" s="2" t="str">
        <f t="shared" ca="1" si="135"/>
        <v>C2</v>
      </c>
      <c r="N519" s="2" t="str">
        <f t="shared" ca="1" si="136"/>
        <v>C2</v>
      </c>
    </row>
    <row r="520" spans="1:14" s="44" customFormat="1" ht="45" customHeight="1" x14ac:dyDescent="0.2">
      <c r="A520" s="75" t="s">
        <v>342</v>
      </c>
      <c r="B520" s="70" t="s">
        <v>191</v>
      </c>
      <c r="C520" s="52" t="s">
        <v>616</v>
      </c>
      <c r="D520" s="71" t="s">
        <v>305</v>
      </c>
      <c r="E520" s="54"/>
      <c r="F520" s="47"/>
      <c r="G520" s="88"/>
      <c r="H520" s="49"/>
      <c r="I520" s="4" t="str">
        <f t="shared" ca="1" si="133"/>
        <v>LOCKED</v>
      </c>
      <c r="J520" s="1" t="str">
        <f t="shared" si="137"/>
        <v>B155rlType 2 Concrete Barrier (100 mm reveal ht, Dowelled)SD-205,SD-206A</v>
      </c>
      <c r="K520" s="290" t="e">
        <f>MATCH(J520,'[3]Pay Items'!$K$1:$K$646,0)</f>
        <v>#N/A</v>
      </c>
      <c r="L520" s="2" t="str">
        <f t="shared" ca="1" si="134"/>
        <v>F0</v>
      </c>
      <c r="M520" s="2" t="str">
        <f t="shared" ca="1" si="135"/>
        <v>C2</v>
      </c>
      <c r="N520" s="2" t="str">
        <f t="shared" ca="1" si="136"/>
        <v>C2</v>
      </c>
    </row>
    <row r="521" spans="1:14" s="44" customFormat="1" ht="30" customHeight="1" x14ac:dyDescent="0.2">
      <c r="A521" s="86" t="s">
        <v>727</v>
      </c>
      <c r="B521" s="157" t="s">
        <v>298</v>
      </c>
      <c r="C521" s="158" t="s">
        <v>307</v>
      </c>
      <c r="D521" s="61"/>
      <c r="E521" s="159" t="s">
        <v>127</v>
      </c>
      <c r="F521" s="160">
        <v>135</v>
      </c>
      <c r="G521" s="64"/>
      <c r="H521" s="72">
        <f>ROUND(G521*F521,2)</f>
        <v>0</v>
      </c>
      <c r="I521" s="4" t="str">
        <f t="shared" ca="1" si="133"/>
        <v/>
      </c>
      <c r="J521" s="1" t="str">
        <f t="shared" si="137"/>
        <v>B155rl23 m to 30 mm</v>
      </c>
      <c r="K521" s="290" t="e">
        <f>MATCH(J521,'[3]Pay Items'!$K$1:$K$646,0)</f>
        <v>#N/A</v>
      </c>
      <c r="L521" s="2" t="str">
        <f t="shared" ca="1" si="134"/>
        <v>F0</v>
      </c>
      <c r="M521" s="2" t="str">
        <f t="shared" ca="1" si="135"/>
        <v>C2</v>
      </c>
      <c r="N521" s="2" t="str">
        <f t="shared" ca="1" si="136"/>
        <v>C2</v>
      </c>
    </row>
    <row r="522" spans="1:14" s="44" customFormat="1" ht="30" customHeight="1" x14ac:dyDescent="0.2">
      <c r="A522" s="86" t="s">
        <v>728</v>
      </c>
      <c r="B522" s="157" t="s">
        <v>300</v>
      </c>
      <c r="C522" s="158" t="s">
        <v>308</v>
      </c>
      <c r="D522" s="61" t="s">
        <v>118</v>
      </c>
      <c r="E522" s="159" t="s">
        <v>127</v>
      </c>
      <c r="F522" s="160">
        <v>110</v>
      </c>
      <c r="G522" s="64"/>
      <c r="H522" s="72">
        <f>ROUND(G522*F522,2)</f>
        <v>0</v>
      </c>
      <c r="I522" s="4" t="str">
        <f t="shared" ca="1" si="133"/>
        <v/>
      </c>
      <c r="J522" s="1" t="str">
        <f t="shared" si="137"/>
        <v>B155rl3Greater than 30 mm</v>
      </c>
      <c r="K522" s="290" t="e">
        <f>MATCH(J522,'[3]Pay Items'!$K$1:$K$646,0)</f>
        <v>#N/A</v>
      </c>
      <c r="L522" s="2" t="str">
        <f t="shared" ca="1" si="134"/>
        <v>F0</v>
      </c>
      <c r="M522" s="2" t="str">
        <f t="shared" ca="1" si="135"/>
        <v>C2</v>
      </c>
      <c r="N522" s="2" t="str">
        <f t="shared" ca="1" si="136"/>
        <v>C2</v>
      </c>
    </row>
    <row r="523" spans="1:14" s="44" customFormat="1" ht="45" customHeight="1" x14ac:dyDescent="0.2">
      <c r="A523" s="75" t="s">
        <v>343</v>
      </c>
      <c r="B523" s="95" t="s">
        <v>192</v>
      </c>
      <c r="C523" s="92" t="s">
        <v>615</v>
      </c>
      <c r="D523" s="53" t="s">
        <v>264</v>
      </c>
      <c r="E523" s="93"/>
      <c r="F523" s="47"/>
      <c r="G523" s="49"/>
      <c r="H523" s="49"/>
      <c r="I523" s="4" t="str">
        <f t="shared" ca="1" si="133"/>
        <v>LOCKED</v>
      </c>
      <c r="J523" s="1" t="str">
        <f t="shared" si="137"/>
        <v>B159rlType 2 Concrete Barrier (100 mm reveal ht, Separate)SD-203A</v>
      </c>
      <c r="K523" s="290" t="e">
        <f>MATCH(J523,'[3]Pay Items'!$K$1:$K$646,0)</f>
        <v>#N/A</v>
      </c>
      <c r="L523" s="2" t="str">
        <f t="shared" ca="1" si="134"/>
        <v>F0</v>
      </c>
      <c r="M523" s="2" t="str">
        <f t="shared" ca="1" si="135"/>
        <v>C2</v>
      </c>
      <c r="N523" s="2" t="str">
        <f t="shared" ca="1" si="136"/>
        <v>C2</v>
      </c>
    </row>
    <row r="524" spans="1:14" s="44" customFormat="1" ht="30" customHeight="1" x14ac:dyDescent="0.2">
      <c r="A524" s="260" t="s">
        <v>729</v>
      </c>
      <c r="B524" s="91" t="s">
        <v>298</v>
      </c>
      <c r="C524" s="92" t="s">
        <v>306</v>
      </c>
      <c r="D524" s="53"/>
      <c r="E524" s="93" t="s">
        <v>127</v>
      </c>
      <c r="F524" s="94">
        <v>5</v>
      </c>
      <c r="G524" s="56"/>
      <c r="H524" s="88">
        <f>ROUND(G524*F524,2)</f>
        <v>0</v>
      </c>
      <c r="I524" s="4" t="str">
        <f t="shared" ca="1" si="133"/>
        <v/>
      </c>
      <c r="J524" s="1" t="str">
        <f t="shared" si="137"/>
        <v>B159rl1Less than 3 mm</v>
      </c>
      <c r="K524" s="290" t="e">
        <f>MATCH(J524,'[3]Pay Items'!$K$1:$K$646,0)</f>
        <v>#N/A</v>
      </c>
      <c r="L524" s="2" t="str">
        <f t="shared" ca="1" si="134"/>
        <v>F0</v>
      </c>
      <c r="M524" s="2" t="str">
        <f t="shared" ca="1" si="135"/>
        <v>C2</v>
      </c>
      <c r="N524" s="2" t="str">
        <f t="shared" ca="1" si="136"/>
        <v>C2</v>
      </c>
    </row>
    <row r="525" spans="1:14" s="44" customFormat="1" ht="30" customHeight="1" x14ac:dyDescent="0.2">
      <c r="A525" s="260" t="s">
        <v>730</v>
      </c>
      <c r="B525" s="157" t="s">
        <v>300</v>
      </c>
      <c r="C525" s="158" t="s">
        <v>307</v>
      </c>
      <c r="D525" s="61"/>
      <c r="E525" s="159" t="s">
        <v>127</v>
      </c>
      <c r="F525" s="160">
        <v>35</v>
      </c>
      <c r="G525" s="64"/>
      <c r="H525" s="72">
        <f>ROUND(G525*F525,2)</f>
        <v>0</v>
      </c>
      <c r="I525" s="4" t="str">
        <f t="shared" ca="1" si="133"/>
        <v/>
      </c>
      <c r="J525" s="1" t="str">
        <f t="shared" si="137"/>
        <v>B159rl23 m to 30 mm</v>
      </c>
      <c r="K525" s="290" t="e">
        <f>MATCH(J525,'[3]Pay Items'!$K$1:$K$646,0)</f>
        <v>#N/A</v>
      </c>
      <c r="L525" s="2" t="str">
        <f t="shared" ca="1" si="134"/>
        <v>F0</v>
      </c>
      <c r="M525" s="2" t="str">
        <f t="shared" ca="1" si="135"/>
        <v>C2</v>
      </c>
      <c r="N525" s="2" t="str">
        <f t="shared" ca="1" si="136"/>
        <v>C2</v>
      </c>
    </row>
    <row r="526" spans="1:14" s="44" customFormat="1" ht="45" customHeight="1" x14ac:dyDescent="0.2">
      <c r="A526" s="86" t="s">
        <v>420</v>
      </c>
      <c r="B526" s="68" t="s">
        <v>193</v>
      </c>
      <c r="C526" s="60" t="s">
        <v>466</v>
      </c>
      <c r="D526" s="69" t="s">
        <v>214</v>
      </c>
      <c r="E526" s="62" t="s">
        <v>127</v>
      </c>
      <c r="F526" s="63">
        <v>10</v>
      </c>
      <c r="G526" s="64"/>
      <c r="H526" s="65">
        <f t="shared" ref="H526:H528" si="138">ROUND(G526*F526,2)</f>
        <v>0</v>
      </c>
      <c r="I526" s="4" t="str">
        <f t="shared" ca="1" si="133"/>
        <v/>
      </c>
      <c r="J526" s="1" t="str">
        <f t="shared" si="137"/>
        <v>B167rlAType 2 Concrete Modified Barrier (150 mm reveal ht, Dowelled)SD-203Bm</v>
      </c>
      <c r="K526" s="290" t="e">
        <f>MATCH(J526,'[3]Pay Items'!$K$1:$K$646,0)</f>
        <v>#N/A</v>
      </c>
      <c r="L526" s="2" t="str">
        <f t="shared" ca="1" si="134"/>
        <v>F0</v>
      </c>
      <c r="M526" s="2" t="str">
        <f t="shared" ca="1" si="135"/>
        <v>C2</v>
      </c>
      <c r="N526" s="2" t="str">
        <f t="shared" ca="1" si="136"/>
        <v>C2</v>
      </c>
    </row>
    <row r="527" spans="1:14" s="146" customFormat="1" ht="45" customHeight="1" x14ac:dyDescent="0.2">
      <c r="A527" s="90" t="s">
        <v>362</v>
      </c>
      <c r="B527" s="161" t="s">
        <v>194</v>
      </c>
      <c r="C527" s="151" t="s">
        <v>467</v>
      </c>
      <c r="D527" s="152" t="s">
        <v>310</v>
      </c>
      <c r="E527" s="153" t="s">
        <v>127</v>
      </c>
      <c r="F527" s="162">
        <v>15</v>
      </c>
      <c r="G527" s="155"/>
      <c r="H527" s="156">
        <f t="shared" si="138"/>
        <v>0</v>
      </c>
      <c r="I527" s="4" t="str">
        <f t="shared" ca="1" si="133"/>
        <v/>
      </c>
      <c r="J527" s="1" t="str">
        <f t="shared" si="137"/>
        <v>B184rlAType 2 Concrete Curb Ramp (8-12 mm reveal ht, Monolithic)SD-229C,Dm</v>
      </c>
      <c r="K527" s="290" t="e">
        <f>MATCH(J527,'[3]Pay Items'!$K$1:$K$646,0)</f>
        <v>#N/A</v>
      </c>
      <c r="L527" s="2" t="str">
        <f t="shared" ca="1" si="134"/>
        <v>F0</v>
      </c>
      <c r="M527" s="2" t="str">
        <f t="shared" ca="1" si="135"/>
        <v>C2</v>
      </c>
      <c r="N527" s="2" t="str">
        <f t="shared" ca="1" si="136"/>
        <v>C2</v>
      </c>
    </row>
    <row r="528" spans="1:14" s="44" customFormat="1" ht="45" customHeight="1" x14ac:dyDescent="0.2">
      <c r="A528" s="86" t="s">
        <v>246</v>
      </c>
      <c r="B528" s="59" t="s">
        <v>24</v>
      </c>
      <c r="C528" s="60" t="s">
        <v>110</v>
      </c>
      <c r="D528" s="69" t="s">
        <v>317</v>
      </c>
      <c r="E528" s="62" t="s">
        <v>123</v>
      </c>
      <c r="F528" s="63">
        <v>10</v>
      </c>
      <c r="G528" s="64"/>
      <c r="H528" s="65">
        <f t="shared" si="138"/>
        <v>0</v>
      </c>
      <c r="I528" s="4" t="str">
        <f t="shared" ca="1" si="133"/>
        <v/>
      </c>
      <c r="J528" s="1" t="str">
        <f t="shared" si="137"/>
        <v>B189Regrading Existing Interlocking Paving StonesCW 3330-R5m²</v>
      </c>
      <c r="K528" s="290">
        <f>MATCH(J528,'[3]Pay Items'!$K$1:$K$646,0)</f>
        <v>318</v>
      </c>
      <c r="L528" s="2" t="str">
        <f t="shared" ca="1" si="134"/>
        <v>F0</v>
      </c>
      <c r="M528" s="2" t="str">
        <f t="shared" ca="1" si="135"/>
        <v>C2</v>
      </c>
      <c r="N528" s="2" t="str">
        <f t="shared" ca="1" si="136"/>
        <v>C2</v>
      </c>
    </row>
    <row r="529" spans="1:14" s="44" customFormat="1" ht="30" customHeight="1" x14ac:dyDescent="0.2">
      <c r="A529" s="75" t="s">
        <v>247</v>
      </c>
      <c r="B529" s="51" t="s">
        <v>226</v>
      </c>
      <c r="C529" s="52" t="s">
        <v>196</v>
      </c>
      <c r="D529" s="71" t="s">
        <v>421</v>
      </c>
      <c r="E529" s="96"/>
      <c r="F529" s="47"/>
      <c r="G529" s="49"/>
      <c r="H529" s="49"/>
      <c r="I529" s="4" t="str">
        <f t="shared" ca="1" si="133"/>
        <v>LOCKED</v>
      </c>
      <c r="J529" s="1" t="str">
        <f t="shared" si="137"/>
        <v>B190Construction of Asphaltic Concrete OverlayCW 3410-R12</v>
      </c>
      <c r="K529" s="290">
        <f>MATCH(J529,'[3]Pay Items'!$K$1:$K$646,0)</f>
        <v>319</v>
      </c>
      <c r="L529" s="2" t="str">
        <f t="shared" ca="1" si="134"/>
        <v>F0</v>
      </c>
      <c r="M529" s="2" t="str">
        <f t="shared" ca="1" si="135"/>
        <v>C2</v>
      </c>
      <c r="N529" s="2" t="str">
        <f t="shared" ca="1" si="136"/>
        <v>C2</v>
      </c>
    </row>
    <row r="530" spans="1:14" s="44" customFormat="1" ht="30" customHeight="1" x14ac:dyDescent="0.2">
      <c r="A530" s="75" t="s">
        <v>248</v>
      </c>
      <c r="B530" s="70" t="s">
        <v>191</v>
      </c>
      <c r="C530" s="52" t="s">
        <v>197</v>
      </c>
      <c r="D530" s="71"/>
      <c r="E530" s="54"/>
      <c r="F530" s="47"/>
      <c r="G530" s="49"/>
      <c r="H530" s="49"/>
      <c r="I530" s="4" t="str">
        <f t="shared" ca="1" si="133"/>
        <v>LOCKED</v>
      </c>
      <c r="J530" s="1" t="str">
        <f t="shared" si="137"/>
        <v>B191Main Line Paving</v>
      </c>
      <c r="K530" s="290">
        <f>MATCH(J530,'[3]Pay Items'!$K$1:$K$646,0)</f>
        <v>320</v>
      </c>
      <c r="L530" s="2" t="str">
        <f t="shared" ca="1" si="134"/>
        <v>F0</v>
      </c>
      <c r="M530" s="2" t="str">
        <f t="shared" ca="1" si="135"/>
        <v>C2</v>
      </c>
      <c r="N530" s="2" t="str">
        <f t="shared" ca="1" si="136"/>
        <v>C2</v>
      </c>
    </row>
    <row r="531" spans="1:14" s="44" customFormat="1" ht="30" customHeight="1" x14ac:dyDescent="0.2">
      <c r="A531" s="75" t="s">
        <v>249</v>
      </c>
      <c r="B531" s="87" t="s">
        <v>298</v>
      </c>
      <c r="C531" s="52" t="s">
        <v>311</v>
      </c>
      <c r="D531" s="71"/>
      <c r="E531" s="54" t="s">
        <v>125</v>
      </c>
      <c r="F531" s="55">
        <v>800</v>
      </c>
      <c r="G531" s="56"/>
      <c r="H531" s="57">
        <f>ROUND(G531*F531,2)</f>
        <v>0</v>
      </c>
      <c r="I531" s="4" t="str">
        <f t="shared" ca="1" si="133"/>
        <v/>
      </c>
      <c r="J531" s="1" t="str">
        <f t="shared" si="137"/>
        <v>B193Type IAtonne</v>
      </c>
      <c r="K531" s="290">
        <f>MATCH(J531,'[3]Pay Items'!$K$1:$K$646,0)</f>
        <v>321</v>
      </c>
      <c r="L531" s="2" t="str">
        <f t="shared" ca="1" si="134"/>
        <v>F0</v>
      </c>
      <c r="M531" s="2" t="str">
        <f t="shared" ca="1" si="135"/>
        <v>C2</v>
      </c>
      <c r="N531" s="2" t="str">
        <f t="shared" ca="1" si="136"/>
        <v>C2</v>
      </c>
    </row>
    <row r="532" spans="1:14" s="44" customFormat="1" ht="30" customHeight="1" x14ac:dyDescent="0.2">
      <c r="A532" s="75" t="s">
        <v>250</v>
      </c>
      <c r="B532" s="70" t="s">
        <v>192</v>
      </c>
      <c r="C532" s="52" t="s">
        <v>198</v>
      </c>
      <c r="D532" s="71"/>
      <c r="E532" s="54"/>
      <c r="F532" s="47"/>
      <c r="G532" s="49"/>
      <c r="H532" s="49"/>
      <c r="I532" s="4" t="str">
        <f t="shared" ca="1" si="133"/>
        <v>LOCKED</v>
      </c>
      <c r="J532" s="1" t="str">
        <f t="shared" si="137"/>
        <v>B194Tie-ins and Approaches</v>
      </c>
      <c r="K532" s="290">
        <f>MATCH(J532,'[3]Pay Items'!$K$1:$K$646,0)</f>
        <v>323</v>
      </c>
      <c r="L532" s="2" t="str">
        <f t="shared" ca="1" si="134"/>
        <v>F0</v>
      </c>
      <c r="M532" s="2" t="str">
        <f t="shared" ca="1" si="135"/>
        <v>C2</v>
      </c>
      <c r="N532" s="2" t="str">
        <f t="shared" ca="1" si="136"/>
        <v>C2</v>
      </c>
    </row>
    <row r="533" spans="1:14" s="44" customFormat="1" ht="30" customHeight="1" x14ac:dyDescent="0.2">
      <c r="A533" s="75" t="s">
        <v>251</v>
      </c>
      <c r="B533" s="87" t="s">
        <v>298</v>
      </c>
      <c r="C533" s="52" t="s">
        <v>311</v>
      </c>
      <c r="D533" s="71"/>
      <c r="E533" s="54" t="s">
        <v>125</v>
      </c>
      <c r="F533" s="55">
        <v>70</v>
      </c>
      <c r="G533" s="56"/>
      <c r="H533" s="57">
        <f>ROUND(G533*F533,2)</f>
        <v>0</v>
      </c>
      <c r="I533" s="4" t="str">
        <f t="shared" ca="1" si="133"/>
        <v/>
      </c>
      <c r="J533" s="1" t="str">
        <f t="shared" si="137"/>
        <v>B195Type IAtonne</v>
      </c>
      <c r="K533" s="290">
        <f>MATCH(J533,'[3]Pay Items'!$K$1:$K$646,0)</f>
        <v>324</v>
      </c>
      <c r="L533" s="2" t="str">
        <f t="shared" ca="1" si="134"/>
        <v>F0</v>
      </c>
      <c r="M533" s="2" t="str">
        <f t="shared" ca="1" si="135"/>
        <v>C2</v>
      </c>
      <c r="N533" s="2" t="str">
        <f t="shared" ca="1" si="136"/>
        <v>C2</v>
      </c>
    </row>
    <row r="534" spans="1:14" s="44" customFormat="1" ht="30" customHeight="1" x14ac:dyDescent="0.2">
      <c r="A534" s="75" t="s">
        <v>252</v>
      </c>
      <c r="B534" s="51" t="s">
        <v>227</v>
      </c>
      <c r="C534" s="52" t="s">
        <v>51</v>
      </c>
      <c r="D534" s="71" t="s">
        <v>365</v>
      </c>
      <c r="E534" s="54"/>
      <c r="F534" s="47"/>
      <c r="G534" s="49"/>
      <c r="H534" s="49"/>
      <c r="I534" s="4" t="str">
        <f t="shared" ca="1" si="133"/>
        <v>LOCKED</v>
      </c>
      <c r="J534" s="1" t="str">
        <f t="shared" si="137"/>
        <v>B200Planing of PavementCW 3450-R6</v>
      </c>
      <c r="K534" s="290">
        <f>MATCH(J534,'[3]Pay Items'!$K$1:$K$646,0)</f>
        <v>329</v>
      </c>
      <c r="L534" s="2" t="str">
        <f t="shared" ca="1" si="134"/>
        <v>F0</v>
      </c>
      <c r="M534" s="2" t="str">
        <f t="shared" ca="1" si="135"/>
        <v>C2</v>
      </c>
      <c r="N534" s="2" t="str">
        <f t="shared" ca="1" si="136"/>
        <v>C2</v>
      </c>
    </row>
    <row r="535" spans="1:14" s="44" customFormat="1" ht="30" customHeight="1" x14ac:dyDescent="0.2">
      <c r="A535" s="75" t="s">
        <v>253</v>
      </c>
      <c r="B535" s="70" t="s">
        <v>191</v>
      </c>
      <c r="C535" s="52" t="s">
        <v>377</v>
      </c>
      <c r="D535" s="71" t="s">
        <v>118</v>
      </c>
      <c r="E535" s="54" t="s">
        <v>123</v>
      </c>
      <c r="F535" s="55">
        <v>450</v>
      </c>
      <c r="G535" s="56"/>
      <c r="H535" s="57">
        <f t="shared" ref="H535" si="139">ROUND(G535*F535,2)</f>
        <v>0</v>
      </c>
      <c r="I535" s="4" t="str">
        <f t="shared" ca="1" si="133"/>
        <v/>
      </c>
      <c r="J535" s="1" t="str">
        <f t="shared" si="137"/>
        <v>B2011 - 50 mm Depth (Asphalt)m²</v>
      </c>
      <c r="K535" s="290">
        <f>MATCH(J535,'[3]Pay Items'!$K$1:$K$646,0)</f>
        <v>330</v>
      </c>
      <c r="L535" s="2" t="str">
        <f t="shared" ca="1" si="134"/>
        <v>F0</v>
      </c>
      <c r="M535" s="2" t="str">
        <f t="shared" ca="1" si="135"/>
        <v>C2</v>
      </c>
      <c r="N535" s="2" t="str">
        <f t="shared" ca="1" si="136"/>
        <v>C2</v>
      </c>
    </row>
    <row r="536" spans="1:14" s="44" customFormat="1" ht="30" customHeight="1" x14ac:dyDescent="0.2">
      <c r="A536" s="75" t="s">
        <v>262</v>
      </c>
      <c r="B536" s="51" t="s">
        <v>229</v>
      </c>
      <c r="C536" s="52" t="s">
        <v>438</v>
      </c>
      <c r="D536" s="71" t="s">
        <v>265</v>
      </c>
      <c r="E536" s="54"/>
      <c r="F536" s="47"/>
      <c r="G536" s="49"/>
      <c r="H536" s="49"/>
      <c r="I536" s="4" t="str">
        <f t="shared" ca="1" si="133"/>
        <v>LOCKED</v>
      </c>
      <c r="J536" s="1" t="str">
        <f t="shared" si="137"/>
        <v>B206Supply and Install Pavement Repair Fabric</v>
      </c>
      <c r="K536" s="290">
        <f>MATCH(J536,'[3]Pay Items'!$K$1:$K$646,0)</f>
        <v>335</v>
      </c>
      <c r="L536" s="2" t="str">
        <f t="shared" ca="1" si="134"/>
        <v>F0</v>
      </c>
      <c r="M536" s="2" t="str">
        <f t="shared" ca="1" si="135"/>
        <v>C2</v>
      </c>
      <c r="N536" s="2" t="str">
        <f t="shared" ca="1" si="136"/>
        <v>C2</v>
      </c>
    </row>
    <row r="537" spans="1:14" s="44" customFormat="1" ht="30" customHeight="1" x14ac:dyDescent="0.2">
      <c r="A537" s="75"/>
      <c r="B537" s="70" t="s">
        <v>191</v>
      </c>
      <c r="C537" s="52" t="s">
        <v>437</v>
      </c>
      <c r="D537" s="71"/>
      <c r="E537" s="54" t="s">
        <v>123</v>
      </c>
      <c r="F537" s="89">
        <v>2300</v>
      </c>
      <c r="G537" s="56"/>
      <c r="H537" s="57">
        <f t="shared" ref="H537" si="140">ROUND(G537*F537,2)</f>
        <v>0</v>
      </c>
      <c r="I537" s="4" t="str">
        <f t="shared" ca="1" si="133"/>
        <v/>
      </c>
      <c r="J537" s="1" t="str">
        <f t="shared" si="137"/>
        <v>Type Am²</v>
      </c>
      <c r="K537" s="290" t="e">
        <f>MATCH(J537,'[3]Pay Items'!$K$1:$K$646,0)</f>
        <v>#N/A</v>
      </c>
      <c r="L537" s="2" t="str">
        <f t="shared" ca="1" si="134"/>
        <v>F0</v>
      </c>
      <c r="M537" s="2" t="str">
        <f t="shared" ca="1" si="135"/>
        <v>C2</v>
      </c>
      <c r="N537" s="2" t="str">
        <f t="shared" ca="1" si="136"/>
        <v>C2</v>
      </c>
    </row>
    <row r="538" spans="1:14" s="44" customFormat="1" ht="30" customHeight="1" x14ac:dyDescent="0.2">
      <c r="A538" s="35"/>
      <c r="B538" s="97"/>
      <c r="C538" s="73" t="s">
        <v>471</v>
      </c>
      <c r="D538" s="47"/>
      <c r="E538" s="48"/>
      <c r="F538" s="47"/>
      <c r="G538" s="49"/>
      <c r="H538" s="49"/>
      <c r="I538" s="4" t="str">
        <f t="shared" ca="1" si="133"/>
        <v>LOCKED</v>
      </c>
      <c r="J538" s="1" t="str">
        <f t="shared" si="137"/>
        <v>ROADWORKS - NEW CONSTRUCTION</v>
      </c>
      <c r="K538" s="290" t="e">
        <f>MATCH(J538,'[3]Pay Items'!$K$1:$K$646,0)</f>
        <v>#N/A</v>
      </c>
      <c r="L538" s="2" t="str">
        <f t="shared" ca="1" si="134"/>
        <v>F0</v>
      </c>
      <c r="M538" s="2" t="str">
        <f t="shared" ca="1" si="135"/>
        <v>C2</v>
      </c>
      <c r="N538" s="2" t="str">
        <f t="shared" ca="1" si="136"/>
        <v>C2</v>
      </c>
    </row>
    <row r="539" spans="1:14" s="44" customFormat="1" ht="45" customHeight="1" x14ac:dyDescent="0.2">
      <c r="A539" s="50" t="s">
        <v>141</v>
      </c>
      <c r="B539" s="51" t="s">
        <v>255</v>
      </c>
      <c r="C539" s="52" t="s">
        <v>243</v>
      </c>
      <c r="D539" s="71" t="s">
        <v>499</v>
      </c>
      <c r="E539" s="54"/>
      <c r="F539" s="47"/>
      <c r="G539" s="49"/>
      <c r="H539" s="49"/>
      <c r="I539" s="4" t="str">
        <f t="shared" ca="1" si="133"/>
        <v>LOCKED</v>
      </c>
      <c r="J539" s="1" t="str">
        <f t="shared" si="137"/>
        <v>C001Concrete Pavements, Median Slabs, Bull-noses, and Safety MediansCW 3310-R17, E17</v>
      </c>
      <c r="K539" s="290" t="e">
        <f>MATCH(J539,'[3]Pay Items'!$K$1:$K$646,0)</f>
        <v>#N/A</v>
      </c>
      <c r="L539" s="2" t="str">
        <f t="shared" ca="1" si="134"/>
        <v>F0</v>
      </c>
      <c r="M539" s="2" t="str">
        <f t="shared" ca="1" si="135"/>
        <v>C2</v>
      </c>
      <c r="N539" s="2" t="str">
        <f t="shared" ca="1" si="136"/>
        <v>C2</v>
      </c>
    </row>
    <row r="540" spans="1:14" s="44" customFormat="1" ht="45" customHeight="1" x14ac:dyDescent="0.2">
      <c r="A540" s="50" t="s">
        <v>142</v>
      </c>
      <c r="B540" s="70" t="s">
        <v>191</v>
      </c>
      <c r="C540" s="52" t="s">
        <v>584</v>
      </c>
      <c r="D540" s="71" t="s">
        <v>118</v>
      </c>
      <c r="E540" s="54" t="s">
        <v>123</v>
      </c>
      <c r="F540" s="89">
        <v>365</v>
      </c>
      <c r="G540" s="56"/>
      <c r="H540" s="57">
        <f t="shared" ref="H540" si="141">ROUND(G540*F540,2)</f>
        <v>0</v>
      </c>
      <c r="I540" s="4" t="str">
        <f t="shared" ca="1" si="133"/>
        <v/>
      </c>
      <c r="J540" s="1" t="str">
        <f t="shared" si="137"/>
        <v>C011Construction of 150 mm Type 2 Concrete Pavement (Reinforced)m²</v>
      </c>
      <c r="K540" s="290" t="e">
        <f>MATCH(J540,'[3]Pay Items'!$K$1:$K$646,0)</f>
        <v>#N/A</v>
      </c>
      <c r="L540" s="2" t="str">
        <f t="shared" ca="1" si="134"/>
        <v>F0</v>
      </c>
      <c r="M540" s="2" t="str">
        <f t="shared" ca="1" si="135"/>
        <v>C2</v>
      </c>
      <c r="N540" s="2" t="str">
        <f t="shared" ca="1" si="136"/>
        <v>C2</v>
      </c>
    </row>
    <row r="541" spans="1:14" s="44" customFormat="1" ht="30" customHeight="1" x14ac:dyDescent="0.2">
      <c r="A541" s="50" t="s">
        <v>211</v>
      </c>
      <c r="B541" s="51" t="s">
        <v>261</v>
      </c>
      <c r="C541" s="52" t="s">
        <v>72</v>
      </c>
      <c r="D541" s="71" t="s">
        <v>499</v>
      </c>
      <c r="E541" s="54"/>
      <c r="F541" s="47"/>
      <c r="G541" s="49"/>
      <c r="H541" s="49"/>
      <c r="I541" s="4" t="str">
        <f t="shared" ca="1" si="133"/>
        <v>LOCKED</v>
      </c>
      <c r="J541" s="1" t="str">
        <f t="shared" si="137"/>
        <v>C019Concrete Pavements for Early OpeningCW 3310-R17, E17</v>
      </c>
      <c r="K541" s="290" t="e">
        <f>MATCH(J541,'[3]Pay Items'!$K$1:$K$646,0)</f>
        <v>#N/A</v>
      </c>
      <c r="L541" s="2" t="str">
        <f t="shared" ca="1" si="134"/>
        <v>F0</v>
      </c>
      <c r="M541" s="2" t="str">
        <f t="shared" ca="1" si="135"/>
        <v>C2</v>
      </c>
      <c r="N541" s="2" t="str">
        <f t="shared" ca="1" si="136"/>
        <v>C2</v>
      </c>
    </row>
    <row r="542" spans="1:14" s="44" customFormat="1" ht="54.95" customHeight="1" x14ac:dyDescent="0.2">
      <c r="A542" s="50" t="s">
        <v>422</v>
      </c>
      <c r="B542" s="70" t="s">
        <v>191</v>
      </c>
      <c r="C542" s="52" t="s">
        <v>436</v>
      </c>
      <c r="D542" s="71"/>
      <c r="E542" s="54" t="s">
        <v>123</v>
      </c>
      <c r="F542" s="89">
        <v>370</v>
      </c>
      <c r="G542" s="56"/>
      <c r="H542" s="57">
        <f t="shared" ref="H542" si="142">ROUND(G542*F542,2)</f>
        <v>0</v>
      </c>
      <c r="I542" s="4" t="str">
        <f t="shared" ca="1" si="133"/>
        <v/>
      </c>
      <c r="J542" s="1" t="str">
        <f t="shared" si="137"/>
        <v>C029-72Construction of 150 mm Type 4 Concrete Pavement for Early Opening 72 Hour (Reinforced)m²</v>
      </c>
      <c r="K542" s="290">
        <f>MATCH(J542,'[3]Pay Items'!$K$1:$K$646,0)</f>
        <v>380</v>
      </c>
      <c r="L542" s="2" t="str">
        <f t="shared" ca="1" si="134"/>
        <v>F0</v>
      </c>
      <c r="M542" s="2" t="str">
        <f t="shared" ca="1" si="135"/>
        <v>C2</v>
      </c>
      <c r="N542" s="2" t="str">
        <f t="shared" ca="1" si="136"/>
        <v>C2</v>
      </c>
    </row>
    <row r="543" spans="1:14" s="44" customFormat="1" ht="30" customHeight="1" x14ac:dyDescent="0.2">
      <c r="A543" s="35"/>
      <c r="B543" s="97"/>
      <c r="C543" s="73" t="s">
        <v>135</v>
      </c>
      <c r="D543" s="47"/>
      <c r="E543" s="98"/>
      <c r="F543" s="48"/>
      <c r="G543" s="35"/>
      <c r="H543" s="49"/>
      <c r="I543" s="4" t="str">
        <f t="shared" ca="1" si="133"/>
        <v>LOCKED</v>
      </c>
      <c r="J543" s="1" t="str">
        <f t="shared" si="137"/>
        <v>JOINT AND CRACK SEALING</v>
      </c>
      <c r="K543" s="290">
        <f>MATCH(J543,'[3]Pay Items'!$K$1:$K$646,0)</f>
        <v>436</v>
      </c>
      <c r="L543" s="2" t="str">
        <f t="shared" ca="1" si="134"/>
        <v>G</v>
      </c>
      <c r="M543" s="2" t="str">
        <f t="shared" ca="1" si="135"/>
        <v>C2</v>
      </c>
      <c r="N543" s="2" t="str">
        <f t="shared" ca="1" si="136"/>
        <v>C2</v>
      </c>
    </row>
    <row r="544" spans="1:14" s="44" customFormat="1" ht="30" customHeight="1" x14ac:dyDescent="0.2">
      <c r="A544" s="50" t="s">
        <v>260</v>
      </c>
      <c r="B544" s="51" t="s">
        <v>286</v>
      </c>
      <c r="C544" s="52" t="s">
        <v>50</v>
      </c>
      <c r="D544" s="71" t="s">
        <v>319</v>
      </c>
      <c r="E544" s="54" t="s">
        <v>127</v>
      </c>
      <c r="F544" s="89">
        <v>815</v>
      </c>
      <c r="G544" s="56"/>
      <c r="H544" s="57">
        <f>ROUND(G544*F544,2)</f>
        <v>0</v>
      </c>
      <c r="I544" s="4" t="str">
        <f t="shared" ca="1" si="133"/>
        <v/>
      </c>
      <c r="J544" s="1" t="str">
        <f t="shared" si="137"/>
        <v>D006Reflective Crack MaintenanceCW 3250-R7m</v>
      </c>
      <c r="K544" s="290">
        <f>MATCH(J544,'[3]Pay Items'!$K$1:$K$646,0)</f>
        <v>442</v>
      </c>
      <c r="L544" s="2" t="str">
        <f t="shared" ca="1" si="134"/>
        <v>F0</v>
      </c>
      <c r="M544" s="2" t="str">
        <f t="shared" ca="1" si="135"/>
        <v>C2</v>
      </c>
      <c r="N544" s="2" t="str">
        <f t="shared" ca="1" si="136"/>
        <v>C2</v>
      </c>
    </row>
    <row r="545" spans="1:14" s="44" customFormat="1" ht="45" customHeight="1" x14ac:dyDescent="0.2">
      <c r="A545" s="35"/>
      <c r="B545" s="97"/>
      <c r="C545" s="73" t="s">
        <v>136</v>
      </c>
      <c r="D545" s="47"/>
      <c r="E545" s="98"/>
      <c r="F545" s="47"/>
      <c r="G545" s="49"/>
      <c r="H545" s="49"/>
      <c r="I545" s="4" t="str">
        <f t="shared" ca="1" si="133"/>
        <v>LOCKED</v>
      </c>
      <c r="J545" s="1" t="str">
        <f t="shared" si="137"/>
        <v>ASSOCIATED DRAINAGE AND UNDERGROUND WORKS</v>
      </c>
      <c r="K545" s="290">
        <f>MATCH(J545,'[3]Pay Items'!$K$1:$K$646,0)</f>
        <v>444</v>
      </c>
      <c r="L545" s="2" t="str">
        <f t="shared" ca="1" si="134"/>
        <v>F0</v>
      </c>
      <c r="M545" s="2" t="str">
        <f t="shared" ca="1" si="135"/>
        <v>C2</v>
      </c>
      <c r="N545" s="2" t="str">
        <f t="shared" ca="1" si="136"/>
        <v>C2</v>
      </c>
    </row>
    <row r="546" spans="1:14" s="44" customFormat="1" ht="30" customHeight="1" x14ac:dyDescent="0.2">
      <c r="A546" s="50" t="s">
        <v>144</v>
      </c>
      <c r="B546" s="51" t="s">
        <v>288</v>
      </c>
      <c r="C546" s="52" t="s">
        <v>218</v>
      </c>
      <c r="D546" s="71" t="s">
        <v>5</v>
      </c>
      <c r="E546" s="54"/>
      <c r="F546" s="47"/>
      <c r="G546" s="49"/>
      <c r="H546" s="49"/>
      <c r="I546" s="4" t="str">
        <f t="shared" ca="1" si="133"/>
        <v>LOCKED</v>
      </c>
      <c r="J546" s="1" t="str">
        <f t="shared" si="137"/>
        <v>E003Catch BasinCW 2130-R12</v>
      </c>
      <c r="K546" s="290">
        <f>MATCH(J546,'[3]Pay Items'!$K$1:$K$646,0)</f>
        <v>445</v>
      </c>
      <c r="L546" s="2" t="str">
        <f t="shared" ca="1" si="134"/>
        <v>F0</v>
      </c>
      <c r="M546" s="2" t="str">
        <f t="shared" ca="1" si="135"/>
        <v>C2</v>
      </c>
      <c r="N546" s="2" t="str">
        <f t="shared" ca="1" si="136"/>
        <v>C2</v>
      </c>
    </row>
    <row r="547" spans="1:14" s="44" customFormat="1" ht="30" customHeight="1" x14ac:dyDescent="0.2">
      <c r="A547" s="50" t="s">
        <v>379</v>
      </c>
      <c r="B547" s="70" t="s">
        <v>191</v>
      </c>
      <c r="C547" s="52" t="s">
        <v>372</v>
      </c>
      <c r="D547" s="71"/>
      <c r="E547" s="54" t="s">
        <v>126</v>
      </c>
      <c r="F547" s="89">
        <v>2</v>
      </c>
      <c r="G547" s="56"/>
      <c r="H547" s="57">
        <f>ROUND(G547*F547,2)</f>
        <v>0</v>
      </c>
      <c r="I547" s="4" t="str">
        <f t="shared" ca="1" si="133"/>
        <v/>
      </c>
      <c r="J547" s="1" t="str">
        <f t="shared" si="137"/>
        <v>E004ASD-024, 1800 mm deepeach</v>
      </c>
      <c r="K547" s="290">
        <f>MATCH(J547,'[3]Pay Items'!$K$1:$K$646,0)</f>
        <v>447</v>
      </c>
      <c r="L547" s="2" t="str">
        <f t="shared" ca="1" si="134"/>
        <v>F0</v>
      </c>
      <c r="M547" s="2" t="str">
        <f t="shared" ca="1" si="135"/>
        <v>C2</v>
      </c>
      <c r="N547" s="2" t="str">
        <f t="shared" ca="1" si="136"/>
        <v>C2</v>
      </c>
    </row>
    <row r="548" spans="1:14" s="44" customFormat="1" ht="30" customHeight="1" x14ac:dyDescent="0.2">
      <c r="A548" s="50" t="s">
        <v>147</v>
      </c>
      <c r="B548" s="51" t="s">
        <v>289</v>
      </c>
      <c r="C548" s="52" t="s">
        <v>221</v>
      </c>
      <c r="D548" s="71" t="s">
        <v>5</v>
      </c>
      <c r="E548" s="54"/>
      <c r="F548" s="47"/>
      <c r="G548" s="49"/>
      <c r="H548" s="49"/>
      <c r="I548" s="4" t="str">
        <f t="shared" ca="1" si="133"/>
        <v>LOCKED</v>
      </c>
      <c r="J548" s="1" t="str">
        <f t="shared" si="137"/>
        <v>E008Sewer ServiceCW 2130-R12</v>
      </c>
      <c r="K548" s="290">
        <f>MATCH(J548,'[3]Pay Items'!$K$1:$K$646,0)</f>
        <v>457</v>
      </c>
      <c r="L548" s="2" t="str">
        <f t="shared" ca="1" si="134"/>
        <v>F0</v>
      </c>
      <c r="M548" s="2" t="str">
        <f t="shared" ca="1" si="135"/>
        <v>C2</v>
      </c>
      <c r="N548" s="2" t="str">
        <f t="shared" ca="1" si="136"/>
        <v>C2</v>
      </c>
    </row>
    <row r="549" spans="1:14" s="44" customFormat="1" ht="30" customHeight="1" x14ac:dyDescent="0.2">
      <c r="A549" s="50" t="s">
        <v>25</v>
      </c>
      <c r="B549" s="70" t="s">
        <v>191</v>
      </c>
      <c r="C549" s="52" t="s">
        <v>475</v>
      </c>
      <c r="D549" s="71"/>
      <c r="E549" s="54"/>
      <c r="F549" s="47"/>
      <c r="G549" s="49"/>
      <c r="H549" s="49"/>
      <c r="I549" s="4" t="str">
        <f t="shared" ca="1" si="133"/>
        <v>LOCKED</v>
      </c>
      <c r="J549" s="1" t="str">
        <f t="shared" si="137"/>
        <v>E009250 mm, PVC</v>
      </c>
      <c r="K549" s="290" t="e">
        <f>MATCH(J549,'[3]Pay Items'!$K$1:$K$646,0)</f>
        <v>#N/A</v>
      </c>
      <c r="L549" s="2" t="str">
        <f t="shared" ca="1" si="134"/>
        <v>F0</v>
      </c>
      <c r="M549" s="2" t="str">
        <f t="shared" ca="1" si="135"/>
        <v>C2</v>
      </c>
      <c r="N549" s="2" t="str">
        <f t="shared" ca="1" si="136"/>
        <v>C2</v>
      </c>
    </row>
    <row r="550" spans="1:14" s="44" customFormat="1" ht="45" customHeight="1" x14ac:dyDescent="0.2">
      <c r="A550" s="50" t="s">
        <v>27</v>
      </c>
      <c r="B550" s="87" t="s">
        <v>298</v>
      </c>
      <c r="C550" s="52" t="s">
        <v>476</v>
      </c>
      <c r="D550" s="71"/>
      <c r="E550" s="54" t="s">
        <v>127</v>
      </c>
      <c r="F550" s="89">
        <v>10</v>
      </c>
      <c r="G550" s="56"/>
      <c r="H550" s="57">
        <f>ROUND(G550*F550,2)</f>
        <v>0</v>
      </c>
      <c r="I550" s="4" t="str">
        <f t="shared" ca="1" si="133"/>
        <v/>
      </c>
      <c r="J550" s="1" t="str">
        <f t="shared" si="137"/>
        <v>E011Trenchless Installation, Class B Type Sand Bedding, Class 3 Backfillm</v>
      </c>
      <c r="K550" s="290" t="e">
        <f>MATCH(J550,'[3]Pay Items'!$K$1:$K$646,0)</f>
        <v>#N/A</v>
      </c>
      <c r="L550" s="2" t="str">
        <f t="shared" ca="1" si="134"/>
        <v>F0</v>
      </c>
      <c r="M550" s="2" t="str">
        <f t="shared" ca="1" si="135"/>
        <v>C2</v>
      </c>
      <c r="N550" s="2" t="str">
        <f t="shared" ca="1" si="136"/>
        <v>C2</v>
      </c>
    </row>
    <row r="551" spans="1:14" s="44" customFormat="1" ht="30" customHeight="1" x14ac:dyDescent="0.2">
      <c r="A551" s="50" t="s">
        <v>34</v>
      </c>
      <c r="B551" s="51" t="s">
        <v>290</v>
      </c>
      <c r="C551" s="102" t="s">
        <v>394</v>
      </c>
      <c r="D551" s="103" t="s">
        <v>395</v>
      </c>
      <c r="E551" s="54"/>
      <c r="F551" s="47"/>
      <c r="G551" s="49"/>
      <c r="H551" s="49"/>
      <c r="I551" s="4" t="str">
        <f t="shared" ca="1" si="133"/>
        <v>LOCKED</v>
      </c>
      <c r="J551" s="1" t="str">
        <f t="shared" si="137"/>
        <v>E023Frames &amp; CoversCW 3210-R8</v>
      </c>
      <c r="K551" s="290">
        <f>MATCH(J551,'[3]Pay Items'!$K$1:$K$646,0)</f>
        <v>511</v>
      </c>
      <c r="L551" s="2" t="str">
        <f t="shared" ca="1" si="134"/>
        <v>F0</v>
      </c>
      <c r="M551" s="2" t="str">
        <f t="shared" ca="1" si="135"/>
        <v>C2</v>
      </c>
      <c r="N551" s="2" t="str">
        <f t="shared" ca="1" si="136"/>
        <v>C2</v>
      </c>
    </row>
    <row r="552" spans="1:14" s="44" customFormat="1" ht="45" customHeight="1" x14ac:dyDescent="0.2">
      <c r="A552" s="50" t="s">
        <v>35</v>
      </c>
      <c r="B552" s="70" t="s">
        <v>191</v>
      </c>
      <c r="C552" s="104" t="s">
        <v>423</v>
      </c>
      <c r="D552" s="71"/>
      <c r="E552" s="54" t="s">
        <v>126</v>
      </c>
      <c r="F552" s="89">
        <v>8</v>
      </c>
      <c r="G552" s="56"/>
      <c r="H552" s="57">
        <f t="shared" ref="H552:H553" si="143">ROUND(G552*F552,2)</f>
        <v>0</v>
      </c>
      <c r="I552" s="4" t="str">
        <f t="shared" ca="1" si="133"/>
        <v/>
      </c>
      <c r="J552" s="1" t="str">
        <f t="shared" si="137"/>
        <v>E024AP-006 - Standard Frame for Manhole and Catch Basineach</v>
      </c>
      <c r="K552" s="290">
        <f>MATCH(J552,'[3]Pay Items'!$K$1:$K$646,0)</f>
        <v>512</v>
      </c>
      <c r="L552" s="2" t="str">
        <f t="shared" ca="1" si="134"/>
        <v>F0</v>
      </c>
      <c r="M552" s="2" t="str">
        <f t="shared" ca="1" si="135"/>
        <v>C2</v>
      </c>
      <c r="N552" s="2" t="str">
        <f t="shared" ca="1" si="136"/>
        <v>C2</v>
      </c>
    </row>
    <row r="553" spans="1:14" s="146" customFormat="1" ht="45" customHeight="1" x14ac:dyDescent="0.2">
      <c r="A553" s="99" t="s">
        <v>36</v>
      </c>
      <c r="B553" s="78" t="s">
        <v>192</v>
      </c>
      <c r="C553" s="138" t="s">
        <v>424</v>
      </c>
      <c r="D553" s="80"/>
      <c r="E553" s="81" t="s">
        <v>126</v>
      </c>
      <c r="F553" s="101">
        <v>8</v>
      </c>
      <c r="G553" s="83"/>
      <c r="H553" s="84">
        <f t="shared" si="143"/>
        <v>0</v>
      </c>
      <c r="I553" s="4" t="str">
        <f t="shared" ca="1" si="133"/>
        <v/>
      </c>
      <c r="J553" s="1" t="str">
        <f t="shared" si="137"/>
        <v>E025AP-007 - Standard Solid Cover for Standard Frameeach</v>
      </c>
      <c r="K553" s="290">
        <f>MATCH(J553,'[3]Pay Items'!$K$1:$K$646,0)</f>
        <v>513</v>
      </c>
      <c r="L553" s="2" t="str">
        <f t="shared" ca="1" si="134"/>
        <v>F0</v>
      </c>
      <c r="M553" s="2" t="str">
        <f t="shared" ca="1" si="135"/>
        <v>C2</v>
      </c>
      <c r="N553" s="2" t="str">
        <f t="shared" ca="1" si="136"/>
        <v>C2</v>
      </c>
    </row>
    <row r="554" spans="1:14" s="44" customFormat="1" ht="30" customHeight="1" x14ac:dyDescent="0.2">
      <c r="A554" s="109" t="s">
        <v>41</v>
      </c>
      <c r="B554" s="51" t="s">
        <v>2</v>
      </c>
      <c r="C554" s="105" t="s">
        <v>224</v>
      </c>
      <c r="D554" s="71" t="s">
        <v>5</v>
      </c>
      <c r="E554" s="54"/>
      <c r="F554" s="89"/>
      <c r="G554" s="35"/>
      <c r="H554" s="136"/>
      <c r="I554" s="4" t="str">
        <f t="shared" ca="1" si="133"/>
        <v>LOCKED</v>
      </c>
      <c r="J554" s="1" t="str">
        <f t="shared" si="137"/>
        <v>E036Connecting to Existing SewerCW 2130-R12</v>
      </c>
      <c r="K554" s="290">
        <f>MATCH(J554,'[3]Pay Items'!$K$1:$K$646,0)</f>
        <v>540</v>
      </c>
      <c r="L554" s="2" t="str">
        <f t="shared" ca="1" si="134"/>
        <v>F0</v>
      </c>
      <c r="M554" s="2" t="str">
        <f t="shared" ca="1" si="135"/>
        <v>C2</v>
      </c>
      <c r="N554" s="2" t="str">
        <f t="shared" ca="1" si="136"/>
        <v>C2</v>
      </c>
    </row>
    <row r="555" spans="1:14" s="44" customFormat="1" ht="30" customHeight="1" x14ac:dyDescent="0.2">
      <c r="A555" s="109" t="s">
        <v>42</v>
      </c>
      <c r="B555" s="70" t="s">
        <v>191</v>
      </c>
      <c r="C555" s="105" t="s">
        <v>541</v>
      </c>
      <c r="D555" s="71"/>
      <c r="E555" s="54"/>
      <c r="F555" s="89"/>
      <c r="G555" s="35"/>
      <c r="H555" s="136"/>
      <c r="I555" s="4" t="str">
        <f t="shared" ca="1" si="133"/>
        <v>LOCKED</v>
      </c>
      <c r="J555" s="1" t="str">
        <f t="shared" si="137"/>
        <v>E037250 mm (Type PVC) Connecting Pipe</v>
      </c>
      <c r="K555" s="290" t="e">
        <f>MATCH(J555,'[3]Pay Items'!$K$1:$K$646,0)</f>
        <v>#N/A</v>
      </c>
      <c r="L555" s="2" t="str">
        <f t="shared" ca="1" si="134"/>
        <v>F0</v>
      </c>
      <c r="M555" s="2" t="str">
        <f t="shared" ca="1" si="135"/>
        <v>C2</v>
      </c>
      <c r="N555" s="2" t="str">
        <f t="shared" ca="1" si="136"/>
        <v>C2</v>
      </c>
    </row>
    <row r="556" spans="1:14" s="44" customFormat="1" ht="45" customHeight="1" x14ac:dyDescent="0.2">
      <c r="A556" s="109" t="s">
        <v>44</v>
      </c>
      <c r="B556" s="148" t="s">
        <v>298</v>
      </c>
      <c r="C556" s="60" t="s">
        <v>617</v>
      </c>
      <c r="D556" s="69"/>
      <c r="E556" s="62" t="s">
        <v>126</v>
      </c>
      <c r="F556" s="134">
        <v>2</v>
      </c>
      <c r="G556" s="64"/>
      <c r="H556" s="65">
        <f t="shared" ref="H556:H557" si="144">ROUND(G556*F556,2)</f>
        <v>0</v>
      </c>
      <c r="I556" s="4" t="str">
        <f t="shared" ca="1" si="133"/>
        <v/>
      </c>
      <c r="J556" s="1" t="str">
        <f t="shared" si="137"/>
        <v>E041Connecting to 525 mm Concrete Combined Sewereach</v>
      </c>
      <c r="K556" s="290" t="e">
        <f>MATCH(J556,'[3]Pay Items'!$K$1:$K$646,0)</f>
        <v>#N/A</v>
      </c>
      <c r="L556" s="2" t="str">
        <f t="shared" ca="1" si="134"/>
        <v>F0</v>
      </c>
      <c r="M556" s="2" t="str">
        <f t="shared" ca="1" si="135"/>
        <v>C2</v>
      </c>
      <c r="N556" s="2" t="str">
        <f t="shared" ca="1" si="136"/>
        <v>C2</v>
      </c>
    </row>
    <row r="557" spans="1:14" s="44" customFormat="1" ht="30" customHeight="1" x14ac:dyDescent="0.2">
      <c r="A557" s="50" t="s">
        <v>0</v>
      </c>
      <c r="B557" s="51" t="s">
        <v>358</v>
      </c>
      <c r="C557" s="52" t="s">
        <v>1</v>
      </c>
      <c r="D557" s="71" t="s">
        <v>398</v>
      </c>
      <c r="E557" s="54" t="s">
        <v>126</v>
      </c>
      <c r="F557" s="89">
        <v>8</v>
      </c>
      <c r="G557" s="56"/>
      <c r="H557" s="57">
        <f t="shared" si="144"/>
        <v>0</v>
      </c>
      <c r="I557" s="4" t="str">
        <f t="shared" ca="1" si="133"/>
        <v/>
      </c>
      <c r="J557" s="1" t="str">
        <f t="shared" si="137"/>
        <v>E050ACatch Basin CleaningCW 2140-R4each</v>
      </c>
      <c r="K557" s="290">
        <f>MATCH(J557,'[3]Pay Items'!$K$1:$K$646,0)</f>
        <v>557</v>
      </c>
      <c r="L557" s="2" t="str">
        <f t="shared" ca="1" si="134"/>
        <v>F0</v>
      </c>
      <c r="M557" s="2" t="str">
        <f t="shared" ca="1" si="135"/>
        <v>C2</v>
      </c>
      <c r="N557" s="2" t="str">
        <f t="shared" ca="1" si="136"/>
        <v>C2</v>
      </c>
    </row>
    <row r="558" spans="1:14" s="44" customFormat="1" ht="30" customHeight="1" x14ac:dyDescent="0.2">
      <c r="A558" s="35"/>
      <c r="B558" s="36"/>
      <c r="C558" s="73" t="s">
        <v>137</v>
      </c>
      <c r="D558" s="47"/>
      <c r="E558" s="98"/>
      <c r="F558" s="48"/>
      <c r="G558" s="35"/>
      <c r="H558" s="49"/>
      <c r="I558" s="4" t="str">
        <f t="shared" ca="1" si="133"/>
        <v>LOCKED</v>
      </c>
      <c r="J558" s="1" t="str">
        <f t="shared" si="137"/>
        <v>ADJUSTMENTS</v>
      </c>
      <c r="K558" s="290">
        <f>MATCH(J558,'[3]Pay Items'!$K$1:$K$646,0)</f>
        <v>589</v>
      </c>
      <c r="L558" s="2" t="str">
        <f t="shared" ca="1" si="134"/>
        <v>G</v>
      </c>
      <c r="M558" s="2" t="str">
        <f t="shared" ca="1" si="135"/>
        <v>C2</v>
      </c>
      <c r="N558" s="2" t="str">
        <f t="shared" ca="1" si="136"/>
        <v>C2</v>
      </c>
    </row>
    <row r="559" spans="1:14" s="44" customFormat="1" ht="45" customHeight="1" x14ac:dyDescent="0.2">
      <c r="A559" s="50" t="s">
        <v>148</v>
      </c>
      <c r="B559" s="51" t="s">
        <v>359</v>
      </c>
      <c r="C559" s="104" t="s">
        <v>396</v>
      </c>
      <c r="D559" s="103" t="s">
        <v>395</v>
      </c>
      <c r="E559" s="54" t="s">
        <v>126</v>
      </c>
      <c r="F559" s="89">
        <v>8</v>
      </c>
      <c r="G559" s="67"/>
      <c r="H559" s="57">
        <f>ROUND(G559*F559,2)</f>
        <v>0</v>
      </c>
      <c r="I559" s="4" t="str">
        <f t="shared" ca="1" si="133"/>
        <v/>
      </c>
      <c r="J559" s="1" t="str">
        <f t="shared" si="137"/>
        <v>F001Adjustment of Manholes/Catch Basins FramesCW 3210-R8each</v>
      </c>
      <c r="K559" s="290">
        <f>MATCH(J559,'[3]Pay Items'!$K$1:$K$646,0)</f>
        <v>590</v>
      </c>
      <c r="L559" s="2" t="str">
        <f t="shared" ca="1" si="134"/>
        <v>F0</v>
      </c>
      <c r="M559" s="2" t="str">
        <f t="shared" ca="1" si="135"/>
        <v>C2</v>
      </c>
      <c r="N559" s="2" t="str">
        <f t="shared" ca="1" si="136"/>
        <v>C2</v>
      </c>
    </row>
    <row r="560" spans="1:14" s="44" customFormat="1" ht="30" customHeight="1" x14ac:dyDescent="0.2">
      <c r="A560" s="50" t="s">
        <v>149</v>
      </c>
      <c r="B560" s="51" t="s">
        <v>360</v>
      </c>
      <c r="C560" s="52" t="s">
        <v>291</v>
      </c>
      <c r="D560" s="71" t="s">
        <v>5</v>
      </c>
      <c r="E560" s="54"/>
      <c r="F560" s="47"/>
      <c r="G560" s="49"/>
      <c r="H560" s="49"/>
      <c r="I560" s="4" t="str">
        <f t="shared" ca="1" si="133"/>
        <v>LOCKED</v>
      </c>
      <c r="J560" s="1" t="str">
        <f t="shared" si="137"/>
        <v>F002Replacing Existing RisersCW 2130-R12</v>
      </c>
      <c r="K560" s="290">
        <f>MATCH(J560,'[3]Pay Items'!$K$1:$K$646,0)</f>
        <v>591</v>
      </c>
      <c r="L560" s="2" t="str">
        <f t="shared" ca="1" si="134"/>
        <v>F0</v>
      </c>
      <c r="M560" s="2" t="str">
        <f t="shared" ca="1" si="135"/>
        <v>C2</v>
      </c>
      <c r="N560" s="2" t="str">
        <f t="shared" ca="1" si="136"/>
        <v>C2</v>
      </c>
    </row>
    <row r="561" spans="1:14" s="44" customFormat="1" ht="30" customHeight="1" x14ac:dyDescent="0.2">
      <c r="A561" s="50" t="s">
        <v>292</v>
      </c>
      <c r="B561" s="70" t="s">
        <v>191</v>
      </c>
      <c r="C561" s="52" t="s">
        <v>297</v>
      </c>
      <c r="D561" s="71"/>
      <c r="E561" s="54" t="s">
        <v>128</v>
      </c>
      <c r="F561" s="107">
        <v>1</v>
      </c>
      <c r="G561" s="56"/>
      <c r="H561" s="57">
        <f>ROUND(G561*F561,2)</f>
        <v>0</v>
      </c>
      <c r="I561" s="4" t="str">
        <f t="shared" ca="1" si="133"/>
        <v/>
      </c>
      <c r="J561" s="1" t="str">
        <f t="shared" si="137"/>
        <v>F002APre-cast Concrete Risersvert. m</v>
      </c>
      <c r="K561" s="290">
        <f>MATCH(J561,'[3]Pay Items'!$K$1:$K$646,0)</f>
        <v>592</v>
      </c>
      <c r="L561" s="2" t="str">
        <f t="shared" ca="1" si="134"/>
        <v>F1</v>
      </c>
      <c r="M561" s="2" t="str">
        <f t="shared" ca="1" si="135"/>
        <v>C2</v>
      </c>
      <c r="N561" s="2" t="str">
        <f t="shared" ca="1" si="136"/>
        <v>C2</v>
      </c>
    </row>
    <row r="562" spans="1:14" s="44" customFormat="1" ht="30" customHeight="1" x14ac:dyDescent="0.2">
      <c r="A562" s="50" t="s">
        <v>150</v>
      </c>
      <c r="B562" s="51" t="s">
        <v>367</v>
      </c>
      <c r="C562" s="104" t="s">
        <v>427</v>
      </c>
      <c r="D562" s="103" t="s">
        <v>395</v>
      </c>
      <c r="E562" s="54"/>
      <c r="F562" s="47"/>
      <c r="G562" s="49"/>
      <c r="H562" s="49"/>
      <c r="I562" s="4" t="str">
        <f t="shared" ca="1" si="133"/>
        <v>LOCKED</v>
      </c>
      <c r="J562" s="1" t="str">
        <f t="shared" si="137"/>
        <v>F003Lifter Rings (AP-010)CW 3210-R8</v>
      </c>
      <c r="K562" s="290">
        <f>MATCH(J562,'[3]Pay Items'!$K$1:$K$646,0)</f>
        <v>595</v>
      </c>
      <c r="L562" s="2" t="str">
        <f t="shared" ca="1" si="134"/>
        <v>F0</v>
      </c>
      <c r="M562" s="2" t="str">
        <f t="shared" ca="1" si="135"/>
        <v>C2</v>
      </c>
      <c r="N562" s="2" t="str">
        <f t="shared" ca="1" si="136"/>
        <v>C2</v>
      </c>
    </row>
    <row r="563" spans="1:14" s="44" customFormat="1" ht="30" customHeight="1" x14ac:dyDescent="0.2">
      <c r="A563" s="50" t="s">
        <v>151</v>
      </c>
      <c r="B563" s="70" t="s">
        <v>191</v>
      </c>
      <c r="C563" s="52" t="s">
        <v>347</v>
      </c>
      <c r="D563" s="71"/>
      <c r="E563" s="54" t="s">
        <v>126</v>
      </c>
      <c r="F563" s="89">
        <v>8</v>
      </c>
      <c r="G563" s="56"/>
      <c r="H563" s="57">
        <f>ROUND(G563*F563,2)</f>
        <v>0</v>
      </c>
      <c r="I563" s="4" t="str">
        <f t="shared" ca="1" si="133"/>
        <v/>
      </c>
      <c r="J563" s="1" t="str">
        <f t="shared" si="137"/>
        <v>F00551 mmeach</v>
      </c>
      <c r="K563" s="290">
        <f>MATCH(J563,'[3]Pay Items'!$K$1:$K$646,0)</f>
        <v>597</v>
      </c>
      <c r="L563" s="2" t="str">
        <f t="shared" ca="1" si="134"/>
        <v>F0</v>
      </c>
      <c r="M563" s="2" t="str">
        <f t="shared" ca="1" si="135"/>
        <v>C2</v>
      </c>
      <c r="N563" s="2" t="str">
        <f t="shared" ca="1" si="136"/>
        <v>C2</v>
      </c>
    </row>
    <row r="564" spans="1:14" s="44" customFormat="1" ht="30" customHeight="1" x14ac:dyDescent="0.2">
      <c r="A564" s="50" t="s">
        <v>152</v>
      </c>
      <c r="B564" s="51" t="s">
        <v>375</v>
      </c>
      <c r="C564" s="52" t="s">
        <v>271</v>
      </c>
      <c r="D564" s="103" t="s">
        <v>395</v>
      </c>
      <c r="E564" s="54" t="s">
        <v>126</v>
      </c>
      <c r="F564" s="89">
        <v>4</v>
      </c>
      <c r="G564" s="56"/>
      <c r="H564" s="57">
        <f t="shared" ref="H564:H568" si="145">ROUND(G564*F564,2)</f>
        <v>0</v>
      </c>
      <c r="I564" s="4" t="str">
        <f t="shared" ca="1" si="133"/>
        <v/>
      </c>
      <c r="J564" s="1" t="str">
        <f t="shared" si="137"/>
        <v>F009Adjustment of Valve BoxesCW 3210-R8each</v>
      </c>
      <c r="K564" s="290">
        <f>MATCH(J564,'[3]Pay Items'!$K$1:$K$646,0)</f>
        <v>600</v>
      </c>
      <c r="L564" s="2" t="str">
        <f t="shared" ca="1" si="134"/>
        <v>F0</v>
      </c>
      <c r="M564" s="2" t="str">
        <f t="shared" ca="1" si="135"/>
        <v>C2</v>
      </c>
      <c r="N564" s="2" t="str">
        <f t="shared" ca="1" si="136"/>
        <v>C2</v>
      </c>
    </row>
    <row r="565" spans="1:14" s="44" customFormat="1" ht="30" customHeight="1" x14ac:dyDescent="0.2">
      <c r="A565" s="50" t="s">
        <v>237</v>
      </c>
      <c r="B565" s="51" t="s">
        <v>618</v>
      </c>
      <c r="C565" s="52" t="s">
        <v>273</v>
      </c>
      <c r="D565" s="103" t="s">
        <v>395</v>
      </c>
      <c r="E565" s="54" t="s">
        <v>126</v>
      </c>
      <c r="F565" s="89">
        <v>2</v>
      </c>
      <c r="G565" s="56"/>
      <c r="H565" s="57">
        <f t="shared" si="145"/>
        <v>0</v>
      </c>
      <c r="I565" s="4" t="str">
        <f t="shared" ca="1" si="133"/>
        <v/>
      </c>
      <c r="J565" s="1" t="str">
        <f t="shared" si="137"/>
        <v>F010Valve Box ExtensionsCW 3210-R8each</v>
      </c>
      <c r="K565" s="290">
        <f>MATCH(J565,'[3]Pay Items'!$K$1:$K$646,0)</f>
        <v>601</v>
      </c>
      <c r="L565" s="2" t="str">
        <f t="shared" ca="1" si="134"/>
        <v>F0</v>
      </c>
      <c r="M565" s="2" t="str">
        <f t="shared" ca="1" si="135"/>
        <v>C2</v>
      </c>
      <c r="N565" s="2" t="str">
        <f t="shared" ca="1" si="136"/>
        <v>C2</v>
      </c>
    </row>
    <row r="566" spans="1:14" s="44" customFormat="1" ht="30" customHeight="1" x14ac:dyDescent="0.2">
      <c r="A566" s="50" t="s">
        <v>153</v>
      </c>
      <c r="B566" s="51" t="s">
        <v>619</v>
      </c>
      <c r="C566" s="52" t="s">
        <v>272</v>
      </c>
      <c r="D566" s="103" t="s">
        <v>395</v>
      </c>
      <c r="E566" s="54" t="s">
        <v>126</v>
      </c>
      <c r="F566" s="89">
        <v>10</v>
      </c>
      <c r="G566" s="56"/>
      <c r="H566" s="57">
        <f t="shared" si="145"/>
        <v>0</v>
      </c>
      <c r="I566" s="4" t="str">
        <f t="shared" ca="1" si="133"/>
        <v/>
      </c>
      <c r="J566" s="1" t="str">
        <f t="shared" si="137"/>
        <v>F011Adjustment of Curb Stop BoxesCW 3210-R8each</v>
      </c>
      <c r="K566" s="290">
        <f>MATCH(J566,'[3]Pay Items'!$K$1:$K$646,0)</f>
        <v>602</v>
      </c>
      <c r="L566" s="2" t="str">
        <f t="shared" ca="1" si="134"/>
        <v>F0</v>
      </c>
      <c r="M566" s="2" t="str">
        <f t="shared" ca="1" si="135"/>
        <v>C2</v>
      </c>
      <c r="N566" s="2" t="str">
        <f t="shared" ca="1" si="136"/>
        <v>C2</v>
      </c>
    </row>
    <row r="567" spans="1:14" s="44" customFormat="1" ht="30" customHeight="1" x14ac:dyDescent="0.2">
      <c r="A567" s="122" t="s">
        <v>154</v>
      </c>
      <c r="B567" s="163" t="s">
        <v>620</v>
      </c>
      <c r="C567" s="164" t="s">
        <v>274</v>
      </c>
      <c r="D567" s="165" t="s">
        <v>395</v>
      </c>
      <c r="E567" s="166" t="s">
        <v>126</v>
      </c>
      <c r="F567" s="167">
        <v>5</v>
      </c>
      <c r="G567" s="9"/>
      <c r="H567" s="168">
        <f t="shared" si="145"/>
        <v>0</v>
      </c>
      <c r="I567" s="4" t="str">
        <f t="shared" ca="1" si="133"/>
        <v/>
      </c>
      <c r="J567" s="1" t="str">
        <f t="shared" si="137"/>
        <v>F018Curb Stop ExtensionsCW 3210-R8each</v>
      </c>
      <c r="K567" s="290">
        <f>MATCH(J567,'[3]Pay Items'!$K$1:$K$646,0)</f>
        <v>603</v>
      </c>
      <c r="L567" s="2" t="str">
        <f t="shared" ca="1" si="134"/>
        <v>F0</v>
      </c>
      <c r="M567" s="2" t="str">
        <f t="shared" ca="1" si="135"/>
        <v>C2</v>
      </c>
      <c r="N567" s="2" t="str">
        <f t="shared" ca="1" si="136"/>
        <v>C2</v>
      </c>
    </row>
    <row r="568" spans="1:14" s="44" customFormat="1" ht="30" customHeight="1" x14ac:dyDescent="0.2">
      <c r="A568" s="109" t="s">
        <v>47</v>
      </c>
      <c r="B568" s="59" t="s">
        <v>621</v>
      </c>
      <c r="C568" s="164" t="s">
        <v>397</v>
      </c>
      <c r="D568" s="165" t="s">
        <v>395</v>
      </c>
      <c r="E568" s="62" t="s">
        <v>126</v>
      </c>
      <c r="F568" s="134">
        <v>6</v>
      </c>
      <c r="G568" s="64"/>
      <c r="H568" s="65">
        <f t="shared" si="145"/>
        <v>0</v>
      </c>
      <c r="I568" s="4" t="str">
        <f t="shared" ca="1" si="133"/>
        <v/>
      </c>
      <c r="J568" s="1" t="str">
        <f t="shared" si="137"/>
        <v>F015Adjustment of Curb and Gutter FramesCW 3210-R8each</v>
      </c>
      <c r="K568" s="290">
        <f>MATCH(J568,'[3]Pay Items'!$K$1:$K$646,0)</f>
        <v>607</v>
      </c>
      <c r="L568" s="2" t="str">
        <f t="shared" ca="1" si="134"/>
        <v>F0</v>
      </c>
      <c r="M568" s="2" t="str">
        <f t="shared" ca="1" si="135"/>
        <v>C2</v>
      </c>
      <c r="N568" s="2" t="str">
        <f t="shared" ca="1" si="136"/>
        <v>C2</v>
      </c>
    </row>
    <row r="569" spans="1:14" s="44" customFormat="1" ht="30" customHeight="1" x14ac:dyDescent="0.2">
      <c r="A569" s="35"/>
      <c r="B569" s="45"/>
      <c r="C569" s="73" t="s">
        <v>138</v>
      </c>
      <c r="D569" s="47"/>
      <c r="E569" s="74"/>
      <c r="F569" s="47"/>
      <c r="G569" s="49"/>
      <c r="H569" s="49"/>
      <c r="I569" s="4" t="str">
        <f t="shared" ca="1" si="133"/>
        <v>LOCKED</v>
      </c>
      <c r="J569" s="1" t="str">
        <f t="shared" si="137"/>
        <v>LANDSCAPING</v>
      </c>
      <c r="K569" s="290">
        <f>MATCH(J569,'[3]Pay Items'!$K$1:$K$646,0)</f>
        <v>618</v>
      </c>
      <c r="L569" s="2" t="str">
        <f t="shared" ca="1" si="134"/>
        <v>F0</v>
      </c>
      <c r="M569" s="2" t="str">
        <f t="shared" ca="1" si="135"/>
        <v>C2</v>
      </c>
      <c r="N569" s="2" t="str">
        <f t="shared" ca="1" si="136"/>
        <v>C2</v>
      </c>
    </row>
    <row r="570" spans="1:14" s="44" customFormat="1" ht="30" customHeight="1" x14ac:dyDescent="0.2">
      <c r="A570" s="75" t="s">
        <v>155</v>
      </c>
      <c r="B570" s="51" t="s">
        <v>622</v>
      </c>
      <c r="C570" s="52" t="s">
        <v>94</v>
      </c>
      <c r="D570" s="71" t="s">
        <v>493</v>
      </c>
      <c r="E570" s="54"/>
      <c r="F570" s="47"/>
      <c r="G570" s="49"/>
      <c r="H570" s="49"/>
      <c r="I570" s="4" t="str">
        <f t="shared" ca="1" si="133"/>
        <v>LOCKED</v>
      </c>
      <c r="J570" s="1" t="str">
        <f t="shared" si="137"/>
        <v>G001SoddingCW 3510-R10</v>
      </c>
      <c r="K570" s="290" t="e">
        <f>MATCH(J570,'[3]Pay Items'!$K$1:$K$646,0)</f>
        <v>#N/A</v>
      </c>
      <c r="L570" s="2" t="str">
        <f t="shared" ca="1" si="134"/>
        <v>F0</v>
      </c>
      <c r="M570" s="2" t="str">
        <f t="shared" ca="1" si="135"/>
        <v>C2</v>
      </c>
      <c r="N570" s="2" t="str">
        <f t="shared" ca="1" si="136"/>
        <v>C2</v>
      </c>
    </row>
    <row r="571" spans="1:14" s="44" customFormat="1" ht="30" customHeight="1" x14ac:dyDescent="0.2">
      <c r="A571" s="75" t="s">
        <v>156</v>
      </c>
      <c r="B571" s="70" t="s">
        <v>191</v>
      </c>
      <c r="C571" s="52" t="s">
        <v>348</v>
      </c>
      <c r="D571" s="71"/>
      <c r="E571" s="54" t="s">
        <v>123</v>
      </c>
      <c r="F571" s="55">
        <v>1000</v>
      </c>
      <c r="G571" s="56"/>
      <c r="H571" s="57">
        <f>ROUND(G571*F571,2)</f>
        <v>0</v>
      </c>
      <c r="I571" s="4" t="str">
        <f t="shared" ca="1" si="133"/>
        <v/>
      </c>
      <c r="J571" s="1" t="str">
        <f t="shared" si="137"/>
        <v>G002width &lt; 600 mmm²</v>
      </c>
      <c r="K571" s="290">
        <f>MATCH(J571,'[3]Pay Items'!$K$1:$K$646,0)</f>
        <v>620</v>
      </c>
      <c r="L571" s="2" t="str">
        <f t="shared" ca="1" si="134"/>
        <v>F0</v>
      </c>
      <c r="M571" s="2" t="str">
        <f t="shared" ca="1" si="135"/>
        <v>C2</v>
      </c>
      <c r="N571" s="2" t="str">
        <f t="shared" ca="1" si="136"/>
        <v>C2</v>
      </c>
    </row>
    <row r="572" spans="1:14" s="44" customFormat="1" ht="30" customHeight="1" x14ac:dyDescent="0.2">
      <c r="A572" s="75" t="s">
        <v>157</v>
      </c>
      <c r="B572" s="70" t="s">
        <v>192</v>
      </c>
      <c r="C572" s="52" t="s">
        <v>349</v>
      </c>
      <c r="D572" s="71"/>
      <c r="E572" s="54" t="s">
        <v>123</v>
      </c>
      <c r="F572" s="55">
        <v>1800</v>
      </c>
      <c r="G572" s="56"/>
      <c r="H572" s="57">
        <f>ROUND(G572*F572,2)</f>
        <v>0</v>
      </c>
      <c r="I572" s="4" t="str">
        <f t="shared" ca="1" si="133"/>
        <v/>
      </c>
      <c r="J572" s="1" t="str">
        <f t="shared" si="137"/>
        <v>G003width &gt; or = 600 mmm²</v>
      </c>
      <c r="K572" s="290">
        <f>MATCH(J572,'[3]Pay Items'!$K$1:$K$646,0)</f>
        <v>621</v>
      </c>
      <c r="L572" s="2" t="str">
        <f t="shared" ca="1" si="134"/>
        <v>F0</v>
      </c>
      <c r="M572" s="2" t="str">
        <f t="shared" ca="1" si="135"/>
        <v>C2</v>
      </c>
      <c r="N572" s="2" t="str">
        <f t="shared" ca="1" si="136"/>
        <v>C2</v>
      </c>
    </row>
    <row r="573" spans="1:14" s="44" customFormat="1" ht="11.25" customHeight="1" x14ac:dyDescent="0.2">
      <c r="A573" s="40"/>
      <c r="B573" s="111"/>
      <c r="C573" s="73"/>
      <c r="D573" s="47"/>
      <c r="E573" s="98"/>
      <c r="F573" s="48"/>
      <c r="G573" s="35"/>
      <c r="H573" s="49"/>
      <c r="I573" s="4" t="str">
        <f t="shared" ca="1" si="133"/>
        <v>LOCKED</v>
      </c>
      <c r="J573" s="1" t="str">
        <f t="shared" si="137"/>
        <v/>
      </c>
      <c r="K573" s="290" t="e">
        <f>MATCH(J573,'[3]Pay Items'!$K$1:$K$646,0)</f>
        <v>#N/A</v>
      </c>
      <c r="L573" s="2" t="str">
        <f t="shared" ca="1" si="134"/>
        <v>G</v>
      </c>
      <c r="M573" s="2" t="str">
        <f t="shared" ca="1" si="135"/>
        <v>C2</v>
      </c>
      <c r="N573" s="2" t="str">
        <f t="shared" ca="1" si="136"/>
        <v>C2</v>
      </c>
    </row>
    <row r="574" spans="1:14" s="44" customFormat="1" ht="45" customHeight="1" thickBot="1" x14ac:dyDescent="0.25">
      <c r="A574" s="40"/>
      <c r="B574" s="113" t="str">
        <f>B474</f>
        <v>E</v>
      </c>
      <c r="C574" s="292" t="str">
        <f>C474</f>
        <v>REHABILITATION:  PARKVIEW STREET FROM PORTAGE AVENUE TO ASSINIBOINE AVENUE</v>
      </c>
      <c r="D574" s="293"/>
      <c r="E574" s="293"/>
      <c r="F574" s="294"/>
      <c r="G574" s="128" t="s">
        <v>494</v>
      </c>
      <c r="H574" s="128">
        <f>SUM(H474:H573)</f>
        <v>0</v>
      </c>
      <c r="I574" s="4" t="str">
        <f t="shared" ca="1" si="133"/>
        <v>LOCKED</v>
      </c>
      <c r="J574" s="1" t="str">
        <f t="shared" si="137"/>
        <v>REHABILITATION: PARKVIEW STREET FROM PORTAGE AVENUE TO ASSINIBOINE AVENUE</v>
      </c>
      <c r="K574" s="290" t="e">
        <f>MATCH(J574,'[3]Pay Items'!$K$1:$K$646,0)</f>
        <v>#N/A</v>
      </c>
      <c r="L574" s="2" t="str">
        <f t="shared" ca="1" si="134"/>
        <v>G</v>
      </c>
      <c r="M574" s="2" t="str">
        <f t="shared" ca="1" si="135"/>
        <v>C2</v>
      </c>
      <c r="N574" s="2" t="str">
        <f t="shared" ca="1" si="136"/>
        <v>C2</v>
      </c>
    </row>
    <row r="575" spans="1:14" s="44" customFormat="1" ht="30" customHeight="1" thickTop="1" x14ac:dyDescent="0.2">
      <c r="A575" s="40"/>
      <c r="B575" s="41" t="s">
        <v>281</v>
      </c>
      <c r="C575" s="298" t="s">
        <v>623</v>
      </c>
      <c r="D575" s="299"/>
      <c r="E575" s="299"/>
      <c r="F575" s="300"/>
      <c r="G575" s="40"/>
      <c r="H575" s="114"/>
      <c r="I575" s="4" t="str">
        <f t="shared" ca="1" si="133"/>
        <v>LOCKED</v>
      </c>
      <c r="J575" s="1" t="str">
        <f t="shared" si="137"/>
        <v>WATER AND WASTE WORK</v>
      </c>
      <c r="K575" s="290" t="e">
        <f>MATCH(J575,'[3]Pay Items'!$K$1:$K$646,0)</f>
        <v>#N/A</v>
      </c>
      <c r="L575" s="2" t="str">
        <f t="shared" ca="1" si="134"/>
        <v>G</v>
      </c>
      <c r="M575" s="2" t="str">
        <f t="shared" ca="1" si="135"/>
        <v>C2</v>
      </c>
      <c r="N575" s="2" t="str">
        <f t="shared" ca="1" si="136"/>
        <v>C2</v>
      </c>
    </row>
    <row r="576" spans="1:14" ht="30" customHeight="1" x14ac:dyDescent="0.2">
      <c r="A576" s="169"/>
      <c r="B576" s="170"/>
      <c r="C576" s="171" t="s">
        <v>624</v>
      </c>
      <c r="D576" s="172"/>
      <c r="E576" s="173" t="s">
        <v>118</v>
      </c>
      <c r="F576" s="173" t="s">
        <v>118</v>
      </c>
      <c r="G576" s="169" t="s">
        <v>118</v>
      </c>
      <c r="H576" s="174"/>
      <c r="I576" s="4" t="str">
        <f t="shared" ca="1" si="133"/>
        <v>LOCKED</v>
      </c>
      <c r="J576" s="1" t="str">
        <f t="shared" si="137"/>
        <v>BERRY - MANHOLE REPAIR (MH20008239)</v>
      </c>
      <c r="K576" s="290" t="e">
        <f>MATCH(J576,'[3]Pay Items'!$K$1:$K$646,0)</f>
        <v>#N/A</v>
      </c>
      <c r="L576" s="2" t="str">
        <f t="shared" ca="1" si="134"/>
        <v>G</v>
      </c>
      <c r="M576" s="2" t="str">
        <f t="shared" ca="1" si="135"/>
        <v>C2</v>
      </c>
      <c r="N576" s="2" t="str">
        <f t="shared" ca="1" si="136"/>
        <v>C2</v>
      </c>
    </row>
    <row r="577" spans="1:14" ht="30" customHeight="1" x14ac:dyDescent="0.2">
      <c r="A577" s="175" t="s">
        <v>149</v>
      </c>
      <c r="B577" s="176" t="s">
        <v>82</v>
      </c>
      <c r="C577" s="177" t="s">
        <v>291</v>
      </c>
      <c r="D577" s="178" t="s">
        <v>5</v>
      </c>
      <c r="E577" s="179"/>
      <c r="F577" s="180"/>
      <c r="G577" s="169" t="s">
        <v>118</v>
      </c>
      <c r="H577" s="182"/>
      <c r="I577" s="4" t="str">
        <f t="shared" ca="1" si="133"/>
        <v>LOCKED</v>
      </c>
      <c r="J577" s="1" t="str">
        <f t="shared" si="137"/>
        <v>F002Replacing Existing RisersCW 2130-R12</v>
      </c>
      <c r="K577" s="290">
        <f>MATCH(J577,'[3]Pay Items'!$K$1:$K$646,0)</f>
        <v>591</v>
      </c>
      <c r="L577" s="2" t="str">
        <f t="shared" ca="1" si="134"/>
        <v>F0</v>
      </c>
      <c r="M577" s="2" t="str">
        <f t="shared" ca="1" si="135"/>
        <v>C2</v>
      </c>
      <c r="N577" s="2" t="str">
        <f t="shared" ca="1" si="136"/>
        <v>C2</v>
      </c>
    </row>
    <row r="578" spans="1:14" ht="30" customHeight="1" x14ac:dyDescent="0.2">
      <c r="A578" s="175" t="s">
        <v>292</v>
      </c>
      <c r="B578" s="183" t="s">
        <v>191</v>
      </c>
      <c r="C578" s="177" t="s">
        <v>297</v>
      </c>
      <c r="D578" s="178"/>
      <c r="E578" s="179" t="s">
        <v>128</v>
      </c>
      <c r="F578" s="184">
        <v>1.3</v>
      </c>
      <c r="G578" s="185"/>
      <c r="H578" s="181">
        <f>ROUND(G578*F578,2)</f>
        <v>0</v>
      </c>
      <c r="I578" s="4" t="str">
        <f t="shared" ca="1" si="133"/>
        <v/>
      </c>
      <c r="J578" s="1" t="str">
        <f t="shared" si="137"/>
        <v>F002APre-cast Concrete Risersvert. m</v>
      </c>
      <c r="K578" s="290">
        <f>MATCH(J578,'[3]Pay Items'!$K$1:$K$646,0)</f>
        <v>592</v>
      </c>
      <c r="L578" s="2" t="str">
        <f t="shared" ca="1" si="134"/>
        <v>F1</v>
      </c>
      <c r="M578" s="2" t="str">
        <f t="shared" ca="1" si="135"/>
        <v>C2</v>
      </c>
      <c r="N578" s="2" t="str">
        <f t="shared" ca="1" si="136"/>
        <v>C2</v>
      </c>
    </row>
    <row r="579" spans="1:14" ht="30" customHeight="1" x14ac:dyDescent="0.2">
      <c r="A579" s="175"/>
      <c r="B579" s="176" t="s">
        <v>83</v>
      </c>
      <c r="C579" s="186" t="s">
        <v>625</v>
      </c>
      <c r="D579" s="187" t="s">
        <v>626</v>
      </c>
      <c r="E579" s="179"/>
      <c r="F579" s="180"/>
      <c r="G579" s="169"/>
      <c r="H579" s="182"/>
      <c r="I579" s="4" t="str">
        <f t="shared" ca="1" si="133"/>
        <v>LOCKED</v>
      </c>
      <c r="J579" s="1" t="str">
        <f t="shared" si="137"/>
        <v>Manhole Inspection (following repair)CW 2145-R5</v>
      </c>
      <c r="K579" s="290" t="e">
        <f>MATCH(J579,'[3]Pay Items'!$K$1:$K$646,0)</f>
        <v>#N/A</v>
      </c>
      <c r="L579" s="2" t="str">
        <f t="shared" ca="1" si="134"/>
        <v>F0</v>
      </c>
      <c r="M579" s="2" t="str">
        <f t="shared" ca="1" si="135"/>
        <v>C2</v>
      </c>
      <c r="N579" s="2" t="str">
        <f t="shared" ca="1" si="136"/>
        <v>C2</v>
      </c>
    </row>
    <row r="580" spans="1:14" ht="30" customHeight="1" x14ac:dyDescent="0.2">
      <c r="A580" s="175"/>
      <c r="B580" s="183" t="s">
        <v>191</v>
      </c>
      <c r="C580" s="177" t="s">
        <v>627</v>
      </c>
      <c r="D580" s="178"/>
      <c r="E580" s="179" t="s">
        <v>126</v>
      </c>
      <c r="F580" s="180">
        <v>1</v>
      </c>
      <c r="G580" s="185"/>
      <c r="H580" s="181">
        <f t="shared" ref="H580" si="146">ROUND(G580*F580,2)</f>
        <v>0</v>
      </c>
      <c r="I580" s="4" t="str">
        <f t="shared" ca="1" si="133"/>
        <v/>
      </c>
      <c r="J580" s="1" t="str">
        <f t="shared" si="137"/>
        <v>Manhole Inspectioneach</v>
      </c>
      <c r="K580" s="290" t="e">
        <f>MATCH(J580,'[3]Pay Items'!$K$1:$K$646,0)</f>
        <v>#N/A</v>
      </c>
      <c r="L580" s="2" t="str">
        <f t="shared" ca="1" si="134"/>
        <v>F0</v>
      </c>
      <c r="M580" s="2" t="str">
        <f t="shared" ca="1" si="135"/>
        <v>C2</v>
      </c>
      <c r="N580" s="2" t="str">
        <f t="shared" ca="1" si="136"/>
        <v>C2</v>
      </c>
    </row>
    <row r="581" spans="1:14" ht="30" customHeight="1" x14ac:dyDescent="0.2">
      <c r="A581" s="169"/>
      <c r="B581" s="170"/>
      <c r="C581" s="171" t="s">
        <v>628</v>
      </c>
      <c r="D581" s="172"/>
      <c r="E581" s="173" t="s">
        <v>118</v>
      </c>
      <c r="F581" s="173" t="s">
        <v>118</v>
      </c>
      <c r="G581" s="169"/>
      <c r="H581" s="174"/>
      <c r="I581" s="4" t="str">
        <f t="shared" ca="1" si="133"/>
        <v>LOCKED</v>
      </c>
      <c r="J581" s="1" t="str">
        <f t="shared" si="137"/>
        <v>BERRY - MANHOLE REPAIR (MH20007556)</v>
      </c>
      <c r="K581" s="290" t="e">
        <f>MATCH(J581,'[3]Pay Items'!$K$1:$K$646,0)</f>
        <v>#N/A</v>
      </c>
      <c r="L581" s="2" t="str">
        <f t="shared" ca="1" si="134"/>
        <v>G</v>
      </c>
      <c r="M581" s="2" t="str">
        <f t="shared" ca="1" si="135"/>
        <v>C2</v>
      </c>
      <c r="N581" s="2" t="str">
        <f t="shared" ca="1" si="136"/>
        <v>C2</v>
      </c>
    </row>
    <row r="582" spans="1:14" ht="30" customHeight="1" x14ac:dyDescent="0.2">
      <c r="A582" s="175" t="s">
        <v>149</v>
      </c>
      <c r="B582" s="176" t="s">
        <v>84</v>
      </c>
      <c r="C582" s="177" t="s">
        <v>291</v>
      </c>
      <c r="D582" s="178" t="s">
        <v>5</v>
      </c>
      <c r="E582" s="179"/>
      <c r="F582" s="180"/>
      <c r="G582" s="169"/>
      <c r="H582" s="182"/>
      <c r="I582" s="4" t="str">
        <f t="shared" ref="I582:I656" ca="1" si="147">IF(CELL("protect",$G582)=1, "LOCKED", "")</f>
        <v>LOCKED</v>
      </c>
      <c r="J582" s="1" t="str">
        <f t="shared" si="137"/>
        <v>F002Replacing Existing RisersCW 2130-R12</v>
      </c>
      <c r="K582" s="290">
        <f>MATCH(J582,'[3]Pay Items'!$K$1:$K$646,0)</f>
        <v>591</v>
      </c>
      <c r="L582" s="2" t="str">
        <f t="shared" ref="L582:L656" ca="1" si="148">CELL("format",$F582)</f>
        <v>F0</v>
      </c>
      <c r="M582" s="2" t="str">
        <f t="shared" ref="M582:M656" ca="1" si="149">CELL("format",$G582)</f>
        <v>C2</v>
      </c>
      <c r="N582" s="2" t="str">
        <f t="shared" ref="N582:N656" ca="1" si="150">CELL("format",$H582)</f>
        <v>C2</v>
      </c>
    </row>
    <row r="583" spans="1:14" ht="30" customHeight="1" x14ac:dyDescent="0.2">
      <c r="A583" s="175" t="s">
        <v>292</v>
      </c>
      <c r="B583" s="183" t="s">
        <v>191</v>
      </c>
      <c r="C583" s="177" t="s">
        <v>297</v>
      </c>
      <c r="D583" s="178"/>
      <c r="E583" s="179" t="s">
        <v>128</v>
      </c>
      <c r="F583" s="184">
        <v>0.9</v>
      </c>
      <c r="G583" s="185"/>
      <c r="H583" s="181">
        <f>ROUND(G583*F583,2)</f>
        <v>0</v>
      </c>
      <c r="I583" s="4" t="str">
        <f t="shared" ca="1" si="147"/>
        <v/>
      </c>
      <c r="J583" s="1" t="str">
        <f t="shared" ref="J583:J657" si="151">CLEAN(CONCATENATE(TRIM($A583),TRIM($C583),IF(LEFT($D583)&lt;&gt;"E",TRIM($D583),),TRIM($E583)))</f>
        <v>F002APre-cast Concrete Risersvert. m</v>
      </c>
      <c r="K583" s="290">
        <f>MATCH(J583,'[3]Pay Items'!$K$1:$K$646,0)</f>
        <v>592</v>
      </c>
      <c r="L583" s="2" t="str">
        <f t="shared" ca="1" si="148"/>
        <v>F1</v>
      </c>
      <c r="M583" s="2" t="str">
        <f t="shared" ca="1" si="149"/>
        <v>C2</v>
      </c>
      <c r="N583" s="2" t="str">
        <f t="shared" ca="1" si="150"/>
        <v>C2</v>
      </c>
    </row>
    <row r="584" spans="1:14" ht="30" customHeight="1" x14ac:dyDescent="0.2">
      <c r="A584" s="175"/>
      <c r="B584" s="176" t="s">
        <v>85</v>
      </c>
      <c r="C584" s="186" t="s">
        <v>625</v>
      </c>
      <c r="D584" s="187" t="s">
        <v>626</v>
      </c>
      <c r="E584" s="179"/>
      <c r="F584" s="180"/>
      <c r="G584" s="169"/>
      <c r="H584" s="182"/>
      <c r="I584" s="4" t="str">
        <f t="shared" ca="1" si="147"/>
        <v>LOCKED</v>
      </c>
      <c r="J584" s="1" t="str">
        <f t="shared" si="151"/>
        <v>Manhole Inspection (following repair)CW 2145-R5</v>
      </c>
      <c r="K584" s="290" t="e">
        <f>MATCH(J584,'[3]Pay Items'!$K$1:$K$646,0)</f>
        <v>#N/A</v>
      </c>
      <c r="L584" s="2" t="str">
        <f t="shared" ca="1" si="148"/>
        <v>F0</v>
      </c>
      <c r="M584" s="2" t="str">
        <f t="shared" ca="1" si="149"/>
        <v>C2</v>
      </c>
      <c r="N584" s="2" t="str">
        <f t="shared" ca="1" si="150"/>
        <v>C2</v>
      </c>
    </row>
    <row r="585" spans="1:14" ht="30" customHeight="1" x14ac:dyDescent="0.2">
      <c r="A585" s="175"/>
      <c r="B585" s="183" t="s">
        <v>191</v>
      </c>
      <c r="C585" s="177" t="s">
        <v>627</v>
      </c>
      <c r="D585" s="178"/>
      <c r="E585" s="179" t="s">
        <v>126</v>
      </c>
      <c r="F585" s="180">
        <v>1</v>
      </c>
      <c r="G585" s="185"/>
      <c r="H585" s="181">
        <f t="shared" ref="H585" si="152">ROUND(G585*F585,2)</f>
        <v>0</v>
      </c>
      <c r="I585" s="4" t="str">
        <f t="shared" ca="1" si="147"/>
        <v/>
      </c>
      <c r="J585" s="1" t="str">
        <f t="shared" si="151"/>
        <v>Manhole Inspectioneach</v>
      </c>
      <c r="K585" s="290" t="e">
        <f>MATCH(J585,'[3]Pay Items'!$K$1:$K$646,0)</f>
        <v>#N/A</v>
      </c>
      <c r="L585" s="2" t="str">
        <f t="shared" ca="1" si="148"/>
        <v>F0</v>
      </c>
      <c r="M585" s="2" t="str">
        <f t="shared" ca="1" si="149"/>
        <v>C2</v>
      </c>
      <c r="N585" s="2" t="str">
        <f t="shared" ca="1" si="150"/>
        <v>C2</v>
      </c>
    </row>
    <row r="586" spans="1:14" ht="30" customHeight="1" x14ac:dyDescent="0.2">
      <c r="A586" s="169"/>
      <c r="B586" s="170"/>
      <c r="C586" s="171" t="s">
        <v>629</v>
      </c>
      <c r="D586" s="172"/>
      <c r="E586" s="173" t="s">
        <v>118</v>
      </c>
      <c r="F586" s="173" t="s">
        <v>118</v>
      </c>
      <c r="G586" s="169"/>
      <c r="H586" s="174"/>
      <c r="I586" s="4" t="str">
        <f t="shared" ca="1" si="147"/>
        <v>LOCKED</v>
      </c>
      <c r="J586" s="1" t="str">
        <f t="shared" si="151"/>
        <v>BERRY - MANHOLE REPAIR (MH20007609)</v>
      </c>
      <c r="K586" s="290" t="e">
        <f>MATCH(J586,'[3]Pay Items'!$K$1:$K$646,0)</f>
        <v>#N/A</v>
      </c>
      <c r="L586" s="2" t="str">
        <f t="shared" ca="1" si="148"/>
        <v>G</v>
      </c>
      <c r="M586" s="2" t="str">
        <f t="shared" ca="1" si="149"/>
        <v>C2</v>
      </c>
      <c r="N586" s="2" t="str">
        <f t="shared" ca="1" si="150"/>
        <v>C2</v>
      </c>
    </row>
    <row r="587" spans="1:14" ht="30" customHeight="1" x14ac:dyDescent="0.2">
      <c r="A587" s="175" t="s">
        <v>149</v>
      </c>
      <c r="B587" s="176" t="s">
        <v>86</v>
      </c>
      <c r="C587" s="177" t="s">
        <v>291</v>
      </c>
      <c r="D587" s="178" t="s">
        <v>5</v>
      </c>
      <c r="E587" s="179"/>
      <c r="F587" s="180"/>
      <c r="G587" s="169"/>
      <c r="H587" s="182"/>
      <c r="I587" s="4" t="str">
        <f t="shared" ca="1" si="147"/>
        <v>LOCKED</v>
      </c>
      <c r="J587" s="1" t="str">
        <f t="shared" si="151"/>
        <v>F002Replacing Existing RisersCW 2130-R12</v>
      </c>
      <c r="K587" s="290">
        <f>MATCH(J587,'[3]Pay Items'!$K$1:$K$646,0)</f>
        <v>591</v>
      </c>
      <c r="L587" s="2" t="str">
        <f t="shared" ca="1" si="148"/>
        <v>F0</v>
      </c>
      <c r="M587" s="2" t="str">
        <f t="shared" ca="1" si="149"/>
        <v>C2</v>
      </c>
      <c r="N587" s="2" t="str">
        <f t="shared" ca="1" si="150"/>
        <v>C2</v>
      </c>
    </row>
    <row r="588" spans="1:14" ht="30" customHeight="1" x14ac:dyDescent="0.2">
      <c r="A588" s="175" t="s">
        <v>292</v>
      </c>
      <c r="B588" s="183" t="s">
        <v>191</v>
      </c>
      <c r="C588" s="177" t="s">
        <v>297</v>
      </c>
      <c r="D588" s="178"/>
      <c r="E588" s="179" t="s">
        <v>128</v>
      </c>
      <c r="F588" s="184">
        <v>1.1000000000000001</v>
      </c>
      <c r="G588" s="185"/>
      <c r="H588" s="181">
        <f>ROUND(G588*F588,2)</f>
        <v>0</v>
      </c>
      <c r="I588" s="4" t="str">
        <f t="shared" ca="1" si="147"/>
        <v/>
      </c>
      <c r="J588" s="1" t="str">
        <f t="shared" si="151"/>
        <v>F002APre-cast Concrete Risersvert. m</v>
      </c>
      <c r="K588" s="290">
        <f>MATCH(J588,'[3]Pay Items'!$K$1:$K$646,0)</f>
        <v>592</v>
      </c>
      <c r="L588" s="2" t="str">
        <f t="shared" ca="1" si="148"/>
        <v>F1</v>
      </c>
      <c r="M588" s="2" t="str">
        <f t="shared" ca="1" si="149"/>
        <v>C2</v>
      </c>
      <c r="N588" s="2" t="str">
        <f t="shared" ca="1" si="150"/>
        <v>C2</v>
      </c>
    </row>
    <row r="589" spans="1:14" ht="30" customHeight="1" x14ac:dyDescent="0.2">
      <c r="A589" s="175"/>
      <c r="B589" s="176" t="s">
        <v>266</v>
      </c>
      <c r="C589" s="186" t="s">
        <v>625</v>
      </c>
      <c r="D589" s="187" t="s">
        <v>626</v>
      </c>
      <c r="E589" s="179"/>
      <c r="F589" s="180"/>
      <c r="G589" s="169"/>
      <c r="H589" s="182"/>
      <c r="I589" s="4" t="str">
        <f t="shared" ca="1" si="147"/>
        <v>LOCKED</v>
      </c>
      <c r="J589" s="1" t="str">
        <f t="shared" si="151"/>
        <v>Manhole Inspection (following repair)CW 2145-R5</v>
      </c>
      <c r="K589" s="290" t="e">
        <f>MATCH(J589,'[3]Pay Items'!$K$1:$K$646,0)</f>
        <v>#N/A</v>
      </c>
      <c r="L589" s="2" t="str">
        <f t="shared" ca="1" si="148"/>
        <v>F0</v>
      </c>
      <c r="M589" s="2" t="str">
        <f t="shared" ca="1" si="149"/>
        <v>C2</v>
      </c>
      <c r="N589" s="2" t="str">
        <f t="shared" ca="1" si="150"/>
        <v>C2</v>
      </c>
    </row>
    <row r="590" spans="1:14" ht="30" customHeight="1" x14ac:dyDescent="0.2">
      <c r="A590" s="175"/>
      <c r="B590" s="183" t="s">
        <v>191</v>
      </c>
      <c r="C590" s="177" t="s">
        <v>627</v>
      </c>
      <c r="D590" s="178"/>
      <c r="E590" s="179" t="s">
        <v>126</v>
      </c>
      <c r="F590" s="180">
        <v>1</v>
      </c>
      <c r="G590" s="185"/>
      <c r="H590" s="181">
        <f t="shared" ref="H590" si="153">ROUND(G590*F590,2)</f>
        <v>0</v>
      </c>
      <c r="I590" s="4" t="str">
        <f t="shared" ca="1" si="147"/>
        <v/>
      </c>
      <c r="J590" s="1" t="str">
        <f t="shared" si="151"/>
        <v>Manhole Inspectioneach</v>
      </c>
      <c r="K590" s="290" t="e">
        <f>MATCH(J590,'[3]Pay Items'!$K$1:$K$646,0)</f>
        <v>#N/A</v>
      </c>
      <c r="L590" s="2" t="str">
        <f t="shared" ca="1" si="148"/>
        <v>F0</v>
      </c>
      <c r="M590" s="2" t="str">
        <f t="shared" ca="1" si="149"/>
        <v>C2</v>
      </c>
      <c r="N590" s="2" t="str">
        <f t="shared" ca="1" si="150"/>
        <v>C2</v>
      </c>
    </row>
    <row r="591" spans="1:14" ht="30" customHeight="1" x14ac:dyDescent="0.2">
      <c r="A591" s="169"/>
      <c r="B591" s="170"/>
      <c r="C591" s="171" t="s">
        <v>630</v>
      </c>
      <c r="D591" s="172"/>
      <c r="E591" s="173" t="s">
        <v>118</v>
      </c>
      <c r="F591" s="173" t="s">
        <v>118</v>
      </c>
      <c r="G591" s="169"/>
      <c r="H591" s="174"/>
      <c r="I591" s="4" t="str">
        <f t="shared" ca="1" si="147"/>
        <v>LOCKED</v>
      </c>
      <c r="J591" s="1" t="str">
        <f t="shared" si="151"/>
        <v>BERRY - MANHOLE REPAIR (MH20007745)</v>
      </c>
      <c r="K591" s="290" t="e">
        <f>MATCH(J591,'[3]Pay Items'!$K$1:$K$646,0)</f>
        <v>#N/A</v>
      </c>
      <c r="L591" s="2" t="str">
        <f t="shared" ca="1" si="148"/>
        <v>G</v>
      </c>
      <c r="M591" s="2" t="str">
        <f t="shared" ca="1" si="149"/>
        <v>C2</v>
      </c>
      <c r="N591" s="2" t="str">
        <f t="shared" ca="1" si="150"/>
        <v>C2</v>
      </c>
    </row>
    <row r="592" spans="1:14" ht="30" customHeight="1" x14ac:dyDescent="0.2">
      <c r="A592" s="175" t="s">
        <v>149</v>
      </c>
      <c r="B592" s="176" t="s">
        <v>87</v>
      </c>
      <c r="C592" s="177" t="s">
        <v>291</v>
      </c>
      <c r="D592" s="178" t="s">
        <v>5</v>
      </c>
      <c r="E592" s="179"/>
      <c r="F592" s="180"/>
      <c r="G592" s="169"/>
      <c r="H592" s="182"/>
      <c r="I592" s="4" t="str">
        <f t="shared" ca="1" si="147"/>
        <v>LOCKED</v>
      </c>
      <c r="J592" s="1" t="str">
        <f t="shared" si="151"/>
        <v>F002Replacing Existing RisersCW 2130-R12</v>
      </c>
      <c r="K592" s="290">
        <f>MATCH(J592,'[3]Pay Items'!$K$1:$K$646,0)</f>
        <v>591</v>
      </c>
      <c r="L592" s="2" t="str">
        <f t="shared" ca="1" si="148"/>
        <v>F0</v>
      </c>
      <c r="M592" s="2" t="str">
        <f t="shared" ca="1" si="149"/>
        <v>C2</v>
      </c>
      <c r="N592" s="2" t="str">
        <f t="shared" ca="1" si="150"/>
        <v>C2</v>
      </c>
    </row>
    <row r="593" spans="1:14" ht="30" customHeight="1" x14ac:dyDescent="0.2">
      <c r="A593" s="175" t="s">
        <v>292</v>
      </c>
      <c r="B593" s="183" t="s">
        <v>191</v>
      </c>
      <c r="C593" s="177" t="s">
        <v>297</v>
      </c>
      <c r="D593" s="178"/>
      <c r="E593" s="179" t="s">
        <v>128</v>
      </c>
      <c r="F593" s="184">
        <v>0.4</v>
      </c>
      <c r="G593" s="185"/>
      <c r="H593" s="181">
        <f>ROUND(G593*F593,2)</f>
        <v>0</v>
      </c>
      <c r="I593" s="4" t="str">
        <f t="shared" ca="1" si="147"/>
        <v/>
      </c>
      <c r="J593" s="1" t="str">
        <f t="shared" si="151"/>
        <v>F002APre-cast Concrete Risersvert. m</v>
      </c>
      <c r="K593" s="290">
        <f>MATCH(J593,'[3]Pay Items'!$K$1:$K$646,0)</f>
        <v>592</v>
      </c>
      <c r="L593" s="2" t="str">
        <f t="shared" ca="1" si="148"/>
        <v>F1</v>
      </c>
      <c r="M593" s="2" t="str">
        <f t="shared" ca="1" si="149"/>
        <v>C2</v>
      </c>
      <c r="N593" s="2" t="str">
        <f t="shared" ca="1" si="150"/>
        <v>C2</v>
      </c>
    </row>
    <row r="594" spans="1:14" ht="30" customHeight="1" x14ac:dyDescent="0.2">
      <c r="A594" s="175"/>
      <c r="B594" s="176" t="s">
        <v>88</v>
      </c>
      <c r="C594" s="186" t="s">
        <v>625</v>
      </c>
      <c r="D594" s="187" t="s">
        <v>626</v>
      </c>
      <c r="E594" s="179"/>
      <c r="F594" s="180"/>
      <c r="G594" s="169"/>
      <c r="H594" s="182"/>
      <c r="I594" s="4" t="str">
        <f t="shared" ca="1" si="147"/>
        <v>LOCKED</v>
      </c>
      <c r="J594" s="1" t="str">
        <f t="shared" si="151"/>
        <v>Manhole Inspection (following repair)CW 2145-R5</v>
      </c>
      <c r="K594" s="290" t="e">
        <f>MATCH(J594,'[3]Pay Items'!$K$1:$K$646,0)</f>
        <v>#N/A</v>
      </c>
      <c r="L594" s="2" t="str">
        <f t="shared" ca="1" si="148"/>
        <v>F0</v>
      </c>
      <c r="M594" s="2" t="str">
        <f t="shared" ca="1" si="149"/>
        <v>C2</v>
      </c>
      <c r="N594" s="2" t="str">
        <f t="shared" ca="1" si="150"/>
        <v>C2</v>
      </c>
    </row>
    <row r="595" spans="1:14" ht="30" customHeight="1" x14ac:dyDescent="0.2">
      <c r="A595" s="175"/>
      <c r="B595" s="183" t="s">
        <v>191</v>
      </c>
      <c r="C595" s="177" t="s">
        <v>627</v>
      </c>
      <c r="D595" s="178"/>
      <c r="E595" s="179" t="s">
        <v>126</v>
      </c>
      <c r="F595" s="180">
        <v>1</v>
      </c>
      <c r="G595" s="185"/>
      <c r="H595" s="181">
        <f t="shared" ref="H595" si="154">ROUND(G595*F595,2)</f>
        <v>0</v>
      </c>
      <c r="I595" s="4" t="str">
        <f t="shared" ca="1" si="147"/>
        <v/>
      </c>
      <c r="J595" s="1" t="str">
        <f t="shared" si="151"/>
        <v>Manhole Inspectioneach</v>
      </c>
      <c r="K595" s="290" t="e">
        <f>MATCH(J595,'[3]Pay Items'!$K$1:$K$646,0)</f>
        <v>#N/A</v>
      </c>
      <c r="L595" s="2" t="str">
        <f t="shared" ca="1" si="148"/>
        <v>F0</v>
      </c>
      <c r="M595" s="2" t="str">
        <f t="shared" ca="1" si="149"/>
        <v>C2</v>
      </c>
      <c r="N595" s="2" t="str">
        <f t="shared" ca="1" si="150"/>
        <v>C2</v>
      </c>
    </row>
    <row r="596" spans="1:14" ht="30" customHeight="1" x14ac:dyDescent="0.2">
      <c r="A596" s="169"/>
      <c r="B596" s="170"/>
      <c r="C596" s="171" t="s">
        <v>631</v>
      </c>
      <c r="D596" s="172"/>
      <c r="E596" s="173" t="s">
        <v>118</v>
      </c>
      <c r="F596" s="173" t="s">
        <v>118</v>
      </c>
      <c r="G596" s="169"/>
      <c r="H596" s="174"/>
      <c r="I596" s="4" t="str">
        <f t="shared" ca="1" si="147"/>
        <v>LOCKED</v>
      </c>
      <c r="J596" s="1" t="str">
        <f t="shared" si="151"/>
        <v>BERRY - MANHOLE REPAIR (MH20007744)</v>
      </c>
      <c r="K596" s="290" t="e">
        <f>MATCH(J596,'[3]Pay Items'!$K$1:$K$646,0)</f>
        <v>#N/A</v>
      </c>
      <c r="L596" s="2" t="str">
        <f t="shared" ca="1" si="148"/>
        <v>G</v>
      </c>
      <c r="M596" s="2" t="str">
        <f t="shared" ca="1" si="149"/>
        <v>C2</v>
      </c>
      <c r="N596" s="2" t="str">
        <f t="shared" ca="1" si="150"/>
        <v>C2</v>
      </c>
    </row>
    <row r="597" spans="1:14" ht="30" customHeight="1" x14ac:dyDescent="0.2">
      <c r="A597" s="175" t="s">
        <v>149</v>
      </c>
      <c r="B597" s="176" t="s">
        <v>234</v>
      </c>
      <c r="C597" s="177" t="s">
        <v>291</v>
      </c>
      <c r="D597" s="178" t="s">
        <v>5</v>
      </c>
      <c r="E597" s="179"/>
      <c r="F597" s="180"/>
      <c r="G597" s="169"/>
      <c r="H597" s="182"/>
      <c r="I597" s="4" t="str">
        <f t="shared" ca="1" si="147"/>
        <v>LOCKED</v>
      </c>
      <c r="J597" s="1" t="str">
        <f t="shared" si="151"/>
        <v>F002Replacing Existing RisersCW 2130-R12</v>
      </c>
      <c r="K597" s="290">
        <f>MATCH(J597,'[3]Pay Items'!$K$1:$K$646,0)</f>
        <v>591</v>
      </c>
      <c r="L597" s="2" t="str">
        <f t="shared" ca="1" si="148"/>
        <v>F0</v>
      </c>
      <c r="M597" s="2" t="str">
        <f t="shared" ca="1" si="149"/>
        <v>C2</v>
      </c>
      <c r="N597" s="2" t="str">
        <f t="shared" ca="1" si="150"/>
        <v>C2</v>
      </c>
    </row>
    <row r="598" spans="1:14" ht="30" customHeight="1" x14ac:dyDescent="0.2">
      <c r="A598" s="175" t="s">
        <v>292</v>
      </c>
      <c r="B598" s="183" t="s">
        <v>191</v>
      </c>
      <c r="C598" s="177" t="s">
        <v>297</v>
      </c>
      <c r="D598" s="178"/>
      <c r="E598" s="179" t="s">
        <v>128</v>
      </c>
      <c r="F598" s="184">
        <v>0.3</v>
      </c>
      <c r="G598" s="185"/>
      <c r="H598" s="181">
        <f>ROUND(G598*F598,2)</f>
        <v>0</v>
      </c>
      <c r="I598" s="4" t="str">
        <f t="shared" ca="1" si="147"/>
        <v/>
      </c>
      <c r="J598" s="1" t="str">
        <f t="shared" si="151"/>
        <v>F002APre-cast Concrete Risersvert. m</v>
      </c>
      <c r="K598" s="290">
        <f>MATCH(J598,'[3]Pay Items'!$K$1:$K$646,0)</f>
        <v>592</v>
      </c>
      <c r="L598" s="2" t="str">
        <f t="shared" ca="1" si="148"/>
        <v>F1</v>
      </c>
      <c r="M598" s="2" t="str">
        <f t="shared" ca="1" si="149"/>
        <v>C2</v>
      </c>
      <c r="N598" s="2" t="str">
        <f t="shared" ca="1" si="150"/>
        <v>C2</v>
      </c>
    </row>
    <row r="599" spans="1:14" ht="30" customHeight="1" x14ac:dyDescent="0.2">
      <c r="A599" s="175"/>
      <c r="B599" s="176" t="s">
        <v>89</v>
      </c>
      <c r="C599" s="186" t="s">
        <v>625</v>
      </c>
      <c r="D599" s="187" t="s">
        <v>626</v>
      </c>
      <c r="E599" s="179"/>
      <c r="F599" s="180"/>
      <c r="G599" s="169"/>
      <c r="H599" s="182"/>
      <c r="I599" s="4" t="str">
        <f t="shared" ca="1" si="147"/>
        <v>LOCKED</v>
      </c>
      <c r="J599" s="1" t="str">
        <f t="shared" si="151"/>
        <v>Manhole Inspection (following repair)CW 2145-R5</v>
      </c>
      <c r="K599" s="290" t="e">
        <f>MATCH(J599,'[3]Pay Items'!$K$1:$K$646,0)</f>
        <v>#N/A</v>
      </c>
      <c r="L599" s="2" t="str">
        <f t="shared" ca="1" si="148"/>
        <v>F0</v>
      </c>
      <c r="M599" s="2" t="str">
        <f t="shared" ca="1" si="149"/>
        <v>C2</v>
      </c>
      <c r="N599" s="2" t="str">
        <f t="shared" ca="1" si="150"/>
        <v>C2</v>
      </c>
    </row>
    <row r="600" spans="1:14" ht="30" customHeight="1" x14ac:dyDescent="0.2">
      <c r="A600" s="175"/>
      <c r="B600" s="183" t="s">
        <v>191</v>
      </c>
      <c r="C600" s="177" t="s">
        <v>627</v>
      </c>
      <c r="D600" s="178"/>
      <c r="E600" s="179" t="s">
        <v>126</v>
      </c>
      <c r="F600" s="180">
        <v>1</v>
      </c>
      <c r="G600" s="185"/>
      <c r="H600" s="181">
        <f t="shared" ref="H600" si="155">ROUND(G600*F600,2)</f>
        <v>0</v>
      </c>
      <c r="I600" s="4" t="str">
        <f t="shared" ca="1" si="147"/>
        <v/>
      </c>
      <c r="J600" s="1" t="str">
        <f t="shared" si="151"/>
        <v>Manhole Inspectioneach</v>
      </c>
      <c r="K600" s="290" t="e">
        <f>MATCH(J600,'[3]Pay Items'!$K$1:$K$646,0)</f>
        <v>#N/A</v>
      </c>
      <c r="L600" s="2" t="str">
        <f t="shared" ca="1" si="148"/>
        <v>F0</v>
      </c>
      <c r="M600" s="2" t="str">
        <f t="shared" ca="1" si="149"/>
        <v>C2</v>
      </c>
      <c r="N600" s="2" t="str">
        <f t="shared" ca="1" si="150"/>
        <v>C2</v>
      </c>
    </row>
    <row r="601" spans="1:14" ht="30" customHeight="1" x14ac:dyDescent="0.2">
      <c r="A601" s="169"/>
      <c r="B601" s="170"/>
      <c r="C601" s="171" t="s">
        <v>632</v>
      </c>
      <c r="D601" s="172"/>
      <c r="E601" s="173" t="s">
        <v>118</v>
      </c>
      <c r="F601" s="173" t="s">
        <v>118</v>
      </c>
      <c r="G601" s="169"/>
      <c r="H601" s="174"/>
      <c r="I601" s="4" t="str">
        <f t="shared" ca="1" si="147"/>
        <v>LOCKED</v>
      </c>
      <c r="J601" s="1" t="str">
        <f t="shared" si="151"/>
        <v>BERRY - MANHOLE REPAIR (MH20007743)</v>
      </c>
      <c r="K601" s="290" t="e">
        <f>MATCH(J601,'[3]Pay Items'!$K$1:$K$646,0)</f>
        <v>#N/A</v>
      </c>
      <c r="L601" s="2" t="str">
        <f t="shared" ca="1" si="148"/>
        <v>G</v>
      </c>
      <c r="M601" s="2" t="str">
        <f t="shared" ca="1" si="149"/>
        <v>C2</v>
      </c>
      <c r="N601" s="2" t="str">
        <f t="shared" ca="1" si="150"/>
        <v>C2</v>
      </c>
    </row>
    <row r="602" spans="1:14" ht="30" customHeight="1" x14ac:dyDescent="0.2">
      <c r="A602" s="175" t="s">
        <v>149</v>
      </c>
      <c r="B602" s="176" t="s">
        <v>235</v>
      </c>
      <c r="C602" s="177" t="s">
        <v>291</v>
      </c>
      <c r="D602" s="178" t="s">
        <v>5</v>
      </c>
      <c r="E602" s="179"/>
      <c r="F602" s="180"/>
      <c r="G602" s="169"/>
      <c r="H602" s="182"/>
      <c r="I602" s="4" t="str">
        <f t="shared" ca="1" si="147"/>
        <v>LOCKED</v>
      </c>
      <c r="J602" s="1" t="str">
        <f t="shared" si="151"/>
        <v>F002Replacing Existing RisersCW 2130-R12</v>
      </c>
      <c r="K602" s="290">
        <f>MATCH(J602,'[3]Pay Items'!$K$1:$K$646,0)</f>
        <v>591</v>
      </c>
      <c r="L602" s="2" t="str">
        <f t="shared" ca="1" si="148"/>
        <v>F0</v>
      </c>
      <c r="M602" s="2" t="str">
        <f t="shared" ca="1" si="149"/>
        <v>C2</v>
      </c>
      <c r="N602" s="2" t="str">
        <f t="shared" ca="1" si="150"/>
        <v>C2</v>
      </c>
    </row>
    <row r="603" spans="1:14" s="85" customFormat="1" ht="30" customHeight="1" x14ac:dyDescent="0.2">
      <c r="A603" s="188" t="s">
        <v>292</v>
      </c>
      <c r="B603" s="189" t="s">
        <v>191</v>
      </c>
      <c r="C603" s="190" t="s">
        <v>297</v>
      </c>
      <c r="D603" s="191"/>
      <c r="E603" s="192" t="s">
        <v>128</v>
      </c>
      <c r="F603" s="193">
        <v>0.2</v>
      </c>
      <c r="G603" s="194"/>
      <c r="H603" s="195">
        <f>ROUND(G603*F603,2)</f>
        <v>0</v>
      </c>
      <c r="I603" s="4" t="str">
        <f t="shared" ca="1" si="147"/>
        <v/>
      </c>
      <c r="J603" s="1" t="str">
        <f t="shared" si="151"/>
        <v>F002APre-cast Concrete Risersvert. m</v>
      </c>
      <c r="K603" s="290">
        <f>MATCH(J603,'[3]Pay Items'!$K$1:$K$646,0)</f>
        <v>592</v>
      </c>
      <c r="L603" s="2" t="str">
        <f t="shared" ca="1" si="148"/>
        <v>F1</v>
      </c>
      <c r="M603" s="2" t="str">
        <f t="shared" ca="1" si="149"/>
        <v>C2</v>
      </c>
      <c r="N603" s="2" t="str">
        <f t="shared" ca="1" si="150"/>
        <v>C2</v>
      </c>
    </row>
    <row r="604" spans="1:14" ht="30" customHeight="1" x14ac:dyDescent="0.2">
      <c r="A604" s="175"/>
      <c r="B604" s="176" t="s">
        <v>90</v>
      </c>
      <c r="C604" s="186" t="s">
        <v>625</v>
      </c>
      <c r="D604" s="187" t="s">
        <v>626</v>
      </c>
      <c r="E604" s="179"/>
      <c r="F604" s="180"/>
      <c r="G604" s="169"/>
      <c r="H604" s="182"/>
      <c r="I604" s="4" t="str">
        <f t="shared" ca="1" si="147"/>
        <v>LOCKED</v>
      </c>
      <c r="J604" s="1" t="str">
        <f t="shared" si="151"/>
        <v>Manhole Inspection (following repair)CW 2145-R5</v>
      </c>
      <c r="K604" s="290" t="e">
        <f>MATCH(J604,'[3]Pay Items'!$K$1:$K$646,0)</f>
        <v>#N/A</v>
      </c>
      <c r="L604" s="2" t="str">
        <f t="shared" ca="1" si="148"/>
        <v>F0</v>
      </c>
      <c r="M604" s="2" t="str">
        <f t="shared" ca="1" si="149"/>
        <v>C2</v>
      </c>
      <c r="N604" s="2" t="str">
        <f t="shared" ca="1" si="150"/>
        <v>C2</v>
      </c>
    </row>
    <row r="605" spans="1:14" ht="30" customHeight="1" x14ac:dyDescent="0.2">
      <c r="A605" s="175"/>
      <c r="B605" s="183" t="s">
        <v>191</v>
      </c>
      <c r="C605" s="177" t="s">
        <v>627</v>
      </c>
      <c r="D605" s="178"/>
      <c r="E605" s="179" t="s">
        <v>126</v>
      </c>
      <c r="F605" s="180">
        <v>1</v>
      </c>
      <c r="G605" s="185"/>
      <c r="H605" s="181">
        <f t="shared" ref="H605" si="156">ROUND(G605*F605,2)</f>
        <v>0</v>
      </c>
      <c r="I605" s="4" t="str">
        <f t="shared" ca="1" si="147"/>
        <v/>
      </c>
      <c r="J605" s="1" t="str">
        <f t="shared" si="151"/>
        <v>Manhole Inspectioneach</v>
      </c>
      <c r="K605" s="290" t="e">
        <f>MATCH(J605,'[3]Pay Items'!$K$1:$K$646,0)</f>
        <v>#N/A</v>
      </c>
      <c r="L605" s="2" t="str">
        <f t="shared" ca="1" si="148"/>
        <v>F0</v>
      </c>
      <c r="M605" s="2" t="str">
        <f t="shared" ca="1" si="149"/>
        <v>C2</v>
      </c>
      <c r="N605" s="2" t="str">
        <f t="shared" ca="1" si="150"/>
        <v>C2</v>
      </c>
    </row>
    <row r="606" spans="1:14" ht="30" customHeight="1" x14ac:dyDescent="0.2">
      <c r="A606" s="169"/>
      <c r="B606" s="170"/>
      <c r="C606" s="171" t="s">
        <v>633</v>
      </c>
      <c r="D606" s="172"/>
      <c r="E606" s="173" t="s">
        <v>118</v>
      </c>
      <c r="F606" s="173" t="s">
        <v>118</v>
      </c>
      <c r="G606" s="169"/>
      <c r="H606" s="174"/>
      <c r="I606" s="4" t="str">
        <f t="shared" ca="1" si="147"/>
        <v>LOCKED</v>
      </c>
      <c r="J606" s="1" t="str">
        <f t="shared" si="151"/>
        <v>BERRY - MANHOLE REPAIR (MH20007119)</v>
      </c>
      <c r="K606" s="290" t="e">
        <f>MATCH(J606,'[3]Pay Items'!$K$1:$K$646,0)</f>
        <v>#N/A</v>
      </c>
      <c r="L606" s="2" t="str">
        <f t="shared" ca="1" si="148"/>
        <v>G</v>
      </c>
      <c r="M606" s="2" t="str">
        <f t="shared" ca="1" si="149"/>
        <v>C2</v>
      </c>
      <c r="N606" s="2" t="str">
        <f t="shared" ca="1" si="150"/>
        <v>C2</v>
      </c>
    </row>
    <row r="607" spans="1:14" ht="30" customHeight="1" x14ac:dyDescent="0.2">
      <c r="A607" s="175"/>
      <c r="B607" s="176" t="s">
        <v>91</v>
      </c>
      <c r="C607" s="177" t="s">
        <v>634</v>
      </c>
      <c r="D607" s="178" t="s">
        <v>5</v>
      </c>
      <c r="E607" s="179"/>
      <c r="F607" s="180"/>
      <c r="G607" s="169"/>
      <c r="H607" s="182"/>
      <c r="I607" s="4" t="str">
        <f t="shared" ca="1" si="147"/>
        <v>LOCKED</v>
      </c>
      <c r="J607" s="1" t="str">
        <f t="shared" si="151"/>
        <v>Miscellaneous RepairCW 2130-R12</v>
      </c>
      <c r="K607" s="290" t="e">
        <f>MATCH(J607,'[3]Pay Items'!$K$1:$K$646,0)</f>
        <v>#N/A</v>
      </c>
      <c r="L607" s="2" t="str">
        <f t="shared" ca="1" si="148"/>
        <v>F0</v>
      </c>
      <c r="M607" s="2" t="str">
        <f t="shared" ca="1" si="149"/>
        <v>C2</v>
      </c>
      <c r="N607" s="2" t="str">
        <f t="shared" ca="1" si="150"/>
        <v>C2</v>
      </c>
    </row>
    <row r="608" spans="1:14" ht="30" customHeight="1" x14ac:dyDescent="0.2">
      <c r="A608" s="175"/>
      <c r="B608" s="183" t="s">
        <v>191</v>
      </c>
      <c r="C608" s="177" t="s">
        <v>635</v>
      </c>
      <c r="D608" s="178"/>
      <c r="E608" s="179" t="s">
        <v>126</v>
      </c>
      <c r="F608" s="180">
        <v>1</v>
      </c>
      <c r="G608" s="185"/>
      <c r="H608" s="181">
        <f>ROUND(G608*F608,2)</f>
        <v>0</v>
      </c>
      <c r="I608" s="4" t="str">
        <f t="shared" ca="1" si="147"/>
        <v/>
      </c>
      <c r="J608" s="1" t="str">
        <f t="shared" si="151"/>
        <v>Trim Projecting Connection Pipeeach</v>
      </c>
      <c r="K608" s="290" t="e">
        <f>MATCH(J608,'[3]Pay Items'!$K$1:$K$646,0)</f>
        <v>#N/A</v>
      </c>
      <c r="L608" s="2" t="str">
        <f t="shared" ca="1" si="148"/>
        <v>F0</v>
      </c>
      <c r="M608" s="2" t="str">
        <f t="shared" ca="1" si="149"/>
        <v>C2</v>
      </c>
      <c r="N608" s="2" t="str">
        <f t="shared" ca="1" si="150"/>
        <v>C2</v>
      </c>
    </row>
    <row r="609" spans="1:14" ht="30" customHeight="1" x14ac:dyDescent="0.2">
      <c r="A609" s="175"/>
      <c r="B609" s="176" t="s">
        <v>374</v>
      </c>
      <c r="C609" s="177" t="s">
        <v>636</v>
      </c>
      <c r="D609" s="178" t="s">
        <v>5</v>
      </c>
      <c r="E609" s="179"/>
      <c r="F609" s="180"/>
      <c r="G609" s="169"/>
      <c r="H609" s="182"/>
      <c r="I609" s="4" t="str">
        <f t="shared" ca="1" si="147"/>
        <v>LOCKED</v>
      </c>
      <c r="J609" s="1" t="str">
        <f t="shared" si="151"/>
        <v>Grout RepairCW 2130-R12</v>
      </c>
      <c r="K609" s="290" t="e">
        <f>MATCH(J609,'[3]Pay Items'!$K$1:$K$646,0)</f>
        <v>#N/A</v>
      </c>
      <c r="L609" s="2" t="str">
        <f t="shared" ca="1" si="148"/>
        <v>F0</v>
      </c>
      <c r="M609" s="2" t="str">
        <f t="shared" ca="1" si="149"/>
        <v>C2</v>
      </c>
      <c r="N609" s="2" t="str">
        <f t="shared" ca="1" si="150"/>
        <v>C2</v>
      </c>
    </row>
    <row r="610" spans="1:14" ht="30" customHeight="1" x14ac:dyDescent="0.2">
      <c r="A610" s="175"/>
      <c r="B610" s="183" t="s">
        <v>191</v>
      </c>
      <c r="C610" s="177" t="s">
        <v>637</v>
      </c>
      <c r="D610" s="178"/>
      <c r="E610" s="179" t="s">
        <v>126</v>
      </c>
      <c r="F610" s="180">
        <v>2</v>
      </c>
      <c r="G610" s="185"/>
      <c r="H610" s="181">
        <f>ROUND(G610*F610,2)</f>
        <v>0</v>
      </c>
      <c r="I610" s="4" t="str">
        <f t="shared" ca="1" si="147"/>
        <v/>
      </c>
      <c r="J610" s="1" t="str">
        <f t="shared" si="151"/>
        <v>Pipe Connection Repaireach</v>
      </c>
      <c r="K610" s="290" t="e">
        <f>MATCH(J610,'[3]Pay Items'!$K$1:$K$646,0)</f>
        <v>#N/A</v>
      </c>
      <c r="L610" s="2" t="str">
        <f t="shared" ca="1" si="148"/>
        <v>F0</v>
      </c>
      <c r="M610" s="2" t="str">
        <f t="shared" ca="1" si="149"/>
        <v>C2</v>
      </c>
      <c r="N610" s="2" t="str">
        <f t="shared" ca="1" si="150"/>
        <v>C2</v>
      </c>
    </row>
    <row r="611" spans="1:14" ht="30" customHeight="1" x14ac:dyDescent="0.2">
      <c r="A611" s="175"/>
      <c r="B611" s="176" t="s">
        <v>267</v>
      </c>
      <c r="C611" s="186" t="s">
        <v>625</v>
      </c>
      <c r="D611" s="187" t="s">
        <v>626</v>
      </c>
      <c r="E611" s="179"/>
      <c r="F611" s="180"/>
      <c r="G611" s="169"/>
      <c r="H611" s="182"/>
      <c r="I611" s="4" t="str">
        <f t="shared" ca="1" si="147"/>
        <v>LOCKED</v>
      </c>
      <c r="J611" s="1" t="str">
        <f t="shared" si="151"/>
        <v>Manhole Inspection (following repair)CW 2145-R5</v>
      </c>
      <c r="K611" s="290" t="e">
        <f>MATCH(J611,'[3]Pay Items'!$K$1:$K$646,0)</f>
        <v>#N/A</v>
      </c>
      <c r="L611" s="2" t="str">
        <f t="shared" ca="1" si="148"/>
        <v>F0</v>
      </c>
      <c r="M611" s="2" t="str">
        <f t="shared" ca="1" si="149"/>
        <v>C2</v>
      </c>
      <c r="N611" s="2" t="str">
        <f t="shared" ca="1" si="150"/>
        <v>C2</v>
      </c>
    </row>
    <row r="612" spans="1:14" ht="30" customHeight="1" x14ac:dyDescent="0.2">
      <c r="A612" s="175"/>
      <c r="B612" s="183" t="s">
        <v>191</v>
      </c>
      <c r="C612" s="177" t="s">
        <v>627</v>
      </c>
      <c r="D612" s="178"/>
      <c r="E612" s="179" t="s">
        <v>126</v>
      </c>
      <c r="F612" s="180">
        <v>1</v>
      </c>
      <c r="G612" s="185"/>
      <c r="H612" s="181">
        <f t="shared" ref="H612" si="157">ROUND(G612*F612,2)</f>
        <v>0</v>
      </c>
      <c r="I612" s="4" t="str">
        <f t="shared" ca="1" si="147"/>
        <v/>
      </c>
      <c r="J612" s="1" t="str">
        <f t="shared" si="151"/>
        <v>Manhole Inspectioneach</v>
      </c>
      <c r="K612" s="290" t="e">
        <f>MATCH(J612,'[3]Pay Items'!$K$1:$K$646,0)</f>
        <v>#N/A</v>
      </c>
      <c r="L612" s="2" t="str">
        <f t="shared" ca="1" si="148"/>
        <v>F0</v>
      </c>
      <c r="M612" s="2" t="str">
        <f t="shared" ca="1" si="149"/>
        <v>C2</v>
      </c>
      <c r="N612" s="2" t="str">
        <f t="shared" ca="1" si="150"/>
        <v>C2</v>
      </c>
    </row>
    <row r="613" spans="1:14" ht="30" customHeight="1" x14ac:dyDescent="0.2">
      <c r="A613" s="169"/>
      <c r="B613" s="170"/>
      <c r="C613" s="171" t="s">
        <v>638</v>
      </c>
      <c r="D613" s="172"/>
      <c r="E613" s="173" t="s">
        <v>118</v>
      </c>
      <c r="F613" s="173" t="s">
        <v>118</v>
      </c>
      <c r="G613" s="169"/>
      <c r="H613" s="174"/>
      <c r="I613" s="4" t="str">
        <f t="shared" ca="1" si="147"/>
        <v>LOCKED</v>
      </c>
      <c r="J613" s="1" t="str">
        <f t="shared" si="151"/>
        <v>BERRY - MANHOLE REPAIR (MH20007105)</v>
      </c>
      <c r="K613" s="290" t="e">
        <f>MATCH(J613,'[3]Pay Items'!$K$1:$K$646,0)</f>
        <v>#N/A</v>
      </c>
      <c r="L613" s="2" t="str">
        <f t="shared" ca="1" si="148"/>
        <v>G</v>
      </c>
      <c r="M613" s="2" t="str">
        <f t="shared" ca="1" si="149"/>
        <v>C2</v>
      </c>
      <c r="N613" s="2" t="str">
        <f t="shared" ca="1" si="150"/>
        <v>C2</v>
      </c>
    </row>
    <row r="614" spans="1:14" ht="30" customHeight="1" x14ac:dyDescent="0.2">
      <c r="A614" s="175"/>
      <c r="B614" s="176" t="s">
        <v>268</v>
      </c>
      <c r="C614" s="177" t="s">
        <v>636</v>
      </c>
      <c r="D614" s="178" t="s">
        <v>5</v>
      </c>
      <c r="E614" s="179"/>
      <c r="F614" s="180"/>
      <c r="G614" s="169"/>
      <c r="H614" s="182"/>
      <c r="I614" s="4" t="str">
        <f t="shared" ca="1" si="147"/>
        <v>LOCKED</v>
      </c>
      <c r="J614" s="1" t="str">
        <f t="shared" si="151"/>
        <v>Grout RepairCW 2130-R12</v>
      </c>
      <c r="K614" s="290" t="e">
        <f>MATCH(J614,'[3]Pay Items'!$K$1:$K$646,0)</f>
        <v>#N/A</v>
      </c>
      <c r="L614" s="2" t="str">
        <f t="shared" ca="1" si="148"/>
        <v>F0</v>
      </c>
      <c r="M614" s="2" t="str">
        <f t="shared" ca="1" si="149"/>
        <v>C2</v>
      </c>
      <c r="N614" s="2" t="str">
        <f t="shared" ca="1" si="150"/>
        <v>C2</v>
      </c>
    </row>
    <row r="615" spans="1:14" ht="30" customHeight="1" x14ac:dyDescent="0.2">
      <c r="A615" s="175"/>
      <c r="B615" s="183" t="s">
        <v>191</v>
      </c>
      <c r="C615" s="177" t="s">
        <v>639</v>
      </c>
      <c r="D615" s="178"/>
      <c r="E615" s="179" t="s">
        <v>126</v>
      </c>
      <c r="F615" s="180">
        <v>1</v>
      </c>
      <c r="G615" s="185"/>
      <c r="H615" s="181">
        <f>ROUND(G615*F615,2)</f>
        <v>0</v>
      </c>
      <c r="I615" s="4" t="str">
        <f t="shared" ca="1" si="147"/>
        <v/>
      </c>
      <c r="J615" s="1" t="str">
        <f t="shared" si="151"/>
        <v>Benching Repaireach</v>
      </c>
      <c r="K615" s="290" t="e">
        <f>MATCH(J615,'[3]Pay Items'!$K$1:$K$646,0)</f>
        <v>#N/A</v>
      </c>
      <c r="L615" s="2" t="str">
        <f t="shared" ca="1" si="148"/>
        <v>F0</v>
      </c>
      <c r="M615" s="2" t="str">
        <f t="shared" ca="1" si="149"/>
        <v>C2</v>
      </c>
      <c r="N615" s="2" t="str">
        <f t="shared" ca="1" si="150"/>
        <v>C2</v>
      </c>
    </row>
    <row r="616" spans="1:14" ht="30" customHeight="1" x14ac:dyDescent="0.2">
      <c r="A616" s="175"/>
      <c r="B616" s="183" t="s">
        <v>192</v>
      </c>
      <c r="C616" s="177" t="s">
        <v>640</v>
      </c>
      <c r="D616" s="178"/>
      <c r="E616" s="179" t="s">
        <v>126</v>
      </c>
      <c r="F616" s="180">
        <v>1</v>
      </c>
      <c r="G616" s="185"/>
      <c r="H616" s="181">
        <f>ROUND(G616*F616,2)</f>
        <v>0</v>
      </c>
      <c r="I616" s="4" t="str">
        <f t="shared" ca="1" si="147"/>
        <v/>
      </c>
      <c r="J616" s="1" t="str">
        <f t="shared" si="151"/>
        <v>Wall Repaireach</v>
      </c>
      <c r="K616" s="290" t="e">
        <f>MATCH(J616,'[3]Pay Items'!$K$1:$K$646,0)</f>
        <v>#N/A</v>
      </c>
      <c r="L616" s="2" t="str">
        <f t="shared" ca="1" si="148"/>
        <v>F0</v>
      </c>
      <c r="M616" s="2" t="str">
        <f t="shared" ca="1" si="149"/>
        <v>C2</v>
      </c>
      <c r="N616" s="2" t="str">
        <f t="shared" ca="1" si="150"/>
        <v>C2</v>
      </c>
    </row>
    <row r="617" spans="1:14" ht="30" customHeight="1" x14ac:dyDescent="0.2">
      <c r="A617" s="175"/>
      <c r="B617" s="176" t="s">
        <v>269</v>
      </c>
      <c r="C617" s="186" t="s">
        <v>625</v>
      </c>
      <c r="D617" s="187" t="s">
        <v>626</v>
      </c>
      <c r="E617" s="179"/>
      <c r="F617" s="180"/>
      <c r="G617" s="169"/>
      <c r="H617" s="182"/>
      <c r="I617" s="4" t="str">
        <f t="shared" ca="1" si="147"/>
        <v>LOCKED</v>
      </c>
      <c r="J617" s="1" t="str">
        <f t="shared" si="151"/>
        <v>Manhole Inspection (following repair)CW 2145-R5</v>
      </c>
      <c r="K617" s="290" t="e">
        <f>MATCH(J617,'[3]Pay Items'!$K$1:$K$646,0)</f>
        <v>#N/A</v>
      </c>
      <c r="L617" s="2" t="str">
        <f t="shared" ca="1" si="148"/>
        <v>F0</v>
      </c>
      <c r="M617" s="2" t="str">
        <f t="shared" ca="1" si="149"/>
        <v>C2</v>
      </c>
      <c r="N617" s="2" t="str">
        <f t="shared" ca="1" si="150"/>
        <v>C2</v>
      </c>
    </row>
    <row r="618" spans="1:14" ht="30" customHeight="1" x14ac:dyDescent="0.2">
      <c r="A618" s="175"/>
      <c r="B618" s="183" t="s">
        <v>191</v>
      </c>
      <c r="C618" s="177" t="s">
        <v>627</v>
      </c>
      <c r="D618" s="178"/>
      <c r="E618" s="179" t="s">
        <v>126</v>
      </c>
      <c r="F618" s="180">
        <v>1</v>
      </c>
      <c r="G618" s="185"/>
      <c r="H618" s="181">
        <f t="shared" ref="H618" si="158">ROUND(G618*F618,2)</f>
        <v>0</v>
      </c>
      <c r="I618" s="4" t="str">
        <f t="shared" ca="1" si="147"/>
        <v/>
      </c>
      <c r="J618" s="1" t="str">
        <f t="shared" si="151"/>
        <v>Manhole Inspectioneach</v>
      </c>
      <c r="K618" s="290" t="e">
        <f>MATCH(J618,'[3]Pay Items'!$K$1:$K$646,0)</f>
        <v>#N/A</v>
      </c>
      <c r="L618" s="2" t="str">
        <f t="shared" ca="1" si="148"/>
        <v>F0</v>
      </c>
      <c r="M618" s="2" t="str">
        <f t="shared" ca="1" si="149"/>
        <v>C2</v>
      </c>
      <c r="N618" s="2" t="str">
        <f t="shared" ca="1" si="150"/>
        <v>C2</v>
      </c>
    </row>
    <row r="619" spans="1:14" ht="30" customHeight="1" x14ac:dyDescent="0.2">
      <c r="A619" s="169"/>
      <c r="B619" s="170"/>
      <c r="C619" s="171" t="s">
        <v>641</v>
      </c>
      <c r="D619" s="172"/>
      <c r="E619" s="173" t="s">
        <v>118</v>
      </c>
      <c r="F619" s="173" t="s">
        <v>118</v>
      </c>
      <c r="G619" s="169"/>
      <c r="H619" s="174"/>
      <c r="I619" s="4" t="str">
        <f t="shared" ca="1" si="147"/>
        <v>LOCKED</v>
      </c>
      <c r="J619" s="1" t="str">
        <f t="shared" si="151"/>
        <v>BERRY - MANHOLE REPAIR (MH70052984)</v>
      </c>
      <c r="K619" s="290" t="e">
        <f>MATCH(J619,'[3]Pay Items'!$K$1:$K$646,0)</f>
        <v>#N/A</v>
      </c>
      <c r="L619" s="2" t="str">
        <f t="shared" ca="1" si="148"/>
        <v>G</v>
      </c>
      <c r="M619" s="2" t="str">
        <f t="shared" ca="1" si="149"/>
        <v>C2</v>
      </c>
      <c r="N619" s="2" t="str">
        <f t="shared" ca="1" si="150"/>
        <v>C2</v>
      </c>
    </row>
    <row r="620" spans="1:14" ht="30" customHeight="1" x14ac:dyDescent="0.2">
      <c r="A620" s="175" t="s">
        <v>149</v>
      </c>
      <c r="B620" s="176" t="s">
        <v>295</v>
      </c>
      <c r="C620" s="177" t="s">
        <v>291</v>
      </c>
      <c r="D620" s="178" t="s">
        <v>5</v>
      </c>
      <c r="E620" s="179"/>
      <c r="F620" s="180"/>
      <c r="G620" s="169"/>
      <c r="H620" s="182"/>
      <c r="I620" s="4" t="str">
        <f t="shared" ca="1" si="147"/>
        <v>LOCKED</v>
      </c>
      <c r="J620" s="1" t="str">
        <f t="shared" si="151"/>
        <v>F002Replacing Existing RisersCW 2130-R12</v>
      </c>
      <c r="K620" s="290">
        <f>MATCH(J620,'[3]Pay Items'!$K$1:$K$646,0)</f>
        <v>591</v>
      </c>
      <c r="L620" s="2" t="str">
        <f t="shared" ca="1" si="148"/>
        <v>F0</v>
      </c>
      <c r="M620" s="2" t="str">
        <f t="shared" ca="1" si="149"/>
        <v>C2</v>
      </c>
      <c r="N620" s="2" t="str">
        <f t="shared" ca="1" si="150"/>
        <v>C2</v>
      </c>
    </row>
    <row r="621" spans="1:14" ht="30" customHeight="1" x14ac:dyDescent="0.2">
      <c r="A621" s="175" t="s">
        <v>292</v>
      </c>
      <c r="B621" s="183" t="s">
        <v>191</v>
      </c>
      <c r="C621" s="177" t="s">
        <v>297</v>
      </c>
      <c r="D621" s="178"/>
      <c r="E621" s="179" t="s">
        <v>128</v>
      </c>
      <c r="F621" s="184">
        <v>0.7</v>
      </c>
      <c r="G621" s="185"/>
      <c r="H621" s="181">
        <f>ROUND(G621*F621,2)</f>
        <v>0</v>
      </c>
      <c r="I621" s="4" t="str">
        <f t="shared" ca="1" si="147"/>
        <v/>
      </c>
      <c r="J621" s="1" t="str">
        <f t="shared" si="151"/>
        <v>F002APre-cast Concrete Risersvert. m</v>
      </c>
      <c r="K621" s="290">
        <f>MATCH(J621,'[3]Pay Items'!$K$1:$K$646,0)</f>
        <v>592</v>
      </c>
      <c r="L621" s="2" t="str">
        <f t="shared" ca="1" si="148"/>
        <v>F1</v>
      </c>
      <c r="M621" s="2" t="str">
        <f t="shared" ca="1" si="149"/>
        <v>C2</v>
      </c>
      <c r="N621" s="2" t="str">
        <f t="shared" ca="1" si="150"/>
        <v>C2</v>
      </c>
    </row>
    <row r="622" spans="1:14" ht="30" customHeight="1" x14ac:dyDescent="0.2">
      <c r="A622" s="175"/>
      <c r="B622" s="176" t="s">
        <v>642</v>
      </c>
      <c r="C622" s="186" t="s">
        <v>625</v>
      </c>
      <c r="D622" s="187" t="s">
        <v>626</v>
      </c>
      <c r="E622" s="179"/>
      <c r="F622" s="180"/>
      <c r="G622" s="169"/>
      <c r="H622" s="182"/>
      <c r="I622" s="4" t="str">
        <f t="shared" ca="1" si="147"/>
        <v>LOCKED</v>
      </c>
      <c r="J622" s="1" t="str">
        <f t="shared" si="151"/>
        <v>Manhole Inspection (following repair)CW 2145-R5</v>
      </c>
      <c r="K622" s="290" t="e">
        <f>MATCH(J622,'[3]Pay Items'!$K$1:$K$646,0)</f>
        <v>#N/A</v>
      </c>
      <c r="L622" s="2" t="str">
        <f t="shared" ca="1" si="148"/>
        <v>F0</v>
      </c>
      <c r="M622" s="2" t="str">
        <f t="shared" ca="1" si="149"/>
        <v>C2</v>
      </c>
      <c r="N622" s="2" t="str">
        <f t="shared" ca="1" si="150"/>
        <v>C2</v>
      </c>
    </row>
    <row r="623" spans="1:14" ht="30" customHeight="1" x14ac:dyDescent="0.2">
      <c r="A623" s="175"/>
      <c r="B623" s="183" t="s">
        <v>191</v>
      </c>
      <c r="C623" s="177" t="s">
        <v>627</v>
      </c>
      <c r="D623" s="178"/>
      <c r="E623" s="179" t="s">
        <v>126</v>
      </c>
      <c r="F623" s="180">
        <v>1</v>
      </c>
      <c r="G623" s="185"/>
      <c r="H623" s="181">
        <f t="shared" ref="H623" si="159">ROUND(G623*F623,2)</f>
        <v>0</v>
      </c>
      <c r="I623" s="4" t="str">
        <f t="shared" ca="1" si="147"/>
        <v/>
      </c>
      <c r="J623" s="1" t="str">
        <f t="shared" si="151"/>
        <v>Manhole Inspectioneach</v>
      </c>
      <c r="K623" s="290" t="e">
        <f>MATCH(J623,'[3]Pay Items'!$K$1:$K$646,0)</f>
        <v>#N/A</v>
      </c>
      <c r="L623" s="2" t="str">
        <f t="shared" ca="1" si="148"/>
        <v>F0</v>
      </c>
      <c r="M623" s="2" t="str">
        <f t="shared" ca="1" si="149"/>
        <v>C2</v>
      </c>
      <c r="N623" s="2" t="str">
        <f t="shared" ca="1" si="150"/>
        <v>C2</v>
      </c>
    </row>
    <row r="624" spans="1:14" ht="30" customHeight="1" x14ac:dyDescent="0.2">
      <c r="A624" s="169"/>
      <c r="B624" s="170"/>
      <c r="C624" s="171" t="s">
        <v>643</v>
      </c>
      <c r="D624" s="172"/>
      <c r="E624" s="173" t="s">
        <v>118</v>
      </c>
      <c r="F624" s="173" t="s">
        <v>118</v>
      </c>
      <c r="G624" s="169"/>
      <c r="H624" s="174"/>
      <c r="I624" s="4" t="str">
        <f t="shared" ca="1" si="147"/>
        <v>LOCKED</v>
      </c>
      <c r="J624" s="1" t="str">
        <f t="shared" si="151"/>
        <v>BERRY - MANHOLE REPAIR (MH20007045)</v>
      </c>
      <c r="K624" s="290" t="e">
        <f>MATCH(J624,'[3]Pay Items'!$K$1:$K$646,0)</f>
        <v>#N/A</v>
      </c>
      <c r="L624" s="2" t="str">
        <f t="shared" ca="1" si="148"/>
        <v>G</v>
      </c>
      <c r="M624" s="2" t="str">
        <f t="shared" ca="1" si="149"/>
        <v>C2</v>
      </c>
      <c r="N624" s="2" t="str">
        <f t="shared" ca="1" si="150"/>
        <v>C2</v>
      </c>
    </row>
    <row r="625" spans="1:14" ht="30" customHeight="1" x14ac:dyDescent="0.2">
      <c r="A625" s="175" t="s">
        <v>149</v>
      </c>
      <c r="B625" s="176" t="s">
        <v>6</v>
      </c>
      <c r="C625" s="177" t="s">
        <v>291</v>
      </c>
      <c r="D625" s="178" t="s">
        <v>5</v>
      </c>
      <c r="E625" s="179"/>
      <c r="F625" s="180"/>
      <c r="G625" s="169"/>
      <c r="H625" s="182"/>
      <c r="I625" s="4" t="str">
        <f t="shared" ca="1" si="147"/>
        <v>LOCKED</v>
      </c>
      <c r="J625" s="1" t="str">
        <f t="shared" si="151"/>
        <v>F002Replacing Existing RisersCW 2130-R12</v>
      </c>
      <c r="K625" s="290">
        <f>MATCH(J625,'[3]Pay Items'!$K$1:$K$646,0)</f>
        <v>591</v>
      </c>
      <c r="L625" s="2" t="str">
        <f t="shared" ca="1" si="148"/>
        <v>F0</v>
      </c>
      <c r="M625" s="2" t="str">
        <f t="shared" ca="1" si="149"/>
        <v>C2</v>
      </c>
      <c r="N625" s="2" t="str">
        <f t="shared" ca="1" si="150"/>
        <v>C2</v>
      </c>
    </row>
    <row r="626" spans="1:14" ht="30" customHeight="1" x14ac:dyDescent="0.2">
      <c r="A626" s="175" t="s">
        <v>292</v>
      </c>
      <c r="B626" s="183" t="s">
        <v>191</v>
      </c>
      <c r="C626" s="177" t="s">
        <v>297</v>
      </c>
      <c r="D626" s="178"/>
      <c r="E626" s="179" t="s">
        <v>128</v>
      </c>
      <c r="F626" s="184">
        <v>0.6</v>
      </c>
      <c r="G626" s="185"/>
      <c r="H626" s="181">
        <f>ROUND(G626*F626,2)</f>
        <v>0</v>
      </c>
      <c r="I626" s="4" t="str">
        <f t="shared" ca="1" si="147"/>
        <v/>
      </c>
      <c r="J626" s="1" t="str">
        <f t="shared" si="151"/>
        <v>F002APre-cast Concrete Risersvert. m</v>
      </c>
      <c r="K626" s="290">
        <f>MATCH(J626,'[3]Pay Items'!$K$1:$K$646,0)</f>
        <v>592</v>
      </c>
      <c r="L626" s="2" t="str">
        <f t="shared" ca="1" si="148"/>
        <v>F1</v>
      </c>
      <c r="M626" s="2" t="str">
        <f t="shared" ca="1" si="149"/>
        <v>C2</v>
      </c>
      <c r="N626" s="2" t="str">
        <f t="shared" ca="1" si="150"/>
        <v>C2</v>
      </c>
    </row>
    <row r="627" spans="1:14" ht="30" customHeight="1" x14ac:dyDescent="0.2">
      <c r="A627" s="175"/>
      <c r="B627" s="176" t="s">
        <v>644</v>
      </c>
      <c r="C627" s="186" t="s">
        <v>625</v>
      </c>
      <c r="D627" s="187" t="s">
        <v>626</v>
      </c>
      <c r="E627" s="179"/>
      <c r="F627" s="180"/>
      <c r="G627" s="169"/>
      <c r="H627" s="182"/>
      <c r="I627" s="4" t="str">
        <f t="shared" ca="1" si="147"/>
        <v>LOCKED</v>
      </c>
      <c r="J627" s="1" t="str">
        <f t="shared" si="151"/>
        <v>Manhole Inspection (following repair)CW 2145-R5</v>
      </c>
      <c r="K627" s="290" t="e">
        <f>MATCH(J627,'[3]Pay Items'!$K$1:$K$646,0)</f>
        <v>#N/A</v>
      </c>
      <c r="L627" s="2" t="str">
        <f t="shared" ca="1" si="148"/>
        <v>F0</v>
      </c>
      <c r="M627" s="2" t="str">
        <f t="shared" ca="1" si="149"/>
        <v>C2</v>
      </c>
      <c r="N627" s="2" t="str">
        <f t="shared" ca="1" si="150"/>
        <v>C2</v>
      </c>
    </row>
    <row r="628" spans="1:14" ht="30" customHeight="1" x14ac:dyDescent="0.2">
      <c r="A628" s="175"/>
      <c r="B628" s="183" t="s">
        <v>191</v>
      </c>
      <c r="C628" s="177" t="s">
        <v>627</v>
      </c>
      <c r="D628" s="178"/>
      <c r="E628" s="179" t="s">
        <v>126</v>
      </c>
      <c r="F628" s="180">
        <v>1</v>
      </c>
      <c r="G628" s="185"/>
      <c r="H628" s="181">
        <f t="shared" ref="H628" si="160">ROUND(G628*F628,2)</f>
        <v>0</v>
      </c>
      <c r="I628" s="4" t="str">
        <f t="shared" ca="1" si="147"/>
        <v/>
      </c>
      <c r="J628" s="1" t="str">
        <f t="shared" si="151"/>
        <v>Manhole Inspectioneach</v>
      </c>
      <c r="K628" s="290" t="e">
        <f>MATCH(J628,'[3]Pay Items'!$K$1:$K$646,0)</f>
        <v>#N/A</v>
      </c>
      <c r="L628" s="2" t="str">
        <f t="shared" ca="1" si="148"/>
        <v>F0</v>
      </c>
      <c r="M628" s="2" t="str">
        <f t="shared" ca="1" si="149"/>
        <v>C2</v>
      </c>
      <c r="N628" s="2" t="str">
        <f t="shared" ca="1" si="150"/>
        <v>C2</v>
      </c>
    </row>
    <row r="629" spans="1:14" ht="30" customHeight="1" x14ac:dyDescent="0.2">
      <c r="A629" s="169"/>
      <c r="B629" s="170"/>
      <c r="C629" s="171" t="s">
        <v>645</v>
      </c>
      <c r="D629" s="172"/>
      <c r="E629" s="173" t="s">
        <v>118</v>
      </c>
      <c r="F629" s="173" t="s">
        <v>118</v>
      </c>
      <c r="G629" s="169"/>
      <c r="H629" s="174"/>
      <c r="I629" s="4" t="str">
        <f t="shared" ca="1" si="147"/>
        <v>LOCKED</v>
      </c>
      <c r="J629" s="1" t="str">
        <f t="shared" si="151"/>
        <v>BERRY - SEWER REPAIR (MA20008937)</v>
      </c>
      <c r="K629" s="290" t="e">
        <f>MATCH(J629,'[3]Pay Items'!$K$1:$K$646,0)</f>
        <v>#N/A</v>
      </c>
      <c r="L629" s="2" t="str">
        <f t="shared" ca="1" si="148"/>
        <v>G</v>
      </c>
      <c r="M629" s="2" t="str">
        <f t="shared" ca="1" si="149"/>
        <v>C2</v>
      </c>
      <c r="N629" s="2" t="str">
        <f t="shared" ca="1" si="150"/>
        <v>C2</v>
      </c>
    </row>
    <row r="630" spans="1:14" ht="30" customHeight="1" x14ac:dyDescent="0.2">
      <c r="A630" s="175" t="s">
        <v>32</v>
      </c>
      <c r="B630" s="176" t="s">
        <v>646</v>
      </c>
      <c r="C630" s="177" t="s">
        <v>270</v>
      </c>
      <c r="D630" s="178" t="s">
        <v>5</v>
      </c>
      <c r="E630" s="179"/>
      <c r="F630" s="180"/>
      <c r="G630" s="169"/>
      <c r="H630" s="182"/>
      <c r="I630" s="4" t="str">
        <f t="shared" ca="1" si="147"/>
        <v>LOCKED</v>
      </c>
      <c r="J630" s="1" t="str">
        <f t="shared" si="151"/>
        <v>E017Sewer Repair - Up to 3.0 Meters LongCW 2130-R12</v>
      </c>
      <c r="K630" s="290">
        <f>MATCH(J630,'[3]Pay Items'!$K$1:$K$646,0)</f>
        <v>468</v>
      </c>
      <c r="L630" s="2" t="str">
        <f t="shared" ca="1" si="148"/>
        <v>F0</v>
      </c>
      <c r="M630" s="2" t="str">
        <f t="shared" ca="1" si="149"/>
        <v>C2</v>
      </c>
      <c r="N630" s="2" t="str">
        <f t="shared" ca="1" si="150"/>
        <v>C2</v>
      </c>
    </row>
    <row r="631" spans="1:14" ht="30" customHeight="1" x14ac:dyDescent="0.2">
      <c r="A631" s="175" t="s">
        <v>380</v>
      </c>
      <c r="B631" s="183" t="s">
        <v>191</v>
      </c>
      <c r="C631" s="177" t="s">
        <v>647</v>
      </c>
      <c r="D631" s="178"/>
      <c r="E631" s="179"/>
      <c r="F631" s="180"/>
      <c r="G631" s="169"/>
      <c r="H631" s="182"/>
      <c r="I631" s="4" t="str">
        <f t="shared" ca="1" si="147"/>
        <v>LOCKED</v>
      </c>
      <c r="J631" s="1" t="str">
        <f t="shared" si="151"/>
        <v>E017G300 mm, CS</v>
      </c>
      <c r="K631" s="290" t="e">
        <f>MATCH(J631,'[3]Pay Items'!$K$1:$K$646,0)</f>
        <v>#N/A</v>
      </c>
      <c r="L631" s="2" t="str">
        <f t="shared" ca="1" si="148"/>
        <v>F0</v>
      </c>
      <c r="M631" s="2" t="str">
        <f t="shared" ca="1" si="149"/>
        <v>C2</v>
      </c>
      <c r="N631" s="2" t="str">
        <f t="shared" ca="1" si="150"/>
        <v>C2</v>
      </c>
    </row>
    <row r="632" spans="1:14" s="85" customFormat="1" ht="30" customHeight="1" x14ac:dyDescent="0.2">
      <c r="A632" s="188" t="s">
        <v>381</v>
      </c>
      <c r="B632" s="196" t="s">
        <v>298</v>
      </c>
      <c r="C632" s="197" t="s">
        <v>648</v>
      </c>
      <c r="D632" s="198"/>
      <c r="E632" s="199" t="s">
        <v>126</v>
      </c>
      <c r="F632" s="200">
        <v>1</v>
      </c>
      <c r="G632" s="194"/>
      <c r="H632" s="195">
        <f>ROUND(G632*F632,2)</f>
        <v>0</v>
      </c>
      <c r="I632" s="4" t="str">
        <f t="shared" ca="1" si="147"/>
        <v/>
      </c>
      <c r="J632" s="1" t="str">
        <f t="shared" si="151"/>
        <v>E017HClass 3 Backfilleach</v>
      </c>
      <c r="K632" s="290" t="e">
        <f>MATCH(J632,'[3]Pay Items'!$K$1:$K$646,0)</f>
        <v>#N/A</v>
      </c>
      <c r="L632" s="2" t="str">
        <f t="shared" ca="1" si="148"/>
        <v>F0</v>
      </c>
      <c r="M632" s="2" t="str">
        <f t="shared" ca="1" si="149"/>
        <v>C2</v>
      </c>
      <c r="N632" s="2" t="str">
        <f t="shared" ca="1" si="150"/>
        <v>C2</v>
      </c>
    </row>
    <row r="633" spans="1:14" ht="30" customHeight="1" x14ac:dyDescent="0.2">
      <c r="A633" s="175" t="s">
        <v>376</v>
      </c>
      <c r="B633" s="176" t="s">
        <v>649</v>
      </c>
      <c r="C633" s="201" t="s">
        <v>650</v>
      </c>
      <c r="D633" s="202" t="s">
        <v>651</v>
      </c>
      <c r="E633" s="203"/>
      <c r="F633" s="180"/>
      <c r="G633" s="169"/>
      <c r="H633" s="182"/>
      <c r="I633" s="4" t="str">
        <f t="shared" ca="1" si="147"/>
        <v>LOCKED</v>
      </c>
      <c r="J633" s="1" t="str">
        <f t="shared" si="151"/>
        <v>E022ASewer Inspection (following repair)CW2145-R5</v>
      </c>
      <c r="K633" s="290" t="e">
        <f>MATCH(J633,'[3]Pay Items'!$K$1:$K$646,0)</f>
        <v>#N/A</v>
      </c>
      <c r="L633" s="2" t="str">
        <f t="shared" ca="1" si="148"/>
        <v>F0</v>
      </c>
      <c r="M633" s="2" t="str">
        <f t="shared" ca="1" si="149"/>
        <v>C2</v>
      </c>
      <c r="N633" s="2" t="str">
        <f t="shared" ca="1" si="150"/>
        <v>C2</v>
      </c>
    </row>
    <row r="634" spans="1:14" ht="30" customHeight="1" x14ac:dyDescent="0.2">
      <c r="A634" s="175" t="s">
        <v>388</v>
      </c>
      <c r="B634" s="183" t="s">
        <v>191</v>
      </c>
      <c r="C634" s="204" t="s">
        <v>647</v>
      </c>
      <c r="D634" s="205"/>
      <c r="E634" s="203" t="s">
        <v>127</v>
      </c>
      <c r="F634" s="180">
        <v>129</v>
      </c>
      <c r="G634" s="185"/>
      <c r="H634" s="181">
        <f t="shared" ref="H634" si="161">ROUND(G634*F634,2)</f>
        <v>0</v>
      </c>
      <c r="I634" s="4" t="str">
        <f t="shared" ca="1" si="147"/>
        <v/>
      </c>
      <c r="J634" s="1" t="str">
        <f t="shared" si="151"/>
        <v>E022E300 mm, CSm</v>
      </c>
      <c r="K634" s="290" t="e">
        <f>MATCH(J634,'[3]Pay Items'!$K$1:$K$646,0)</f>
        <v>#N/A</v>
      </c>
      <c r="L634" s="2" t="str">
        <f t="shared" ca="1" si="148"/>
        <v>F0</v>
      </c>
      <c r="M634" s="2" t="str">
        <f t="shared" ca="1" si="149"/>
        <v>C2</v>
      </c>
      <c r="N634" s="2" t="str">
        <f t="shared" ca="1" si="150"/>
        <v>C2</v>
      </c>
    </row>
    <row r="635" spans="1:14" ht="30" customHeight="1" x14ac:dyDescent="0.2">
      <c r="A635" s="169"/>
      <c r="B635" s="170"/>
      <c r="C635" s="171" t="s">
        <v>652</v>
      </c>
      <c r="D635" s="172"/>
      <c r="E635" s="173" t="s">
        <v>118</v>
      </c>
      <c r="F635" s="173" t="s">
        <v>118</v>
      </c>
      <c r="G635" s="169"/>
      <c r="H635" s="174"/>
      <c r="I635" s="4" t="str">
        <f t="shared" ca="1" si="147"/>
        <v>LOCKED</v>
      </c>
      <c r="J635" s="1" t="str">
        <f t="shared" si="151"/>
        <v>BERRY - SEWER REPAIR (MA20008353)</v>
      </c>
      <c r="K635" s="290" t="e">
        <f>MATCH(J635,'[3]Pay Items'!$K$1:$K$646,0)</f>
        <v>#N/A</v>
      </c>
      <c r="L635" s="2" t="str">
        <f t="shared" ca="1" si="148"/>
        <v>G</v>
      </c>
      <c r="M635" s="2" t="str">
        <f t="shared" ca="1" si="149"/>
        <v>C2</v>
      </c>
      <c r="N635" s="2" t="str">
        <f t="shared" ca="1" si="150"/>
        <v>C2</v>
      </c>
    </row>
    <row r="636" spans="1:14" ht="30" customHeight="1" x14ac:dyDescent="0.2">
      <c r="A636" s="175" t="s">
        <v>32</v>
      </c>
      <c r="B636" s="176" t="s">
        <v>653</v>
      </c>
      <c r="C636" s="177" t="s">
        <v>270</v>
      </c>
      <c r="D636" s="178" t="s">
        <v>5</v>
      </c>
      <c r="E636" s="179"/>
      <c r="F636" s="180"/>
      <c r="G636" s="169"/>
      <c r="H636" s="182"/>
      <c r="I636" s="4" t="str">
        <f t="shared" ca="1" si="147"/>
        <v>LOCKED</v>
      </c>
      <c r="J636" s="1" t="str">
        <f t="shared" si="151"/>
        <v>E017Sewer Repair - Up to 3.0 Meters LongCW 2130-R12</v>
      </c>
      <c r="K636" s="290">
        <f>MATCH(J636,'[3]Pay Items'!$K$1:$K$646,0)</f>
        <v>468</v>
      </c>
      <c r="L636" s="2" t="str">
        <f t="shared" ca="1" si="148"/>
        <v>F0</v>
      </c>
      <c r="M636" s="2" t="str">
        <f t="shared" ca="1" si="149"/>
        <v>C2</v>
      </c>
      <c r="N636" s="2" t="str">
        <f t="shared" ca="1" si="150"/>
        <v>C2</v>
      </c>
    </row>
    <row r="637" spans="1:14" ht="30" customHeight="1" x14ac:dyDescent="0.2">
      <c r="A637" s="175"/>
      <c r="B637" s="183" t="s">
        <v>191</v>
      </c>
      <c r="C637" s="177" t="s">
        <v>654</v>
      </c>
      <c r="D637" s="178"/>
      <c r="E637" s="179"/>
      <c r="F637" s="180"/>
      <c r="G637" s="169"/>
      <c r="H637" s="182"/>
      <c r="I637" s="4" t="str">
        <f t="shared" ca="1" si="147"/>
        <v>LOCKED</v>
      </c>
      <c r="J637" s="1" t="str">
        <f t="shared" si="151"/>
        <v>225 mm, CS</v>
      </c>
      <c r="K637" s="290" t="e">
        <f>MATCH(J637,'[3]Pay Items'!$K$1:$K$646,0)</f>
        <v>#N/A</v>
      </c>
      <c r="L637" s="2" t="str">
        <f t="shared" ca="1" si="148"/>
        <v>F0</v>
      </c>
      <c r="M637" s="2" t="str">
        <f t="shared" ca="1" si="149"/>
        <v>C2</v>
      </c>
      <c r="N637" s="2" t="str">
        <f t="shared" ca="1" si="150"/>
        <v>C2</v>
      </c>
    </row>
    <row r="638" spans="1:14" ht="30" customHeight="1" x14ac:dyDescent="0.2">
      <c r="A638" s="175"/>
      <c r="B638" s="206" t="s">
        <v>298</v>
      </c>
      <c r="C638" s="204" t="s">
        <v>648</v>
      </c>
      <c r="D638" s="205"/>
      <c r="E638" s="203" t="s">
        <v>126</v>
      </c>
      <c r="F638" s="207">
        <v>2</v>
      </c>
      <c r="G638" s="185"/>
      <c r="H638" s="181">
        <f>ROUND(G638*F638,2)</f>
        <v>0</v>
      </c>
      <c r="I638" s="4" t="str">
        <f t="shared" ca="1" si="147"/>
        <v/>
      </c>
      <c r="J638" s="1" t="str">
        <f t="shared" si="151"/>
        <v>Class 3 Backfilleach</v>
      </c>
      <c r="K638" s="290" t="e">
        <f>MATCH(J638,'[3]Pay Items'!$K$1:$K$646,0)</f>
        <v>#N/A</v>
      </c>
      <c r="L638" s="2" t="str">
        <f t="shared" ca="1" si="148"/>
        <v>F0</v>
      </c>
      <c r="M638" s="2" t="str">
        <f t="shared" ca="1" si="149"/>
        <v>C2</v>
      </c>
      <c r="N638" s="2" t="str">
        <f t="shared" ca="1" si="150"/>
        <v>C2</v>
      </c>
    </row>
    <row r="639" spans="1:14" ht="45" customHeight="1" x14ac:dyDescent="0.2">
      <c r="A639" s="208" t="s">
        <v>45</v>
      </c>
      <c r="B639" s="51" t="s">
        <v>655</v>
      </c>
      <c r="C639" s="105" t="s">
        <v>313</v>
      </c>
      <c r="D639" s="71" t="s">
        <v>5</v>
      </c>
      <c r="E639" s="203"/>
      <c r="F639" s="180"/>
      <c r="G639" s="169"/>
      <c r="H639" s="182"/>
      <c r="I639" s="4" t="str">
        <f t="shared" ca="1" si="147"/>
        <v>LOCKED</v>
      </c>
      <c r="J639" s="1" t="str">
        <f t="shared" si="151"/>
        <v>E042Connecting New Sewer Service to Existing Sewer ServiceCW 2130-R12</v>
      </c>
      <c r="K639" s="290">
        <f>MATCH(J639,'[3]Pay Items'!$K$1:$K$646,0)</f>
        <v>548</v>
      </c>
      <c r="L639" s="2" t="str">
        <f t="shared" ca="1" si="148"/>
        <v>F0</v>
      </c>
      <c r="M639" s="2" t="str">
        <f t="shared" ca="1" si="149"/>
        <v>C2</v>
      </c>
      <c r="N639" s="2" t="str">
        <f t="shared" ca="1" si="150"/>
        <v>C2</v>
      </c>
    </row>
    <row r="640" spans="1:14" ht="30" customHeight="1" x14ac:dyDescent="0.2">
      <c r="A640" s="208" t="s">
        <v>46</v>
      </c>
      <c r="B640" s="70" t="s">
        <v>191</v>
      </c>
      <c r="C640" s="105" t="s">
        <v>350</v>
      </c>
      <c r="D640" s="71"/>
      <c r="E640" s="203" t="s">
        <v>126</v>
      </c>
      <c r="F640" s="207">
        <v>2</v>
      </c>
      <c r="G640" s="185"/>
      <c r="H640" s="181">
        <f>ROUND(G640*F640,2)</f>
        <v>0</v>
      </c>
      <c r="I640" s="4" t="str">
        <f t="shared" ca="1" si="147"/>
        <v/>
      </c>
      <c r="J640" s="1" t="str">
        <f t="shared" si="151"/>
        <v>E043150 mmeach</v>
      </c>
      <c r="K640" s="290" t="e">
        <f>MATCH(J640,'[3]Pay Items'!$K$1:$K$646,0)</f>
        <v>#N/A</v>
      </c>
      <c r="L640" s="2" t="str">
        <f t="shared" ca="1" si="148"/>
        <v>F0</v>
      </c>
      <c r="M640" s="2" t="str">
        <f t="shared" ca="1" si="149"/>
        <v>C2</v>
      </c>
      <c r="N640" s="2" t="str">
        <f t="shared" ca="1" si="150"/>
        <v>C2</v>
      </c>
    </row>
    <row r="641" spans="1:14" ht="30" customHeight="1" x14ac:dyDescent="0.2">
      <c r="A641" s="175" t="s">
        <v>376</v>
      </c>
      <c r="B641" s="176" t="s">
        <v>656</v>
      </c>
      <c r="C641" s="201" t="s">
        <v>650</v>
      </c>
      <c r="D641" s="202" t="s">
        <v>651</v>
      </c>
      <c r="E641" s="203"/>
      <c r="F641" s="180"/>
      <c r="G641" s="169"/>
      <c r="H641" s="182"/>
      <c r="I641" s="4" t="str">
        <f t="shared" ca="1" si="147"/>
        <v>LOCKED</v>
      </c>
      <c r="J641" s="1" t="str">
        <f t="shared" si="151"/>
        <v>E022ASewer Inspection (following repair)CW2145-R5</v>
      </c>
      <c r="K641" s="290" t="e">
        <f>MATCH(J641,'[3]Pay Items'!$K$1:$K$646,0)</f>
        <v>#N/A</v>
      </c>
      <c r="L641" s="2" t="str">
        <f t="shared" ca="1" si="148"/>
        <v>F0</v>
      </c>
      <c r="M641" s="2" t="str">
        <f t="shared" ca="1" si="149"/>
        <v>C2</v>
      </c>
      <c r="N641" s="2" t="str">
        <f t="shared" ca="1" si="150"/>
        <v>C2</v>
      </c>
    </row>
    <row r="642" spans="1:14" ht="30" customHeight="1" x14ac:dyDescent="0.2">
      <c r="A642" s="175"/>
      <c r="B642" s="183" t="s">
        <v>191</v>
      </c>
      <c r="C642" s="204" t="s">
        <v>654</v>
      </c>
      <c r="D642" s="205"/>
      <c r="E642" s="203" t="s">
        <v>127</v>
      </c>
      <c r="F642" s="180">
        <v>93</v>
      </c>
      <c r="G642" s="185"/>
      <c r="H642" s="181">
        <f t="shared" ref="H642" si="162">ROUND(G642*F642,2)</f>
        <v>0</v>
      </c>
      <c r="I642" s="4" t="str">
        <f t="shared" ca="1" si="147"/>
        <v/>
      </c>
      <c r="J642" s="1" t="str">
        <f t="shared" si="151"/>
        <v>225 mm, CSm</v>
      </c>
      <c r="K642" s="290" t="e">
        <f>MATCH(J642,'[3]Pay Items'!$K$1:$K$646,0)</f>
        <v>#N/A</v>
      </c>
      <c r="L642" s="2" t="str">
        <f t="shared" ca="1" si="148"/>
        <v>F0</v>
      </c>
      <c r="M642" s="2" t="str">
        <f t="shared" ca="1" si="149"/>
        <v>C2</v>
      </c>
      <c r="N642" s="2" t="str">
        <f t="shared" ca="1" si="150"/>
        <v>C2</v>
      </c>
    </row>
    <row r="643" spans="1:14" ht="30" customHeight="1" x14ac:dyDescent="0.2">
      <c r="A643" s="261"/>
      <c r="B643" s="264"/>
      <c r="C643" s="265" t="s">
        <v>734</v>
      </c>
      <c r="D643" s="266"/>
      <c r="E643" s="267" t="s">
        <v>118</v>
      </c>
      <c r="F643" s="180"/>
      <c r="G643" s="169"/>
      <c r="H643" s="182"/>
      <c r="I643" s="4" t="str">
        <f t="shared" ca="1" si="147"/>
        <v>LOCKED</v>
      </c>
      <c r="J643" s="1" t="str">
        <f t="shared" si="151"/>
        <v>BERRY - SEWER REPAIR (MA20008224)</v>
      </c>
      <c r="K643" s="290" t="e">
        <f>MATCH(J643,'[3]Pay Items'!$K$1:$K$646,0)</f>
        <v>#N/A</v>
      </c>
      <c r="L643" s="2" t="str">
        <f t="shared" ca="1" si="148"/>
        <v>F0</v>
      </c>
      <c r="M643" s="2" t="str">
        <f t="shared" ca="1" si="149"/>
        <v>C2</v>
      </c>
      <c r="N643" s="2" t="str">
        <f t="shared" ca="1" si="150"/>
        <v>C2</v>
      </c>
    </row>
    <row r="644" spans="1:14" ht="30" customHeight="1" x14ac:dyDescent="0.2">
      <c r="A644" s="262" t="s">
        <v>32</v>
      </c>
      <c r="B644" s="268" t="s">
        <v>658</v>
      </c>
      <c r="C644" s="269" t="s">
        <v>270</v>
      </c>
      <c r="D644" s="270" t="s">
        <v>5</v>
      </c>
      <c r="E644" s="271"/>
      <c r="F644" s="180"/>
      <c r="G644" s="169"/>
      <c r="H644" s="182"/>
      <c r="I644" s="4" t="str">
        <f t="shared" ca="1" si="147"/>
        <v>LOCKED</v>
      </c>
      <c r="J644" s="1" t="str">
        <f t="shared" si="151"/>
        <v>E017Sewer Repair - Up to 3.0 Meters LongCW 2130-R12</v>
      </c>
      <c r="K644" s="290">
        <f>MATCH(J644,'[3]Pay Items'!$K$1:$K$646,0)</f>
        <v>468</v>
      </c>
      <c r="L644" s="2" t="str">
        <f t="shared" ca="1" si="148"/>
        <v>F0</v>
      </c>
      <c r="M644" s="2" t="str">
        <f t="shared" ca="1" si="149"/>
        <v>C2</v>
      </c>
      <c r="N644" s="2" t="str">
        <f t="shared" ca="1" si="150"/>
        <v>C2</v>
      </c>
    </row>
    <row r="645" spans="1:14" ht="30" customHeight="1" x14ac:dyDescent="0.2">
      <c r="A645" s="262" t="s">
        <v>382</v>
      </c>
      <c r="B645" s="273" t="s">
        <v>191</v>
      </c>
      <c r="C645" s="269" t="s">
        <v>686</v>
      </c>
      <c r="D645" s="270"/>
      <c r="E645" s="271"/>
      <c r="F645" s="180"/>
      <c r="G645" s="169"/>
      <c r="H645" s="182"/>
      <c r="I645" s="4" t="str">
        <f t="shared" ca="1" si="147"/>
        <v>LOCKED</v>
      </c>
      <c r="J645" s="1" t="str">
        <f t="shared" si="151"/>
        <v>E017I375 mm, CS</v>
      </c>
      <c r="K645" s="290" t="e">
        <f>MATCH(J645,'[3]Pay Items'!$K$1:$K$646,0)</f>
        <v>#N/A</v>
      </c>
      <c r="L645" s="2" t="str">
        <f t="shared" ca="1" si="148"/>
        <v>F0</v>
      </c>
      <c r="M645" s="2" t="str">
        <f t="shared" ca="1" si="149"/>
        <v>C2</v>
      </c>
      <c r="N645" s="2" t="str">
        <f t="shared" ca="1" si="150"/>
        <v>C2</v>
      </c>
    </row>
    <row r="646" spans="1:14" ht="30" customHeight="1" x14ac:dyDescent="0.2">
      <c r="A646" s="262" t="s">
        <v>383</v>
      </c>
      <c r="B646" s="206" t="s">
        <v>298</v>
      </c>
      <c r="C646" s="204" t="s">
        <v>648</v>
      </c>
      <c r="D646" s="205"/>
      <c r="E646" s="203" t="s">
        <v>126</v>
      </c>
      <c r="F646" s="207">
        <v>2</v>
      </c>
      <c r="G646" s="275"/>
      <c r="H646" s="272">
        <f>ROUND(G646*F646,2)</f>
        <v>0</v>
      </c>
      <c r="I646" s="4" t="str">
        <f t="shared" ca="1" si="147"/>
        <v/>
      </c>
      <c r="J646" s="1" t="str">
        <f t="shared" si="151"/>
        <v>E017JClass 3 Backfilleach</v>
      </c>
      <c r="K646" s="290" t="e">
        <f>MATCH(J646,'[3]Pay Items'!$K$1:$K$646,0)</f>
        <v>#N/A</v>
      </c>
      <c r="L646" s="2" t="str">
        <f t="shared" ca="1" si="148"/>
        <v>F0</v>
      </c>
      <c r="M646" s="2" t="str">
        <f t="shared" ca="1" si="149"/>
        <v>C2</v>
      </c>
      <c r="N646" s="2" t="str">
        <f t="shared" ca="1" si="150"/>
        <v>C2</v>
      </c>
    </row>
    <row r="647" spans="1:14" ht="30" customHeight="1" x14ac:dyDescent="0.2">
      <c r="A647" s="262" t="s">
        <v>33</v>
      </c>
      <c r="B647" s="268" t="s">
        <v>660</v>
      </c>
      <c r="C647" s="204" t="s">
        <v>287</v>
      </c>
      <c r="D647" s="205" t="s">
        <v>5</v>
      </c>
      <c r="E647" s="271"/>
      <c r="F647" s="180"/>
      <c r="G647" s="169"/>
      <c r="H647" s="182"/>
      <c r="I647" s="4" t="str">
        <f t="shared" ca="1" si="147"/>
        <v>LOCKED</v>
      </c>
      <c r="J647" s="1" t="str">
        <f t="shared" si="151"/>
        <v>E020Sewer Repair - In Addition to First 3.0 MetersCW 2130-R12</v>
      </c>
      <c r="K647" s="290">
        <f>MATCH(J647,'[3]Pay Items'!$K$1:$K$646,0)</f>
        <v>485</v>
      </c>
      <c r="L647" s="2" t="str">
        <f t="shared" ca="1" si="148"/>
        <v>F0</v>
      </c>
      <c r="M647" s="2" t="str">
        <f t="shared" ca="1" si="149"/>
        <v>C2</v>
      </c>
      <c r="N647" s="2" t="str">
        <f t="shared" ca="1" si="150"/>
        <v>C2</v>
      </c>
    </row>
    <row r="648" spans="1:14" ht="30" customHeight="1" x14ac:dyDescent="0.2">
      <c r="A648" s="262" t="s">
        <v>386</v>
      </c>
      <c r="B648" s="273" t="s">
        <v>191</v>
      </c>
      <c r="C648" s="269" t="s">
        <v>686</v>
      </c>
      <c r="D648" s="270"/>
      <c r="E648" s="271"/>
      <c r="F648" s="180"/>
      <c r="G648" s="169"/>
      <c r="H648" s="182"/>
      <c r="I648" s="4" t="str">
        <f t="shared" ca="1" si="147"/>
        <v>LOCKED</v>
      </c>
      <c r="J648" s="1" t="str">
        <f t="shared" si="151"/>
        <v>E020I375 mm, CS</v>
      </c>
      <c r="K648" s="290" t="e">
        <f>MATCH(J648,'[3]Pay Items'!$K$1:$K$646,0)</f>
        <v>#N/A</v>
      </c>
      <c r="L648" s="2" t="str">
        <f t="shared" ca="1" si="148"/>
        <v>F0</v>
      </c>
      <c r="M648" s="2" t="str">
        <f t="shared" ca="1" si="149"/>
        <v>C2</v>
      </c>
      <c r="N648" s="2" t="str">
        <f t="shared" ca="1" si="150"/>
        <v>C2</v>
      </c>
    </row>
    <row r="649" spans="1:14" ht="30" customHeight="1" x14ac:dyDescent="0.2">
      <c r="A649" s="262" t="s">
        <v>387</v>
      </c>
      <c r="B649" s="206" t="s">
        <v>298</v>
      </c>
      <c r="C649" s="204" t="s">
        <v>648</v>
      </c>
      <c r="D649" s="270"/>
      <c r="E649" s="271" t="s">
        <v>127</v>
      </c>
      <c r="F649" s="274">
        <v>0.1</v>
      </c>
      <c r="G649" s="275"/>
      <c r="H649" s="272">
        <f>ROUND(G649*F649,2)</f>
        <v>0</v>
      </c>
      <c r="I649" s="4" t="str">
        <f t="shared" ca="1" si="147"/>
        <v/>
      </c>
      <c r="J649" s="1" t="str">
        <f t="shared" si="151"/>
        <v>E020JClass 3 Backfillm</v>
      </c>
      <c r="K649" s="290" t="e">
        <f>MATCH(J649,'[3]Pay Items'!$K$1:$K$646,0)</f>
        <v>#N/A</v>
      </c>
      <c r="L649" s="2" t="str">
        <f t="shared" ca="1" si="148"/>
        <v>F1</v>
      </c>
      <c r="M649" s="2" t="str">
        <f t="shared" ca="1" si="149"/>
        <v>C2</v>
      </c>
      <c r="N649" s="2" t="str">
        <f t="shared" ca="1" si="150"/>
        <v>C2</v>
      </c>
    </row>
    <row r="650" spans="1:14" ht="30" customHeight="1" x14ac:dyDescent="0.2">
      <c r="A650" s="263" t="s">
        <v>45</v>
      </c>
      <c r="B650" s="276" t="s">
        <v>662</v>
      </c>
      <c r="C650" s="277" t="s">
        <v>313</v>
      </c>
      <c r="D650" s="278" t="s">
        <v>5</v>
      </c>
      <c r="E650" s="203"/>
      <c r="F650" s="180"/>
      <c r="G650" s="169"/>
      <c r="H650" s="182"/>
      <c r="I650" s="4" t="str">
        <f t="shared" ca="1" si="147"/>
        <v>LOCKED</v>
      </c>
      <c r="J650" s="1" t="str">
        <f t="shared" si="151"/>
        <v>E042Connecting New Sewer Service to Existing Sewer ServiceCW 2130-R12</v>
      </c>
      <c r="K650" s="290">
        <f>MATCH(J650,'[3]Pay Items'!$K$1:$K$646,0)</f>
        <v>548</v>
      </c>
      <c r="L650" s="2" t="str">
        <f t="shared" ca="1" si="148"/>
        <v>F0</v>
      </c>
      <c r="M650" s="2" t="str">
        <f t="shared" ca="1" si="149"/>
        <v>C2</v>
      </c>
      <c r="N650" s="2" t="str">
        <f t="shared" ca="1" si="150"/>
        <v>C2</v>
      </c>
    </row>
    <row r="651" spans="1:14" ht="30" customHeight="1" x14ac:dyDescent="0.2">
      <c r="A651" s="263" t="s">
        <v>46</v>
      </c>
      <c r="B651" s="279" t="s">
        <v>191</v>
      </c>
      <c r="C651" s="277" t="s">
        <v>350</v>
      </c>
      <c r="D651" s="278"/>
      <c r="E651" s="203" t="s">
        <v>126</v>
      </c>
      <c r="F651" s="207">
        <v>2</v>
      </c>
      <c r="G651" s="275"/>
      <c r="H651" s="272">
        <f>ROUND(G651*F651,2)</f>
        <v>0</v>
      </c>
      <c r="I651" s="4" t="str">
        <f t="shared" ca="1" si="147"/>
        <v/>
      </c>
      <c r="J651" s="1" t="str">
        <f t="shared" si="151"/>
        <v>E043150 mmeach</v>
      </c>
      <c r="K651" s="290" t="e">
        <f>MATCH(J651,'[3]Pay Items'!$K$1:$K$646,0)</f>
        <v>#N/A</v>
      </c>
      <c r="L651" s="2" t="str">
        <f t="shared" ca="1" si="148"/>
        <v>F0</v>
      </c>
      <c r="M651" s="2" t="str">
        <f t="shared" ca="1" si="149"/>
        <v>C2</v>
      </c>
      <c r="N651" s="2" t="str">
        <f t="shared" ca="1" si="150"/>
        <v>C2</v>
      </c>
    </row>
    <row r="652" spans="1:14" ht="30" customHeight="1" x14ac:dyDescent="0.2">
      <c r="A652" s="262" t="s">
        <v>376</v>
      </c>
      <c r="B652" s="268" t="s">
        <v>663</v>
      </c>
      <c r="C652" s="280" t="s">
        <v>650</v>
      </c>
      <c r="D652" s="281" t="s">
        <v>651</v>
      </c>
      <c r="E652" s="203"/>
      <c r="F652" s="180"/>
      <c r="G652" s="169"/>
      <c r="H652" s="182"/>
      <c r="I652" s="4" t="str">
        <f t="shared" ca="1" si="147"/>
        <v>LOCKED</v>
      </c>
      <c r="J652" s="1" t="str">
        <f t="shared" si="151"/>
        <v>E022ASewer Inspection (following repair)CW2145-R5</v>
      </c>
      <c r="K652" s="290" t="e">
        <f>MATCH(J652,'[3]Pay Items'!$K$1:$K$646,0)</f>
        <v>#N/A</v>
      </c>
      <c r="L652" s="2" t="str">
        <f t="shared" ca="1" si="148"/>
        <v>F0</v>
      </c>
      <c r="M652" s="2" t="str">
        <f t="shared" ca="1" si="149"/>
        <v>C2</v>
      </c>
      <c r="N652" s="2" t="str">
        <f t="shared" ca="1" si="150"/>
        <v>C2</v>
      </c>
    </row>
    <row r="653" spans="1:14" ht="30" customHeight="1" x14ac:dyDescent="0.2">
      <c r="A653" s="262" t="s">
        <v>389</v>
      </c>
      <c r="B653" s="273" t="s">
        <v>191</v>
      </c>
      <c r="C653" s="204" t="s">
        <v>686</v>
      </c>
      <c r="D653" s="205"/>
      <c r="E653" s="203" t="s">
        <v>127</v>
      </c>
      <c r="F653" s="207">
        <v>107</v>
      </c>
      <c r="G653" s="275"/>
      <c r="H653" s="272">
        <f t="shared" ref="H653" si="163">ROUND(G653*F653,2)</f>
        <v>0</v>
      </c>
      <c r="I653" s="4" t="str">
        <f t="shared" ca="1" si="147"/>
        <v/>
      </c>
      <c r="J653" s="1" t="str">
        <f t="shared" si="151"/>
        <v>E022F375 mm, CSm</v>
      </c>
      <c r="K653" s="290" t="e">
        <f>MATCH(J653,'[3]Pay Items'!$K$1:$K$646,0)</f>
        <v>#N/A</v>
      </c>
      <c r="L653" s="2" t="str">
        <f t="shared" ca="1" si="148"/>
        <v>F0</v>
      </c>
      <c r="M653" s="2" t="str">
        <f t="shared" ca="1" si="149"/>
        <v>C2</v>
      </c>
      <c r="N653" s="2" t="str">
        <f t="shared" ca="1" si="150"/>
        <v>C2</v>
      </c>
    </row>
    <row r="654" spans="1:14" ht="30" customHeight="1" x14ac:dyDescent="0.2">
      <c r="A654" s="169"/>
      <c r="B654" s="170"/>
      <c r="C654" s="171" t="s">
        <v>657</v>
      </c>
      <c r="D654" s="172"/>
      <c r="E654" s="173" t="s">
        <v>118</v>
      </c>
      <c r="F654" s="173" t="s">
        <v>118</v>
      </c>
      <c r="G654" s="169"/>
      <c r="H654" s="174"/>
      <c r="I654" s="4" t="str">
        <f t="shared" ca="1" si="147"/>
        <v>LOCKED</v>
      </c>
      <c r="J654" s="1" t="str">
        <f t="shared" si="151"/>
        <v>BERRY - SEWER REPAIR (MA20007697)</v>
      </c>
      <c r="K654" s="290" t="e">
        <f>MATCH(J654,'[3]Pay Items'!$K$1:$K$646,0)</f>
        <v>#N/A</v>
      </c>
      <c r="L654" s="2" t="str">
        <f t="shared" ca="1" si="148"/>
        <v>G</v>
      </c>
      <c r="M654" s="2" t="str">
        <f t="shared" ca="1" si="149"/>
        <v>C2</v>
      </c>
      <c r="N654" s="2" t="str">
        <f t="shared" ca="1" si="150"/>
        <v>C2</v>
      </c>
    </row>
    <row r="655" spans="1:14" ht="30" customHeight="1" x14ac:dyDescent="0.2">
      <c r="A655" s="175" t="s">
        <v>32</v>
      </c>
      <c r="B655" s="176" t="s">
        <v>664</v>
      </c>
      <c r="C655" s="177" t="s">
        <v>270</v>
      </c>
      <c r="D655" s="178" t="s">
        <v>5</v>
      </c>
      <c r="E655" s="179"/>
      <c r="F655" s="180"/>
      <c r="G655" s="169"/>
      <c r="H655" s="182"/>
      <c r="I655" s="4" t="str">
        <f t="shared" ca="1" si="147"/>
        <v>LOCKED</v>
      </c>
      <c r="J655" s="1" t="str">
        <f t="shared" si="151"/>
        <v>E017Sewer Repair - Up to 3.0 Meters LongCW 2130-R12</v>
      </c>
      <c r="K655" s="290">
        <f>MATCH(J655,'[3]Pay Items'!$K$1:$K$646,0)</f>
        <v>468</v>
      </c>
      <c r="L655" s="2" t="str">
        <f t="shared" ca="1" si="148"/>
        <v>F0</v>
      </c>
      <c r="M655" s="2" t="str">
        <f t="shared" ca="1" si="149"/>
        <v>C2</v>
      </c>
      <c r="N655" s="2" t="str">
        <f t="shared" ca="1" si="150"/>
        <v>C2</v>
      </c>
    </row>
    <row r="656" spans="1:14" ht="30" customHeight="1" x14ac:dyDescent="0.2">
      <c r="A656" s="175" t="s">
        <v>391</v>
      </c>
      <c r="B656" s="183" t="s">
        <v>191</v>
      </c>
      <c r="C656" s="177" t="s">
        <v>659</v>
      </c>
      <c r="D656" s="178"/>
      <c r="E656" s="179"/>
      <c r="F656" s="180"/>
      <c r="G656" s="169"/>
      <c r="H656" s="182"/>
      <c r="I656" s="4" t="str">
        <f t="shared" ca="1" si="147"/>
        <v>LOCKED</v>
      </c>
      <c r="J656" s="1" t="str">
        <f t="shared" si="151"/>
        <v>E017K450 mm, CS</v>
      </c>
      <c r="K656" s="290" t="e">
        <f>MATCH(J656,'[3]Pay Items'!$K$1:$K$646,0)</f>
        <v>#N/A</v>
      </c>
      <c r="L656" s="2" t="str">
        <f t="shared" ca="1" si="148"/>
        <v>F0</v>
      </c>
      <c r="M656" s="2" t="str">
        <f t="shared" ca="1" si="149"/>
        <v>C2</v>
      </c>
      <c r="N656" s="2" t="str">
        <f t="shared" ca="1" si="150"/>
        <v>C2</v>
      </c>
    </row>
    <row r="657" spans="1:14" ht="30" customHeight="1" x14ac:dyDescent="0.2">
      <c r="A657" s="175" t="s">
        <v>392</v>
      </c>
      <c r="B657" s="206" t="s">
        <v>298</v>
      </c>
      <c r="C657" s="204" t="s">
        <v>648</v>
      </c>
      <c r="D657" s="205"/>
      <c r="E657" s="203" t="s">
        <v>126</v>
      </c>
      <c r="F657" s="207">
        <v>1</v>
      </c>
      <c r="G657" s="185"/>
      <c r="H657" s="181">
        <f>ROUND(G657*F657,2)</f>
        <v>0</v>
      </c>
      <c r="I657" s="4" t="str">
        <f t="shared" ref="I657:I720" ca="1" si="164">IF(CELL("protect",$G657)=1, "LOCKED", "")</f>
        <v/>
      </c>
      <c r="J657" s="1" t="str">
        <f t="shared" si="151"/>
        <v>E017LClass 3 Backfilleach</v>
      </c>
      <c r="K657" s="290" t="e">
        <f>MATCH(J657,'[3]Pay Items'!$K$1:$K$646,0)</f>
        <v>#N/A</v>
      </c>
      <c r="L657" s="2" t="str">
        <f t="shared" ref="L657:L720" ca="1" si="165">CELL("format",$F657)</f>
        <v>F0</v>
      </c>
      <c r="M657" s="2" t="str">
        <f t="shared" ref="M657:M720" ca="1" si="166">CELL("format",$G657)</f>
        <v>C2</v>
      </c>
      <c r="N657" s="2" t="str">
        <f t="shared" ref="N657:N720" ca="1" si="167">CELL("format",$H657)</f>
        <v>C2</v>
      </c>
    </row>
    <row r="658" spans="1:14" ht="30" customHeight="1" x14ac:dyDescent="0.2">
      <c r="A658" s="175" t="s">
        <v>376</v>
      </c>
      <c r="B658" s="176" t="s">
        <v>666</v>
      </c>
      <c r="C658" s="201" t="s">
        <v>650</v>
      </c>
      <c r="D658" s="202" t="s">
        <v>651</v>
      </c>
      <c r="E658" s="203"/>
      <c r="F658" s="180"/>
      <c r="G658" s="169"/>
      <c r="H658" s="182"/>
      <c r="I658" s="4" t="str">
        <f t="shared" ca="1" si="164"/>
        <v>LOCKED</v>
      </c>
      <c r="J658" s="1" t="str">
        <f t="shared" ref="J658:J721" si="168">CLEAN(CONCATENATE(TRIM($A658),TRIM($C658),IF(LEFT($D658)&lt;&gt;"E",TRIM($D658),),TRIM($E658)))</f>
        <v>E022ASewer Inspection (following repair)CW2145-R5</v>
      </c>
      <c r="K658" s="290" t="e">
        <f>MATCH(J658,'[3]Pay Items'!$K$1:$K$646,0)</f>
        <v>#N/A</v>
      </c>
      <c r="L658" s="2" t="str">
        <f t="shared" ca="1" si="165"/>
        <v>F0</v>
      </c>
      <c r="M658" s="2" t="str">
        <f t="shared" ca="1" si="166"/>
        <v>C2</v>
      </c>
      <c r="N658" s="2" t="str">
        <f t="shared" ca="1" si="167"/>
        <v>C2</v>
      </c>
    </row>
    <row r="659" spans="1:14" ht="30" customHeight="1" x14ac:dyDescent="0.2">
      <c r="A659" s="175" t="s">
        <v>390</v>
      </c>
      <c r="B659" s="183" t="s">
        <v>191</v>
      </c>
      <c r="C659" s="204" t="s">
        <v>659</v>
      </c>
      <c r="D659" s="205"/>
      <c r="E659" s="203" t="s">
        <v>127</v>
      </c>
      <c r="F659" s="207">
        <v>105</v>
      </c>
      <c r="G659" s="185"/>
      <c r="H659" s="181">
        <f t="shared" ref="H659" si="169">ROUND(G659*F659,2)</f>
        <v>0</v>
      </c>
      <c r="I659" s="4" t="str">
        <f t="shared" ca="1" si="164"/>
        <v/>
      </c>
      <c r="J659" s="1" t="str">
        <f t="shared" si="168"/>
        <v>E022G450 mm, CSm</v>
      </c>
      <c r="K659" s="290" t="e">
        <f>MATCH(J659,'[3]Pay Items'!$K$1:$K$646,0)</f>
        <v>#N/A</v>
      </c>
      <c r="L659" s="2" t="str">
        <f t="shared" ca="1" si="165"/>
        <v>F0</v>
      </c>
      <c r="M659" s="2" t="str">
        <f t="shared" ca="1" si="166"/>
        <v>C2</v>
      </c>
      <c r="N659" s="2" t="str">
        <f t="shared" ca="1" si="167"/>
        <v>C2</v>
      </c>
    </row>
    <row r="660" spans="1:14" ht="30" customHeight="1" x14ac:dyDescent="0.2">
      <c r="A660" s="169"/>
      <c r="B660" s="170"/>
      <c r="C660" s="171" t="s">
        <v>661</v>
      </c>
      <c r="D660" s="172"/>
      <c r="E660" s="173" t="s">
        <v>118</v>
      </c>
      <c r="F660" s="173" t="s">
        <v>118</v>
      </c>
      <c r="G660" s="169"/>
      <c r="H660" s="174"/>
      <c r="I660" s="4" t="str">
        <f t="shared" ca="1" si="164"/>
        <v>LOCKED</v>
      </c>
      <c r="J660" s="1" t="str">
        <f t="shared" si="168"/>
        <v>PARKVIEW - MANHOLE REPAIR (MH20008102)</v>
      </c>
      <c r="K660" s="290" t="e">
        <f>MATCH(J660,'[3]Pay Items'!$K$1:$K$646,0)</f>
        <v>#N/A</v>
      </c>
      <c r="L660" s="2" t="str">
        <f t="shared" ca="1" si="165"/>
        <v>G</v>
      </c>
      <c r="M660" s="2" t="str">
        <f t="shared" ca="1" si="166"/>
        <v>C2</v>
      </c>
      <c r="N660" s="2" t="str">
        <f t="shared" ca="1" si="167"/>
        <v>C2</v>
      </c>
    </row>
    <row r="661" spans="1:14" ht="30" customHeight="1" x14ac:dyDescent="0.2">
      <c r="A661" s="175" t="s">
        <v>149</v>
      </c>
      <c r="B661" s="176" t="s">
        <v>667</v>
      </c>
      <c r="C661" s="177" t="s">
        <v>291</v>
      </c>
      <c r="D661" s="178" t="s">
        <v>5</v>
      </c>
      <c r="E661" s="179"/>
      <c r="F661" s="180"/>
      <c r="G661" s="169"/>
      <c r="H661" s="182"/>
      <c r="I661" s="4" t="str">
        <f t="shared" ca="1" si="164"/>
        <v>LOCKED</v>
      </c>
      <c r="J661" s="1" t="str">
        <f t="shared" si="168"/>
        <v>F002Replacing Existing RisersCW 2130-R12</v>
      </c>
      <c r="K661" s="290">
        <f>MATCH(J661,'[3]Pay Items'!$K$1:$K$646,0)</f>
        <v>591</v>
      </c>
      <c r="L661" s="2" t="str">
        <f t="shared" ca="1" si="165"/>
        <v>F0</v>
      </c>
      <c r="M661" s="2" t="str">
        <f t="shared" ca="1" si="166"/>
        <v>C2</v>
      </c>
      <c r="N661" s="2" t="str">
        <f t="shared" ca="1" si="167"/>
        <v>C2</v>
      </c>
    </row>
    <row r="662" spans="1:14" s="85" customFormat="1" ht="30" customHeight="1" x14ac:dyDescent="0.2">
      <c r="A662" s="188" t="s">
        <v>292</v>
      </c>
      <c r="B662" s="189" t="s">
        <v>191</v>
      </c>
      <c r="C662" s="190" t="s">
        <v>297</v>
      </c>
      <c r="D662" s="191"/>
      <c r="E662" s="192" t="s">
        <v>128</v>
      </c>
      <c r="F662" s="193">
        <v>0.7</v>
      </c>
      <c r="G662" s="194"/>
      <c r="H662" s="195">
        <f>ROUND(G662*F662,2)</f>
        <v>0</v>
      </c>
      <c r="I662" s="282" t="str">
        <f t="shared" ca="1" si="164"/>
        <v/>
      </c>
      <c r="J662" s="283" t="str">
        <f t="shared" si="168"/>
        <v>F002APre-cast Concrete Risersvert. m</v>
      </c>
      <c r="K662" s="290">
        <f>MATCH(J662,'[3]Pay Items'!$K$1:$K$646,0)</f>
        <v>592</v>
      </c>
      <c r="L662" s="284" t="str">
        <f t="shared" ca="1" si="165"/>
        <v>F1</v>
      </c>
      <c r="M662" s="284" t="str">
        <f t="shared" ca="1" si="166"/>
        <v>C2</v>
      </c>
      <c r="N662" s="284" t="str">
        <f t="shared" ca="1" si="167"/>
        <v>C2</v>
      </c>
    </row>
    <row r="663" spans="1:14" ht="30" customHeight="1" x14ac:dyDescent="0.2">
      <c r="A663" s="175"/>
      <c r="B663" s="176" t="s">
        <v>668</v>
      </c>
      <c r="C663" s="177" t="s">
        <v>636</v>
      </c>
      <c r="D663" s="178" t="s">
        <v>5</v>
      </c>
      <c r="E663" s="179"/>
      <c r="F663" s="180"/>
      <c r="G663" s="169"/>
      <c r="H663" s="182"/>
      <c r="I663" s="4" t="str">
        <f t="shared" ca="1" si="164"/>
        <v>LOCKED</v>
      </c>
      <c r="J663" s="1" t="str">
        <f t="shared" si="168"/>
        <v>Grout RepairCW 2130-R12</v>
      </c>
      <c r="K663" s="290" t="e">
        <f>MATCH(J663,'[3]Pay Items'!$K$1:$K$646,0)</f>
        <v>#N/A</v>
      </c>
      <c r="L663" s="2" t="str">
        <f t="shared" ca="1" si="165"/>
        <v>F0</v>
      </c>
      <c r="M663" s="2" t="str">
        <f t="shared" ca="1" si="166"/>
        <v>C2</v>
      </c>
      <c r="N663" s="2" t="str">
        <f t="shared" ca="1" si="167"/>
        <v>C2</v>
      </c>
    </row>
    <row r="664" spans="1:14" ht="30" customHeight="1" x14ac:dyDescent="0.2">
      <c r="A664" s="175"/>
      <c r="B664" s="183" t="s">
        <v>191</v>
      </c>
      <c r="C664" s="177" t="s">
        <v>639</v>
      </c>
      <c r="D664" s="178"/>
      <c r="E664" s="179" t="s">
        <v>126</v>
      </c>
      <c r="F664" s="180">
        <v>1</v>
      </c>
      <c r="G664" s="185"/>
      <c r="H664" s="181">
        <f>ROUND(G664*F664,2)</f>
        <v>0</v>
      </c>
      <c r="I664" s="4" t="str">
        <f t="shared" ca="1" si="164"/>
        <v/>
      </c>
      <c r="J664" s="1" t="str">
        <f t="shared" si="168"/>
        <v>Benching Repaireach</v>
      </c>
      <c r="K664" s="290" t="e">
        <f>MATCH(J664,'[3]Pay Items'!$K$1:$K$646,0)</f>
        <v>#N/A</v>
      </c>
      <c r="L664" s="2" t="str">
        <f t="shared" ca="1" si="165"/>
        <v>F0</v>
      </c>
      <c r="M664" s="2" t="str">
        <f t="shared" ca="1" si="166"/>
        <v>C2</v>
      </c>
      <c r="N664" s="2" t="str">
        <f t="shared" ca="1" si="167"/>
        <v>C2</v>
      </c>
    </row>
    <row r="665" spans="1:14" ht="30" customHeight="1" x14ac:dyDescent="0.2">
      <c r="A665" s="175"/>
      <c r="B665" s="176" t="s">
        <v>670</v>
      </c>
      <c r="C665" s="186" t="s">
        <v>625</v>
      </c>
      <c r="D665" s="187" t="s">
        <v>626</v>
      </c>
      <c r="E665" s="179"/>
      <c r="F665" s="180"/>
      <c r="G665" s="169"/>
      <c r="H665" s="182"/>
      <c r="I665" s="4" t="str">
        <f t="shared" ca="1" si="164"/>
        <v>LOCKED</v>
      </c>
      <c r="J665" s="1" t="str">
        <f t="shared" si="168"/>
        <v>Manhole Inspection (following repair)CW 2145-R5</v>
      </c>
      <c r="K665" s="290" t="e">
        <f>MATCH(J665,'[3]Pay Items'!$K$1:$K$646,0)</f>
        <v>#N/A</v>
      </c>
      <c r="L665" s="2" t="str">
        <f t="shared" ca="1" si="165"/>
        <v>F0</v>
      </c>
      <c r="M665" s="2" t="str">
        <f t="shared" ca="1" si="166"/>
        <v>C2</v>
      </c>
      <c r="N665" s="2" t="str">
        <f t="shared" ca="1" si="167"/>
        <v>C2</v>
      </c>
    </row>
    <row r="666" spans="1:14" ht="30" customHeight="1" x14ac:dyDescent="0.2">
      <c r="A666" s="175"/>
      <c r="B666" s="183" t="s">
        <v>191</v>
      </c>
      <c r="C666" s="177" t="s">
        <v>627</v>
      </c>
      <c r="D666" s="178"/>
      <c r="E666" s="179" t="s">
        <v>126</v>
      </c>
      <c r="F666" s="207">
        <v>1</v>
      </c>
      <c r="G666" s="185"/>
      <c r="H666" s="181">
        <f t="shared" ref="H666" si="170">ROUND(G666*F666,2)</f>
        <v>0</v>
      </c>
      <c r="I666" s="4" t="str">
        <f t="shared" ca="1" si="164"/>
        <v/>
      </c>
      <c r="J666" s="1" t="str">
        <f t="shared" si="168"/>
        <v>Manhole Inspectioneach</v>
      </c>
      <c r="K666" s="290" t="e">
        <f>MATCH(J666,'[3]Pay Items'!$K$1:$K$646,0)</f>
        <v>#N/A</v>
      </c>
      <c r="L666" s="2" t="str">
        <f t="shared" ca="1" si="165"/>
        <v>F0</v>
      </c>
      <c r="M666" s="2" t="str">
        <f t="shared" ca="1" si="166"/>
        <v>C2</v>
      </c>
      <c r="N666" s="2" t="str">
        <f t="shared" ca="1" si="167"/>
        <v>C2</v>
      </c>
    </row>
    <row r="667" spans="1:14" ht="30" customHeight="1" x14ac:dyDescent="0.2">
      <c r="A667" s="169"/>
      <c r="B667" s="170"/>
      <c r="C667" s="171" t="s">
        <v>665</v>
      </c>
      <c r="D667" s="172"/>
      <c r="E667" s="173" t="s">
        <v>118</v>
      </c>
      <c r="F667" s="173" t="s">
        <v>118</v>
      </c>
      <c r="G667" s="169"/>
      <c r="H667" s="174"/>
      <c r="I667" s="4" t="str">
        <f t="shared" ca="1" si="164"/>
        <v>LOCKED</v>
      </c>
      <c r="J667" s="1" t="str">
        <f t="shared" si="168"/>
        <v>PARKVIEW - MANHOLE REPAIR (MH20008101)</v>
      </c>
      <c r="K667" s="290" t="e">
        <f>MATCH(J667,'[3]Pay Items'!$K$1:$K$646,0)</f>
        <v>#N/A</v>
      </c>
      <c r="L667" s="2" t="str">
        <f t="shared" ca="1" si="165"/>
        <v>G</v>
      </c>
      <c r="M667" s="2" t="str">
        <f t="shared" ca="1" si="166"/>
        <v>C2</v>
      </c>
      <c r="N667" s="2" t="str">
        <f t="shared" ca="1" si="167"/>
        <v>C2</v>
      </c>
    </row>
    <row r="668" spans="1:14" ht="30" customHeight="1" x14ac:dyDescent="0.2">
      <c r="A668" s="175" t="s">
        <v>149</v>
      </c>
      <c r="B668" s="176" t="s">
        <v>673</v>
      </c>
      <c r="C668" s="177" t="s">
        <v>291</v>
      </c>
      <c r="D668" s="178" t="s">
        <v>5</v>
      </c>
      <c r="E668" s="179"/>
      <c r="F668" s="180"/>
      <c r="G668" s="169"/>
      <c r="H668" s="182"/>
      <c r="I668" s="4" t="str">
        <f t="shared" ca="1" si="164"/>
        <v>LOCKED</v>
      </c>
      <c r="J668" s="1" t="str">
        <f t="shared" si="168"/>
        <v>F002Replacing Existing RisersCW 2130-R12</v>
      </c>
      <c r="K668" s="290">
        <f>MATCH(J668,'[3]Pay Items'!$K$1:$K$646,0)</f>
        <v>591</v>
      </c>
      <c r="L668" s="2" t="str">
        <f t="shared" ca="1" si="165"/>
        <v>F0</v>
      </c>
      <c r="M668" s="2" t="str">
        <f t="shared" ca="1" si="166"/>
        <v>C2</v>
      </c>
      <c r="N668" s="2" t="str">
        <f t="shared" ca="1" si="167"/>
        <v>C2</v>
      </c>
    </row>
    <row r="669" spans="1:14" ht="30" customHeight="1" x14ac:dyDescent="0.2">
      <c r="A669" s="175" t="s">
        <v>292</v>
      </c>
      <c r="B669" s="183" t="s">
        <v>191</v>
      </c>
      <c r="C669" s="177" t="s">
        <v>297</v>
      </c>
      <c r="D669" s="178"/>
      <c r="E669" s="179" t="s">
        <v>128</v>
      </c>
      <c r="F669" s="184">
        <v>0.9</v>
      </c>
      <c r="G669" s="185"/>
      <c r="H669" s="181">
        <f>ROUND(G669*F669,2)</f>
        <v>0</v>
      </c>
      <c r="I669" s="4" t="str">
        <f t="shared" ca="1" si="164"/>
        <v/>
      </c>
      <c r="J669" s="1" t="str">
        <f t="shared" si="168"/>
        <v>F002APre-cast Concrete Risersvert. m</v>
      </c>
      <c r="K669" s="290">
        <f>MATCH(J669,'[3]Pay Items'!$K$1:$K$646,0)</f>
        <v>592</v>
      </c>
      <c r="L669" s="2" t="str">
        <f t="shared" ca="1" si="165"/>
        <v>F1</v>
      </c>
      <c r="M669" s="2" t="str">
        <f t="shared" ca="1" si="166"/>
        <v>C2</v>
      </c>
      <c r="N669" s="2" t="str">
        <f t="shared" ca="1" si="167"/>
        <v>C2</v>
      </c>
    </row>
    <row r="670" spans="1:14" ht="30" customHeight="1" x14ac:dyDescent="0.2">
      <c r="A670" s="175"/>
      <c r="B670" s="176" t="s">
        <v>676</v>
      </c>
      <c r="C670" s="177" t="s">
        <v>636</v>
      </c>
      <c r="D670" s="178" t="s">
        <v>5</v>
      </c>
      <c r="E670" s="179"/>
      <c r="F670" s="180"/>
      <c r="G670" s="169"/>
      <c r="H670" s="182"/>
      <c r="I670" s="4" t="str">
        <f t="shared" ca="1" si="164"/>
        <v>LOCKED</v>
      </c>
      <c r="J670" s="1" t="str">
        <f t="shared" si="168"/>
        <v>Grout RepairCW 2130-R12</v>
      </c>
      <c r="K670" s="290" t="e">
        <f>MATCH(J670,'[3]Pay Items'!$K$1:$K$646,0)</f>
        <v>#N/A</v>
      </c>
      <c r="L670" s="2" t="str">
        <f t="shared" ca="1" si="165"/>
        <v>F0</v>
      </c>
      <c r="M670" s="2" t="str">
        <f t="shared" ca="1" si="166"/>
        <v>C2</v>
      </c>
      <c r="N670" s="2" t="str">
        <f t="shared" ca="1" si="167"/>
        <v>C2</v>
      </c>
    </row>
    <row r="671" spans="1:14" ht="30" customHeight="1" x14ac:dyDescent="0.2">
      <c r="A671" s="175"/>
      <c r="B671" s="183" t="s">
        <v>191</v>
      </c>
      <c r="C671" s="177" t="s">
        <v>639</v>
      </c>
      <c r="D671" s="178"/>
      <c r="E671" s="179" t="s">
        <v>126</v>
      </c>
      <c r="F671" s="207">
        <v>1</v>
      </c>
      <c r="G671" s="185"/>
      <c r="H671" s="181">
        <f>ROUND(G671*F671,2)</f>
        <v>0</v>
      </c>
      <c r="I671" s="4" t="str">
        <f t="shared" ca="1" si="164"/>
        <v/>
      </c>
      <c r="J671" s="1" t="str">
        <f t="shared" si="168"/>
        <v>Benching Repaireach</v>
      </c>
      <c r="K671" s="290" t="e">
        <f>MATCH(J671,'[3]Pay Items'!$K$1:$K$646,0)</f>
        <v>#N/A</v>
      </c>
      <c r="L671" s="2" t="str">
        <f t="shared" ca="1" si="165"/>
        <v>F0</v>
      </c>
      <c r="M671" s="2" t="str">
        <f t="shared" ca="1" si="166"/>
        <v>C2</v>
      </c>
      <c r="N671" s="2" t="str">
        <f t="shared" ca="1" si="167"/>
        <v>C2</v>
      </c>
    </row>
    <row r="672" spans="1:14" ht="30" customHeight="1" x14ac:dyDescent="0.2">
      <c r="A672" s="175"/>
      <c r="B672" s="176" t="s">
        <v>677</v>
      </c>
      <c r="C672" s="186" t="s">
        <v>625</v>
      </c>
      <c r="D672" s="187" t="s">
        <v>626</v>
      </c>
      <c r="E672" s="179"/>
      <c r="F672" s="180"/>
      <c r="G672" s="169"/>
      <c r="H672" s="182"/>
      <c r="I672" s="4" t="str">
        <f t="shared" ca="1" si="164"/>
        <v>LOCKED</v>
      </c>
      <c r="J672" s="1" t="str">
        <f t="shared" si="168"/>
        <v>Manhole Inspection (following repair)CW 2145-R5</v>
      </c>
      <c r="K672" s="290" t="e">
        <f>MATCH(J672,'[3]Pay Items'!$K$1:$K$646,0)</f>
        <v>#N/A</v>
      </c>
      <c r="L672" s="2" t="str">
        <f t="shared" ca="1" si="165"/>
        <v>F0</v>
      </c>
      <c r="M672" s="2" t="str">
        <f t="shared" ca="1" si="166"/>
        <v>C2</v>
      </c>
      <c r="N672" s="2" t="str">
        <f t="shared" ca="1" si="167"/>
        <v>C2</v>
      </c>
    </row>
    <row r="673" spans="1:14" s="285" customFormat="1" ht="30" customHeight="1" x14ac:dyDescent="0.2">
      <c r="A673" s="175"/>
      <c r="B673" s="183" t="s">
        <v>191</v>
      </c>
      <c r="C673" s="177" t="s">
        <v>627</v>
      </c>
      <c r="D673" s="178"/>
      <c r="E673" s="179" t="s">
        <v>126</v>
      </c>
      <c r="F673" s="207">
        <v>1</v>
      </c>
      <c r="G673" s="185"/>
      <c r="H673" s="181">
        <f t="shared" ref="H673" si="171">ROUND(G673*F673,2)</f>
        <v>0</v>
      </c>
      <c r="I673" s="4" t="str">
        <f t="shared" ca="1" si="164"/>
        <v/>
      </c>
      <c r="J673" s="1" t="str">
        <f t="shared" si="168"/>
        <v>Manhole Inspectioneach</v>
      </c>
      <c r="K673" s="290" t="e">
        <f>MATCH(J673,'[3]Pay Items'!$K$1:$K$646,0)</f>
        <v>#N/A</v>
      </c>
      <c r="L673" s="2" t="str">
        <f t="shared" ca="1" si="165"/>
        <v>F0</v>
      </c>
      <c r="M673" s="2" t="str">
        <f t="shared" ca="1" si="166"/>
        <v>C2</v>
      </c>
      <c r="N673" s="2" t="str">
        <f t="shared" ca="1" si="167"/>
        <v>C2</v>
      </c>
    </row>
    <row r="674" spans="1:14" s="285" customFormat="1" ht="30" customHeight="1" x14ac:dyDescent="0.2">
      <c r="A674" s="169"/>
      <c r="B674" s="170"/>
      <c r="C674" s="171" t="s">
        <v>669</v>
      </c>
      <c r="D674" s="172"/>
      <c r="E674" s="173" t="s">
        <v>118</v>
      </c>
      <c r="F674" s="173" t="s">
        <v>118</v>
      </c>
      <c r="G674" s="169"/>
      <c r="H674" s="174"/>
      <c r="I674" s="286" t="str">
        <f t="shared" ca="1" si="164"/>
        <v>LOCKED</v>
      </c>
      <c r="J674" s="1" t="str">
        <f t="shared" si="168"/>
        <v>PARKVIEW - MANHOLE REPLACEMENT (MH20008164)</v>
      </c>
      <c r="K674" s="290" t="e">
        <f>MATCH(J674,'[3]Pay Items'!$K$1:$K$646,0)</f>
        <v>#N/A</v>
      </c>
      <c r="L674" s="287" t="str">
        <f t="shared" ca="1" si="165"/>
        <v>G</v>
      </c>
      <c r="M674" s="287" t="str">
        <f t="shared" ca="1" si="166"/>
        <v>C2</v>
      </c>
      <c r="N674" s="287" t="str">
        <f t="shared" ca="1" si="167"/>
        <v>C2</v>
      </c>
    </row>
    <row r="675" spans="1:14" ht="30" customHeight="1" x14ac:dyDescent="0.2">
      <c r="A675" s="175"/>
      <c r="B675" s="176" t="s">
        <v>678</v>
      </c>
      <c r="C675" s="177" t="s">
        <v>671</v>
      </c>
      <c r="D675" s="178" t="s">
        <v>5</v>
      </c>
      <c r="E675" s="179"/>
      <c r="F675" s="180"/>
      <c r="G675" s="169"/>
      <c r="H675" s="182"/>
      <c r="I675" s="4" t="str">
        <f t="shared" ca="1" si="164"/>
        <v>LOCKED</v>
      </c>
      <c r="J675" s="1" t="str">
        <f t="shared" si="168"/>
        <v>Replace Existing Flush Tank With ManholeCW 2130-R12</v>
      </c>
      <c r="K675" s="290" t="e">
        <f>MATCH(J675,'[3]Pay Items'!$K$1:$K$646,0)</f>
        <v>#N/A</v>
      </c>
      <c r="L675" s="2" t="str">
        <f t="shared" ca="1" si="165"/>
        <v>F0</v>
      </c>
      <c r="M675" s="2" t="str">
        <f t="shared" ca="1" si="166"/>
        <v>C2</v>
      </c>
      <c r="N675" s="2" t="str">
        <f t="shared" ca="1" si="167"/>
        <v>C2</v>
      </c>
    </row>
    <row r="676" spans="1:14" ht="30" customHeight="1" x14ac:dyDescent="0.2">
      <c r="A676" s="175"/>
      <c r="B676" s="183" t="s">
        <v>191</v>
      </c>
      <c r="C676" s="177" t="s">
        <v>672</v>
      </c>
      <c r="D676" s="178"/>
      <c r="E676" s="179" t="s">
        <v>128</v>
      </c>
      <c r="F676" s="184">
        <v>2.8</v>
      </c>
      <c r="G676" s="185"/>
      <c r="H676" s="181">
        <f>ROUND(G676*F676,2)</f>
        <v>0</v>
      </c>
      <c r="I676" s="4" t="str">
        <f t="shared" ca="1" si="164"/>
        <v/>
      </c>
      <c r="J676" s="1" t="str">
        <f t="shared" si="168"/>
        <v>Pre-cast Concrete Base and Risersvert. m</v>
      </c>
      <c r="K676" s="290" t="e">
        <f>MATCH(J676,'[3]Pay Items'!$K$1:$K$646,0)</f>
        <v>#N/A</v>
      </c>
      <c r="L676" s="2" t="str">
        <f t="shared" ca="1" si="165"/>
        <v>F1</v>
      </c>
      <c r="M676" s="2" t="str">
        <f t="shared" ca="1" si="166"/>
        <v>C2</v>
      </c>
      <c r="N676" s="2" t="str">
        <f t="shared" ca="1" si="167"/>
        <v>C2</v>
      </c>
    </row>
    <row r="677" spans="1:14" ht="30" customHeight="1" x14ac:dyDescent="0.2">
      <c r="A677" s="175"/>
      <c r="B677" s="176" t="s">
        <v>679</v>
      </c>
      <c r="C677" s="186" t="s">
        <v>674</v>
      </c>
      <c r="D677" s="187" t="s">
        <v>626</v>
      </c>
      <c r="E677" s="179"/>
      <c r="F677" s="180"/>
      <c r="G677" s="169"/>
      <c r="H677" s="182"/>
      <c r="I677" s="4" t="str">
        <f t="shared" ca="1" si="164"/>
        <v>LOCKED</v>
      </c>
      <c r="J677" s="1" t="str">
        <f t="shared" si="168"/>
        <v>Manhole Inspection (following replacement)CW 2145-R5</v>
      </c>
      <c r="K677" s="290" t="e">
        <f>MATCH(J677,'[3]Pay Items'!$K$1:$K$646,0)</f>
        <v>#N/A</v>
      </c>
      <c r="L677" s="2" t="str">
        <f t="shared" ca="1" si="165"/>
        <v>F0</v>
      </c>
      <c r="M677" s="2" t="str">
        <f t="shared" ca="1" si="166"/>
        <v>C2</v>
      </c>
      <c r="N677" s="2" t="str">
        <f t="shared" ca="1" si="167"/>
        <v>C2</v>
      </c>
    </row>
    <row r="678" spans="1:14" ht="30" customHeight="1" x14ac:dyDescent="0.2">
      <c r="A678" s="175"/>
      <c r="B678" s="183" t="s">
        <v>191</v>
      </c>
      <c r="C678" s="177" t="s">
        <v>627</v>
      </c>
      <c r="D678" s="178"/>
      <c r="E678" s="179" t="s">
        <v>126</v>
      </c>
      <c r="F678" s="207">
        <v>1</v>
      </c>
      <c r="G678" s="185"/>
      <c r="H678" s="181">
        <f t="shared" ref="H678" si="172">ROUND(G678*F678,2)</f>
        <v>0</v>
      </c>
      <c r="I678" s="4" t="str">
        <f t="shared" ca="1" si="164"/>
        <v/>
      </c>
      <c r="J678" s="1" t="str">
        <f t="shared" si="168"/>
        <v>Manhole Inspectioneach</v>
      </c>
      <c r="K678" s="290" t="e">
        <f>MATCH(J678,'[3]Pay Items'!$K$1:$K$646,0)</f>
        <v>#N/A</v>
      </c>
      <c r="L678" s="2" t="str">
        <f t="shared" ca="1" si="165"/>
        <v>F0</v>
      </c>
      <c r="M678" s="2" t="str">
        <f t="shared" ca="1" si="166"/>
        <v>C2</v>
      </c>
      <c r="N678" s="2" t="str">
        <f t="shared" ca="1" si="167"/>
        <v>C2</v>
      </c>
    </row>
    <row r="679" spans="1:14" ht="30" customHeight="1" x14ac:dyDescent="0.2">
      <c r="A679" s="169"/>
      <c r="B679" s="170"/>
      <c r="C679" s="171" t="s">
        <v>675</v>
      </c>
      <c r="D679" s="172"/>
      <c r="E679" s="173" t="s">
        <v>118</v>
      </c>
      <c r="F679" s="173" t="s">
        <v>118</v>
      </c>
      <c r="G679" s="169"/>
      <c r="H679" s="174"/>
      <c r="I679" s="4" t="str">
        <f t="shared" ca="1" si="164"/>
        <v>LOCKED</v>
      </c>
      <c r="J679" s="1" t="str">
        <f t="shared" si="168"/>
        <v>PARKVIEW - SEWER REPAIR (MA20008789)</v>
      </c>
      <c r="K679" s="290" t="e">
        <f>MATCH(J679,'[3]Pay Items'!$K$1:$K$646,0)</f>
        <v>#N/A</v>
      </c>
      <c r="L679" s="2" t="str">
        <f t="shared" ca="1" si="165"/>
        <v>G</v>
      </c>
      <c r="M679" s="2" t="str">
        <f t="shared" ca="1" si="166"/>
        <v>C2</v>
      </c>
      <c r="N679" s="2" t="str">
        <f t="shared" ca="1" si="167"/>
        <v>C2</v>
      </c>
    </row>
    <row r="680" spans="1:14" ht="30" customHeight="1" x14ac:dyDescent="0.2">
      <c r="A680" s="175" t="s">
        <v>32</v>
      </c>
      <c r="B680" s="176" t="s">
        <v>681</v>
      </c>
      <c r="C680" s="177" t="s">
        <v>270</v>
      </c>
      <c r="D680" s="178" t="s">
        <v>5</v>
      </c>
      <c r="E680" s="179"/>
      <c r="F680" s="180"/>
      <c r="G680" s="169"/>
      <c r="H680" s="182"/>
      <c r="I680" s="4" t="str">
        <f t="shared" ca="1" si="164"/>
        <v>LOCKED</v>
      </c>
      <c r="J680" s="1" t="str">
        <f t="shared" si="168"/>
        <v>E017Sewer Repair - Up to 3.0 Meters LongCW 2130-R12</v>
      </c>
      <c r="K680" s="290">
        <f>MATCH(J680,'[3]Pay Items'!$K$1:$K$646,0)</f>
        <v>468</v>
      </c>
      <c r="L680" s="2" t="str">
        <f t="shared" ca="1" si="165"/>
        <v>F0</v>
      </c>
      <c r="M680" s="2" t="str">
        <f t="shared" ca="1" si="166"/>
        <v>C2</v>
      </c>
      <c r="N680" s="2" t="str">
        <f t="shared" ca="1" si="167"/>
        <v>C2</v>
      </c>
    </row>
    <row r="681" spans="1:14" ht="30" customHeight="1" x14ac:dyDescent="0.2">
      <c r="A681" s="175" t="s">
        <v>380</v>
      </c>
      <c r="B681" s="183" t="s">
        <v>191</v>
      </c>
      <c r="C681" s="177" t="s">
        <v>647</v>
      </c>
      <c r="D681" s="178"/>
      <c r="E681" s="179"/>
      <c r="F681" s="180"/>
      <c r="G681" s="169"/>
      <c r="H681" s="182"/>
      <c r="I681" s="4" t="str">
        <f t="shared" ca="1" si="164"/>
        <v>LOCKED</v>
      </c>
      <c r="J681" s="1" t="str">
        <f t="shared" si="168"/>
        <v>E017G300 mm, CS</v>
      </c>
      <c r="K681" s="290" t="e">
        <f>MATCH(J681,'[3]Pay Items'!$K$1:$K$646,0)</f>
        <v>#N/A</v>
      </c>
      <c r="L681" s="2" t="str">
        <f t="shared" ca="1" si="165"/>
        <v>F0</v>
      </c>
      <c r="M681" s="2" t="str">
        <f t="shared" ca="1" si="166"/>
        <v>C2</v>
      </c>
      <c r="N681" s="2" t="str">
        <f t="shared" ca="1" si="167"/>
        <v>C2</v>
      </c>
    </row>
    <row r="682" spans="1:14" ht="30" customHeight="1" x14ac:dyDescent="0.2">
      <c r="A682" s="175" t="s">
        <v>381</v>
      </c>
      <c r="B682" s="206" t="s">
        <v>298</v>
      </c>
      <c r="C682" s="204" t="s">
        <v>648</v>
      </c>
      <c r="D682" s="205"/>
      <c r="E682" s="203" t="s">
        <v>126</v>
      </c>
      <c r="F682" s="207">
        <v>2</v>
      </c>
      <c r="G682" s="185"/>
      <c r="H682" s="181">
        <f>ROUND(G682*F682,2)</f>
        <v>0</v>
      </c>
      <c r="I682" s="4" t="str">
        <f t="shared" ca="1" si="164"/>
        <v/>
      </c>
      <c r="J682" s="1" t="str">
        <f t="shared" si="168"/>
        <v>E017HClass 3 Backfilleach</v>
      </c>
      <c r="K682" s="290" t="e">
        <f>MATCH(J682,'[3]Pay Items'!$K$1:$K$646,0)</f>
        <v>#N/A</v>
      </c>
      <c r="L682" s="2" t="str">
        <f t="shared" ca="1" si="165"/>
        <v>F0</v>
      </c>
      <c r="M682" s="2" t="str">
        <f t="shared" ca="1" si="166"/>
        <v>C2</v>
      </c>
      <c r="N682" s="2" t="str">
        <f t="shared" ca="1" si="167"/>
        <v>C2</v>
      </c>
    </row>
    <row r="683" spans="1:14" ht="30" customHeight="1" x14ac:dyDescent="0.2">
      <c r="A683" s="175" t="s">
        <v>33</v>
      </c>
      <c r="B683" s="176" t="s">
        <v>682</v>
      </c>
      <c r="C683" s="204" t="s">
        <v>287</v>
      </c>
      <c r="D683" s="205" t="s">
        <v>5</v>
      </c>
      <c r="E683" s="179"/>
      <c r="F683" s="180"/>
      <c r="G683" s="169"/>
      <c r="H683" s="182"/>
      <c r="I683" s="4" t="str">
        <f t="shared" ca="1" si="164"/>
        <v>LOCKED</v>
      </c>
      <c r="J683" s="1" t="str">
        <f t="shared" si="168"/>
        <v>E020Sewer Repair - In Addition to First 3.0 MetersCW 2130-R12</v>
      </c>
      <c r="K683" s="290">
        <f>MATCH(J683,'[3]Pay Items'!$K$1:$K$646,0)</f>
        <v>485</v>
      </c>
      <c r="L683" s="2" t="str">
        <f t="shared" ca="1" si="165"/>
        <v>F0</v>
      </c>
      <c r="M683" s="2" t="str">
        <f t="shared" ca="1" si="166"/>
        <v>C2</v>
      </c>
      <c r="N683" s="2" t="str">
        <f t="shared" ca="1" si="167"/>
        <v>C2</v>
      </c>
    </row>
    <row r="684" spans="1:14" ht="30" customHeight="1" x14ac:dyDescent="0.2">
      <c r="A684" s="175" t="s">
        <v>384</v>
      </c>
      <c r="B684" s="183" t="s">
        <v>191</v>
      </c>
      <c r="C684" s="177" t="s">
        <v>647</v>
      </c>
      <c r="D684" s="178"/>
      <c r="E684" s="179"/>
      <c r="F684" s="180"/>
      <c r="G684" s="169"/>
      <c r="H684" s="182"/>
      <c r="I684" s="4" t="str">
        <f t="shared" ca="1" si="164"/>
        <v>LOCKED</v>
      </c>
      <c r="J684" s="1" t="str">
        <f t="shared" si="168"/>
        <v>E020G300 mm, CS</v>
      </c>
      <c r="K684" s="290" t="e">
        <f>MATCH(J684,'[3]Pay Items'!$K$1:$K$646,0)</f>
        <v>#N/A</v>
      </c>
      <c r="L684" s="2" t="str">
        <f t="shared" ca="1" si="165"/>
        <v>F0</v>
      </c>
      <c r="M684" s="2" t="str">
        <f t="shared" ca="1" si="166"/>
        <v>C2</v>
      </c>
      <c r="N684" s="2" t="str">
        <f t="shared" ca="1" si="167"/>
        <v>C2</v>
      </c>
    </row>
    <row r="685" spans="1:14" ht="30" customHeight="1" x14ac:dyDescent="0.2">
      <c r="A685" s="175" t="s">
        <v>385</v>
      </c>
      <c r="B685" s="206" t="s">
        <v>298</v>
      </c>
      <c r="C685" s="204" t="s">
        <v>648</v>
      </c>
      <c r="D685" s="178"/>
      <c r="E685" s="179" t="s">
        <v>127</v>
      </c>
      <c r="F685" s="184">
        <v>1.7</v>
      </c>
      <c r="G685" s="185"/>
      <c r="H685" s="181">
        <f>ROUND(G685*F685,2)</f>
        <v>0</v>
      </c>
      <c r="I685" s="4" t="str">
        <f t="shared" ca="1" si="164"/>
        <v/>
      </c>
      <c r="J685" s="1" t="str">
        <f t="shared" si="168"/>
        <v>E020HClass 3 Backfillm</v>
      </c>
      <c r="K685" s="290" t="e">
        <f>MATCH(J685,'[3]Pay Items'!$K$1:$K$646,0)</f>
        <v>#N/A</v>
      </c>
      <c r="L685" s="2" t="str">
        <f t="shared" ca="1" si="165"/>
        <v>F1</v>
      </c>
      <c r="M685" s="2" t="str">
        <f t="shared" ca="1" si="166"/>
        <v>C2</v>
      </c>
      <c r="N685" s="2" t="str">
        <f t="shared" ca="1" si="167"/>
        <v>C2</v>
      </c>
    </row>
    <row r="686" spans="1:14" ht="45" customHeight="1" x14ac:dyDescent="0.2">
      <c r="A686" s="208" t="s">
        <v>45</v>
      </c>
      <c r="B686" s="51" t="s">
        <v>683</v>
      </c>
      <c r="C686" s="105" t="s">
        <v>313</v>
      </c>
      <c r="D686" s="71" t="s">
        <v>5</v>
      </c>
      <c r="E686" s="203"/>
      <c r="F686" s="180"/>
      <c r="G686" s="169"/>
      <c r="H686" s="182"/>
      <c r="I686" s="4" t="str">
        <f t="shared" ca="1" si="164"/>
        <v>LOCKED</v>
      </c>
      <c r="J686" s="1" t="str">
        <f t="shared" si="168"/>
        <v>E042Connecting New Sewer Service to Existing Sewer ServiceCW 2130-R12</v>
      </c>
      <c r="K686" s="290">
        <f>MATCH(J686,'[3]Pay Items'!$K$1:$K$646,0)</f>
        <v>548</v>
      </c>
      <c r="L686" s="2" t="str">
        <f t="shared" ca="1" si="165"/>
        <v>F0</v>
      </c>
      <c r="M686" s="2" t="str">
        <f t="shared" ca="1" si="166"/>
        <v>C2</v>
      </c>
      <c r="N686" s="2" t="str">
        <f t="shared" ca="1" si="167"/>
        <v>C2</v>
      </c>
    </row>
    <row r="687" spans="1:14" ht="30" customHeight="1" x14ac:dyDescent="0.2">
      <c r="A687" s="208" t="s">
        <v>46</v>
      </c>
      <c r="B687" s="70" t="s">
        <v>191</v>
      </c>
      <c r="C687" s="105" t="s">
        <v>350</v>
      </c>
      <c r="D687" s="71"/>
      <c r="E687" s="203" t="s">
        <v>126</v>
      </c>
      <c r="F687" s="207">
        <v>1</v>
      </c>
      <c r="G687" s="185"/>
      <c r="H687" s="181">
        <f>ROUND(G687*F687,2)</f>
        <v>0</v>
      </c>
      <c r="I687" s="4" t="str">
        <f t="shared" ca="1" si="164"/>
        <v/>
      </c>
      <c r="J687" s="1" t="str">
        <f t="shared" si="168"/>
        <v>E043150 mmeach</v>
      </c>
      <c r="K687" s="290" t="e">
        <f>MATCH(J687,'[3]Pay Items'!$K$1:$K$646,0)</f>
        <v>#N/A</v>
      </c>
      <c r="L687" s="2" t="str">
        <f t="shared" ca="1" si="165"/>
        <v>F0</v>
      </c>
      <c r="M687" s="2" t="str">
        <f t="shared" ca="1" si="166"/>
        <v>C2</v>
      </c>
      <c r="N687" s="2" t="str">
        <f t="shared" ca="1" si="167"/>
        <v>C2</v>
      </c>
    </row>
    <row r="688" spans="1:14" ht="30" customHeight="1" x14ac:dyDescent="0.2">
      <c r="A688" s="175" t="s">
        <v>376</v>
      </c>
      <c r="B688" s="176" t="s">
        <v>685</v>
      </c>
      <c r="C688" s="201" t="s">
        <v>650</v>
      </c>
      <c r="D688" s="202" t="s">
        <v>651</v>
      </c>
      <c r="E688" s="203"/>
      <c r="F688" s="180"/>
      <c r="G688" s="169"/>
      <c r="H688" s="182"/>
      <c r="I688" s="4" t="str">
        <f t="shared" ca="1" si="164"/>
        <v>LOCKED</v>
      </c>
      <c r="J688" s="1" t="str">
        <f t="shared" si="168"/>
        <v>E022ASewer Inspection (following repair)CW2145-R5</v>
      </c>
      <c r="K688" s="290" t="e">
        <f>MATCH(J688,'[3]Pay Items'!$K$1:$K$646,0)</f>
        <v>#N/A</v>
      </c>
      <c r="L688" s="2" t="str">
        <f t="shared" ca="1" si="165"/>
        <v>F0</v>
      </c>
      <c r="M688" s="2" t="str">
        <f t="shared" ca="1" si="166"/>
        <v>C2</v>
      </c>
      <c r="N688" s="2" t="str">
        <f t="shared" ca="1" si="167"/>
        <v>C2</v>
      </c>
    </row>
    <row r="689" spans="1:14" s="85" customFormat="1" ht="30" customHeight="1" x14ac:dyDescent="0.2">
      <c r="A689" s="188" t="s">
        <v>388</v>
      </c>
      <c r="B689" s="189" t="s">
        <v>191</v>
      </c>
      <c r="C689" s="197" t="s">
        <v>647</v>
      </c>
      <c r="D689" s="198"/>
      <c r="E689" s="199" t="s">
        <v>127</v>
      </c>
      <c r="F689" s="200">
        <v>111</v>
      </c>
      <c r="G689" s="194"/>
      <c r="H689" s="195">
        <f t="shared" ref="H689" si="173">ROUND(G689*F689,2)</f>
        <v>0</v>
      </c>
      <c r="I689" s="282" t="str">
        <f t="shared" ca="1" si="164"/>
        <v/>
      </c>
      <c r="J689" s="283" t="str">
        <f t="shared" si="168"/>
        <v>E022E300 mm, CSm</v>
      </c>
      <c r="K689" s="290" t="e">
        <f>MATCH(J689,'[3]Pay Items'!$K$1:$K$646,0)</f>
        <v>#N/A</v>
      </c>
      <c r="L689" s="284" t="str">
        <f t="shared" ca="1" si="165"/>
        <v>F0</v>
      </c>
      <c r="M689" s="284" t="str">
        <f t="shared" ca="1" si="166"/>
        <v>C2</v>
      </c>
      <c r="N689" s="284" t="str">
        <f t="shared" ca="1" si="167"/>
        <v>C2</v>
      </c>
    </row>
    <row r="690" spans="1:14" ht="30" customHeight="1" x14ac:dyDescent="0.2">
      <c r="A690" s="169"/>
      <c r="B690" s="170"/>
      <c r="C690" s="171" t="s">
        <v>680</v>
      </c>
      <c r="D690" s="172"/>
      <c r="E690" s="173" t="s">
        <v>118</v>
      </c>
      <c r="F690" s="173" t="s">
        <v>118</v>
      </c>
      <c r="G690" s="169"/>
      <c r="H690" s="174"/>
      <c r="I690" s="4" t="str">
        <f t="shared" ca="1" si="164"/>
        <v>LOCKED</v>
      </c>
      <c r="J690" s="1" t="str">
        <f t="shared" si="168"/>
        <v>PARKVIEW - SEWER REPAIR (MA20008790)</v>
      </c>
      <c r="K690" s="290" t="e">
        <f>MATCH(J690,'[3]Pay Items'!$K$1:$K$646,0)</f>
        <v>#N/A</v>
      </c>
      <c r="L690" s="2" t="str">
        <f t="shared" ca="1" si="165"/>
        <v>G</v>
      </c>
      <c r="M690" s="2" t="str">
        <f t="shared" ca="1" si="166"/>
        <v>C2</v>
      </c>
      <c r="N690" s="2" t="str">
        <f t="shared" ca="1" si="167"/>
        <v>C2</v>
      </c>
    </row>
    <row r="691" spans="1:14" ht="30" customHeight="1" x14ac:dyDescent="0.2">
      <c r="A691" s="175" t="s">
        <v>32</v>
      </c>
      <c r="B691" s="176" t="s">
        <v>687</v>
      </c>
      <c r="C691" s="177" t="s">
        <v>270</v>
      </c>
      <c r="D691" s="178" t="s">
        <v>5</v>
      </c>
      <c r="E691" s="179"/>
      <c r="F691" s="180"/>
      <c r="G691" s="169"/>
      <c r="H691" s="182"/>
      <c r="I691" s="4" t="str">
        <f t="shared" ca="1" si="164"/>
        <v>LOCKED</v>
      </c>
      <c r="J691" s="1" t="str">
        <f t="shared" si="168"/>
        <v>E017Sewer Repair - Up to 3.0 Meters LongCW 2130-R12</v>
      </c>
      <c r="K691" s="290">
        <f>MATCH(J691,'[3]Pay Items'!$K$1:$K$646,0)</f>
        <v>468</v>
      </c>
      <c r="L691" s="2" t="str">
        <f t="shared" ca="1" si="165"/>
        <v>F0</v>
      </c>
      <c r="M691" s="2" t="str">
        <f t="shared" ca="1" si="166"/>
        <v>C2</v>
      </c>
      <c r="N691" s="2" t="str">
        <f t="shared" ca="1" si="167"/>
        <v>C2</v>
      </c>
    </row>
    <row r="692" spans="1:14" ht="30" customHeight="1" x14ac:dyDescent="0.2">
      <c r="A692" s="175" t="s">
        <v>380</v>
      </c>
      <c r="B692" s="183" t="s">
        <v>191</v>
      </c>
      <c r="C692" s="177" t="s">
        <v>647</v>
      </c>
      <c r="D692" s="178"/>
      <c r="E692" s="179"/>
      <c r="F692" s="180"/>
      <c r="G692" s="169"/>
      <c r="H692" s="182"/>
      <c r="I692" s="4" t="str">
        <f t="shared" ca="1" si="164"/>
        <v>LOCKED</v>
      </c>
      <c r="J692" s="1" t="str">
        <f t="shared" si="168"/>
        <v>E017G300 mm, CS</v>
      </c>
      <c r="K692" s="290" t="e">
        <f>MATCH(J692,'[3]Pay Items'!$K$1:$K$646,0)</f>
        <v>#N/A</v>
      </c>
      <c r="L692" s="2" t="str">
        <f t="shared" ca="1" si="165"/>
        <v>F0</v>
      </c>
      <c r="M692" s="2" t="str">
        <f t="shared" ca="1" si="166"/>
        <v>C2</v>
      </c>
      <c r="N692" s="2" t="str">
        <f t="shared" ca="1" si="167"/>
        <v>C2</v>
      </c>
    </row>
    <row r="693" spans="1:14" ht="30" customHeight="1" x14ac:dyDescent="0.2">
      <c r="A693" s="175" t="s">
        <v>381</v>
      </c>
      <c r="B693" s="206" t="s">
        <v>298</v>
      </c>
      <c r="C693" s="204" t="s">
        <v>648</v>
      </c>
      <c r="D693" s="205"/>
      <c r="E693" s="203" t="s">
        <v>126</v>
      </c>
      <c r="F693" s="207">
        <v>1</v>
      </c>
      <c r="G693" s="185"/>
      <c r="H693" s="181">
        <f>ROUND(G693*F693,2)</f>
        <v>0</v>
      </c>
      <c r="I693" s="4" t="str">
        <f t="shared" ca="1" si="164"/>
        <v/>
      </c>
      <c r="J693" s="1" t="str">
        <f t="shared" si="168"/>
        <v>E017HClass 3 Backfilleach</v>
      </c>
      <c r="K693" s="290" t="e">
        <f>MATCH(J693,'[3]Pay Items'!$K$1:$K$646,0)</f>
        <v>#N/A</v>
      </c>
      <c r="L693" s="2" t="str">
        <f t="shared" ca="1" si="165"/>
        <v>F0</v>
      </c>
      <c r="M693" s="2" t="str">
        <f t="shared" ca="1" si="166"/>
        <v>C2</v>
      </c>
      <c r="N693" s="2" t="str">
        <f t="shared" ca="1" si="167"/>
        <v>C2</v>
      </c>
    </row>
    <row r="694" spans="1:14" ht="45" customHeight="1" x14ac:dyDescent="0.2">
      <c r="A694" s="208" t="s">
        <v>45</v>
      </c>
      <c r="B694" s="51" t="s">
        <v>688</v>
      </c>
      <c r="C694" s="105" t="s">
        <v>313</v>
      </c>
      <c r="D694" s="71" t="s">
        <v>5</v>
      </c>
      <c r="E694" s="203"/>
      <c r="F694" s="180"/>
      <c r="G694" s="169"/>
      <c r="H694" s="182"/>
      <c r="I694" s="4" t="str">
        <f t="shared" ca="1" si="164"/>
        <v>LOCKED</v>
      </c>
      <c r="J694" s="1" t="str">
        <f t="shared" si="168"/>
        <v>E042Connecting New Sewer Service to Existing Sewer ServiceCW 2130-R12</v>
      </c>
      <c r="K694" s="290">
        <f>MATCH(J694,'[3]Pay Items'!$K$1:$K$646,0)</f>
        <v>548</v>
      </c>
      <c r="L694" s="2" t="str">
        <f t="shared" ca="1" si="165"/>
        <v>F0</v>
      </c>
      <c r="M694" s="2" t="str">
        <f t="shared" ca="1" si="166"/>
        <v>C2</v>
      </c>
      <c r="N694" s="2" t="str">
        <f t="shared" ca="1" si="167"/>
        <v>C2</v>
      </c>
    </row>
    <row r="695" spans="1:14" ht="30" customHeight="1" x14ac:dyDescent="0.2">
      <c r="A695" s="208" t="s">
        <v>46</v>
      </c>
      <c r="B695" s="70" t="s">
        <v>191</v>
      </c>
      <c r="C695" s="105" t="s">
        <v>350</v>
      </c>
      <c r="D695" s="71"/>
      <c r="E695" s="203" t="s">
        <v>126</v>
      </c>
      <c r="F695" s="207">
        <v>1</v>
      </c>
      <c r="G695" s="185"/>
      <c r="H695" s="181">
        <f>ROUND(G695*F695,2)</f>
        <v>0</v>
      </c>
      <c r="I695" s="4" t="str">
        <f t="shared" ca="1" si="164"/>
        <v/>
      </c>
      <c r="J695" s="1" t="str">
        <f t="shared" si="168"/>
        <v>E043150 mmeach</v>
      </c>
      <c r="K695" s="290" t="e">
        <f>MATCH(J695,'[3]Pay Items'!$K$1:$K$646,0)</f>
        <v>#N/A</v>
      </c>
      <c r="L695" s="2" t="str">
        <f t="shared" ca="1" si="165"/>
        <v>F0</v>
      </c>
      <c r="M695" s="2" t="str">
        <f t="shared" ca="1" si="166"/>
        <v>C2</v>
      </c>
      <c r="N695" s="2" t="str">
        <f t="shared" ca="1" si="167"/>
        <v>C2</v>
      </c>
    </row>
    <row r="696" spans="1:14" ht="30" customHeight="1" x14ac:dyDescent="0.2">
      <c r="A696" s="175" t="s">
        <v>376</v>
      </c>
      <c r="B696" s="176" t="s">
        <v>689</v>
      </c>
      <c r="C696" s="201" t="s">
        <v>650</v>
      </c>
      <c r="D696" s="202" t="s">
        <v>651</v>
      </c>
      <c r="E696" s="203"/>
      <c r="F696" s="180"/>
      <c r="G696" s="169"/>
      <c r="H696" s="182"/>
      <c r="I696" s="4" t="str">
        <f t="shared" ca="1" si="164"/>
        <v>LOCKED</v>
      </c>
      <c r="J696" s="1" t="str">
        <f t="shared" si="168"/>
        <v>E022ASewer Inspection (following repair)CW2145-R5</v>
      </c>
      <c r="K696" s="290" t="e">
        <f>MATCH(J696,'[3]Pay Items'!$K$1:$K$646,0)</f>
        <v>#N/A</v>
      </c>
      <c r="L696" s="2" t="str">
        <f t="shared" ca="1" si="165"/>
        <v>F0</v>
      </c>
      <c r="M696" s="2" t="str">
        <f t="shared" ca="1" si="166"/>
        <v>C2</v>
      </c>
      <c r="N696" s="2" t="str">
        <f t="shared" ca="1" si="167"/>
        <v>C2</v>
      </c>
    </row>
    <row r="697" spans="1:14" ht="30" customHeight="1" x14ac:dyDescent="0.2">
      <c r="A697" s="175" t="s">
        <v>388</v>
      </c>
      <c r="B697" s="183" t="s">
        <v>191</v>
      </c>
      <c r="C697" s="204" t="s">
        <v>647</v>
      </c>
      <c r="D697" s="205"/>
      <c r="E697" s="203" t="s">
        <v>127</v>
      </c>
      <c r="F697" s="207">
        <v>123</v>
      </c>
      <c r="G697" s="185"/>
      <c r="H697" s="181">
        <f t="shared" ref="H697" si="174">ROUND(G697*F697,2)</f>
        <v>0</v>
      </c>
      <c r="I697" s="4" t="str">
        <f t="shared" ca="1" si="164"/>
        <v/>
      </c>
      <c r="J697" s="1" t="str">
        <f t="shared" si="168"/>
        <v>E022E300 mm, CSm</v>
      </c>
      <c r="K697" s="290" t="e">
        <f>MATCH(J697,'[3]Pay Items'!$K$1:$K$646,0)</f>
        <v>#N/A</v>
      </c>
      <c r="L697" s="2" t="str">
        <f t="shared" ca="1" si="165"/>
        <v>F0</v>
      </c>
      <c r="M697" s="2" t="str">
        <f t="shared" ca="1" si="166"/>
        <v>C2</v>
      </c>
      <c r="N697" s="2" t="str">
        <f t="shared" ca="1" si="167"/>
        <v>C2</v>
      </c>
    </row>
    <row r="698" spans="1:14" ht="30" customHeight="1" x14ac:dyDescent="0.2">
      <c r="A698" s="169"/>
      <c r="B698" s="170"/>
      <c r="C698" s="171" t="s">
        <v>684</v>
      </c>
      <c r="D698" s="172"/>
      <c r="E698" s="173" t="s">
        <v>118</v>
      </c>
      <c r="F698" s="173" t="s">
        <v>118</v>
      </c>
      <c r="G698" s="169"/>
      <c r="H698" s="174"/>
      <c r="I698" s="4" t="str">
        <f t="shared" ca="1" si="164"/>
        <v>LOCKED</v>
      </c>
      <c r="J698" s="1" t="str">
        <f t="shared" si="168"/>
        <v>PARKVIEW - SEWER REPAIR (MA20008791)</v>
      </c>
      <c r="K698" s="290" t="e">
        <f>MATCH(J698,'[3]Pay Items'!$K$1:$K$646,0)</f>
        <v>#N/A</v>
      </c>
      <c r="L698" s="2" t="str">
        <f t="shared" ca="1" si="165"/>
        <v>G</v>
      </c>
      <c r="M698" s="2" t="str">
        <f t="shared" ca="1" si="166"/>
        <v>C2</v>
      </c>
      <c r="N698" s="2" t="str">
        <f t="shared" ca="1" si="167"/>
        <v>C2</v>
      </c>
    </row>
    <row r="699" spans="1:14" ht="30" customHeight="1" x14ac:dyDescent="0.2">
      <c r="A699" s="175" t="s">
        <v>32</v>
      </c>
      <c r="B699" s="176" t="s">
        <v>735</v>
      </c>
      <c r="C699" s="177" t="s">
        <v>270</v>
      </c>
      <c r="D699" s="178" t="s">
        <v>5</v>
      </c>
      <c r="E699" s="179"/>
      <c r="F699" s="180"/>
      <c r="G699" s="169"/>
      <c r="H699" s="182"/>
      <c r="I699" s="4" t="str">
        <f t="shared" ca="1" si="164"/>
        <v>LOCKED</v>
      </c>
      <c r="J699" s="1" t="str">
        <f t="shared" si="168"/>
        <v>E017Sewer Repair - Up to 3.0 Meters LongCW 2130-R12</v>
      </c>
      <c r="K699" s="290">
        <f>MATCH(J699,'[3]Pay Items'!$K$1:$K$646,0)</f>
        <v>468</v>
      </c>
      <c r="L699" s="2" t="str">
        <f t="shared" ca="1" si="165"/>
        <v>F0</v>
      </c>
      <c r="M699" s="2" t="str">
        <f t="shared" ca="1" si="166"/>
        <v>C2</v>
      </c>
      <c r="N699" s="2" t="str">
        <f t="shared" ca="1" si="167"/>
        <v>C2</v>
      </c>
    </row>
    <row r="700" spans="1:14" ht="30" customHeight="1" x14ac:dyDescent="0.2">
      <c r="A700" s="175" t="s">
        <v>382</v>
      </c>
      <c r="B700" s="183" t="s">
        <v>191</v>
      </c>
      <c r="C700" s="177" t="s">
        <v>686</v>
      </c>
      <c r="D700" s="178"/>
      <c r="E700" s="179"/>
      <c r="F700" s="180"/>
      <c r="G700" s="169"/>
      <c r="H700" s="182"/>
      <c r="I700" s="4" t="str">
        <f t="shared" ca="1" si="164"/>
        <v>LOCKED</v>
      </c>
      <c r="J700" s="1" t="str">
        <f t="shared" si="168"/>
        <v>E017I375 mm, CS</v>
      </c>
      <c r="K700" s="290" t="e">
        <f>MATCH(J700,'[3]Pay Items'!$K$1:$K$646,0)</f>
        <v>#N/A</v>
      </c>
      <c r="L700" s="2" t="str">
        <f t="shared" ca="1" si="165"/>
        <v>F0</v>
      </c>
      <c r="M700" s="2" t="str">
        <f t="shared" ca="1" si="166"/>
        <v>C2</v>
      </c>
      <c r="N700" s="2" t="str">
        <f t="shared" ca="1" si="167"/>
        <v>C2</v>
      </c>
    </row>
    <row r="701" spans="1:14" s="285" customFormat="1" ht="30" customHeight="1" x14ac:dyDescent="0.2">
      <c r="A701" s="175" t="s">
        <v>383</v>
      </c>
      <c r="B701" s="206" t="s">
        <v>298</v>
      </c>
      <c r="C701" s="204" t="s">
        <v>648</v>
      </c>
      <c r="D701" s="205"/>
      <c r="E701" s="203" t="s">
        <v>126</v>
      </c>
      <c r="F701" s="207">
        <v>4</v>
      </c>
      <c r="G701" s="185"/>
      <c r="H701" s="181">
        <f>ROUND(G701*F701,2)</f>
        <v>0</v>
      </c>
      <c r="I701" s="4" t="str">
        <f t="shared" ca="1" si="164"/>
        <v/>
      </c>
      <c r="J701" s="1" t="str">
        <f t="shared" si="168"/>
        <v>E017JClass 3 Backfilleach</v>
      </c>
      <c r="K701" s="290" t="e">
        <f>MATCH(J701,'[3]Pay Items'!$K$1:$K$646,0)</f>
        <v>#N/A</v>
      </c>
      <c r="L701" s="2" t="str">
        <f t="shared" ca="1" si="165"/>
        <v>F0</v>
      </c>
      <c r="M701" s="2" t="str">
        <f t="shared" ca="1" si="166"/>
        <v>C2</v>
      </c>
      <c r="N701" s="2" t="str">
        <f t="shared" ca="1" si="167"/>
        <v>C2</v>
      </c>
    </row>
    <row r="702" spans="1:14" s="285" customFormat="1" ht="30" customHeight="1" x14ac:dyDescent="0.2">
      <c r="A702" s="175" t="s">
        <v>33</v>
      </c>
      <c r="B702" s="176" t="s">
        <v>736</v>
      </c>
      <c r="C702" s="204" t="s">
        <v>287</v>
      </c>
      <c r="D702" s="205" t="s">
        <v>5</v>
      </c>
      <c r="E702" s="179"/>
      <c r="F702" s="180"/>
      <c r="G702" s="169"/>
      <c r="H702" s="182"/>
      <c r="I702" s="286" t="str">
        <f t="shared" ca="1" si="164"/>
        <v>LOCKED</v>
      </c>
      <c r="J702" s="1" t="str">
        <f t="shared" si="168"/>
        <v>E020Sewer Repair - In Addition to First 3.0 MetersCW 2130-R12</v>
      </c>
      <c r="K702" s="290">
        <f>MATCH(J702,'[3]Pay Items'!$K$1:$K$646,0)</f>
        <v>485</v>
      </c>
      <c r="L702" s="287" t="str">
        <f t="shared" ca="1" si="165"/>
        <v>F0</v>
      </c>
      <c r="M702" s="287" t="str">
        <f t="shared" ca="1" si="166"/>
        <v>C2</v>
      </c>
      <c r="N702" s="287" t="str">
        <f t="shared" ca="1" si="167"/>
        <v>C2</v>
      </c>
    </row>
    <row r="703" spans="1:14" ht="30" customHeight="1" x14ac:dyDescent="0.2">
      <c r="A703" s="175" t="s">
        <v>386</v>
      </c>
      <c r="B703" s="183" t="s">
        <v>191</v>
      </c>
      <c r="C703" s="177" t="s">
        <v>686</v>
      </c>
      <c r="D703" s="178"/>
      <c r="E703" s="179"/>
      <c r="F703" s="180"/>
      <c r="G703" s="169"/>
      <c r="H703" s="182"/>
      <c r="I703" s="4" t="str">
        <f t="shared" ca="1" si="164"/>
        <v>LOCKED</v>
      </c>
      <c r="J703" s="1" t="str">
        <f t="shared" si="168"/>
        <v>E020I375 mm, CS</v>
      </c>
      <c r="K703" s="290" t="e">
        <f>MATCH(J703,'[3]Pay Items'!$K$1:$K$646,0)</f>
        <v>#N/A</v>
      </c>
      <c r="L703" s="2" t="str">
        <f t="shared" ca="1" si="165"/>
        <v>F0</v>
      </c>
      <c r="M703" s="2" t="str">
        <f t="shared" ca="1" si="166"/>
        <v>C2</v>
      </c>
      <c r="N703" s="2" t="str">
        <f t="shared" ca="1" si="167"/>
        <v>C2</v>
      </c>
    </row>
    <row r="704" spans="1:14" ht="30" customHeight="1" x14ac:dyDescent="0.2">
      <c r="A704" s="175" t="s">
        <v>387</v>
      </c>
      <c r="B704" s="206" t="s">
        <v>298</v>
      </c>
      <c r="C704" s="204" t="s">
        <v>648</v>
      </c>
      <c r="D704" s="178"/>
      <c r="E704" s="179" t="s">
        <v>127</v>
      </c>
      <c r="F704" s="184">
        <v>3.2</v>
      </c>
      <c r="G704" s="185"/>
      <c r="H704" s="181">
        <f>ROUND(G704*F704,2)</f>
        <v>0</v>
      </c>
      <c r="I704" s="4" t="str">
        <f t="shared" ca="1" si="164"/>
        <v/>
      </c>
      <c r="J704" s="1" t="str">
        <f t="shared" si="168"/>
        <v>E020JClass 3 Backfillm</v>
      </c>
      <c r="K704" s="290" t="e">
        <f>MATCH(J704,'[3]Pay Items'!$K$1:$K$646,0)</f>
        <v>#N/A</v>
      </c>
      <c r="L704" s="2" t="str">
        <f t="shared" ca="1" si="165"/>
        <v>F1</v>
      </c>
      <c r="M704" s="2" t="str">
        <f t="shared" ca="1" si="166"/>
        <v>C2</v>
      </c>
      <c r="N704" s="2" t="str">
        <f t="shared" ca="1" si="167"/>
        <v>C2</v>
      </c>
    </row>
    <row r="705" spans="1:14" ht="45" customHeight="1" x14ac:dyDescent="0.2">
      <c r="A705" s="208" t="s">
        <v>45</v>
      </c>
      <c r="B705" s="51" t="s">
        <v>737</v>
      </c>
      <c r="C705" s="105" t="s">
        <v>313</v>
      </c>
      <c r="D705" s="71" t="s">
        <v>5</v>
      </c>
      <c r="E705" s="203"/>
      <c r="F705" s="180"/>
      <c r="G705" s="169"/>
      <c r="H705" s="182"/>
      <c r="I705" s="4" t="str">
        <f t="shared" ca="1" si="164"/>
        <v>LOCKED</v>
      </c>
      <c r="J705" s="1" t="str">
        <f t="shared" si="168"/>
        <v>E042Connecting New Sewer Service to Existing Sewer ServiceCW 2130-R12</v>
      </c>
      <c r="K705" s="290">
        <f>MATCH(J705,'[3]Pay Items'!$K$1:$K$646,0)</f>
        <v>548</v>
      </c>
      <c r="L705" s="2" t="str">
        <f t="shared" ca="1" si="165"/>
        <v>F0</v>
      </c>
      <c r="M705" s="2" t="str">
        <f t="shared" ca="1" si="166"/>
        <v>C2</v>
      </c>
      <c r="N705" s="2" t="str">
        <f t="shared" ca="1" si="167"/>
        <v>C2</v>
      </c>
    </row>
    <row r="706" spans="1:14" ht="30" customHeight="1" x14ac:dyDescent="0.2">
      <c r="A706" s="208" t="s">
        <v>46</v>
      </c>
      <c r="B706" s="70" t="s">
        <v>191</v>
      </c>
      <c r="C706" s="105" t="s">
        <v>350</v>
      </c>
      <c r="D706" s="71"/>
      <c r="E706" s="203" t="s">
        <v>126</v>
      </c>
      <c r="F706" s="207">
        <v>6</v>
      </c>
      <c r="G706" s="185"/>
      <c r="H706" s="181">
        <f>ROUND(G706*F706,2)</f>
        <v>0</v>
      </c>
      <c r="I706" s="4" t="str">
        <f t="shared" ca="1" si="164"/>
        <v/>
      </c>
      <c r="J706" s="1" t="str">
        <f t="shared" si="168"/>
        <v>E043150 mmeach</v>
      </c>
      <c r="K706" s="290" t="e">
        <f>MATCH(J706,'[3]Pay Items'!$K$1:$K$646,0)</f>
        <v>#N/A</v>
      </c>
      <c r="L706" s="2" t="str">
        <f t="shared" ca="1" si="165"/>
        <v>F0</v>
      </c>
      <c r="M706" s="2" t="str">
        <f t="shared" ca="1" si="166"/>
        <v>C2</v>
      </c>
      <c r="N706" s="2" t="str">
        <f t="shared" ca="1" si="167"/>
        <v>C2</v>
      </c>
    </row>
    <row r="707" spans="1:14" ht="30" customHeight="1" x14ac:dyDescent="0.2">
      <c r="A707" s="175" t="s">
        <v>376</v>
      </c>
      <c r="B707" s="176" t="s">
        <v>738</v>
      </c>
      <c r="C707" s="201" t="s">
        <v>650</v>
      </c>
      <c r="D707" s="202" t="s">
        <v>651</v>
      </c>
      <c r="E707" s="203"/>
      <c r="F707" s="180"/>
      <c r="G707" s="169"/>
      <c r="H707" s="182"/>
      <c r="I707" s="4" t="str">
        <f t="shared" ca="1" si="164"/>
        <v>LOCKED</v>
      </c>
      <c r="J707" s="1" t="str">
        <f t="shared" si="168"/>
        <v>E022ASewer Inspection (following repair)CW2145-R5</v>
      </c>
      <c r="K707" s="290" t="e">
        <f>MATCH(J707,'[3]Pay Items'!$K$1:$K$646,0)</f>
        <v>#N/A</v>
      </c>
      <c r="L707" s="2" t="str">
        <f t="shared" ca="1" si="165"/>
        <v>F0</v>
      </c>
      <c r="M707" s="2" t="str">
        <f t="shared" ca="1" si="166"/>
        <v>C2</v>
      </c>
      <c r="N707" s="2" t="str">
        <f t="shared" ca="1" si="167"/>
        <v>C2</v>
      </c>
    </row>
    <row r="708" spans="1:14" ht="30" customHeight="1" x14ac:dyDescent="0.2">
      <c r="A708" s="175" t="s">
        <v>389</v>
      </c>
      <c r="B708" s="183" t="s">
        <v>191</v>
      </c>
      <c r="C708" s="204" t="s">
        <v>686</v>
      </c>
      <c r="D708" s="205"/>
      <c r="E708" s="203" t="s">
        <v>127</v>
      </c>
      <c r="F708" s="207">
        <v>100</v>
      </c>
      <c r="G708" s="185"/>
      <c r="H708" s="181">
        <f t="shared" ref="H708" si="175">ROUND(G708*F708,2)</f>
        <v>0</v>
      </c>
      <c r="I708" s="4" t="str">
        <f t="shared" ca="1" si="164"/>
        <v/>
      </c>
      <c r="J708" s="1" t="str">
        <f t="shared" si="168"/>
        <v>E022F375 mm, CSm</v>
      </c>
      <c r="K708" s="290" t="e">
        <f>MATCH(J708,'[3]Pay Items'!$K$1:$K$646,0)</f>
        <v>#N/A</v>
      </c>
      <c r="L708" s="2" t="str">
        <f t="shared" ca="1" si="165"/>
        <v>F0</v>
      </c>
      <c r="M708" s="2" t="str">
        <f t="shared" ca="1" si="166"/>
        <v>C2</v>
      </c>
      <c r="N708" s="2" t="str">
        <f t="shared" ca="1" si="167"/>
        <v>C2</v>
      </c>
    </row>
    <row r="709" spans="1:14" ht="11.25" customHeight="1" x14ac:dyDescent="0.2">
      <c r="A709" s="35"/>
      <c r="B709" s="209"/>
      <c r="C709" s="46"/>
      <c r="D709" s="47"/>
      <c r="E709" s="98"/>
      <c r="F709" s="48"/>
      <c r="G709" s="35"/>
      <c r="H709" s="49"/>
      <c r="I709" s="4" t="str">
        <f t="shared" ca="1" si="164"/>
        <v>LOCKED</v>
      </c>
      <c r="J709" s="1" t="str">
        <f t="shared" si="168"/>
        <v/>
      </c>
      <c r="K709" s="290" t="e">
        <f>MATCH(J709,'[3]Pay Items'!$K$1:$K$646,0)</f>
        <v>#N/A</v>
      </c>
      <c r="L709" s="2" t="str">
        <f t="shared" ca="1" si="165"/>
        <v>G</v>
      </c>
      <c r="M709" s="2" t="str">
        <f t="shared" ca="1" si="166"/>
        <v>C2</v>
      </c>
      <c r="N709" s="2" t="str">
        <f t="shared" ca="1" si="167"/>
        <v>C2</v>
      </c>
    </row>
    <row r="710" spans="1:14" s="44" customFormat="1" ht="30" customHeight="1" thickBot="1" x14ac:dyDescent="0.25">
      <c r="A710" s="128"/>
      <c r="B710" s="113" t="str">
        <f>B575</f>
        <v>F</v>
      </c>
      <c r="C710" s="292" t="str">
        <f>C575</f>
        <v>WATER AND WASTE WORK</v>
      </c>
      <c r="D710" s="293"/>
      <c r="E710" s="293"/>
      <c r="F710" s="294"/>
      <c r="G710" s="128" t="s">
        <v>494</v>
      </c>
      <c r="H710" s="128">
        <f>SUM(H575:H709)</f>
        <v>0</v>
      </c>
      <c r="I710" s="4" t="str">
        <f t="shared" ca="1" si="164"/>
        <v>LOCKED</v>
      </c>
      <c r="J710" s="1" t="str">
        <f t="shared" si="168"/>
        <v>WATER AND WASTE WORK</v>
      </c>
      <c r="K710" s="290" t="e">
        <f>MATCH(J710,'[3]Pay Items'!$K$1:$K$646,0)</f>
        <v>#N/A</v>
      </c>
      <c r="L710" s="2" t="str">
        <f t="shared" ca="1" si="165"/>
        <v>G</v>
      </c>
      <c r="M710" s="2" t="str">
        <f t="shared" ca="1" si="166"/>
        <v>C2</v>
      </c>
      <c r="N710" s="2" t="str">
        <f t="shared" ca="1" si="167"/>
        <v>C2</v>
      </c>
    </row>
    <row r="711" spans="1:14" s="44" customFormat="1" ht="30" customHeight="1" thickTop="1" x14ac:dyDescent="0.2">
      <c r="A711" s="40"/>
      <c r="B711" s="210" t="s">
        <v>690</v>
      </c>
      <c r="C711" s="302" t="s">
        <v>691</v>
      </c>
      <c r="D711" s="302"/>
      <c r="E711" s="302"/>
      <c r="F711" s="303"/>
      <c r="G711" s="211"/>
      <c r="H711" s="212"/>
      <c r="I711" s="4" t="str">
        <f t="shared" ca="1" si="164"/>
        <v>LOCKED</v>
      </c>
      <c r="J711" s="1" t="str">
        <f t="shared" si="168"/>
        <v>MANITOBA HYDRO FUNDED WORK</v>
      </c>
      <c r="K711" s="290" t="e">
        <f>MATCH(J711,'[3]Pay Items'!$K$1:$K$646,0)</f>
        <v>#N/A</v>
      </c>
      <c r="L711" s="2" t="str">
        <f t="shared" ca="1" si="165"/>
        <v>F0</v>
      </c>
      <c r="M711" s="2" t="str">
        <f t="shared" ca="1" si="166"/>
        <v>C2</v>
      </c>
      <c r="N711" s="2" t="str">
        <f t="shared" ca="1" si="167"/>
        <v>C2</v>
      </c>
    </row>
    <row r="712" spans="1:14" s="44" customFormat="1" ht="42.75" customHeight="1" x14ac:dyDescent="0.2">
      <c r="A712" s="40"/>
      <c r="B712" s="213"/>
      <c r="C712" s="304" t="s">
        <v>692</v>
      </c>
      <c r="D712" s="305"/>
      <c r="E712" s="305"/>
      <c r="F712" s="306"/>
      <c r="G712" s="214"/>
      <c r="H712" s="214"/>
      <c r="I712" s="4" t="str">
        <f t="shared" ca="1" si="164"/>
        <v>LOCKED</v>
      </c>
      <c r="J712" s="1" t="str">
        <f t="shared" si="168"/>
        <v>(See B9.6, B17.2.1, B18.5, D3.1, D3.3-5, D13.2-3, D13.4, D14.4)</v>
      </c>
      <c r="K712" s="290" t="e">
        <f>MATCH(J712,'[3]Pay Items'!$K$1:$K$646,0)</f>
        <v>#N/A</v>
      </c>
      <c r="L712" s="2" t="str">
        <f t="shared" ca="1" si="165"/>
        <v>F0</v>
      </c>
      <c r="M712" s="2" t="str">
        <f t="shared" ca="1" si="166"/>
        <v>C2</v>
      </c>
      <c r="N712" s="2" t="str">
        <f t="shared" ca="1" si="167"/>
        <v>C2</v>
      </c>
    </row>
    <row r="713" spans="1:14" s="44" customFormat="1" ht="30" customHeight="1" x14ac:dyDescent="0.2">
      <c r="A713" s="40"/>
      <c r="B713" s="213" t="s">
        <v>282</v>
      </c>
      <c r="C713" s="215" t="s">
        <v>693</v>
      </c>
      <c r="D713" s="216"/>
      <c r="E713" s="216"/>
      <c r="F713" s="217"/>
      <c r="G713" s="214"/>
      <c r="H713" s="214"/>
      <c r="I713" s="4" t="str">
        <f t="shared" ca="1" si="164"/>
        <v>LOCKED</v>
      </c>
      <c r="J713" s="1" t="str">
        <f t="shared" si="168"/>
        <v>NEW STREET LIGHT INSTALLATION</v>
      </c>
      <c r="K713" s="290" t="e">
        <f>MATCH(J713,'[3]Pay Items'!$K$1:$K$646,0)</f>
        <v>#N/A</v>
      </c>
      <c r="L713" s="2" t="str">
        <f t="shared" ca="1" si="165"/>
        <v>G</v>
      </c>
      <c r="M713" s="2" t="str">
        <f t="shared" ca="1" si="166"/>
        <v>C2</v>
      </c>
      <c r="N713" s="2" t="str">
        <f t="shared" ca="1" si="167"/>
        <v>C2</v>
      </c>
    </row>
    <row r="714" spans="1:14" s="44" customFormat="1" ht="30" customHeight="1" x14ac:dyDescent="0.2">
      <c r="A714" s="40"/>
      <c r="B714" s="218"/>
      <c r="C714" s="219" t="s">
        <v>694</v>
      </c>
      <c r="D714" s="47"/>
      <c r="E714" s="48" t="s">
        <v>118</v>
      </c>
      <c r="F714" s="48" t="s">
        <v>118</v>
      </c>
      <c r="G714" s="220" t="s">
        <v>118</v>
      </c>
      <c r="H714" s="221"/>
      <c r="I714" s="4" t="str">
        <f t="shared" ca="1" si="164"/>
        <v>LOCKED</v>
      </c>
      <c r="J714" s="1" t="str">
        <f t="shared" si="168"/>
        <v>BERRY STREET</v>
      </c>
      <c r="K714" s="290" t="e">
        <f>MATCH(J714,'[3]Pay Items'!$K$1:$K$646,0)</f>
        <v>#N/A</v>
      </c>
      <c r="L714" s="2" t="str">
        <f t="shared" ca="1" si="165"/>
        <v>G</v>
      </c>
      <c r="M714" s="2" t="str">
        <f t="shared" ca="1" si="166"/>
        <v>C2</v>
      </c>
      <c r="N714" s="2" t="str">
        <f t="shared" ca="1" si="167"/>
        <v>C2</v>
      </c>
    </row>
    <row r="715" spans="1:14" s="44" customFormat="1" ht="84" customHeight="1" x14ac:dyDescent="0.2">
      <c r="A715" s="40"/>
      <c r="B715" s="59" t="s">
        <v>92</v>
      </c>
      <c r="C715" s="60" t="s">
        <v>695</v>
      </c>
      <c r="D715" s="69" t="s">
        <v>696</v>
      </c>
      <c r="E715" s="62" t="s">
        <v>126</v>
      </c>
      <c r="F715" s="207">
        <v>18</v>
      </c>
      <c r="G715" s="185"/>
      <c r="H715" s="57">
        <f t="shared" ref="H715:H725" si="176">ROUND(G715*F715,2)</f>
        <v>0</v>
      </c>
      <c r="I715" s="4" t="str">
        <f t="shared" ca="1" si="164"/>
        <v/>
      </c>
      <c r="J715" s="1" t="str">
        <f t="shared" si="168"/>
        <v>Removal of 25'/35' street light pole and precast, poured in place concrete, steel power installed base or direct buried including davit arm, luminaire and appurtenanceseach</v>
      </c>
      <c r="K715" s="290" t="e">
        <f>MATCH(J715,'[3]Pay Items'!$K$1:$K$646,0)</f>
        <v>#N/A</v>
      </c>
      <c r="L715" s="2" t="str">
        <f t="shared" ca="1" si="165"/>
        <v>F0</v>
      </c>
      <c r="M715" s="2" t="str">
        <f t="shared" ca="1" si="166"/>
        <v>C2</v>
      </c>
      <c r="N715" s="2" t="str">
        <f t="shared" ca="1" si="167"/>
        <v>C2</v>
      </c>
    </row>
    <row r="716" spans="1:14" s="44" customFormat="1" ht="54.95" customHeight="1" x14ac:dyDescent="0.2">
      <c r="A716" s="40"/>
      <c r="B716" s="59" t="s">
        <v>93</v>
      </c>
      <c r="C716" s="60" t="s">
        <v>697</v>
      </c>
      <c r="D716" s="69" t="s">
        <v>696</v>
      </c>
      <c r="E716" s="62" t="s">
        <v>698</v>
      </c>
      <c r="F716" s="207">
        <v>960</v>
      </c>
      <c r="G716" s="185"/>
      <c r="H716" s="57">
        <f t="shared" si="176"/>
        <v>0</v>
      </c>
      <c r="I716" s="4" t="str">
        <f t="shared" ca="1" si="164"/>
        <v/>
      </c>
      <c r="J716" s="1" t="str">
        <f t="shared" si="168"/>
        <v>Installation of 50 mm conduit(s) by boring method complete with cable insertion (#4 AL C/N or 1/0 AL Triplex).lin.m</v>
      </c>
      <c r="K716" s="290" t="e">
        <f>MATCH(J716,'[3]Pay Items'!$K$1:$K$646,0)</f>
        <v>#N/A</v>
      </c>
      <c r="L716" s="2" t="str">
        <f t="shared" ca="1" si="165"/>
        <v>F0</v>
      </c>
      <c r="M716" s="2" t="str">
        <f t="shared" ca="1" si="166"/>
        <v>C2</v>
      </c>
      <c r="N716" s="2" t="str">
        <f t="shared" ca="1" si="167"/>
        <v>C2</v>
      </c>
    </row>
    <row r="717" spans="1:14" s="44" customFormat="1" ht="54.95" customHeight="1" x14ac:dyDescent="0.2">
      <c r="A717" s="40"/>
      <c r="B717" s="59" t="s">
        <v>344</v>
      </c>
      <c r="C717" s="60" t="s">
        <v>699</v>
      </c>
      <c r="D717" s="69" t="s">
        <v>696</v>
      </c>
      <c r="E717" s="62" t="s">
        <v>126</v>
      </c>
      <c r="F717" s="207">
        <v>23</v>
      </c>
      <c r="G717" s="185"/>
      <c r="H717" s="57">
        <f t="shared" si="176"/>
        <v>0</v>
      </c>
      <c r="I717" s="4" t="str">
        <f t="shared" ca="1" si="164"/>
        <v/>
      </c>
      <c r="J717" s="1" t="str">
        <f t="shared" si="168"/>
        <v>Installation of 25'/35' pole, davit arm and precast concrete base including luminaire and appurtenances.each</v>
      </c>
      <c r="K717" s="290" t="e">
        <f>MATCH(J717,'[3]Pay Items'!$K$1:$K$646,0)</f>
        <v>#N/A</v>
      </c>
      <c r="L717" s="2" t="str">
        <f t="shared" ca="1" si="165"/>
        <v>F0</v>
      </c>
      <c r="M717" s="2" t="str">
        <f t="shared" ca="1" si="166"/>
        <v>C2</v>
      </c>
      <c r="N717" s="2" t="str">
        <f t="shared" ca="1" si="167"/>
        <v>C2</v>
      </c>
    </row>
    <row r="718" spans="1:14" s="44" customFormat="1" ht="119.25" customHeight="1" x14ac:dyDescent="0.2">
      <c r="A718" s="40"/>
      <c r="B718" s="59" t="s">
        <v>700</v>
      </c>
      <c r="C718" s="222" t="s">
        <v>701</v>
      </c>
      <c r="D718" s="69" t="s">
        <v>696</v>
      </c>
      <c r="E718" s="62" t="s">
        <v>126</v>
      </c>
      <c r="F718" s="207">
        <v>9</v>
      </c>
      <c r="G718" s="185"/>
      <c r="H718" s="57">
        <f t="shared" si="176"/>
        <v>0</v>
      </c>
      <c r="I718" s="4" t="str">
        <f t="shared" ca="1" si="164"/>
        <v/>
      </c>
      <c r="J718" s="1" t="str">
        <f t="shared" si="168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718" s="290" t="e">
        <f>MATCH(J718,'[3]Pay Items'!$K$1:$K$646,0)</f>
        <v>#VALUE!</v>
      </c>
      <c r="L718" s="2" t="str">
        <f t="shared" ca="1" si="165"/>
        <v>F0</v>
      </c>
      <c r="M718" s="2" t="str">
        <f t="shared" ca="1" si="166"/>
        <v>C2</v>
      </c>
      <c r="N718" s="2" t="str">
        <f t="shared" ca="1" si="167"/>
        <v>C2</v>
      </c>
    </row>
    <row r="719" spans="1:14" s="44" customFormat="1" ht="54.95" customHeight="1" x14ac:dyDescent="0.2">
      <c r="A719" s="40"/>
      <c r="B719" s="59" t="s">
        <v>702</v>
      </c>
      <c r="C719" s="222" t="s">
        <v>703</v>
      </c>
      <c r="D719" s="69" t="s">
        <v>696</v>
      </c>
      <c r="E719" s="62" t="s">
        <v>126</v>
      </c>
      <c r="F719" s="207">
        <v>1</v>
      </c>
      <c r="G719" s="185"/>
      <c r="H719" s="57">
        <f t="shared" si="176"/>
        <v>0</v>
      </c>
      <c r="I719" s="4" t="str">
        <f t="shared" ca="1" si="164"/>
        <v/>
      </c>
      <c r="J719" s="1" t="str">
        <f t="shared" si="168"/>
        <v>Install lower 3 m of Cable Guard, ground lug, cable up pole, and first 3 m section of ground rod per Standard CD 315-5.each</v>
      </c>
      <c r="K719" s="290" t="e">
        <f>MATCH(J719,'[3]Pay Items'!$K$1:$K$646,0)</f>
        <v>#N/A</v>
      </c>
      <c r="L719" s="2" t="str">
        <f t="shared" ca="1" si="165"/>
        <v>F0</v>
      </c>
      <c r="M719" s="2" t="str">
        <f t="shared" ca="1" si="166"/>
        <v>C2</v>
      </c>
      <c r="N719" s="2" t="str">
        <f t="shared" ca="1" si="167"/>
        <v>C2</v>
      </c>
    </row>
    <row r="720" spans="1:14" s="44" customFormat="1" ht="54.95" customHeight="1" x14ac:dyDescent="0.2">
      <c r="A720" s="40"/>
      <c r="B720" s="59" t="s">
        <v>704</v>
      </c>
      <c r="C720" s="222" t="s">
        <v>705</v>
      </c>
      <c r="D720" s="69" t="s">
        <v>696</v>
      </c>
      <c r="E720" s="62" t="s">
        <v>126</v>
      </c>
      <c r="F720" s="207">
        <v>2</v>
      </c>
      <c r="G720" s="185"/>
      <c r="H720" s="57">
        <f t="shared" si="176"/>
        <v>0</v>
      </c>
      <c r="I720" s="4" t="str">
        <f t="shared" ca="1" si="164"/>
        <v/>
      </c>
      <c r="J720" s="1" t="str">
        <f t="shared" si="168"/>
        <v>Installation and connection of externally-mounted relay and PEC per Standards CD 315-12 and CD 315-13.each</v>
      </c>
      <c r="K720" s="290" t="e">
        <f>MATCH(J720,'[3]Pay Items'!$K$1:$K$646,0)</f>
        <v>#N/A</v>
      </c>
      <c r="L720" s="2" t="str">
        <f t="shared" ca="1" si="165"/>
        <v>F0</v>
      </c>
      <c r="M720" s="2" t="str">
        <f t="shared" ca="1" si="166"/>
        <v>C2</v>
      </c>
      <c r="N720" s="2" t="str">
        <f t="shared" ca="1" si="167"/>
        <v>C2</v>
      </c>
    </row>
    <row r="721" spans="1:14" s="44" customFormat="1" ht="54.95" customHeight="1" x14ac:dyDescent="0.2">
      <c r="A721" s="40"/>
      <c r="B721" s="59" t="s">
        <v>706</v>
      </c>
      <c r="C721" s="222" t="s">
        <v>707</v>
      </c>
      <c r="D721" s="69" t="s">
        <v>696</v>
      </c>
      <c r="E721" s="62" t="s">
        <v>708</v>
      </c>
      <c r="F721" s="207">
        <v>23</v>
      </c>
      <c r="G721" s="185"/>
      <c r="H721" s="57">
        <f t="shared" si="176"/>
        <v>0</v>
      </c>
      <c r="I721" s="4" t="str">
        <f t="shared" ref="I721:I743" ca="1" si="177">IF(CELL("protect",$G721)=1, "LOCKED", "")</f>
        <v/>
      </c>
      <c r="J721" s="1" t="str">
        <f t="shared" si="168"/>
        <v>Terminate 2/C #12 copper conductor to street light cables per Standard CD310-4, CD310-9 or CD310-10.set</v>
      </c>
      <c r="K721" s="290" t="e">
        <f>MATCH(J721,'[3]Pay Items'!$K$1:$K$646,0)</f>
        <v>#N/A</v>
      </c>
      <c r="L721" s="2" t="str">
        <f t="shared" ref="L721:L743" ca="1" si="178">CELL("format",$F721)</f>
        <v>F0</v>
      </c>
      <c r="M721" s="2" t="str">
        <f t="shared" ref="M721:M743" ca="1" si="179">CELL("format",$G721)</f>
        <v>C2</v>
      </c>
      <c r="N721" s="2" t="str">
        <f t="shared" ref="N721:N743" ca="1" si="180">CELL("format",$H721)</f>
        <v>C2</v>
      </c>
    </row>
    <row r="722" spans="1:14" s="44" customFormat="1" ht="45" customHeight="1" x14ac:dyDescent="0.2">
      <c r="A722" s="40"/>
      <c r="B722" s="59" t="s">
        <v>709</v>
      </c>
      <c r="C722" s="223" t="s">
        <v>710</v>
      </c>
      <c r="D722" s="69" t="s">
        <v>696</v>
      </c>
      <c r="E722" s="62" t="s">
        <v>708</v>
      </c>
      <c r="F722" s="207">
        <v>1</v>
      </c>
      <c r="G722" s="185"/>
      <c r="H722" s="57">
        <f t="shared" si="176"/>
        <v>0</v>
      </c>
      <c r="I722" s="4" t="str">
        <f t="shared" ca="1" si="177"/>
        <v/>
      </c>
      <c r="J722" s="1" t="str">
        <f t="shared" ref="J722:J743" si="181">CLEAN(CONCATENATE(TRIM($A722),TRIM($C722),IF(LEFT($D722)&lt;&gt;"E",TRIM($D722),),TRIM($E722)))</f>
        <v>Splicing #4 Al C/N or 2 single conductor street light cables.set</v>
      </c>
      <c r="K722" s="290" t="e">
        <f>MATCH(J722,'[3]Pay Items'!$K$1:$K$646,0)</f>
        <v>#N/A</v>
      </c>
      <c r="L722" s="2" t="str">
        <f t="shared" ca="1" si="178"/>
        <v>F0</v>
      </c>
      <c r="M722" s="2" t="str">
        <f t="shared" ca="1" si="179"/>
        <v>C2</v>
      </c>
      <c r="N722" s="2" t="str">
        <f t="shared" ca="1" si="180"/>
        <v>C2</v>
      </c>
    </row>
    <row r="723" spans="1:14" s="44" customFormat="1" ht="65.099999999999994" customHeight="1" x14ac:dyDescent="0.2">
      <c r="A723" s="40"/>
      <c r="B723" s="59" t="s">
        <v>732</v>
      </c>
      <c r="C723" s="223" t="s">
        <v>712</v>
      </c>
      <c r="D723" s="69" t="s">
        <v>696</v>
      </c>
      <c r="E723" s="54" t="s">
        <v>713</v>
      </c>
      <c r="F723" s="207">
        <v>24</v>
      </c>
      <c r="G723" s="185"/>
      <c r="H723" s="57">
        <f t="shared" si="176"/>
        <v>0</v>
      </c>
      <c r="I723" s="4" t="str">
        <f t="shared" ca="1" si="177"/>
        <v/>
      </c>
      <c r="J723" s="1" t="str">
        <f t="shared" si="181"/>
        <v>Installation of overhead span of #4 duplex between new or existing streetlight poles and connect luminaire to provide temporary Overhead Feed.per span</v>
      </c>
      <c r="K723" s="290" t="e">
        <f>MATCH(J723,'[3]Pay Items'!$K$1:$K$646,0)</f>
        <v>#N/A</v>
      </c>
      <c r="L723" s="2" t="str">
        <f t="shared" ca="1" si="178"/>
        <v>F0</v>
      </c>
      <c r="M723" s="2" t="str">
        <f t="shared" ca="1" si="179"/>
        <v>C2</v>
      </c>
      <c r="N723" s="2" t="str">
        <f t="shared" ca="1" si="180"/>
        <v>C2</v>
      </c>
    </row>
    <row r="724" spans="1:14" s="44" customFormat="1" ht="54.95" customHeight="1" x14ac:dyDescent="0.2">
      <c r="A724" s="40"/>
      <c r="B724" s="59" t="s">
        <v>733</v>
      </c>
      <c r="C724" s="223" t="s">
        <v>714</v>
      </c>
      <c r="D724" s="69" t="s">
        <v>696</v>
      </c>
      <c r="E724" s="54" t="s">
        <v>713</v>
      </c>
      <c r="F724" s="207">
        <v>24</v>
      </c>
      <c r="G724" s="185"/>
      <c r="H724" s="57">
        <f t="shared" si="176"/>
        <v>0</v>
      </c>
      <c r="I724" s="4" t="str">
        <f t="shared" ca="1" si="177"/>
        <v/>
      </c>
      <c r="J724" s="1" t="str">
        <f t="shared" si="181"/>
        <v>Removal of overhead span of #4 duplex between new or existing streetlight poles to remove temporary Overhead Feed.per span</v>
      </c>
      <c r="K724" s="290" t="e">
        <f>MATCH(J724,'[3]Pay Items'!$K$1:$K$646,0)</f>
        <v>#N/A</v>
      </c>
      <c r="L724" s="2" t="str">
        <f t="shared" ca="1" si="178"/>
        <v>F0</v>
      </c>
      <c r="M724" s="2" t="str">
        <f t="shared" ca="1" si="179"/>
        <v>C2</v>
      </c>
      <c r="N724" s="2" t="str">
        <f t="shared" ca="1" si="180"/>
        <v>C2</v>
      </c>
    </row>
    <row r="725" spans="1:14" s="44" customFormat="1" ht="54.95" customHeight="1" x14ac:dyDescent="0.2">
      <c r="A725" s="40"/>
      <c r="B725" s="224" t="s">
        <v>711</v>
      </c>
      <c r="C725" s="225" t="s">
        <v>715</v>
      </c>
      <c r="D725" s="69" t="s">
        <v>696</v>
      </c>
      <c r="E725" s="226" t="s">
        <v>126</v>
      </c>
      <c r="F725" s="207">
        <v>2</v>
      </c>
      <c r="G725" s="185"/>
      <c r="H725" s="57">
        <f t="shared" si="176"/>
        <v>0</v>
      </c>
      <c r="I725" s="4" t="str">
        <f t="shared" ca="1" si="177"/>
        <v/>
      </c>
      <c r="J725" s="1" t="str">
        <f t="shared" si="181"/>
        <v>Expose underground cable entrance of existing streetlight pole and install new streetlight cable.each</v>
      </c>
      <c r="K725" s="290" t="e">
        <f>MATCH(J725,'[3]Pay Items'!$K$1:$K$646,0)</f>
        <v>#N/A</v>
      </c>
      <c r="L725" s="2" t="str">
        <f t="shared" ca="1" si="178"/>
        <v>F0</v>
      </c>
      <c r="M725" s="2" t="str">
        <f t="shared" ca="1" si="179"/>
        <v>C2</v>
      </c>
      <c r="N725" s="2" t="str">
        <f t="shared" ca="1" si="180"/>
        <v>C2</v>
      </c>
    </row>
    <row r="726" spans="1:14" s="44" customFormat="1" ht="30" customHeight="1" thickBot="1" x14ac:dyDescent="0.25">
      <c r="A726" s="40"/>
      <c r="B726" s="227" t="s">
        <v>282</v>
      </c>
      <c r="C726" s="292" t="s">
        <v>693</v>
      </c>
      <c r="D726" s="293"/>
      <c r="E726" s="293"/>
      <c r="F726" s="294"/>
      <c r="G726" s="228" t="s">
        <v>494</v>
      </c>
      <c r="H726" s="229">
        <f>SUM(H711:H725)</f>
        <v>0</v>
      </c>
      <c r="I726" s="4" t="str">
        <f t="shared" ca="1" si="177"/>
        <v>LOCKED</v>
      </c>
      <c r="J726" s="1" t="str">
        <f t="shared" si="181"/>
        <v>NEW STREET LIGHT INSTALLATION</v>
      </c>
      <c r="K726" s="290" t="e">
        <f>MATCH(J726,'[3]Pay Items'!$K$1:$K$646,0)</f>
        <v>#N/A</v>
      </c>
      <c r="L726" s="2" t="str">
        <f t="shared" ca="1" si="178"/>
        <v>G</v>
      </c>
      <c r="M726" s="2" t="str">
        <f t="shared" ca="1" si="179"/>
        <v>C2</v>
      </c>
      <c r="N726" s="2" t="str">
        <f t="shared" ca="1" si="180"/>
        <v>C2</v>
      </c>
    </row>
    <row r="727" spans="1:14" s="44" customFormat="1" ht="30" customHeight="1" thickTop="1" x14ac:dyDescent="0.2">
      <c r="A727" s="40"/>
      <c r="B727" s="230" t="s">
        <v>283</v>
      </c>
      <c r="C727" s="298" t="s">
        <v>725</v>
      </c>
      <c r="D727" s="299"/>
      <c r="E727" s="299"/>
      <c r="F727" s="300"/>
      <c r="G727" s="40"/>
      <c r="H727" s="231"/>
      <c r="I727" s="4" t="str">
        <f t="shared" ca="1" si="177"/>
        <v>LOCKED</v>
      </c>
      <c r="J727" s="1" t="str">
        <f t="shared" si="181"/>
        <v>MOBILIZATION /DEMOBILIZATION</v>
      </c>
      <c r="K727" s="290" t="e">
        <f>MATCH(J727,'[3]Pay Items'!$K$1:$K$646,0)</f>
        <v>#N/A</v>
      </c>
      <c r="L727" s="2" t="str">
        <f t="shared" ca="1" si="178"/>
        <v>G</v>
      </c>
      <c r="M727" s="2" t="str">
        <f t="shared" ca="1" si="179"/>
        <v>C2</v>
      </c>
      <c r="N727" s="2" t="str">
        <f t="shared" ca="1" si="180"/>
        <v>C2</v>
      </c>
    </row>
    <row r="728" spans="1:14" ht="30" customHeight="1" x14ac:dyDescent="0.2">
      <c r="A728" s="232" t="s">
        <v>428</v>
      </c>
      <c r="B728" s="59" t="s">
        <v>238</v>
      </c>
      <c r="C728" s="60" t="s">
        <v>717</v>
      </c>
      <c r="D728" s="165" t="s">
        <v>718</v>
      </c>
      <c r="E728" s="62" t="s">
        <v>719</v>
      </c>
      <c r="F728" s="89">
        <v>1</v>
      </c>
      <c r="G728" s="56"/>
      <c r="H728" s="57">
        <f t="shared" ref="H728" si="182">ROUND(G728*F728,2)</f>
        <v>0</v>
      </c>
      <c r="I728" s="4" t="str">
        <f t="shared" ca="1" si="177"/>
        <v/>
      </c>
      <c r="J728" s="1" t="str">
        <f t="shared" si="181"/>
        <v>I001Mobilization/DemobilizationL. sum</v>
      </c>
      <c r="K728" s="290" t="e">
        <f>MATCH(J728,'[3]Pay Items'!$K$1:$K$646,0)</f>
        <v>#N/A</v>
      </c>
      <c r="L728" s="2" t="str">
        <f t="shared" ca="1" si="178"/>
        <v>F0</v>
      </c>
      <c r="M728" s="2" t="str">
        <f t="shared" ca="1" si="179"/>
        <v>C2</v>
      </c>
      <c r="N728" s="2" t="str">
        <f t="shared" ca="1" si="180"/>
        <v>C2</v>
      </c>
    </row>
    <row r="729" spans="1:14" s="44" customFormat="1" ht="30" customHeight="1" thickBot="1" x14ac:dyDescent="0.25">
      <c r="A729" s="233"/>
      <c r="B729" s="227" t="str">
        <f>B727</f>
        <v>H</v>
      </c>
      <c r="C729" s="292" t="str">
        <f>C727</f>
        <v>MOBILIZATION /DEMOBILIZATION</v>
      </c>
      <c r="D729" s="293"/>
      <c r="E729" s="293"/>
      <c r="F729" s="294"/>
      <c r="G729" s="128" t="s">
        <v>494</v>
      </c>
      <c r="H729" s="234">
        <f>H728</f>
        <v>0</v>
      </c>
      <c r="I729" s="4" t="str">
        <f t="shared" ca="1" si="177"/>
        <v>LOCKED</v>
      </c>
      <c r="J729" s="1" t="str">
        <f t="shared" si="181"/>
        <v>MOBILIZATION /DEMOBILIZATION</v>
      </c>
      <c r="K729" s="290" t="e">
        <f>MATCH(J729,'[3]Pay Items'!$K$1:$K$646,0)</f>
        <v>#N/A</v>
      </c>
      <c r="L729" s="2" t="str">
        <f t="shared" ca="1" si="178"/>
        <v>G</v>
      </c>
      <c r="M729" s="2" t="str">
        <f t="shared" ca="1" si="179"/>
        <v>C2</v>
      </c>
      <c r="N729" s="2" t="str">
        <f t="shared" ca="1" si="180"/>
        <v>C2</v>
      </c>
    </row>
    <row r="730" spans="1:14" ht="36" customHeight="1" thickTop="1" x14ac:dyDescent="0.25">
      <c r="A730" s="235"/>
      <c r="B730" s="236"/>
      <c r="C730" s="237" t="s">
        <v>720</v>
      </c>
      <c r="D730" s="238"/>
      <c r="E730" s="239"/>
      <c r="F730" s="239"/>
      <c r="H730" s="241"/>
      <c r="I730" s="4" t="str">
        <f t="shared" ca="1" si="177"/>
        <v>LOCKED</v>
      </c>
      <c r="J730" s="1" t="str">
        <f t="shared" si="181"/>
        <v>SUMMARY</v>
      </c>
      <c r="K730" s="290" t="e">
        <f>MATCH(J730,'[3]Pay Items'!$K$1:$K$646,0)</f>
        <v>#N/A</v>
      </c>
      <c r="L730" s="2" t="str">
        <f t="shared" ca="1" si="178"/>
        <v>G</v>
      </c>
      <c r="M730" s="2" t="str">
        <f t="shared" ca="1" si="179"/>
        <v>G</v>
      </c>
      <c r="N730" s="2" t="str">
        <f t="shared" ca="1" si="180"/>
        <v>G</v>
      </c>
    </row>
    <row r="731" spans="1:14" ht="45" customHeight="1" thickBot="1" x14ac:dyDescent="0.25">
      <c r="A731" s="112"/>
      <c r="B731" s="113" t="str">
        <f>B7</f>
        <v>A</v>
      </c>
      <c r="C731" s="301" t="str">
        <f>C7</f>
        <v>REHABILITATION:  BERRY STREET FROM PORTAGE AVENUE TO NESS AVENUE</v>
      </c>
      <c r="D731" s="293"/>
      <c r="E731" s="293"/>
      <c r="F731" s="294"/>
      <c r="G731" s="112" t="s">
        <v>494</v>
      </c>
      <c r="H731" s="112">
        <f>H123</f>
        <v>0</v>
      </c>
      <c r="I731" s="4" t="str">
        <f t="shared" ca="1" si="177"/>
        <v>LOCKED</v>
      </c>
      <c r="J731" s="1" t="str">
        <f t="shared" si="181"/>
        <v>REHABILITATION: BERRY STREET FROM PORTAGE AVENUE TO NESS AVENUE</v>
      </c>
      <c r="K731" s="290" t="e">
        <f>MATCH(J731,'[3]Pay Items'!$K$1:$K$646,0)</f>
        <v>#N/A</v>
      </c>
      <c r="L731" s="2" t="str">
        <f t="shared" ca="1" si="178"/>
        <v>G</v>
      </c>
      <c r="M731" s="2" t="str">
        <f t="shared" ca="1" si="179"/>
        <v>C2</v>
      </c>
      <c r="N731" s="2" t="str">
        <f t="shared" ca="1" si="180"/>
        <v>C2</v>
      </c>
    </row>
    <row r="732" spans="1:14" ht="45" customHeight="1" thickTop="1" thickBot="1" x14ac:dyDescent="0.25">
      <c r="A732" s="112"/>
      <c r="B732" s="113" t="str">
        <f>B124</f>
        <v>B</v>
      </c>
      <c r="C732" s="314" t="str">
        <f>C124</f>
        <v>REHABILITATION:  BERRY STREET FROM NESS AVENUE TO SILVER AVENUE</v>
      </c>
      <c r="D732" s="308"/>
      <c r="E732" s="308"/>
      <c r="F732" s="309"/>
      <c r="G732" s="112" t="s">
        <v>494</v>
      </c>
      <c r="H732" s="112">
        <f>H236</f>
        <v>0</v>
      </c>
      <c r="I732" s="4" t="str">
        <f t="shared" ca="1" si="177"/>
        <v>LOCKED</v>
      </c>
      <c r="J732" s="1" t="str">
        <f t="shared" si="181"/>
        <v>REHABILITATION: BERRY STREET FROM NESS AVENUE TO SILVER AVENUE</v>
      </c>
      <c r="K732" s="290" t="e">
        <f>MATCH(J732,'[3]Pay Items'!$K$1:$K$646,0)</f>
        <v>#N/A</v>
      </c>
      <c r="L732" s="2" t="str">
        <f t="shared" ca="1" si="178"/>
        <v>G</v>
      </c>
      <c r="M732" s="2" t="str">
        <f t="shared" ca="1" si="179"/>
        <v>C2</v>
      </c>
      <c r="N732" s="2" t="str">
        <f t="shared" ca="1" si="180"/>
        <v>C2</v>
      </c>
    </row>
    <row r="733" spans="1:14" ht="45" customHeight="1" thickTop="1" thickBot="1" x14ac:dyDescent="0.25">
      <c r="A733" s="112"/>
      <c r="B733" s="113" t="str">
        <f>B237</f>
        <v>C</v>
      </c>
      <c r="C733" s="314" t="str">
        <f>C237</f>
        <v>REHABILITATION:  BERRY STREET FROM SILVER AVENUE TO ST. MATTHEWS AVENUE</v>
      </c>
      <c r="D733" s="308"/>
      <c r="E733" s="308"/>
      <c r="F733" s="309"/>
      <c r="G733" s="112" t="s">
        <v>494</v>
      </c>
      <c r="H733" s="112">
        <f>H350</f>
        <v>0</v>
      </c>
      <c r="I733" s="4" t="str">
        <f t="shared" ca="1" si="177"/>
        <v>LOCKED</v>
      </c>
      <c r="J733" s="1" t="str">
        <f t="shared" si="181"/>
        <v>REHABILITATION: BERRY STREET FROM SILVER AVENUE TO ST. MATTHEWS AVENUE</v>
      </c>
      <c r="K733" s="290" t="e">
        <f>MATCH(J733,'[3]Pay Items'!$K$1:$K$646,0)</f>
        <v>#N/A</v>
      </c>
      <c r="L733" s="2" t="str">
        <f t="shared" ca="1" si="178"/>
        <v>G</v>
      </c>
      <c r="M733" s="2" t="str">
        <f t="shared" ca="1" si="179"/>
        <v>C2</v>
      </c>
      <c r="N733" s="2" t="str">
        <f t="shared" ca="1" si="180"/>
        <v>C2</v>
      </c>
    </row>
    <row r="734" spans="1:14" ht="45" customHeight="1" thickTop="1" thickBot="1" x14ac:dyDescent="0.25">
      <c r="A734" s="112"/>
      <c r="B734" s="113" t="str">
        <f>B351</f>
        <v>D</v>
      </c>
      <c r="C734" s="314" t="str">
        <f>C351</f>
        <v>REHABILITATION:  BERRY STREET FROM ST. MATTHEWS AVENUE TO ELLICE AVENUE</v>
      </c>
      <c r="D734" s="308"/>
      <c r="E734" s="308"/>
      <c r="F734" s="309"/>
      <c r="G734" s="112" t="s">
        <v>494</v>
      </c>
      <c r="H734" s="112">
        <f>H473</f>
        <v>0</v>
      </c>
      <c r="I734" s="4" t="str">
        <f t="shared" ca="1" si="177"/>
        <v>LOCKED</v>
      </c>
      <c r="J734" s="1" t="str">
        <f t="shared" si="181"/>
        <v>REHABILITATION: BERRY STREET FROM ST. MATTHEWS AVENUE TO ELLICE AVENUE</v>
      </c>
      <c r="K734" s="290" t="e">
        <f>MATCH(J734,'[3]Pay Items'!$K$1:$K$646,0)</f>
        <v>#N/A</v>
      </c>
      <c r="L734" s="2" t="str">
        <f t="shared" ca="1" si="178"/>
        <v>G</v>
      </c>
      <c r="M734" s="2" t="str">
        <f t="shared" ca="1" si="179"/>
        <v>C2</v>
      </c>
      <c r="N734" s="2" t="str">
        <f t="shared" ca="1" si="180"/>
        <v>C2</v>
      </c>
    </row>
    <row r="735" spans="1:14" ht="45" customHeight="1" thickTop="1" thickBot="1" x14ac:dyDescent="0.25">
      <c r="A735" s="112"/>
      <c r="B735" s="113" t="str">
        <f>B474</f>
        <v>E</v>
      </c>
      <c r="C735" s="314" t="str">
        <f>C474</f>
        <v>REHABILITATION:  PARKVIEW STREET FROM PORTAGE AVENUE TO ASSINIBOINE AVENUE</v>
      </c>
      <c r="D735" s="308"/>
      <c r="E735" s="308"/>
      <c r="F735" s="309"/>
      <c r="G735" s="112" t="s">
        <v>494</v>
      </c>
      <c r="H735" s="112">
        <f>H574</f>
        <v>0</v>
      </c>
      <c r="I735" s="4" t="str">
        <f t="shared" ca="1" si="177"/>
        <v>LOCKED</v>
      </c>
      <c r="J735" s="1" t="str">
        <f t="shared" si="181"/>
        <v>REHABILITATION: PARKVIEW STREET FROM PORTAGE AVENUE TO ASSINIBOINE AVENUE</v>
      </c>
      <c r="K735" s="290" t="e">
        <f>MATCH(J735,'[3]Pay Items'!$K$1:$K$646,0)</f>
        <v>#N/A</v>
      </c>
      <c r="L735" s="2" t="str">
        <f t="shared" ca="1" si="178"/>
        <v>G</v>
      </c>
      <c r="M735" s="2" t="str">
        <f t="shared" ca="1" si="179"/>
        <v>C2</v>
      </c>
      <c r="N735" s="2" t="str">
        <f t="shared" ca="1" si="180"/>
        <v>C2</v>
      </c>
    </row>
    <row r="736" spans="1:14" ht="45" customHeight="1" thickTop="1" thickBot="1" x14ac:dyDescent="0.25">
      <c r="A736" s="242"/>
      <c r="B736" s="113" t="str">
        <f>B575</f>
        <v>F</v>
      </c>
      <c r="C736" s="307" t="str">
        <f>C575</f>
        <v>WATER AND WASTE WORK</v>
      </c>
      <c r="D736" s="308"/>
      <c r="E736" s="308"/>
      <c r="F736" s="309"/>
      <c r="G736" s="242" t="s">
        <v>494</v>
      </c>
      <c r="H736" s="242">
        <f>H710</f>
        <v>0</v>
      </c>
      <c r="I736" s="4" t="str">
        <f t="shared" ca="1" si="177"/>
        <v>LOCKED</v>
      </c>
      <c r="J736" s="1" t="str">
        <f t="shared" si="181"/>
        <v>WATER AND WASTE WORK</v>
      </c>
      <c r="K736" s="290" t="e">
        <f>MATCH(J736,'[3]Pay Items'!$K$1:$K$646,0)</f>
        <v>#N/A</v>
      </c>
      <c r="L736" s="2" t="str">
        <f t="shared" ca="1" si="178"/>
        <v>G</v>
      </c>
      <c r="M736" s="2" t="str">
        <f t="shared" ca="1" si="179"/>
        <v>C2</v>
      </c>
      <c r="N736" s="2" t="str">
        <f t="shared" ca="1" si="180"/>
        <v>C2</v>
      </c>
    </row>
    <row r="737" spans="1:14" ht="45" customHeight="1" thickTop="1" thickBot="1" x14ac:dyDescent="0.3">
      <c r="A737" s="242"/>
      <c r="B737" s="243"/>
      <c r="C737" s="244"/>
      <c r="D737" s="245"/>
      <c r="E737" s="246"/>
      <c r="F737" s="246"/>
      <c r="G737" s="247" t="s">
        <v>721</v>
      </c>
      <c r="H737" s="248">
        <f>SUM(H731:H736)</f>
        <v>0</v>
      </c>
      <c r="I737" s="4" t="str">
        <f t="shared" ca="1" si="177"/>
        <v>LOCKED</v>
      </c>
      <c r="J737" s="1" t="str">
        <f t="shared" si="181"/>
        <v/>
      </c>
      <c r="K737" s="290" t="e">
        <f>MATCH(J737,'[3]Pay Items'!$K$1:$K$646,0)</f>
        <v>#N/A</v>
      </c>
      <c r="L737" s="2" t="str">
        <f t="shared" ca="1" si="178"/>
        <v>F0</v>
      </c>
      <c r="M737" s="2" t="str">
        <f t="shared" ca="1" si="179"/>
        <v>C2</v>
      </c>
      <c r="N737" s="2" t="str">
        <f t="shared" ca="1" si="180"/>
        <v>C2</v>
      </c>
    </row>
    <row r="738" spans="1:14" ht="39" customHeight="1" thickTop="1" thickBot="1" x14ac:dyDescent="0.25">
      <c r="A738" s="242"/>
      <c r="B738" s="315" t="s">
        <v>722</v>
      </c>
      <c r="C738" s="316"/>
      <c r="D738" s="316"/>
      <c r="E738" s="316"/>
      <c r="F738" s="316"/>
      <c r="G738" s="249"/>
      <c r="H738" s="250"/>
      <c r="I738" s="4" t="str">
        <f t="shared" ca="1" si="177"/>
        <v>LOCKED</v>
      </c>
      <c r="J738" s="1" t="str">
        <f t="shared" si="181"/>
        <v/>
      </c>
      <c r="K738" s="290" t="e">
        <f>MATCH(J738,'[3]Pay Items'!$K$1:$K$646,0)</f>
        <v>#N/A</v>
      </c>
      <c r="L738" s="2" t="str">
        <f t="shared" ca="1" si="178"/>
        <v>G</v>
      </c>
      <c r="M738" s="2" t="str">
        <f t="shared" ca="1" si="179"/>
        <v>G</v>
      </c>
      <c r="N738" s="2" t="str">
        <f t="shared" ca="1" si="180"/>
        <v>G</v>
      </c>
    </row>
    <row r="739" spans="1:14" ht="45" customHeight="1" thickTop="1" thickBot="1" x14ac:dyDescent="0.25">
      <c r="A739" s="242"/>
      <c r="B739" s="113" t="s">
        <v>282</v>
      </c>
      <c r="C739" s="251" t="s">
        <v>693</v>
      </c>
      <c r="D739" s="252"/>
      <c r="E739" s="252"/>
      <c r="F739" s="253"/>
      <c r="G739" s="254" t="s">
        <v>494</v>
      </c>
      <c r="H739" s="254">
        <f>H726</f>
        <v>0</v>
      </c>
      <c r="I739" s="4" t="str">
        <f t="shared" ca="1" si="177"/>
        <v>LOCKED</v>
      </c>
      <c r="J739" s="1" t="str">
        <f t="shared" si="181"/>
        <v>NEW STREET LIGHT INSTALLATION</v>
      </c>
      <c r="K739" s="290" t="e">
        <f>MATCH(J739,'[3]Pay Items'!$K$1:$K$646,0)</f>
        <v>#N/A</v>
      </c>
      <c r="L739" s="2" t="str">
        <f t="shared" ca="1" si="178"/>
        <v>G</v>
      </c>
      <c r="M739" s="2" t="str">
        <f t="shared" ca="1" si="179"/>
        <v>C2</v>
      </c>
      <c r="N739" s="2" t="str">
        <f t="shared" ca="1" si="180"/>
        <v>C2</v>
      </c>
    </row>
    <row r="740" spans="1:14" ht="45" customHeight="1" thickTop="1" thickBot="1" x14ac:dyDescent="0.3">
      <c r="A740" s="242"/>
      <c r="B740" s="243"/>
      <c r="C740" s="244"/>
      <c r="D740" s="245"/>
      <c r="E740" s="246"/>
      <c r="F740" s="246"/>
      <c r="G740" s="247" t="s">
        <v>723</v>
      </c>
      <c r="H740" s="248">
        <f>H739</f>
        <v>0</v>
      </c>
      <c r="I740" s="4" t="str">
        <f t="shared" ca="1" si="177"/>
        <v>LOCKED</v>
      </c>
      <c r="J740" s="1" t="str">
        <f t="shared" si="181"/>
        <v/>
      </c>
      <c r="K740" s="290" t="e">
        <f>MATCH(J740,'[3]Pay Items'!$K$1:$K$646,0)</f>
        <v>#N/A</v>
      </c>
      <c r="L740" s="2" t="str">
        <f t="shared" ca="1" si="178"/>
        <v>F0</v>
      </c>
      <c r="M740" s="2" t="str">
        <f t="shared" ca="1" si="179"/>
        <v>C2</v>
      </c>
      <c r="N740" s="2" t="str">
        <f t="shared" ca="1" si="180"/>
        <v>C2</v>
      </c>
    </row>
    <row r="741" spans="1:14" ht="45" customHeight="1" thickTop="1" thickBot="1" x14ac:dyDescent="0.25">
      <c r="A741" s="242"/>
      <c r="B741" s="113" t="s">
        <v>283</v>
      </c>
      <c r="C741" s="307" t="s">
        <v>716</v>
      </c>
      <c r="D741" s="308"/>
      <c r="E741" s="308"/>
      <c r="F741" s="309"/>
      <c r="G741" s="254" t="s">
        <v>494</v>
      </c>
      <c r="H741" s="254">
        <f>H729</f>
        <v>0</v>
      </c>
      <c r="I741" s="4" t="str">
        <f t="shared" ca="1" si="177"/>
        <v>LOCKED</v>
      </c>
      <c r="J741" s="1" t="str">
        <f t="shared" si="181"/>
        <v>MOBILIZATION /DEMOLIBIZATION</v>
      </c>
      <c r="K741" s="290" t="e">
        <f>MATCH(J741,'[3]Pay Items'!$K$1:$K$646,0)</f>
        <v>#N/A</v>
      </c>
      <c r="L741" s="2" t="str">
        <f t="shared" ca="1" si="178"/>
        <v>G</v>
      </c>
      <c r="M741" s="2" t="str">
        <f t="shared" ca="1" si="179"/>
        <v>C2</v>
      </c>
      <c r="N741" s="2" t="str">
        <f t="shared" ca="1" si="180"/>
        <v>C2</v>
      </c>
    </row>
    <row r="742" spans="1:14" ht="37.9" customHeight="1" thickTop="1" x14ac:dyDescent="0.2">
      <c r="A742" s="35"/>
      <c r="B742" s="310" t="s">
        <v>724</v>
      </c>
      <c r="C742" s="311"/>
      <c r="D742" s="311"/>
      <c r="E742" s="311"/>
      <c r="F742" s="311"/>
      <c r="G742" s="312">
        <f>H741+H739+H737</f>
        <v>0</v>
      </c>
      <c r="H742" s="313"/>
      <c r="I742" s="4" t="str">
        <f t="shared" ca="1" si="177"/>
        <v>LOCKED</v>
      </c>
      <c r="J742" s="1" t="str">
        <f t="shared" si="181"/>
        <v/>
      </c>
      <c r="K742" s="290" t="e">
        <f>MATCH(J742,'[3]Pay Items'!$K$1:$K$646,0)</f>
        <v>#N/A</v>
      </c>
      <c r="L742" s="2" t="str">
        <f t="shared" ca="1" si="178"/>
        <v>G</v>
      </c>
      <c r="M742" s="2" t="str">
        <f t="shared" ca="1" si="179"/>
        <v>C2</v>
      </c>
      <c r="N742" s="2" t="str">
        <f t="shared" ca="1" si="180"/>
        <v>G</v>
      </c>
    </row>
    <row r="743" spans="1:14" ht="15.95" customHeight="1" x14ac:dyDescent="0.2">
      <c r="A743" s="255"/>
      <c r="B743" s="256"/>
      <c r="C743" s="85"/>
      <c r="D743" s="257"/>
      <c r="E743" s="85"/>
      <c r="F743" s="85"/>
      <c r="G743" s="258"/>
      <c r="H743" s="259"/>
      <c r="I743" s="4" t="str">
        <f t="shared" ca="1" si="177"/>
        <v>LOCKED</v>
      </c>
      <c r="J743" s="1" t="str">
        <f t="shared" si="181"/>
        <v/>
      </c>
      <c r="K743" s="290" t="e">
        <f>MATCH(J743,'[3]Pay Items'!$K$1:$K$646,0)</f>
        <v>#N/A</v>
      </c>
      <c r="L743" s="2" t="str">
        <f t="shared" ca="1" si="178"/>
        <v>G</v>
      </c>
      <c r="M743" s="2" t="str">
        <f t="shared" ca="1" si="179"/>
        <v>C2</v>
      </c>
      <c r="N743" s="2" t="str">
        <f t="shared" ca="1" si="180"/>
        <v>G</v>
      </c>
    </row>
  </sheetData>
  <sheetProtection algorithmName="SHA-512" hashValue="qlrqyC5f8BnPTTCyvaQy8Tb+t9EOPCd4VfeZAFlLYvjYUqzQCVpsewwLDBtwzE5ZQmlryxLrm5EwlGRjtCkJUg==" saltValue="0xU7GUzwLG9ClR3PJVkVcA==" spinCount="100000" sheet="1" selectLockedCells="1"/>
  <mergeCells count="27">
    <mergeCell ref="C741:F741"/>
    <mergeCell ref="B742:F742"/>
    <mergeCell ref="G742:H742"/>
    <mergeCell ref="C732:F732"/>
    <mergeCell ref="C733:F733"/>
    <mergeCell ref="C734:F734"/>
    <mergeCell ref="C735:F735"/>
    <mergeCell ref="C736:F736"/>
    <mergeCell ref="B738:F738"/>
    <mergeCell ref="C731:F731"/>
    <mergeCell ref="C351:F351"/>
    <mergeCell ref="C473:F473"/>
    <mergeCell ref="C474:F474"/>
    <mergeCell ref="C574:F574"/>
    <mergeCell ref="C575:F575"/>
    <mergeCell ref="C710:F710"/>
    <mergeCell ref="C711:F711"/>
    <mergeCell ref="C712:F712"/>
    <mergeCell ref="C726:F726"/>
    <mergeCell ref="C727:F727"/>
    <mergeCell ref="C729:F729"/>
    <mergeCell ref="C350:F350"/>
    <mergeCell ref="C7:F7"/>
    <mergeCell ref="C123:F123"/>
    <mergeCell ref="C124:F124"/>
    <mergeCell ref="C236:F236"/>
    <mergeCell ref="C237:F237"/>
  </mergeCells>
  <conditionalFormatting sqref="D728 D33:D36 D149:D152 D161:D163 D261:D264 D297:D302 D275:D276 D373:D374 D378:D381 D411 D416:D421 D392:D393 D330">
    <cfRule type="cellIs" dxfId="1183" priority="1182" stopIfTrue="1" operator="equal">
      <formula>"CW 2130-R11"</formula>
    </cfRule>
    <cfRule type="cellIs" dxfId="1182" priority="1183" stopIfTrue="1" operator="equal">
      <formula>"CW 3120-R2"</formula>
    </cfRule>
    <cfRule type="cellIs" dxfId="1181" priority="1184" stopIfTrue="1" operator="equal">
      <formula>"CW 3240-R7"</formula>
    </cfRule>
  </conditionalFormatting>
  <conditionalFormatting sqref="G728">
    <cfRule type="expression" dxfId="1180" priority="1181">
      <formula>G728&gt;G742*0.05</formula>
    </cfRule>
  </conditionalFormatting>
  <conditionalFormatting sqref="D27:D29 D43 D71:D77 D112 D45:D46">
    <cfRule type="cellIs" dxfId="1179" priority="1178" stopIfTrue="1" operator="equal">
      <formula>"CW 2130-R11"</formula>
    </cfRule>
    <cfRule type="cellIs" dxfId="1178" priority="1179" stopIfTrue="1" operator="equal">
      <formula>"CW 3120-R2"</formula>
    </cfRule>
    <cfRule type="cellIs" dxfId="1177" priority="1180" stopIfTrue="1" operator="equal">
      <formula>"CW 3240-R7"</formula>
    </cfRule>
  </conditionalFormatting>
  <conditionalFormatting sqref="D102:D104">
    <cfRule type="cellIs" dxfId="1176" priority="1176" stopIfTrue="1" operator="equal">
      <formula>"CW 3120-R2"</formula>
    </cfRule>
    <cfRule type="cellIs" dxfId="1175" priority="1177" stopIfTrue="1" operator="equal">
      <formula>"CW 3240-R7"</formula>
    </cfRule>
  </conditionalFormatting>
  <conditionalFormatting sqref="D9">
    <cfRule type="cellIs" dxfId="1174" priority="1173" stopIfTrue="1" operator="equal">
      <formula>"CW 2130-R11"</formula>
    </cfRule>
    <cfRule type="cellIs" dxfId="1173" priority="1174" stopIfTrue="1" operator="equal">
      <formula>"CW 3120-R2"</formula>
    </cfRule>
    <cfRule type="cellIs" dxfId="1172" priority="1175" stopIfTrue="1" operator="equal">
      <formula>"CW 3240-R7"</formula>
    </cfRule>
  </conditionalFormatting>
  <conditionalFormatting sqref="D14">
    <cfRule type="cellIs" dxfId="1171" priority="1170" stopIfTrue="1" operator="equal">
      <formula>"CW 2130-R11"</formula>
    </cfRule>
    <cfRule type="cellIs" dxfId="1170" priority="1171" stopIfTrue="1" operator="equal">
      <formula>"CW 3120-R2"</formula>
    </cfRule>
    <cfRule type="cellIs" dxfId="1169" priority="1172" stopIfTrue="1" operator="equal">
      <formula>"CW 3240-R7"</formula>
    </cfRule>
  </conditionalFormatting>
  <conditionalFormatting sqref="D16">
    <cfRule type="cellIs" dxfId="1168" priority="1167" stopIfTrue="1" operator="equal">
      <formula>"CW 2130-R11"</formula>
    </cfRule>
    <cfRule type="cellIs" dxfId="1167" priority="1168" stopIfTrue="1" operator="equal">
      <formula>"CW 3120-R2"</formula>
    </cfRule>
    <cfRule type="cellIs" dxfId="1166" priority="1169" stopIfTrue="1" operator="equal">
      <formula>"CW 3240-R7"</formula>
    </cfRule>
  </conditionalFormatting>
  <conditionalFormatting sqref="D26">
    <cfRule type="cellIs" dxfId="1165" priority="1152" stopIfTrue="1" operator="equal">
      <formula>"CW 2130-R11"</formula>
    </cfRule>
    <cfRule type="cellIs" dxfId="1164" priority="1153" stopIfTrue="1" operator="equal">
      <formula>"CW 3120-R2"</formula>
    </cfRule>
    <cfRule type="cellIs" dxfId="1163" priority="1154" stopIfTrue="1" operator="equal">
      <formula>"CW 3240-R7"</formula>
    </cfRule>
  </conditionalFormatting>
  <conditionalFormatting sqref="D17">
    <cfRule type="cellIs" dxfId="1162" priority="1164" stopIfTrue="1" operator="equal">
      <formula>"CW 2130-R11"</formula>
    </cfRule>
    <cfRule type="cellIs" dxfId="1161" priority="1165" stopIfTrue="1" operator="equal">
      <formula>"CW 3120-R2"</formula>
    </cfRule>
    <cfRule type="cellIs" dxfId="1160" priority="1166" stopIfTrue="1" operator="equal">
      <formula>"CW 3240-R7"</formula>
    </cfRule>
  </conditionalFormatting>
  <conditionalFormatting sqref="D21:D23">
    <cfRule type="cellIs" dxfId="1159" priority="1161" stopIfTrue="1" operator="equal">
      <formula>"CW 2130-R11"</formula>
    </cfRule>
    <cfRule type="cellIs" dxfId="1158" priority="1162" stopIfTrue="1" operator="equal">
      <formula>"CW 3120-R2"</formula>
    </cfRule>
    <cfRule type="cellIs" dxfId="1157" priority="1163" stopIfTrue="1" operator="equal">
      <formula>"CW 3240-R7"</formula>
    </cfRule>
  </conditionalFormatting>
  <conditionalFormatting sqref="D24">
    <cfRule type="cellIs" dxfId="1156" priority="1158" stopIfTrue="1" operator="equal">
      <formula>"CW 2130-R11"</formula>
    </cfRule>
    <cfRule type="cellIs" dxfId="1155" priority="1159" stopIfTrue="1" operator="equal">
      <formula>"CW 3120-R2"</formula>
    </cfRule>
    <cfRule type="cellIs" dxfId="1154" priority="1160" stopIfTrue="1" operator="equal">
      <formula>"CW 3240-R7"</formula>
    </cfRule>
  </conditionalFormatting>
  <conditionalFormatting sqref="D25">
    <cfRule type="cellIs" dxfId="1153" priority="1155" stopIfTrue="1" operator="equal">
      <formula>"CW 2130-R11"</formula>
    </cfRule>
    <cfRule type="cellIs" dxfId="1152" priority="1156" stopIfTrue="1" operator="equal">
      <formula>"CW 3120-R2"</formula>
    </cfRule>
    <cfRule type="cellIs" dxfId="1151" priority="1157" stopIfTrue="1" operator="equal">
      <formula>"CW 3240-R7"</formula>
    </cfRule>
  </conditionalFormatting>
  <conditionalFormatting sqref="D30">
    <cfRule type="cellIs" dxfId="1150" priority="1149" stopIfTrue="1" operator="equal">
      <formula>"CW 2130-R11"</formula>
    </cfRule>
    <cfRule type="cellIs" dxfId="1149" priority="1150" stopIfTrue="1" operator="equal">
      <formula>"CW 3120-R2"</formula>
    </cfRule>
    <cfRule type="cellIs" dxfId="1148" priority="1151" stopIfTrue="1" operator="equal">
      <formula>"CW 3240-R7"</formula>
    </cfRule>
  </conditionalFormatting>
  <conditionalFormatting sqref="D31">
    <cfRule type="cellIs" dxfId="1147" priority="1146" stopIfTrue="1" operator="equal">
      <formula>"CW 2130-R11"</formula>
    </cfRule>
    <cfRule type="cellIs" dxfId="1146" priority="1147" stopIfTrue="1" operator="equal">
      <formula>"CW 3120-R2"</formula>
    </cfRule>
    <cfRule type="cellIs" dxfId="1145" priority="1148" stopIfTrue="1" operator="equal">
      <formula>"CW 3240-R7"</formula>
    </cfRule>
  </conditionalFormatting>
  <conditionalFormatting sqref="D32">
    <cfRule type="cellIs" dxfId="1144" priority="1143" stopIfTrue="1" operator="equal">
      <formula>"CW 2130-R11"</formula>
    </cfRule>
    <cfRule type="cellIs" dxfId="1143" priority="1144" stopIfTrue="1" operator="equal">
      <formula>"CW 3120-R2"</formula>
    </cfRule>
    <cfRule type="cellIs" dxfId="1142" priority="1145" stopIfTrue="1" operator="equal">
      <formula>"CW 3240-R7"</formula>
    </cfRule>
  </conditionalFormatting>
  <conditionalFormatting sqref="D37">
    <cfRule type="cellIs" dxfId="1141" priority="1140" stopIfTrue="1" operator="equal">
      <formula>"CW 2130-R11"</formula>
    </cfRule>
    <cfRule type="cellIs" dxfId="1140" priority="1141" stopIfTrue="1" operator="equal">
      <formula>"CW 3120-R2"</formula>
    </cfRule>
    <cfRule type="cellIs" dxfId="1139" priority="1142" stopIfTrue="1" operator="equal">
      <formula>"CW 3240-R7"</formula>
    </cfRule>
  </conditionalFormatting>
  <conditionalFormatting sqref="D42">
    <cfRule type="cellIs" dxfId="1138" priority="1137" stopIfTrue="1" operator="equal">
      <formula>"CW 2130-R11"</formula>
    </cfRule>
    <cfRule type="cellIs" dxfId="1137" priority="1138" stopIfTrue="1" operator="equal">
      <formula>"CW 3120-R2"</formula>
    </cfRule>
    <cfRule type="cellIs" dxfId="1136" priority="1139" stopIfTrue="1" operator="equal">
      <formula>"CW 3240-R7"</formula>
    </cfRule>
  </conditionalFormatting>
  <conditionalFormatting sqref="D49:D51">
    <cfRule type="cellIs" dxfId="1135" priority="1134" stopIfTrue="1" operator="equal">
      <formula>"CW 2130-R11"</formula>
    </cfRule>
    <cfRule type="cellIs" dxfId="1134" priority="1135" stopIfTrue="1" operator="equal">
      <formula>"CW 3120-R2"</formula>
    </cfRule>
    <cfRule type="cellIs" dxfId="1133" priority="1136" stopIfTrue="1" operator="equal">
      <formula>"CW 3240-R7"</formula>
    </cfRule>
  </conditionalFormatting>
  <conditionalFormatting sqref="D60:D61">
    <cfRule type="cellIs" dxfId="1132" priority="1131" stopIfTrue="1" operator="equal">
      <formula>"CW 2130-R11"</formula>
    </cfRule>
    <cfRule type="cellIs" dxfId="1131" priority="1132" stopIfTrue="1" operator="equal">
      <formula>"CW 3120-R2"</formula>
    </cfRule>
    <cfRule type="cellIs" dxfId="1130" priority="1133" stopIfTrue="1" operator="equal">
      <formula>"CW 3240-R7"</formula>
    </cfRule>
  </conditionalFormatting>
  <conditionalFormatting sqref="D63:D65">
    <cfRule type="cellIs" dxfId="1129" priority="1128" stopIfTrue="1" operator="equal">
      <formula>"CW 2130-R11"</formula>
    </cfRule>
    <cfRule type="cellIs" dxfId="1128" priority="1129" stopIfTrue="1" operator="equal">
      <formula>"CW 3120-R2"</formula>
    </cfRule>
    <cfRule type="cellIs" dxfId="1127" priority="1130" stopIfTrue="1" operator="equal">
      <formula>"CW 3240-R7"</formula>
    </cfRule>
  </conditionalFormatting>
  <conditionalFormatting sqref="D67:D68">
    <cfRule type="cellIs" dxfId="1126" priority="1125" stopIfTrue="1" operator="equal">
      <formula>"CW 2130-R11"</formula>
    </cfRule>
    <cfRule type="cellIs" dxfId="1125" priority="1126" stopIfTrue="1" operator="equal">
      <formula>"CW 3120-R2"</formula>
    </cfRule>
    <cfRule type="cellIs" dxfId="1124" priority="1127" stopIfTrue="1" operator="equal">
      <formula>"CW 3240-R7"</formula>
    </cfRule>
  </conditionalFormatting>
  <conditionalFormatting sqref="D69">
    <cfRule type="cellIs" dxfId="1123" priority="1122" stopIfTrue="1" operator="equal">
      <formula>"CW 2130-R11"</formula>
    </cfRule>
    <cfRule type="cellIs" dxfId="1122" priority="1123" stopIfTrue="1" operator="equal">
      <formula>"CW 3120-R2"</formula>
    </cfRule>
    <cfRule type="cellIs" dxfId="1121" priority="1124" stopIfTrue="1" operator="equal">
      <formula>"CW 3240-R7"</formula>
    </cfRule>
  </conditionalFormatting>
  <conditionalFormatting sqref="D70">
    <cfRule type="cellIs" dxfId="1120" priority="1119" stopIfTrue="1" operator="equal">
      <formula>"CW 2130-R11"</formula>
    </cfRule>
    <cfRule type="cellIs" dxfId="1119" priority="1120" stopIfTrue="1" operator="equal">
      <formula>"CW 3120-R2"</formula>
    </cfRule>
    <cfRule type="cellIs" dxfId="1118" priority="1121" stopIfTrue="1" operator="equal">
      <formula>"CW 3240-R7"</formula>
    </cfRule>
  </conditionalFormatting>
  <conditionalFormatting sqref="D78:D80">
    <cfRule type="cellIs" dxfId="1117" priority="1116" stopIfTrue="1" operator="equal">
      <formula>"CW 2130-R11"</formula>
    </cfRule>
    <cfRule type="cellIs" dxfId="1116" priority="1117" stopIfTrue="1" operator="equal">
      <formula>"CW 3120-R2"</formula>
    </cfRule>
    <cfRule type="cellIs" dxfId="1115" priority="1118" stopIfTrue="1" operator="equal">
      <formula>"CW 3240-R7"</formula>
    </cfRule>
  </conditionalFormatting>
  <conditionalFormatting sqref="D81">
    <cfRule type="cellIs" dxfId="1114" priority="1113" stopIfTrue="1" operator="equal">
      <formula>"CW 2130-R11"</formula>
    </cfRule>
    <cfRule type="cellIs" dxfId="1113" priority="1114" stopIfTrue="1" operator="equal">
      <formula>"CW 3120-R2"</formula>
    </cfRule>
    <cfRule type="cellIs" dxfId="1112" priority="1115" stopIfTrue="1" operator="equal">
      <formula>"CW 3240-R7"</formula>
    </cfRule>
  </conditionalFormatting>
  <conditionalFormatting sqref="D83">
    <cfRule type="cellIs" dxfId="1111" priority="1110" stopIfTrue="1" operator="equal">
      <formula>"CW 2130-R11"</formula>
    </cfRule>
    <cfRule type="cellIs" dxfId="1110" priority="1111" stopIfTrue="1" operator="equal">
      <formula>"CW 3120-R2"</formula>
    </cfRule>
    <cfRule type="cellIs" dxfId="1109" priority="1112" stopIfTrue="1" operator="equal">
      <formula>"CW 3240-R7"</formula>
    </cfRule>
  </conditionalFormatting>
  <conditionalFormatting sqref="D85">
    <cfRule type="cellIs" dxfId="1108" priority="1107" stopIfTrue="1" operator="equal">
      <formula>"CW 2130-R11"</formula>
    </cfRule>
    <cfRule type="cellIs" dxfId="1107" priority="1108" stopIfTrue="1" operator="equal">
      <formula>"CW 3120-R2"</formula>
    </cfRule>
    <cfRule type="cellIs" dxfId="1106" priority="1109" stopIfTrue="1" operator="equal">
      <formula>"CW 3240-R7"</formula>
    </cfRule>
  </conditionalFormatting>
  <conditionalFormatting sqref="D87">
    <cfRule type="cellIs" dxfId="1105" priority="1104" stopIfTrue="1" operator="equal">
      <formula>"CW 2130-R11"</formula>
    </cfRule>
    <cfRule type="cellIs" dxfId="1104" priority="1105" stopIfTrue="1" operator="equal">
      <formula>"CW 3120-R2"</formula>
    </cfRule>
    <cfRule type="cellIs" dxfId="1103" priority="1106" stopIfTrue="1" operator="equal">
      <formula>"CW 3240-R7"</formula>
    </cfRule>
  </conditionalFormatting>
  <conditionalFormatting sqref="D89:D90">
    <cfRule type="cellIs" dxfId="1102" priority="1102" stopIfTrue="1" operator="equal">
      <formula>"CW 3120-R2"</formula>
    </cfRule>
    <cfRule type="cellIs" dxfId="1101" priority="1103" stopIfTrue="1" operator="equal">
      <formula>"CW 3240-R7"</formula>
    </cfRule>
  </conditionalFormatting>
  <conditionalFormatting sqref="D91">
    <cfRule type="cellIs" dxfId="1100" priority="1100" stopIfTrue="1" operator="equal">
      <formula>"CW 3120-R2"</formula>
    </cfRule>
    <cfRule type="cellIs" dxfId="1099" priority="1101" stopIfTrue="1" operator="equal">
      <formula>"CW 3240-R7"</formula>
    </cfRule>
  </conditionalFormatting>
  <conditionalFormatting sqref="D93">
    <cfRule type="cellIs" dxfId="1098" priority="1098" stopIfTrue="1" operator="equal">
      <formula>"CW 3120-R2"</formula>
    </cfRule>
    <cfRule type="cellIs" dxfId="1097" priority="1099" stopIfTrue="1" operator="equal">
      <formula>"CW 3240-R7"</formula>
    </cfRule>
  </conditionalFormatting>
  <conditionalFormatting sqref="D96:D97">
    <cfRule type="cellIs" dxfId="1096" priority="1095" stopIfTrue="1" operator="equal">
      <formula>"CW 2130-R11"</formula>
    </cfRule>
    <cfRule type="cellIs" dxfId="1095" priority="1096" stopIfTrue="1" operator="equal">
      <formula>"CW 3120-R2"</formula>
    </cfRule>
    <cfRule type="cellIs" dxfId="1094" priority="1097" stopIfTrue="1" operator="equal">
      <formula>"CW 3240-R7"</formula>
    </cfRule>
  </conditionalFormatting>
  <conditionalFormatting sqref="D95">
    <cfRule type="cellIs" dxfId="1093" priority="1093" stopIfTrue="1" operator="equal">
      <formula>"CW 3120-R2"</formula>
    </cfRule>
    <cfRule type="cellIs" dxfId="1092" priority="1094" stopIfTrue="1" operator="equal">
      <formula>"CW 3240-R7"</formula>
    </cfRule>
  </conditionalFormatting>
  <conditionalFormatting sqref="D98:D99">
    <cfRule type="cellIs" dxfId="1091" priority="1090" stopIfTrue="1" operator="equal">
      <formula>"CW 2130-R11"</formula>
    </cfRule>
    <cfRule type="cellIs" dxfId="1090" priority="1091" stopIfTrue="1" operator="equal">
      <formula>"CW 3120-R2"</formula>
    </cfRule>
    <cfRule type="cellIs" dxfId="1089" priority="1092" stopIfTrue="1" operator="equal">
      <formula>"CW 3240-R7"</formula>
    </cfRule>
  </conditionalFormatting>
  <conditionalFormatting sqref="D100:D101">
    <cfRule type="cellIs" dxfId="1088" priority="1088" stopIfTrue="1" operator="equal">
      <formula>"CW 3120-R2"</formula>
    </cfRule>
    <cfRule type="cellIs" dxfId="1087" priority="1089" stopIfTrue="1" operator="equal">
      <formula>"CW 3240-R7"</formula>
    </cfRule>
  </conditionalFormatting>
  <conditionalFormatting sqref="D111">
    <cfRule type="cellIs" dxfId="1086" priority="1077" stopIfTrue="1" operator="equal">
      <formula>"CW 2130-R11"</formula>
    </cfRule>
    <cfRule type="cellIs" dxfId="1085" priority="1078" stopIfTrue="1" operator="equal">
      <formula>"CW 3120-R2"</formula>
    </cfRule>
    <cfRule type="cellIs" dxfId="1084" priority="1079" stopIfTrue="1" operator="equal">
      <formula>"CW 3240-R7"</formula>
    </cfRule>
  </conditionalFormatting>
  <conditionalFormatting sqref="D110">
    <cfRule type="cellIs" dxfId="1083" priority="1083" stopIfTrue="1" operator="equal">
      <formula>"CW 2130-R11"</formula>
    </cfRule>
    <cfRule type="cellIs" dxfId="1082" priority="1084" stopIfTrue="1" operator="equal">
      <formula>"CW 3120-R2"</formula>
    </cfRule>
    <cfRule type="cellIs" dxfId="1081" priority="1085" stopIfTrue="1" operator="equal">
      <formula>"CW 3240-R7"</formula>
    </cfRule>
  </conditionalFormatting>
  <conditionalFormatting sqref="D109">
    <cfRule type="cellIs" dxfId="1080" priority="1086" stopIfTrue="1" operator="equal">
      <formula>"CW 3120-R2"</formula>
    </cfRule>
    <cfRule type="cellIs" dxfId="1079" priority="1087" stopIfTrue="1" operator="equal">
      <formula>"CW 3240-R7"</formula>
    </cfRule>
  </conditionalFormatting>
  <conditionalFormatting sqref="D108">
    <cfRule type="cellIs" dxfId="1078" priority="1080" stopIfTrue="1" operator="equal">
      <formula>"CW 2130-R11"</formula>
    </cfRule>
    <cfRule type="cellIs" dxfId="1077" priority="1081" stopIfTrue="1" operator="equal">
      <formula>"CW 3120-R2"</formula>
    </cfRule>
    <cfRule type="cellIs" dxfId="1076" priority="1082" stopIfTrue="1" operator="equal">
      <formula>"CW 3240-R7"</formula>
    </cfRule>
  </conditionalFormatting>
  <conditionalFormatting sqref="D113:D115">
    <cfRule type="cellIs" dxfId="1075" priority="1074" stopIfTrue="1" operator="equal">
      <formula>"CW 2130-R11"</formula>
    </cfRule>
    <cfRule type="cellIs" dxfId="1074" priority="1075" stopIfTrue="1" operator="equal">
      <formula>"CW 3120-R2"</formula>
    </cfRule>
    <cfRule type="cellIs" dxfId="1073" priority="1076" stopIfTrue="1" operator="equal">
      <formula>"CW 3240-R7"</formula>
    </cfRule>
  </conditionalFormatting>
  <conditionalFormatting sqref="D119:D121">
    <cfRule type="cellIs" dxfId="1072" priority="1071" stopIfTrue="1" operator="equal">
      <formula>"CW 2130-R11"</formula>
    </cfRule>
    <cfRule type="cellIs" dxfId="1071" priority="1072" stopIfTrue="1" operator="equal">
      <formula>"CW 3120-R2"</formula>
    </cfRule>
    <cfRule type="cellIs" dxfId="1070" priority="1073" stopIfTrue="1" operator="equal">
      <formula>"CW 3240-R7"</formula>
    </cfRule>
  </conditionalFormatting>
  <conditionalFormatting sqref="D92">
    <cfRule type="cellIs" dxfId="1069" priority="1069" stopIfTrue="1" operator="equal">
      <formula>"CW 3120-R2"</formula>
    </cfRule>
    <cfRule type="cellIs" dxfId="1068" priority="1070" stopIfTrue="1" operator="equal">
      <formula>"CW 3240-R7"</formula>
    </cfRule>
  </conditionalFormatting>
  <conditionalFormatting sqref="D44">
    <cfRule type="cellIs" dxfId="1067" priority="1066" stopIfTrue="1" operator="equal">
      <formula>"CW 2130-R11"</formula>
    </cfRule>
    <cfRule type="cellIs" dxfId="1066" priority="1067" stopIfTrue="1" operator="equal">
      <formula>"CW 3120-R2"</formula>
    </cfRule>
    <cfRule type="cellIs" dxfId="1065" priority="1068" stopIfTrue="1" operator="equal">
      <formula>"CW 3240-R7"</formula>
    </cfRule>
  </conditionalFormatting>
  <conditionalFormatting sqref="D66">
    <cfRule type="cellIs" dxfId="1064" priority="1063" stopIfTrue="1" operator="equal">
      <formula>"CW 2130-R11"</formula>
    </cfRule>
    <cfRule type="cellIs" dxfId="1063" priority="1064" stopIfTrue="1" operator="equal">
      <formula>"CW 3120-R2"</formula>
    </cfRule>
    <cfRule type="cellIs" dxfId="1062" priority="1065" stopIfTrue="1" operator="equal">
      <formula>"CW 3240-R7"</formula>
    </cfRule>
  </conditionalFormatting>
  <conditionalFormatting sqref="D132">
    <cfRule type="cellIs" dxfId="1061" priority="1041" stopIfTrue="1" operator="equal">
      <formula>"CW 2130-R11"</formula>
    </cfRule>
    <cfRule type="cellIs" dxfId="1060" priority="1042" stopIfTrue="1" operator="equal">
      <formula>"CW 3120-R2"</formula>
    </cfRule>
    <cfRule type="cellIs" dxfId="1059" priority="1043" stopIfTrue="1" operator="equal">
      <formula>"CW 3240-R7"</formula>
    </cfRule>
  </conditionalFormatting>
  <conditionalFormatting sqref="D126">
    <cfRule type="cellIs" dxfId="1058" priority="1047" stopIfTrue="1" operator="equal">
      <formula>"CW 2130-R11"</formula>
    </cfRule>
    <cfRule type="cellIs" dxfId="1057" priority="1048" stopIfTrue="1" operator="equal">
      <formula>"CW 3120-R2"</formula>
    </cfRule>
    <cfRule type="cellIs" dxfId="1056" priority="1049" stopIfTrue="1" operator="equal">
      <formula>"CW 3240-R7"</formula>
    </cfRule>
  </conditionalFormatting>
  <conditionalFormatting sqref="D94">
    <cfRule type="cellIs" dxfId="1055" priority="1061" stopIfTrue="1" operator="equal">
      <formula>"CW 3120-R2"</formula>
    </cfRule>
    <cfRule type="cellIs" dxfId="1054" priority="1062" stopIfTrue="1" operator="equal">
      <formula>"CW 3240-R7"</formula>
    </cfRule>
  </conditionalFormatting>
  <conditionalFormatting sqref="D11">
    <cfRule type="cellIs" dxfId="1053" priority="1058" stopIfTrue="1" operator="equal">
      <formula>"CW 2130-R11"</formula>
    </cfRule>
    <cfRule type="cellIs" dxfId="1052" priority="1059" stopIfTrue="1" operator="equal">
      <formula>"CW 3120-R2"</formula>
    </cfRule>
    <cfRule type="cellIs" dxfId="1051" priority="1060" stopIfTrue="1" operator="equal">
      <formula>"CW 3240-R7"</formula>
    </cfRule>
  </conditionalFormatting>
  <conditionalFormatting sqref="D82">
    <cfRule type="cellIs" dxfId="1050" priority="1055" stopIfTrue="1" operator="equal">
      <formula>"CW 2130-R11"</formula>
    </cfRule>
    <cfRule type="cellIs" dxfId="1049" priority="1056" stopIfTrue="1" operator="equal">
      <formula>"CW 3120-R2"</formula>
    </cfRule>
    <cfRule type="cellIs" dxfId="1048" priority="1057" stopIfTrue="1" operator="equal">
      <formula>"CW 3240-R7"</formula>
    </cfRule>
  </conditionalFormatting>
  <conditionalFormatting sqref="D143:D145 D159 D185:D191 D225">
    <cfRule type="cellIs" dxfId="1047" priority="1052" stopIfTrue="1" operator="equal">
      <formula>"CW 2130-R11"</formula>
    </cfRule>
    <cfRule type="cellIs" dxfId="1046" priority="1053" stopIfTrue="1" operator="equal">
      <formula>"CW 3120-R2"</formula>
    </cfRule>
    <cfRule type="cellIs" dxfId="1045" priority="1054" stopIfTrue="1" operator="equal">
      <formula>"CW 3240-R7"</formula>
    </cfRule>
  </conditionalFormatting>
  <conditionalFormatting sqref="D216:D217">
    <cfRule type="cellIs" dxfId="1044" priority="1050" stopIfTrue="1" operator="equal">
      <formula>"CW 3120-R2"</formula>
    </cfRule>
    <cfRule type="cellIs" dxfId="1043" priority="1051" stopIfTrue="1" operator="equal">
      <formula>"CW 3240-R7"</formula>
    </cfRule>
  </conditionalFormatting>
  <conditionalFormatting sqref="D133">
    <cfRule type="cellIs" dxfId="1042" priority="1038" stopIfTrue="1" operator="equal">
      <formula>"CW 2130-R11"</formula>
    </cfRule>
    <cfRule type="cellIs" dxfId="1041" priority="1039" stopIfTrue="1" operator="equal">
      <formula>"CW 3120-R2"</formula>
    </cfRule>
    <cfRule type="cellIs" dxfId="1040" priority="1040" stopIfTrue="1" operator="equal">
      <formula>"CW 3240-R7"</formula>
    </cfRule>
  </conditionalFormatting>
  <conditionalFormatting sqref="D130">
    <cfRule type="cellIs" dxfId="1039" priority="1044" stopIfTrue="1" operator="equal">
      <formula>"CW 2130-R11"</formula>
    </cfRule>
    <cfRule type="cellIs" dxfId="1038" priority="1045" stopIfTrue="1" operator="equal">
      <formula>"CW 3120-R2"</formula>
    </cfRule>
    <cfRule type="cellIs" dxfId="1037" priority="1046" stopIfTrue="1" operator="equal">
      <formula>"CW 3240-R7"</formula>
    </cfRule>
  </conditionalFormatting>
  <conditionalFormatting sqref="D140">
    <cfRule type="cellIs" dxfId="1036" priority="1032" stopIfTrue="1" operator="equal">
      <formula>"CW 2130-R11"</formula>
    </cfRule>
    <cfRule type="cellIs" dxfId="1035" priority="1033" stopIfTrue="1" operator="equal">
      <formula>"CW 3120-R2"</formula>
    </cfRule>
    <cfRule type="cellIs" dxfId="1034" priority="1034" stopIfTrue="1" operator="equal">
      <formula>"CW 3240-R7"</formula>
    </cfRule>
  </conditionalFormatting>
  <conditionalFormatting sqref="D142">
    <cfRule type="cellIs" dxfId="1033" priority="1026" stopIfTrue="1" operator="equal">
      <formula>"CW 2130-R11"</formula>
    </cfRule>
    <cfRule type="cellIs" dxfId="1032" priority="1027" stopIfTrue="1" operator="equal">
      <formula>"CW 3120-R2"</formula>
    </cfRule>
    <cfRule type="cellIs" dxfId="1031" priority="1028" stopIfTrue="1" operator="equal">
      <formula>"CW 3240-R7"</formula>
    </cfRule>
  </conditionalFormatting>
  <conditionalFormatting sqref="D141">
    <cfRule type="cellIs" dxfId="1030" priority="1029" stopIfTrue="1" operator="equal">
      <formula>"CW 2130-R11"</formula>
    </cfRule>
    <cfRule type="cellIs" dxfId="1029" priority="1030" stopIfTrue="1" operator="equal">
      <formula>"CW 3120-R2"</formula>
    </cfRule>
    <cfRule type="cellIs" dxfId="1028" priority="1031" stopIfTrue="1" operator="equal">
      <formula>"CW 3240-R7"</formula>
    </cfRule>
  </conditionalFormatting>
  <conditionalFormatting sqref="D137:D139">
    <cfRule type="cellIs" dxfId="1027" priority="1035" stopIfTrue="1" operator="equal">
      <formula>"CW 2130-R11"</formula>
    </cfRule>
    <cfRule type="cellIs" dxfId="1026" priority="1036" stopIfTrue="1" operator="equal">
      <formula>"CW 3120-R2"</formula>
    </cfRule>
    <cfRule type="cellIs" dxfId="1025" priority="1037" stopIfTrue="1" operator="equal">
      <formula>"CW 3240-R7"</formula>
    </cfRule>
  </conditionalFormatting>
  <conditionalFormatting sqref="D146">
    <cfRule type="cellIs" dxfId="1024" priority="1023" stopIfTrue="1" operator="equal">
      <formula>"CW 2130-R11"</formula>
    </cfRule>
    <cfRule type="cellIs" dxfId="1023" priority="1024" stopIfTrue="1" operator="equal">
      <formula>"CW 3120-R2"</formula>
    </cfRule>
    <cfRule type="cellIs" dxfId="1022" priority="1025" stopIfTrue="1" operator="equal">
      <formula>"CW 3240-R7"</formula>
    </cfRule>
  </conditionalFormatting>
  <conditionalFormatting sqref="D147">
    <cfRule type="cellIs" dxfId="1021" priority="1020" stopIfTrue="1" operator="equal">
      <formula>"CW 2130-R11"</formula>
    </cfRule>
    <cfRule type="cellIs" dxfId="1020" priority="1021" stopIfTrue="1" operator="equal">
      <formula>"CW 3120-R2"</formula>
    </cfRule>
    <cfRule type="cellIs" dxfId="1019" priority="1022" stopIfTrue="1" operator="equal">
      <formula>"CW 3240-R7"</formula>
    </cfRule>
  </conditionalFormatting>
  <conditionalFormatting sqref="D148">
    <cfRule type="cellIs" dxfId="1018" priority="1017" stopIfTrue="1" operator="equal">
      <formula>"CW 2130-R11"</formula>
    </cfRule>
    <cfRule type="cellIs" dxfId="1017" priority="1018" stopIfTrue="1" operator="equal">
      <formula>"CW 3120-R2"</formula>
    </cfRule>
    <cfRule type="cellIs" dxfId="1016" priority="1019" stopIfTrue="1" operator="equal">
      <formula>"CW 3240-R7"</formula>
    </cfRule>
  </conditionalFormatting>
  <conditionalFormatting sqref="D153">
    <cfRule type="cellIs" dxfId="1015" priority="1014" stopIfTrue="1" operator="equal">
      <formula>"CW 2130-R11"</formula>
    </cfRule>
    <cfRule type="cellIs" dxfId="1014" priority="1015" stopIfTrue="1" operator="equal">
      <formula>"CW 3120-R2"</formula>
    </cfRule>
    <cfRule type="cellIs" dxfId="1013" priority="1016" stopIfTrue="1" operator="equal">
      <formula>"CW 3240-R7"</formula>
    </cfRule>
  </conditionalFormatting>
  <conditionalFormatting sqref="D158">
    <cfRule type="cellIs" dxfId="1012" priority="1011" stopIfTrue="1" operator="equal">
      <formula>"CW 2130-R11"</formula>
    </cfRule>
    <cfRule type="cellIs" dxfId="1011" priority="1012" stopIfTrue="1" operator="equal">
      <formula>"CW 3120-R2"</formula>
    </cfRule>
    <cfRule type="cellIs" dxfId="1010" priority="1013" stopIfTrue="1" operator="equal">
      <formula>"CW 3240-R7"</formula>
    </cfRule>
  </conditionalFormatting>
  <conditionalFormatting sqref="D164:D166">
    <cfRule type="cellIs" dxfId="1009" priority="1008" stopIfTrue="1" operator="equal">
      <formula>"CW 2130-R11"</formula>
    </cfRule>
    <cfRule type="cellIs" dxfId="1008" priority="1009" stopIfTrue="1" operator="equal">
      <formula>"CW 3120-R2"</formula>
    </cfRule>
    <cfRule type="cellIs" dxfId="1007" priority="1010" stopIfTrue="1" operator="equal">
      <formula>"CW 3240-R7"</formula>
    </cfRule>
  </conditionalFormatting>
  <conditionalFormatting sqref="D175:D176">
    <cfRule type="cellIs" dxfId="1006" priority="1005" stopIfTrue="1" operator="equal">
      <formula>"CW 2130-R11"</formula>
    </cfRule>
    <cfRule type="cellIs" dxfId="1005" priority="1006" stopIfTrue="1" operator="equal">
      <formula>"CW 3120-R2"</formula>
    </cfRule>
    <cfRule type="cellIs" dxfId="1004" priority="1007" stopIfTrue="1" operator="equal">
      <formula>"CW 3240-R7"</formula>
    </cfRule>
  </conditionalFormatting>
  <conditionalFormatting sqref="D177:D179">
    <cfRule type="cellIs" dxfId="1003" priority="1002" stopIfTrue="1" operator="equal">
      <formula>"CW 2130-R11"</formula>
    </cfRule>
    <cfRule type="cellIs" dxfId="1002" priority="1003" stopIfTrue="1" operator="equal">
      <formula>"CW 3120-R2"</formula>
    </cfRule>
    <cfRule type="cellIs" dxfId="1001" priority="1004" stopIfTrue="1" operator="equal">
      <formula>"CW 3240-R7"</formula>
    </cfRule>
  </conditionalFormatting>
  <conditionalFormatting sqref="D181:D182">
    <cfRule type="cellIs" dxfId="1000" priority="999" stopIfTrue="1" operator="equal">
      <formula>"CW 2130-R11"</formula>
    </cfRule>
    <cfRule type="cellIs" dxfId="999" priority="1000" stopIfTrue="1" operator="equal">
      <formula>"CW 3120-R2"</formula>
    </cfRule>
    <cfRule type="cellIs" dxfId="998" priority="1001" stopIfTrue="1" operator="equal">
      <formula>"CW 3240-R7"</formula>
    </cfRule>
  </conditionalFormatting>
  <conditionalFormatting sqref="D183">
    <cfRule type="cellIs" dxfId="997" priority="996" stopIfTrue="1" operator="equal">
      <formula>"CW 2130-R11"</formula>
    </cfRule>
    <cfRule type="cellIs" dxfId="996" priority="997" stopIfTrue="1" operator="equal">
      <formula>"CW 3120-R2"</formula>
    </cfRule>
    <cfRule type="cellIs" dxfId="995" priority="998" stopIfTrue="1" operator="equal">
      <formula>"CW 3240-R7"</formula>
    </cfRule>
  </conditionalFormatting>
  <conditionalFormatting sqref="D184">
    <cfRule type="cellIs" dxfId="994" priority="993" stopIfTrue="1" operator="equal">
      <formula>"CW 2130-R11"</formula>
    </cfRule>
    <cfRule type="cellIs" dxfId="993" priority="994" stopIfTrue="1" operator="equal">
      <formula>"CW 3120-R2"</formula>
    </cfRule>
    <cfRule type="cellIs" dxfId="992" priority="995" stopIfTrue="1" operator="equal">
      <formula>"CW 3240-R7"</formula>
    </cfRule>
  </conditionalFormatting>
  <conditionalFormatting sqref="D192:D194">
    <cfRule type="cellIs" dxfId="991" priority="990" stopIfTrue="1" operator="equal">
      <formula>"CW 2130-R11"</formula>
    </cfRule>
    <cfRule type="cellIs" dxfId="990" priority="991" stopIfTrue="1" operator="equal">
      <formula>"CW 3120-R2"</formula>
    </cfRule>
    <cfRule type="cellIs" dxfId="989" priority="992" stopIfTrue="1" operator="equal">
      <formula>"CW 3240-R7"</formula>
    </cfRule>
  </conditionalFormatting>
  <conditionalFormatting sqref="D195">
    <cfRule type="cellIs" dxfId="988" priority="987" stopIfTrue="1" operator="equal">
      <formula>"CW 2130-R11"</formula>
    </cfRule>
    <cfRule type="cellIs" dxfId="987" priority="988" stopIfTrue="1" operator="equal">
      <formula>"CW 3120-R2"</formula>
    </cfRule>
    <cfRule type="cellIs" dxfId="986" priority="989" stopIfTrue="1" operator="equal">
      <formula>"CW 3240-R7"</formula>
    </cfRule>
  </conditionalFormatting>
  <conditionalFormatting sqref="D197">
    <cfRule type="cellIs" dxfId="985" priority="984" stopIfTrue="1" operator="equal">
      <formula>"CW 2130-R11"</formula>
    </cfRule>
    <cfRule type="cellIs" dxfId="984" priority="985" stopIfTrue="1" operator="equal">
      <formula>"CW 3120-R2"</formula>
    </cfRule>
    <cfRule type="cellIs" dxfId="983" priority="986" stopIfTrue="1" operator="equal">
      <formula>"CW 3240-R7"</formula>
    </cfRule>
  </conditionalFormatting>
  <conditionalFormatting sqref="D199">
    <cfRule type="cellIs" dxfId="982" priority="981" stopIfTrue="1" operator="equal">
      <formula>"CW 2130-R11"</formula>
    </cfRule>
    <cfRule type="cellIs" dxfId="981" priority="982" stopIfTrue="1" operator="equal">
      <formula>"CW 3120-R2"</formula>
    </cfRule>
    <cfRule type="cellIs" dxfId="980" priority="983" stopIfTrue="1" operator="equal">
      <formula>"CW 3240-R7"</formula>
    </cfRule>
  </conditionalFormatting>
  <conditionalFormatting sqref="D200">
    <cfRule type="cellIs" dxfId="979" priority="978" stopIfTrue="1" operator="equal">
      <formula>"CW 2130-R11"</formula>
    </cfRule>
    <cfRule type="cellIs" dxfId="978" priority="979" stopIfTrue="1" operator="equal">
      <formula>"CW 3120-R2"</formula>
    </cfRule>
    <cfRule type="cellIs" dxfId="977" priority="980" stopIfTrue="1" operator="equal">
      <formula>"CW 3240-R7"</formula>
    </cfRule>
  </conditionalFormatting>
  <conditionalFormatting sqref="D203">
    <cfRule type="cellIs" dxfId="976" priority="975" stopIfTrue="1" operator="equal">
      <formula>"CW 2130-R11"</formula>
    </cfRule>
    <cfRule type="cellIs" dxfId="975" priority="976" stopIfTrue="1" operator="equal">
      <formula>"CW 3120-R2"</formula>
    </cfRule>
    <cfRule type="cellIs" dxfId="974" priority="977" stopIfTrue="1" operator="equal">
      <formula>"CW 3240-R7"</formula>
    </cfRule>
  </conditionalFormatting>
  <conditionalFormatting sqref="D204">
    <cfRule type="cellIs" dxfId="973" priority="972" stopIfTrue="1" operator="equal">
      <formula>"CW 2130-R11"</formula>
    </cfRule>
    <cfRule type="cellIs" dxfId="972" priority="973" stopIfTrue="1" operator="equal">
      <formula>"CW 3120-R2"</formula>
    </cfRule>
    <cfRule type="cellIs" dxfId="971" priority="974" stopIfTrue="1" operator="equal">
      <formula>"CW 3240-R7"</formula>
    </cfRule>
  </conditionalFormatting>
  <conditionalFormatting sqref="D206">
    <cfRule type="cellIs" dxfId="970" priority="969" stopIfTrue="1" operator="equal">
      <formula>"CW 2130-R11"</formula>
    </cfRule>
    <cfRule type="cellIs" dxfId="969" priority="970" stopIfTrue="1" operator="equal">
      <formula>"CW 3120-R2"</formula>
    </cfRule>
    <cfRule type="cellIs" dxfId="968" priority="971" stopIfTrue="1" operator="equal">
      <formula>"CW 3240-R7"</formula>
    </cfRule>
  </conditionalFormatting>
  <conditionalFormatting sqref="D211">
    <cfRule type="cellIs" dxfId="967" priority="960" stopIfTrue="1" operator="equal">
      <formula>"CW 3120-R2"</formula>
    </cfRule>
    <cfRule type="cellIs" dxfId="966" priority="961" stopIfTrue="1" operator="equal">
      <formula>"CW 3240-R7"</formula>
    </cfRule>
  </conditionalFormatting>
  <conditionalFormatting sqref="D214:D215">
    <cfRule type="cellIs" dxfId="965" priority="957" stopIfTrue="1" operator="equal">
      <formula>"CW 2130-R11"</formula>
    </cfRule>
    <cfRule type="cellIs" dxfId="964" priority="958" stopIfTrue="1" operator="equal">
      <formula>"CW 3120-R2"</formula>
    </cfRule>
    <cfRule type="cellIs" dxfId="963" priority="959" stopIfTrue="1" operator="equal">
      <formula>"CW 3240-R7"</formula>
    </cfRule>
  </conditionalFormatting>
  <conditionalFormatting sqref="D208">
    <cfRule type="cellIs" dxfId="962" priority="967" stopIfTrue="1" operator="equal">
      <formula>"CW 3120-R2"</formula>
    </cfRule>
    <cfRule type="cellIs" dxfId="961" priority="968" stopIfTrue="1" operator="equal">
      <formula>"CW 3240-R7"</formula>
    </cfRule>
  </conditionalFormatting>
  <conditionalFormatting sqref="D210">
    <cfRule type="cellIs" dxfId="960" priority="965" stopIfTrue="1" operator="equal">
      <formula>"CW 3120-R2"</formula>
    </cfRule>
    <cfRule type="cellIs" dxfId="959" priority="966" stopIfTrue="1" operator="equal">
      <formula>"CW 3240-R7"</formula>
    </cfRule>
  </conditionalFormatting>
  <conditionalFormatting sqref="D212:D213">
    <cfRule type="cellIs" dxfId="958" priority="962" stopIfTrue="1" operator="equal">
      <formula>"CW 2130-R11"</formula>
    </cfRule>
    <cfRule type="cellIs" dxfId="957" priority="963" stopIfTrue="1" operator="equal">
      <formula>"CW 3120-R2"</formula>
    </cfRule>
    <cfRule type="cellIs" dxfId="956" priority="964" stopIfTrue="1" operator="equal">
      <formula>"CW 3240-R7"</formula>
    </cfRule>
  </conditionalFormatting>
  <conditionalFormatting sqref="D224">
    <cfRule type="cellIs" dxfId="955" priority="946" stopIfTrue="1" operator="equal">
      <formula>"CW 2130-R11"</formula>
    </cfRule>
    <cfRule type="cellIs" dxfId="954" priority="947" stopIfTrue="1" operator="equal">
      <formula>"CW 3120-R2"</formula>
    </cfRule>
    <cfRule type="cellIs" dxfId="953" priority="948" stopIfTrue="1" operator="equal">
      <formula>"CW 3240-R7"</formula>
    </cfRule>
  </conditionalFormatting>
  <conditionalFormatting sqref="D223">
    <cfRule type="cellIs" dxfId="952" priority="952" stopIfTrue="1" operator="equal">
      <formula>"CW 2130-R11"</formula>
    </cfRule>
    <cfRule type="cellIs" dxfId="951" priority="953" stopIfTrue="1" operator="equal">
      <formula>"CW 3120-R2"</formula>
    </cfRule>
    <cfRule type="cellIs" dxfId="950" priority="954" stopIfTrue="1" operator="equal">
      <formula>"CW 3240-R7"</formula>
    </cfRule>
  </conditionalFormatting>
  <conditionalFormatting sqref="D222">
    <cfRule type="cellIs" dxfId="949" priority="955" stopIfTrue="1" operator="equal">
      <formula>"CW 3120-R2"</formula>
    </cfRule>
    <cfRule type="cellIs" dxfId="948" priority="956" stopIfTrue="1" operator="equal">
      <formula>"CW 3240-R7"</formula>
    </cfRule>
  </conditionalFormatting>
  <conditionalFormatting sqref="D221">
    <cfRule type="cellIs" dxfId="947" priority="949" stopIfTrue="1" operator="equal">
      <formula>"CW 2130-R11"</formula>
    </cfRule>
    <cfRule type="cellIs" dxfId="946" priority="950" stopIfTrue="1" operator="equal">
      <formula>"CW 3120-R2"</formula>
    </cfRule>
    <cfRule type="cellIs" dxfId="945" priority="951" stopIfTrue="1" operator="equal">
      <formula>"CW 3240-R7"</formula>
    </cfRule>
  </conditionalFormatting>
  <conditionalFormatting sqref="D226:D228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232:D234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209">
    <cfRule type="cellIs" dxfId="938" priority="938" stopIfTrue="1" operator="equal">
      <formula>"CW 3120-R2"</formula>
    </cfRule>
    <cfRule type="cellIs" dxfId="937" priority="939" stopIfTrue="1" operator="equal">
      <formula>"CW 3240-R7"</formula>
    </cfRule>
  </conditionalFormatting>
  <conditionalFormatting sqref="D160">
    <cfRule type="cellIs" dxfId="936" priority="935" stopIfTrue="1" operator="equal">
      <formula>"CW 2130-R11"</formula>
    </cfRule>
    <cfRule type="cellIs" dxfId="935" priority="936" stopIfTrue="1" operator="equal">
      <formula>"CW 3120-R2"</formula>
    </cfRule>
    <cfRule type="cellIs" dxfId="934" priority="937" stopIfTrue="1" operator="equal">
      <formula>"CW 3240-R7"</formula>
    </cfRule>
  </conditionalFormatting>
  <conditionalFormatting sqref="D180">
    <cfRule type="cellIs" dxfId="933" priority="932" stopIfTrue="1" operator="equal">
      <formula>"CW 2130-R11"</formula>
    </cfRule>
    <cfRule type="cellIs" dxfId="932" priority="933" stopIfTrue="1" operator="equal">
      <formula>"CW 3120-R2"</formula>
    </cfRule>
    <cfRule type="cellIs" dxfId="931" priority="934" stopIfTrue="1" operator="equal">
      <formula>"CW 3240-R7"</formula>
    </cfRule>
  </conditionalFormatting>
  <conditionalFormatting sqref="D196">
    <cfRule type="cellIs" dxfId="930" priority="929" stopIfTrue="1" operator="equal">
      <formula>"CW 2130-R11"</formula>
    </cfRule>
    <cfRule type="cellIs" dxfId="929" priority="930" stopIfTrue="1" operator="equal">
      <formula>"CW 3120-R2"</formula>
    </cfRule>
    <cfRule type="cellIs" dxfId="928" priority="931" stopIfTrue="1" operator="equal">
      <formula>"CW 3240-R7"</formula>
    </cfRule>
  </conditionalFormatting>
  <conditionalFormatting sqref="D256:D257 D271 D340 D273:D274">
    <cfRule type="cellIs" dxfId="927" priority="926" stopIfTrue="1" operator="equal">
      <formula>"CW 2130-R11"</formula>
    </cfRule>
    <cfRule type="cellIs" dxfId="926" priority="927" stopIfTrue="1" operator="equal">
      <formula>"CW 3120-R2"</formula>
    </cfRule>
    <cfRule type="cellIs" dxfId="925" priority="928" stopIfTrue="1" operator="equal">
      <formula>"CW 3240-R7"</formula>
    </cfRule>
  </conditionalFormatting>
  <conditionalFormatting sqref="D239">
    <cfRule type="cellIs" dxfId="924" priority="923" stopIfTrue="1" operator="equal">
      <formula>"CW 2130-R11"</formula>
    </cfRule>
    <cfRule type="cellIs" dxfId="923" priority="924" stopIfTrue="1" operator="equal">
      <formula>"CW 3120-R2"</formula>
    </cfRule>
    <cfRule type="cellIs" dxfId="922" priority="925" stopIfTrue="1" operator="equal">
      <formula>"CW 3240-R7"</formula>
    </cfRule>
  </conditionalFormatting>
  <conditionalFormatting sqref="D243">
    <cfRule type="cellIs" dxfId="921" priority="920" stopIfTrue="1" operator="equal">
      <formula>"CW 2130-R11"</formula>
    </cfRule>
    <cfRule type="cellIs" dxfId="920" priority="921" stopIfTrue="1" operator="equal">
      <formula>"CW 3120-R2"</formula>
    </cfRule>
    <cfRule type="cellIs" dxfId="919" priority="922" stopIfTrue="1" operator="equal">
      <formula>"CW 3240-R7"</formula>
    </cfRule>
  </conditionalFormatting>
  <conditionalFormatting sqref="D245">
    <cfRule type="cellIs" dxfId="918" priority="917" stopIfTrue="1" operator="equal">
      <formula>"CW 2130-R11"</formula>
    </cfRule>
    <cfRule type="cellIs" dxfId="917" priority="918" stopIfTrue="1" operator="equal">
      <formula>"CW 3120-R2"</formula>
    </cfRule>
    <cfRule type="cellIs" dxfId="916" priority="919" stopIfTrue="1" operator="equal">
      <formula>"CW 3240-R7"</formula>
    </cfRule>
  </conditionalFormatting>
  <conditionalFormatting sqref="D255">
    <cfRule type="cellIs" dxfId="915" priority="902" stopIfTrue="1" operator="equal">
      <formula>"CW 2130-R11"</formula>
    </cfRule>
    <cfRule type="cellIs" dxfId="914" priority="903" stopIfTrue="1" operator="equal">
      <formula>"CW 3120-R2"</formula>
    </cfRule>
    <cfRule type="cellIs" dxfId="913" priority="904" stopIfTrue="1" operator="equal">
      <formula>"CW 3240-R7"</formula>
    </cfRule>
  </conditionalFormatting>
  <conditionalFormatting sqref="D246">
    <cfRule type="cellIs" dxfId="912" priority="914" stopIfTrue="1" operator="equal">
      <formula>"CW 2130-R11"</formula>
    </cfRule>
    <cfRule type="cellIs" dxfId="911" priority="915" stopIfTrue="1" operator="equal">
      <formula>"CW 3120-R2"</formula>
    </cfRule>
    <cfRule type="cellIs" dxfId="910" priority="916" stopIfTrue="1" operator="equal">
      <formula>"CW 3240-R7"</formula>
    </cfRule>
  </conditionalFormatting>
  <conditionalFormatting sqref="D250:D252">
    <cfRule type="cellIs" dxfId="909" priority="911" stopIfTrue="1" operator="equal">
      <formula>"CW 2130-R11"</formula>
    </cfRule>
    <cfRule type="cellIs" dxfId="908" priority="912" stopIfTrue="1" operator="equal">
      <formula>"CW 3120-R2"</formula>
    </cfRule>
    <cfRule type="cellIs" dxfId="907" priority="913" stopIfTrue="1" operator="equal">
      <formula>"CW 3240-R7"</formula>
    </cfRule>
  </conditionalFormatting>
  <conditionalFormatting sqref="D253">
    <cfRule type="cellIs" dxfId="906" priority="908" stopIfTrue="1" operator="equal">
      <formula>"CW 2130-R11"</formula>
    </cfRule>
    <cfRule type="cellIs" dxfId="905" priority="909" stopIfTrue="1" operator="equal">
      <formula>"CW 3120-R2"</formula>
    </cfRule>
    <cfRule type="cellIs" dxfId="904" priority="910" stopIfTrue="1" operator="equal">
      <formula>"CW 3240-R7"</formula>
    </cfRule>
  </conditionalFormatting>
  <conditionalFormatting sqref="D254">
    <cfRule type="cellIs" dxfId="903" priority="905" stopIfTrue="1" operator="equal">
      <formula>"CW 2130-R11"</formula>
    </cfRule>
    <cfRule type="cellIs" dxfId="902" priority="906" stopIfTrue="1" operator="equal">
      <formula>"CW 3120-R2"</formula>
    </cfRule>
    <cfRule type="cellIs" dxfId="901" priority="907" stopIfTrue="1" operator="equal">
      <formula>"CW 3240-R7"</formula>
    </cfRule>
  </conditionalFormatting>
  <conditionalFormatting sqref="D258">
    <cfRule type="cellIs" dxfId="900" priority="899" stopIfTrue="1" operator="equal">
      <formula>"CW 2130-R11"</formula>
    </cfRule>
    <cfRule type="cellIs" dxfId="899" priority="900" stopIfTrue="1" operator="equal">
      <formula>"CW 3120-R2"</formula>
    </cfRule>
    <cfRule type="cellIs" dxfId="898" priority="901" stopIfTrue="1" operator="equal">
      <formula>"CW 3240-R7"</formula>
    </cfRule>
  </conditionalFormatting>
  <conditionalFormatting sqref="D259">
    <cfRule type="cellIs" dxfId="897" priority="896" stopIfTrue="1" operator="equal">
      <formula>"CW 2130-R11"</formula>
    </cfRule>
    <cfRule type="cellIs" dxfId="896" priority="897" stopIfTrue="1" operator="equal">
      <formula>"CW 3120-R2"</formula>
    </cfRule>
    <cfRule type="cellIs" dxfId="895" priority="898" stopIfTrue="1" operator="equal">
      <formula>"CW 3240-R7"</formula>
    </cfRule>
  </conditionalFormatting>
  <conditionalFormatting sqref="D260">
    <cfRule type="cellIs" dxfId="894" priority="893" stopIfTrue="1" operator="equal">
      <formula>"CW 2130-R11"</formula>
    </cfRule>
    <cfRule type="cellIs" dxfId="893" priority="894" stopIfTrue="1" operator="equal">
      <formula>"CW 3120-R2"</formula>
    </cfRule>
    <cfRule type="cellIs" dxfId="892" priority="895" stopIfTrue="1" operator="equal">
      <formula>"CW 3240-R7"</formula>
    </cfRule>
  </conditionalFormatting>
  <conditionalFormatting sqref="D265">
    <cfRule type="cellIs" dxfId="891" priority="890" stopIfTrue="1" operator="equal">
      <formula>"CW 2130-R11"</formula>
    </cfRule>
    <cfRule type="cellIs" dxfId="890" priority="891" stopIfTrue="1" operator="equal">
      <formula>"CW 3120-R2"</formula>
    </cfRule>
    <cfRule type="cellIs" dxfId="889" priority="892" stopIfTrue="1" operator="equal">
      <formula>"CW 3240-R7"</formula>
    </cfRule>
  </conditionalFormatting>
  <conditionalFormatting sqref="D270">
    <cfRule type="cellIs" dxfId="888" priority="887" stopIfTrue="1" operator="equal">
      <formula>"CW 2130-R11"</formula>
    </cfRule>
    <cfRule type="cellIs" dxfId="887" priority="888" stopIfTrue="1" operator="equal">
      <formula>"CW 3120-R2"</formula>
    </cfRule>
    <cfRule type="cellIs" dxfId="886" priority="889" stopIfTrue="1" operator="equal">
      <formula>"CW 3240-R7"</formula>
    </cfRule>
  </conditionalFormatting>
  <conditionalFormatting sqref="D277:D279">
    <cfRule type="cellIs" dxfId="885" priority="884" stopIfTrue="1" operator="equal">
      <formula>"CW 2130-R11"</formula>
    </cfRule>
    <cfRule type="cellIs" dxfId="884" priority="885" stopIfTrue="1" operator="equal">
      <formula>"CW 3120-R2"</formula>
    </cfRule>
    <cfRule type="cellIs" dxfId="883" priority="886" stopIfTrue="1" operator="equal">
      <formula>"CW 3240-R7"</formula>
    </cfRule>
  </conditionalFormatting>
  <conditionalFormatting sqref="D288:D289">
    <cfRule type="cellIs" dxfId="882" priority="881" stopIfTrue="1" operator="equal">
      <formula>"CW 2130-R11"</formula>
    </cfRule>
    <cfRule type="cellIs" dxfId="881" priority="882" stopIfTrue="1" operator="equal">
      <formula>"CW 3120-R2"</formula>
    </cfRule>
    <cfRule type="cellIs" dxfId="880" priority="883" stopIfTrue="1" operator="equal">
      <formula>"CW 3240-R7"</formula>
    </cfRule>
  </conditionalFormatting>
  <conditionalFormatting sqref="D291:D293">
    <cfRule type="cellIs" dxfId="879" priority="878" stopIfTrue="1" operator="equal">
      <formula>"CW 2130-R11"</formula>
    </cfRule>
    <cfRule type="cellIs" dxfId="878" priority="879" stopIfTrue="1" operator="equal">
      <formula>"CW 3120-R2"</formula>
    </cfRule>
    <cfRule type="cellIs" dxfId="877" priority="880" stopIfTrue="1" operator="equal">
      <formula>"CW 3240-R7"</formula>
    </cfRule>
  </conditionalFormatting>
  <conditionalFormatting sqref="D295">
    <cfRule type="cellIs" dxfId="876" priority="875" stopIfTrue="1" operator="equal">
      <formula>"CW 2130-R11"</formula>
    </cfRule>
    <cfRule type="cellIs" dxfId="875" priority="876" stopIfTrue="1" operator="equal">
      <formula>"CW 3120-R2"</formula>
    </cfRule>
    <cfRule type="cellIs" dxfId="874" priority="877" stopIfTrue="1" operator="equal">
      <formula>"CW 3240-R7"</formula>
    </cfRule>
  </conditionalFormatting>
  <conditionalFormatting sqref="D303:D305">
    <cfRule type="cellIs" dxfId="873" priority="872" stopIfTrue="1" operator="equal">
      <formula>"CW 2130-R11"</formula>
    </cfRule>
    <cfRule type="cellIs" dxfId="872" priority="873" stopIfTrue="1" operator="equal">
      <formula>"CW 3120-R2"</formula>
    </cfRule>
    <cfRule type="cellIs" dxfId="871" priority="874" stopIfTrue="1" operator="equal">
      <formula>"CW 3240-R7"</formula>
    </cfRule>
  </conditionalFormatting>
  <conditionalFormatting sqref="D306">
    <cfRule type="cellIs" dxfId="870" priority="869" stopIfTrue="1" operator="equal">
      <formula>"CW 2130-R11"</formula>
    </cfRule>
    <cfRule type="cellIs" dxfId="869" priority="870" stopIfTrue="1" operator="equal">
      <formula>"CW 3120-R2"</formula>
    </cfRule>
    <cfRule type="cellIs" dxfId="868" priority="871" stopIfTrue="1" operator="equal">
      <formula>"CW 3240-R7"</formula>
    </cfRule>
  </conditionalFormatting>
  <conditionalFormatting sqref="D308">
    <cfRule type="cellIs" dxfId="867" priority="866" stopIfTrue="1" operator="equal">
      <formula>"CW 2130-R11"</formula>
    </cfRule>
    <cfRule type="cellIs" dxfId="866" priority="867" stopIfTrue="1" operator="equal">
      <formula>"CW 3120-R2"</formula>
    </cfRule>
    <cfRule type="cellIs" dxfId="865" priority="868" stopIfTrue="1" operator="equal">
      <formula>"CW 3240-R7"</formula>
    </cfRule>
  </conditionalFormatting>
  <conditionalFormatting sqref="D310">
    <cfRule type="cellIs" dxfId="864" priority="863" stopIfTrue="1" operator="equal">
      <formula>"CW 2130-R11"</formula>
    </cfRule>
    <cfRule type="cellIs" dxfId="863" priority="864" stopIfTrue="1" operator="equal">
      <formula>"CW 3120-R2"</formula>
    </cfRule>
    <cfRule type="cellIs" dxfId="862" priority="865" stopIfTrue="1" operator="equal">
      <formula>"CW 3240-R7"</formula>
    </cfRule>
  </conditionalFormatting>
  <conditionalFormatting sqref="D311">
    <cfRule type="cellIs" dxfId="861" priority="860" stopIfTrue="1" operator="equal">
      <formula>"CW 2130-R11"</formula>
    </cfRule>
    <cfRule type="cellIs" dxfId="860" priority="861" stopIfTrue="1" operator="equal">
      <formula>"CW 3120-R2"</formula>
    </cfRule>
    <cfRule type="cellIs" dxfId="859" priority="862" stopIfTrue="1" operator="equal">
      <formula>"CW 3240-R7"</formula>
    </cfRule>
  </conditionalFormatting>
  <conditionalFormatting sqref="D312">
    <cfRule type="cellIs" dxfId="858" priority="857" stopIfTrue="1" operator="equal">
      <formula>"CW 2130-R11"</formula>
    </cfRule>
    <cfRule type="cellIs" dxfId="857" priority="858" stopIfTrue="1" operator="equal">
      <formula>"CW 3120-R2"</formula>
    </cfRule>
    <cfRule type="cellIs" dxfId="856" priority="859" stopIfTrue="1" operator="equal">
      <formula>"CW 3240-R7"</formula>
    </cfRule>
  </conditionalFormatting>
  <conditionalFormatting sqref="D313">
    <cfRule type="cellIs" dxfId="855" priority="854" stopIfTrue="1" operator="equal">
      <formula>"CW 2130-R11"</formula>
    </cfRule>
    <cfRule type="cellIs" dxfId="854" priority="855" stopIfTrue="1" operator="equal">
      <formula>"CW 3120-R2"</formula>
    </cfRule>
    <cfRule type="cellIs" dxfId="853" priority="856" stopIfTrue="1" operator="equal">
      <formula>"CW 3240-R7"</formula>
    </cfRule>
  </conditionalFormatting>
  <conditionalFormatting sqref="D315">
    <cfRule type="cellIs" dxfId="852" priority="851" stopIfTrue="1" operator="equal">
      <formula>"CW 2130-R11"</formula>
    </cfRule>
    <cfRule type="cellIs" dxfId="851" priority="852" stopIfTrue="1" operator="equal">
      <formula>"CW 3120-R2"</formula>
    </cfRule>
    <cfRule type="cellIs" dxfId="850" priority="853" stopIfTrue="1" operator="equal">
      <formula>"CW 3240-R7"</formula>
    </cfRule>
  </conditionalFormatting>
  <conditionalFormatting sqref="D321">
    <cfRule type="cellIs" dxfId="849" priority="842" stopIfTrue="1" operator="equal">
      <formula>"CW 3120-R2"</formula>
    </cfRule>
    <cfRule type="cellIs" dxfId="848" priority="843" stopIfTrue="1" operator="equal">
      <formula>"CW 3240-R7"</formula>
    </cfRule>
  </conditionalFormatting>
  <conditionalFormatting sqref="D324:D325">
    <cfRule type="cellIs" dxfId="847" priority="839" stopIfTrue="1" operator="equal">
      <formula>"CW 2130-R11"</formula>
    </cfRule>
    <cfRule type="cellIs" dxfId="846" priority="840" stopIfTrue="1" operator="equal">
      <formula>"CW 3120-R2"</formula>
    </cfRule>
    <cfRule type="cellIs" dxfId="845" priority="841" stopIfTrue="1" operator="equal">
      <formula>"CW 3240-R7"</formula>
    </cfRule>
  </conditionalFormatting>
  <conditionalFormatting sqref="D317">
    <cfRule type="cellIs" dxfId="844" priority="849" stopIfTrue="1" operator="equal">
      <formula>"CW 3120-R2"</formula>
    </cfRule>
    <cfRule type="cellIs" dxfId="843" priority="850" stopIfTrue="1" operator="equal">
      <formula>"CW 3240-R7"</formula>
    </cfRule>
  </conditionalFormatting>
  <conditionalFormatting sqref="D320">
    <cfRule type="cellIs" dxfId="842" priority="847" stopIfTrue="1" operator="equal">
      <formula>"CW 3120-R2"</formula>
    </cfRule>
    <cfRule type="cellIs" dxfId="841" priority="848" stopIfTrue="1" operator="equal">
      <formula>"CW 3240-R7"</formula>
    </cfRule>
  </conditionalFormatting>
  <conditionalFormatting sqref="D322:D323">
    <cfRule type="cellIs" dxfId="840" priority="844" stopIfTrue="1" operator="equal">
      <formula>"CW 2130-R11"</formula>
    </cfRule>
    <cfRule type="cellIs" dxfId="839" priority="845" stopIfTrue="1" operator="equal">
      <formula>"CW 3120-R2"</formula>
    </cfRule>
    <cfRule type="cellIs" dxfId="838" priority="846" stopIfTrue="1" operator="equal">
      <formula>"CW 3240-R7"</formula>
    </cfRule>
  </conditionalFormatting>
  <conditionalFormatting sqref="D339">
    <cfRule type="cellIs" dxfId="837" priority="828" stopIfTrue="1" operator="equal">
      <formula>"CW 2130-R11"</formula>
    </cfRule>
    <cfRule type="cellIs" dxfId="836" priority="829" stopIfTrue="1" operator="equal">
      <formula>"CW 3120-R2"</formula>
    </cfRule>
    <cfRule type="cellIs" dxfId="835" priority="830" stopIfTrue="1" operator="equal">
      <formula>"CW 3240-R7"</formula>
    </cfRule>
  </conditionalFormatting>
  <conditionalFormatting sqref="D338">
    <cfRule type="cellIs" dxfId="834" priority="834" stopIfTrue="1" operator="equal">
      <formula>"CW 2130-R11"</formula>
    </cfRule>
    <cfRule type="cellIs" dxfId="833" priority="835" stopIfTrue="1" operator="equal">
      <formula>"CW 3120-R2"</formula>
    </cfRule>
    <cfRule type="cellIs" dxfId="832" priority="836" stopIfTrue="1" operator="equal">
      <formula>"CW 3240-R7"</formula>
    </cfRule>
  </conditionalFormatting>
  <conditionalFormatting sqref="D337">
    <cfRule type="cellIs" dxfId="831" priority="837" stopIfTrue="1" operator="equal">
      <formula>"CW 3120-R2"</formula>
    </cfRule>
    <cfRule type="cellIs" dxfId="830" priority="838" stopIfTrue="1" operator="equal">
      <formula>"CW 3240-R7"</formula>
    </cfRule>
  </conditionalFormatting>
  <conditionalFormatting sqref="D336">
    <cfRule type="cellIs" dxfId="829" priority="831" stopIfTrue="1" operator="equal">
      <formula>"CW 2130-R11"</formula>
    </cfRule>
    <cfRule type="cellIs" dxfId="828" priority="832" stopIfTrue="1" operator="equal">
      <formula>"CW 3120-R2"</formula>
    </cfRule>
    <cfRule type="cellIs" dxfId="827" priority="833" stopIfTrue="1" operator="equal">
      <formula>"CW 3240-R7"</formula>
    </cfRule>
  </conditionalFormatting>
  <conditionalFormatting sqref="D341:D343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346:D348">
    <cfRule type="cellIs" dxfId="823" priority="822" stopIfTrue="1" operator="equal">
      <formula>"CW 2130-R11"</formula>
    </cfRule>
    <cfRule type="cellIs" dxfId="822" priority="823" stopIfTrue="1" operator="equal">
      <formula>"CW 3120-R2"</formula>
    </cfRule>
    <cfRule type="cellIs" dxfId="821" priority="824" stopIfTrue="1" operator="equal">
      <formula>"CW 3240-R7"</formula>
    </cfRule>
  </conditionalFormatting>
  <conditionalFormatting sqref="D318">
    <cfRule type="cellIs" dxfId="820" priority="820" stopIfTrue="1" operator="equal">
      <formula>"CW 3120-R2"</formula>
    </cfRule>
    <cfRule type="cellIs" dxfId="819" priority="821" stopIfTrue="1" operator="equal">
      <formula>"CW 3240-R7"</formula>
    </cfRule>
  </conditionalFormatting>
  <conditionalFormatting sqref="D272">
    <cfRule type="cellIs" dxfId="818" priority="817" stopIfTrue="1" operator="equal">
      <formula>"CW 2130-R11"</formula>
    </cfRule>
    <cfRule type="cellIs" dxfId="817" priority="818" stopIfTrue="1" operator="equal">
      <formula>"CW 3120-R2"</formula>
    </cfRule>
    <cfRule type="cellIs" dxfId="816" priority="819" stopIfTrue="1" operator="equal">
      <formula>"CW 3240-R7"</formula>
    </cfRule>
  </conditionalFormatting>
  <conditionalFormatting sqref="D294">
    <cfRule type="cellIs" dxfId="815" priority="814" stopIfTrue="1" operator="equal">
      <formula>"CW 2130-R11"</formula>
    </cfRule>
    <cfRule type="cellIs" dxfId="814" priority="815" stopIfTrue="1" operator="equal">
      <formula>"CW 3120-R2"</formula>
    </cfRule>
    <cfRule type="cellIs" dxfId="813" priority="816" stopIfTrue="1" operator="equal">
      <formula>"CW 3240-R7"</formula>
    </cfRule>
  </conditionalFormatting>
  <conditionalFormatting sqref="D334">
    <cfRule type="cellIs" dxfId="812" priority="812" stopIfTrue="1" operator="equal">
      <formula>"CW 2130-R11"</formula>
    </cfRule>
    <cfRule type="cellIs" dxfId="811" priority="813" stopIfTrue="1" operator="equal">
      <formula>"CW 3240-R7"</formula>
    </cfRule>
  </conditionalFormatting>
  <conditionalFormatting sqref="D307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388 D464 D390:D391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451:D452">
    <cfRule type="cellIs" dxfId="804" priority="804" stopIfTrue="1" operator="equal">
      <formula>"CW 3120-R2"</formula>
    </cfRule>
    <cfRule type="cellIs" dxfId="803" priority="805" stopIfTrue="1" operator="equal">
      <formula>"CW 3240-R7"</formula>
    </cfRule>
  </conditionalFormatting>
  <conditionalFormatting sqref="D353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358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360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372">
    <cfRule type="cellIs" dxfId="793" priority="780" stopIfTrue="1" operator="equal">
      <formula>"CW 2130-R11"</formula>
    </cfRule>
    <cfRule type="cellIs" dxfId="792" priority="781" stopIfTrue="1" operator="equal">
      <formula>"CW 3120-R2"</formula>
    </cfRule>
    <cfRule type="cellIs" dxfId="791" priority="782" stopIfTrue="1" operator="equal">
      <formula>"CW 3240-R7"</formula>
    </cfRule>
  </conditionalFormatting>
  <conditionalFormatting sqref="D361">
    <cfRule type="cellIs" dxfId="790" priority="792" stopIfTrue="1" operator="equal">
      <formula>"CW 2130-R11"</formula>
    </cfRule>
    <cfRule type="cellIs" dxfId="789" priority="793" stopIfTrue="1" operator="equal">
      <formula>"CW 3120-R2"</formula>
    </cfRule>
    <cfRule type="cellIs" dxfId="788" priority="794" stopIfTrue="1" operator="equal">
      <formula>"CW 3240-R7"</formula>
    </cfRule>
  </conditionalFormatting>
  <conditionalFormatting sqref="D367:D369">
    <cfRule type="cellIs" dxfId="787" priority="789" stopIfTrue="1" operator="equal">
      <formula>"CW 2130-R11"</formula>
    </cfRule>
    <cfRule type="cellIs" dxfId="786" priority="790" stopIfTrue="1" operator="equal">
      <formula>"CW 3120-R2"</formula>
    </cfRule>
    <cfRule type="cellIs" dxfId="785" priority="791" stopIfTrue="1" operator="equal">
      <formula>"CW 3240-R7"</formula>
    </cfRule>
  </conditionalFormatting>
  <conditionalFormatting sqref="D370">
    <cfRule type="cellIs" dxfId="784" priority="786" stopIfTrue="1" operator="equal">
      <formula>"CW 2130-R11"</formula>
    </cfRule>
    <cfRule type="cellIs" dxfId="783" priority="787" stopIfTrue="1" operator="equal">
      <formula>"CW 3120-R2"</formula>
    </cfRule>
    <cfRule type="cellIs" dxfId="782" priority="788" stopIfTrue="1" operator="equal">
      <formula>"CW 3240-R7"</formula>
    </cfRule>
  </conditionalFormatting>
  <conditionalFormatting sqref="D371">
    <cfRule type="cellIs" dxfId="781" priority="783" stopIfTrue="1" operator="equal">
      <formula>"CW 2130-R11"</formula>
    </cfRule>
    <cfRule type="cellIs" dxfId="780" priority="784" stopIfTrue="1" operator="equal">
      <formula>"CW 3120-R2"</formula>
    </cfRule>
    <cfRule type="cellIs" dxfId="779" priority="785" stopIfTrue="1" operator="equal">
      <formula>"CW 3240-R7"</formula>
    </cfRule>
  </conditionalFormatting>
  <conditionalFormatting sqref="D375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376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377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382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387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394:D396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408:D409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422:D424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425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427">
    <cfRule type="cellIs" dxfId="751" priority="750" stopIfTrue="1" operator="equal">
      <formula>"CW 2130-R11"</formula>
    </cfRule>
    <cfRule type="cellIs" dxfId="750" priority="751" stopIfTrue="1" operator="equal">
      <formula>"CW 3120-R2"</formula>
    </cfRule>
    <cfRule type="cellIs" dxfId="749" priority="752" stopIfTrue="1" operator="equal">
      <formula>"CW 3240-R7"</formula>
    </cfRule>
  </conditionalFormatting>
  <conditionalFormatting sqref="D429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430">
    <cfRule type="cellIs" dxfId="745" priority="744" stopIfTrue="1" operator="equal">
      <formula>"CW 2130-R11"</formula>
    </cfRule>
    <cfRule type="cellIs" dxfId="744" priority="745" stopIfTrue="1" operator="equal">
      <formula>"CW 3120-R2"</formula>
    </cfRule>
    <cfRule type="cellIs" dxfId="743" priority="746" stopIfTrue="1" operator="equal">
      <formula>"CW 3240-R7"</formula>
    </cfRule>
  </conditionalFormatting>
  <conditionalFormatting sqref="D431">
    <cfRule type="cellIs" dxfId="742" priority="741" stopIfTrue="1" operator="equal">
      <formula>"CW 2130-R11"</formula>
    </cfRule>
    <cfRule type="cellIs" dxfId="741" priority="742" stopIfTrue="1" operator="equal">
      <formula>"CW 3120-R2"</formula>
    </cfRule>
    <cfRule type="cellIs" dxfId="740" priority="743" stopIfTrue="1" operator="equal">
      <formula>"CW 3240-R7"</formula>
    </cfRule>
  </conditionalFormatting>
  <conditionalFormatting sqref="D432">
    <cfRule type="cellIs" dxfId="739" priority="738" stopIfTrue="1" operator="equal">
      <formula>"CW 2130-R11"</formula>
    </cfRule>
    <cfRule type="cellIs" dxfId="738" priority="739" stopIfTrue="1" operator="equal">
      <formula>"CW 3120-R2"</formula>
    </cfRule>
    <cfRule type="cellIs" dxfId="737" priority="740" stopIfTrue="1" operator="equal">
      <formula>"CW 3240-R7"</formula>
    </cfRule>
  </conditionalFormatting>
  <conditionalFormatting sqref="D434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441">
    <cfRule type="cellIs" dxfId="733" priority="731" stopIfTrue="1" operator="equal">
      <formula>"CW 3120-R2"</formula>
    </cfRule>
    <cfRule type="cellIs" dxfId="732" priority="732" stopIfTrue="1" operator="equal">
      <formula>"CW 3240-R7"</formula>
    </cfRule>
  </conditionalFormatting>
  <conditionalFormatting sqref="D447:D448">
    <cfRule type="cellIs" dxfId="731" priority="728" stopIfTrue="1" operator="equal">
      <formula>"CW 2130-R11"</formula>
    </cfRule>
    <cfRule type="cellIs" dxfId="730" priority="729" stopIfTrue="1" operator="equal">
      <formula>"CW 3120-R2"</formula>
    </cfRule>
    <cfRule type="cellIs" dxfId="729" priority="730" stopIfTrue="1" operator="equal">
      <formula>"CW 3240-R7"</formula>
    </cfRule>
  </conditionalFormatting>
  <conditionalFormatting sqref="D438">
    <cfRule type="cellIs" dxfId="728" priority="733" stopIfTrue="1" operator="equal">
      <formula>"CW 3120-R2"</formula>
    </cfRule>
    <cfRule type="cellIs" dxfId="727" priority="734" stopIfTrue="1" operator="equal">
      <formula>"CW 3240-R7"</formula>
    </cfRule>
  </conditionalFormatting>
  <conditionalFormatting sqref="D446">
    <cfRule type="cellIs" dxfId="726" priority="726" stopIfTrue="1" operator="equal">
      <formula>"CW 3120-R2"</formula>
    </cfRule>
    <cfRule type="cellIs" dxfId="725" priority="727" stopIfTrue="1" operator="equal">
      <formula>"CW 3240-R7"</formula>
    </cfRule>
  </conditionalFormatting>
  <conditionalFormatting sqref="D449:D450">
    <cfRule type="cellIs" dxfId="724" priority="724" stopIfTrue="1" operator="equal">
      <formula>"CW 3120-R2"</formula>
    </cfRule>
    <cfRule type="cellIs" dxfId="723" priority="725" stopIfTrue="1" operator="equal">
      <formula>"CW 3240-R7"</formula>
    </cfRule>
  </conditionalFormatting>
  <conditionalFormatting sqref="D463">
    <cfRule type="cellIs" dxfId="722" priority="713" stopIfTrue="1" operator="equal">
      <formula>"CW 2130-R11"</formula>
    </cfRule>
    <cfRule type="cellIs" dxfId="721" priority="714" stopIfTrue="1" operator="equal">
      <formula>"CW 3120-R2"</formula>
    </cfRule>
    <cfRule type="cellIs" dxfId="720" priority="715" stopIfTrue="1" operator="equal">
      <formula>"CW 3240-R7"</formula>
    </cfRule>
  </conditionalFormatting>
  <conditionalFormatting sqref="D462">
    <cfRule type="cellIs" dxfId="719" priority="719" stopIfTrue="1" operator="equal">
      <formula>"CW 2130-R11"</formula>
    </cfRule>
    <cfRule type="cellIs" dxfId="718" priority="720" stopIfTrue="1" operator="equal">
      <formula>"CW 3120-R2"</formula>
    </cfRule>
    <cfRule type="cellIs" dxfId="717" priority="721" stopIfTrue="1" operator="equal">
      <formula>"CW 3240-R7"</formula>
    </cfRule>
  </conditionalFormatting>
  <conditionalFormatting sqref="D461">
    <cfRule type="cellIs" dxfId="716" priority="722" stopIfTrue="1" operator="equal">
      <formula>"CW 3120-R2"</formula>
    </cfRule>
    <cfRule type="cellIs" dxfId="715" priority="723" stopIfTrue="1" operator="equal">
      <formula>"CW 3240-R7"</formula>
    </cfRule>
  </conditionalFormatting>
  <conditionalFormatting sqref="D460">
    <cfRule type="cellIs" dxfId="714" priority="716" stopIfTrue="1" operator="equal">
      <formula>"CW 2130-R11"</formula>
    </cfRule>
    <cfRule type="cellIs" dxfId="713" priority="717" stopIfTrue="1" operator="equal">
      <formula>"CW 3120-R2"</formula>
    </cfRule>
    <cfRule type="cellIs" dxfId="712" priority="718" stopIfTrue="1" operator="equal">
      <formula>"CW 3240-R7"</formula>
    </cfRule>
  </conditionalFormatting>
  <conditionalFormatting sqref="D465:D467">
    <cfRule type="cellIs" dxfId="711" priority="710" stopIfTrue="1" operator="equal">
      <formula>"CW 2130-R11"</formula>
    </cfRule>
    <cfRule type="cellIs" dxfId="710" priority="711" stopIfTrue="1" operator="equal">
      <formula>"CW 3120-R2"</formula>
    </cfRule>
    <cfRule type="cellIs" dxfId="709" priority="712" stopIfTrue="1" operator="equal">
      <formula>"CW 3240-R7"</formula>
    </cfRule>
  </conditionalFormatting>
  <conditionalFormatting sqref="D469:D471">
    <cfRule type="cellIs" dxfId="708" priority="707" stopIfTrue="1" operator="equal">
      <formula>"CW 2130-R11"</formula>
    </cfRule>
    <cfRule type="cellIs" dxfId="707" priority="708" stopIfTrue="1" operator="equal">
      <formula>"CW 3120-R2"</formula>
    </cfRule>
    <cfRule type="cellIs" dxfId="706" priority="709" stopIfTrue="1" operator="equal">
      <formula>"CW 3240-R7"</formula>
    </cfRule>
  </conditionalFormatting>
  <conditionalFormatting sqref="D439">
    <cfRule type="cellIs" dxfId="705" priority="705" stopIfTrue="1" operator="equal">
      <formula>"CW 3120-R2"</formula>
    </cfRule>
    <cfRule type="cellIs" dxfId="704" priority="706" stopIfTrue="1" operator="equal">
      <formula>"CW 3240-R7"</formula>
    </cfRule>
  </conditionalFormatting>
  <conditionalFormatting sqref="D389">
    <cfRule type="cellIs" dxfId="703" priority="702" stopIfTrue="1" operator="equal">
      <formula>"CW 2130-R11"</formula>
    </cfRule>
    <cfRule type="cellIs" dxfId="702" priority="703" stopIfTrue="1" operator="equal">
      <formula>"CW 3120-R2"</formula>
    </cfRule>
    <cfRule type="cellIs" dxfId="701" priority="704" stopIfTrue="1" operator="equal">
      <formula>"CW 3240-R7"</formula>
    </cfRule>
  </conditionalFormatting>
  <conditionalFormatting sqref="D412">
    <cfRule type="cellIs" dxfId="700" priority="699" stopIfTrue="1" operator="equal">
      <formula>"CW 2130-R11"</formula>
    </cfRule>
    <cfRule type="cellIs" dxfId="699" priority="700" stopIfTrue="1" operator="equal">
      <formula>"CW 3120-R2"</formula>
    </cfRule>
    <cfRule type="cellIs" dxfId="698" priority="701" stopIfTrue="1" operator="equal">
      <formula>"CW 3240-R7"</formula>
    </cfRule>
  </conditionalFormatting>
  <conditionalFormatting sqref="D458">
    <cfRule type="cellIs" dxfId="697" priority="697" stopIfTrue="1" operator="equal">
      <formula>"CW 2130-R11"</formula>
    </cfRule>
    <cfRule type="cellIs" dxfId="696" priority="698" stopIfTrue="1" operator="equal">
      <formula>"CW 3240-R7"</formula>
    </cfRule>
  </conditionalFormatting>
  <conditionalFormatting sqref="D355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426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62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38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39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40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41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47:D48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52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53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54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55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56:D57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58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59">
    <cfRule type="cellIs" dxfId="653" priority="652" stopIfTrue="1" operator="equal">
      <formula>"CW 2130-R11"</formula>
    </cfRule>
    <cfRule type="cellIs" dxfId="652" priority="653" stopIfTrue="1" operator="equal">
      <formula>"CW 3120-R2"</formula>
    </cfRule>
    <cfRule type="cellIs" dxfId="651" priority="654" stopIfTrue="1" operator="equal">
      <formula>"CW 3240-R7"</formula>
    </cfRule>
  </conditionalFormatting>
  <conditionalFormatting sqref="D116">
    <cfRule type="cellIs" dxfId="650" priority="649" stopIfTrue="1" operator="equal">
      <formula>"CW 2130-R11"</formula>
    </cfRule>
    <cfRule type="cellIs" dxfId="649" priority="650" stopIfTrue="1" operator="equal">
      <formula>"CW 3120-R2"</formula>
    </cfRule>
    <cfRule type="cellIs" dxfId="648" priority="651" stopIfTrue="1" operator="equal">
      <formula>"CW 3240-R7"</formula>
    </cfRule>
  </conditionalFormatting>
  <conditionalFormatting sqref="D154">
    <cfRule type="cellIs" dxfId="647" priority="646" stopIfTrue="1" operator="equal">
      <formula>"CW 2130-R11"</formula>
    </cfRule>
    <cfRule type="cellIs" dxfId="646" priority="647" stopIfTrue="1" operator="equal">
      <formula>"CW 3120-R2"</formula>
    </cfRule>
    <cfRule type="cellIs" dxfId="645" priority="648" stopIfTrue="1" operator="equal">
      <formula>"CW 3240-R7"</formula>
    </cfRule>
  </conditionalFormatting>
  <conditionalFormatting sqref="D155">
    <cfRule type="cellIs" dxfId="644" priority="643" stopIfTrue="1" operator="equal">
      <formula>"CW 2130-R11"</formula>
    </cfRule>
    <cfRule type="cellIs" dxfId="643" priority="644" stopIfTrue="1" operator="equal">
      <formula>"CW 3120-R2"</formula>
    </cfRule>
    <cfRule type="cellIs" dxfId="642" priority="645" stopIfTrue="1" operator="equal">
      <formula>"CW 3240-R7"</formula>
    </cfRule>
  </conditionalFormatting>
  <conditionalFormatting sqref="D156">
    <cfRule type="cellIs" dxfId="641" priority="640" stopIfTrue="1" operator="equal">
      <formula>"CW 2130-R11"</formula>
    </cfRule>
    <cfRule type="cellIs" dxfId="640" priority="641" stopIfTrue="1" operator="equal">
      <formula>"CW 3120-R2"</formula>
    </cfRule>
    <cfRule type="cellIs" dxfId="639" priority="642" stopIfTrue="1" operator="equal">
      <formula>"CW 3240-R7"</formula>
    </cfRule>
  </conditionalFormatting>
  <conditionalFormatting sqref="D157">
    <cfRule type="cellIs" dxfId="638" priority="637" stopIfTrue="1" operator="equal">
      <formula>"CW 2130-R11"</formula>
    </cfRule>
    <cfRule type="cellIs" dxfId="637" priority="638" stopIfTrue="1" operator="equal">
      <formula>"CW 3120-R2"</formula>
    </cfRule>
    <cfRule type="cellIs" dxfId="636" priority="639" stopIfTrue="1" operator="equal">
      <formula>"CW 3240-R7"</formula>
    </cfRule>
  </conditionalFormatting>
  <conditionalFormatting sqref="D167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168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169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170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171:D172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173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174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201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202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229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230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290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266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267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268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269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280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281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282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283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284:D285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286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287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329">
    <cfRule type="cellIs" dxfId="566" priority="563" stopIfTrue="1" operator="equal">
      <formula>"CW 2130-R11"</formula>
    </cfRule>
    <cfRule type="cellIs" dxfId="565" priority="564" stopIfTrue="1" operator="equal">
      <formula>"CW 3120-R2"</formula>
    </cfRule>
    <cfRule type="cellIs" dxfId="564" priority="565" stopIfTrue="1" operator="equal">
      <formula>"CW 3240-R7"</formula>
    </cfRule>
  </conditionalFormatting>
  <conditionalFormatting sqref="D328">
    <cfRule type="cellIs" dxfId="563" priority="566" stopIfTrue="1" operator="equal">
      <formula>"CW 3120-R2"</formula>
    </cfRule>
    <cfRule type="cellIs" dxfId="562" priority="567" stopIfTrue="1" operator="equal">
      <formula>"CW 3240-R7"</formula>
    </cfRule>
  </conditionalFormatting>
  <conditionalFormatting sqref="D344">
    <cfRule type="cellIs" dxfId="561" priority="560" stopIfTrue="1" operator="equal">
      <formula>"CW 2130-R11"</formula>
    </cfRule>
    <cfRule type="cellIs" dxfId="560" priority="561" stopIfTrue="1" operator="equal">
      <formula>"CW 3120-R2"</formula>
    </cfRule>
    <cfRule type="cellIs" dxfId="559" priority="562" stopIfTrue="1" operator="equal">
      <formula>"CW 3240-R7"</formula>
    </cfRule>
  </conditionalFormatting>
  <conditionalFormatting sqref="D410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383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384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385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386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397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399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398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400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401">
    <cfRule type="cellIs" dxfId="531" priority="530" stopIfTrue="1" operator="equal">
      <formula>"CW 2130-R11"</formula>
    </cfRule>
    <cfRule type="cellIs" dxfId="530" priority="531" stopIfTrue="1" operator="equal">
      <formula>"CW 3120-R2"</formula>
    </cfRule>
    <cfRule type="cellIs" dxfId="529" priority="532" stopIfTrue="1" operator="equal">
      <formula>"CW 3240-R7"</formula>
    </cfRule>
  </conditionalFormatting>
  <conditionalFormatting sqref="D402:D403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405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406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407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414:D415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503 D563 D505:D506">
    <cfRule type="cellIs" dxfId="513" priority="509" stopIfTrue="1" operator="equal">
      <formula>"CW 2130-R11"</formula>
    </cfRule>
    <cfRule type="cellIs" dxfId="512" priority="510" stopIfTrue="1" operator="equal">
      <formula>"CW 3120-R2"</formula>
    </cfRule>
    <cfRule type="cellIs" dxfId="511" priority="511" stopIfTrue="1" operator="equal">
      <formula>"CW 3240-R7"</formula>
    </cfRule>
  </conditionalFormatting>
  <conditionalFormatting sqref="D488:D489 D494:D496 D523 D529:D533 D507 D509">
    <cfRule type="cellIs" dxfId="510" priority="512" stopIfTrue="1" operator="equal">
      <formula>"CW 2130-R11"</formula>
    </cfRule>
    <cfRule type="cellIs" dxfId="509" priority="513" stopIfTrue="1" operator="equal">
      <formula>"CW 3120-R2"</formula>
    </cfRule>
    <cfRule type="cellIs" dxfId="508" priority="514" stopIfTrue="1" operator="equal">
      <formula>"CW 3240-R7"</formula>
    </cfRule>
  </conditionalFormatting>
  <conditionalFormatting sqref="D476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477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478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486">
    <cfRule type="cellIs" dxfId="498" priority="485" stopIfTrue="1" operator="equal">
      <formula>"CW 2130-R11"</formula>
    </cfRule>
    <cfRule type="cellIs" dxfId="497" priority="486" stopIfTrue="1" operator="equal">
      <formula>"CW 3120-R2"</formula>
    </cfRule>
    <cfRule type="cellIs" dxfId="496" priority="487" stopIfTrue="1" operator="equal">
      <formula>"CW 3240-R7"</formula>
    </cfRule>
  </conditionalFormatting>
  <conditionalFormatting sqref="D479">
    <cfRule type="cellIs" dxfId="495" priority="497" stopIfTrue="1" operator="equal">
      <formula>"CW 2130-R11"</formula>
    </cfRule>
    <cfRule type="cellIs" dxfId="494" priority="498" stopIfTrue="1" operator="equal">
      <formula>"CW 3120-R2"</formula>
    </cfRule>
    <cfRule type="cellIs" dxfId="493" priority="499" stopIfTrue="1" operator="equal">
      <formula>"CW 3240-R7"</formula>
    </cfRule>
  </conditionalFormatting>
  <conditionalFormatting sqref="D481:D483">
    <cfRule type="cellIs" dxfId="492" priority="494" stopIfTrue="1" operator="equal">
      <formula>"CW 2130-R11"</formula>
    </cfRule>
    <cfRule type="cellIs" dxfId="491" priority="495" stopIfTrue="1" operator="equal">
      <formula>"CW 3120-R2"</formula>
    </cfRule>
    <cfRule type="cellIs" dxfId="490" priority="496" stopIfTrue="1" operator="equal">
      <formula>"CW 3240-R7"</formula>
    </cfRule>
  </conditionalFormatting>
  <conditionalFormatting sqref="D484">
    <cfRule type="cellIs" dxfId="489" priority="491" stopIfTrue="1" operator="equal">
      <formula>"CW 2130-R11"</formula>
    </cfRule>
    <cfRule type="cellIs" dxfId="488" priority="492" stopIfTrue="1" operator="equal">
      <formula>"CW 3120-R2"</formula>
    </cfRule>
    <cfRule type="cellIs" dxfId="487" priority="493" stopIfTrue="1" operator="equal">
      <formula>"CW 3240-R7"</formula>
    </cfRule>
  </conditionalFormatting>
  <conditionalFormatting sqref="D485">
    <cfRule type="cellIs" dxfId="486" priority="488" stopIfTrue="1" operator="equal">
      <formula>"CW 2130-R11"</formula>
    </cfRule>
    <cfRule type="cellIs" dxfId="485" priority="489" stopIfTrue="1" operator="equal">
      <formula>"CW 3120-R2"</formula>
    </cfRule>
    <cfRule type="cellIs" dxfId="484" priority="490" stopIfTrue="1" operator="equal">
      <formula>"CW 3240-R7"</formula>
    </cfRule>
  </conditionalFormatting>
  <conditionalFormatting sqref="D490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491">
    <cfRule type="cellIs" dxfId="480" priority="479" stopIfTrue="1" operator="equal">
      <formula>"CW 2130-R11"</formula>
    </cfRule>
    <cfRule type="cellIs" dxfId="479" priority="480" stopIfTrue="1" operator="equal">
      <formula>"CW 3120-R2"</formula>
    </cfRule>
    <cfRule type="cellIs" dxfId="478" priority="481" stopIfTrue="1" operator="equal">
      <formula>"CW 3240-R7"</formula>
    </cfRule>
  </conditionalFormatting>
  <conditionalFormatting sqref="D492">
    <cfRule type="cellIs" dxfId="477" priority="476" stopIfTrue="1" operator="equal">
      <formula>"CW 2130-R11"</formula>
    </cfRule>
    <cfRule type="cellIs" dxfId="476" priority="477" stopIfTrue="1" operator="equal">
      <formula>"CW 3120-R2"</formula>
    </cfRule>
    <cfRule type="cellIs" dxfId="475" priority="478" stopIfTrue="1" operator="equal">
      <formula>"CW 3240-R7"</formula>
    </cfRule>
  </conditionalFormatting>
  <conditionalFormatting sqref="D497">
    <cfRule type="cellIs" dxfId="474" priority="473" stopIfTrue="1" operator="equal">
      <formula>"CW 2130-R11"</formula>
    </cfRule>
    <cfRule type="cellIs" dxfId="473" priority="474" stopIfTrue="1" operator="equal">
      <formula>"CW 3120-R2"</formula>
    </cfRule>
    <cfRule type="cellIs" dxfId="472" priority="475" stopIfTrue="1" operator="equal">
      <formula>"CW 3240-R7"</formula>
    </cfRule>
  </conditionalFormatting>
  <conditionalFormatting sqref="D502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511:D513">
    <cfRule type="cellIs" dxfId="468" priority="467" stopIfTrue="1" operator="equal">
      <formula>"CW 2130-R11"</formula>
    </cfRule>
    <cfRule type="cellIs" dxfId="467" priority="468" stopIfTrue="1" operator="equal">
      <formula>"CW 3120-R2"</formula>
    </cfRule>
    <cfRule type="cellIs" dxfId="466" priority="469" stopIfTrue="1" operator="equal">
      <formula>"CW 3240-R7"</formula>
    </cfRule>
  </conditionalFormatting>
  <conditionalFormatting sqref="D519:D520">
    <cfRule type="cellIs" dxfId="465" priority="464" stopIfTrue="1" operator="equal">
      <formula>"CW 2130-R11"</formula>
    </cfRule>
    <cfRule type="cellIs" dxfId="464" priority="465" stopIfTrue="1" operator="equal">
      <formula>"CW 3120-R2"</formula>
    </cfRule>
    <cfRule type="cellIs" dxfId="463" priority="466" stopIfTrue="1" operator="equal">
      <formula>"CW 3240-R7"</formula>
    </cfRule>
  </conditionalFormatting>
  <conditionalFormatting sqref="D534:D535">
    <cfRule type="cellIs" dxfId="462" priority="461" stopIfTrue="1" operator="equal">
      <formula>"CW 2130-R11"</formula>
    </cfRule>
    <cfRule type="cellIs" dxfId="461" priority="462" stopIfTrue="1" operator="equal">
      <formula>"CW 3120-R2"</formula>
    </cfRule>
    <cfRule type="cellIs" dxfId="460" priority="463" stopIfTrue="1" operator="equal">
      <formula>"CW 3240-R7"</formula>
    </cfRule>
  </conditionalFormatting>
  <conditionalFormatting sqref="D536">
    <cfRule type="cellIs" dxfId="459" priority="458" stopIfTrue="1" operator="equal">
      <formula>"CW 2130-R11"</formula>
    </cfRule>
    <cfRule type="cellIs" dxfId="458" priority="459" stopIfTrue="1" operator="equal">
      <formula>"CW 3120-R2"</formula>
    </cfRule>
    <cfRule type="cellIs" dxfId="457" priority="460" stopIfTrue="1" operator="equal">
      <formula>"CW 3240-R7"</formula>
    </cfRule>
  </conditionalFormatting>
  <conditionalFormatting sqref="D539">
    <cfRule type="cellIs" dxfId="456" priority="455" stopIfTrue="1" operator="equal">
      <formula>"CW 2130-R11"</formula>
    </cfRule>
    <cfRule type="cellIs" dxfId="455" priority="456" stopIfTrue="1" operator="equal">
      <formula>"CW 3120-R2"</formula>
    </cfRule>
    <cfRule type="cellIs" dxfId="454" priority="457" stopIfTrue="1" operator="equal">
      <formula>"CW 3240-R7"</formula>
    </cfRule>
  </conditionalFormatting>
  <conditionalFormatting sqref="D540">
    <cfRule type="cellIs" dxfId="453" priority="452" stopIfTrue="1" operator="equal">
      <formula>"CW 2130-R11"</formula>
    </cfRule>
    <cfRule type="cellIs" dxfId="452" priority="453" stopIfTrue="1" operator="equal">
      <formula>"CW 3120-R2"</formula>
    </cfRule>
    <cfRule type="cellIs" dxfId="451" priority="454" stopIfTrue="1" operator="equal">
      <formula>"CW 3240-R7"</formula>
    </cfRule>
  </conditionalFormatting>
  <conditionalFormatting sqref="D541">
    <cfRule type="cellIs" dxfId="450" priority="449" stopIfTrue="1" operator="equal">
      <formula>"CW 2130-R11"</formula>
    </cfRule>
    <cfRule type="cellIs" dxfId="449" priority="450" stopIfTrue="1" operator="equal">
      <formula>"CW 3120-R2"</formula>
    </cfRule>
    <cfRule type="cellIs" dxfId="448" priority="451" stopIfTrue="1" operator="equal">
      <formula>"CW 3240-R7"</formula>
    </cfRule>
  </conditionalFormatting>
  <conditionalFormatting sqref="D542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544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546">
    <cfRule type="cellIs" dxfId="441" priority="441" stopIfTrue="1" operator="equal">
      <formula>"CW 3120-R2"</formula>
    </cfRule>
    <cfRule type="cellIs" dxfId="440" priority="442" stopIfTrue="1" operator="equal">
      <formula>"CW 3240-R7"</formula>
    </cfRule>
  </conditionalFormatting>
  <conditionalFormatting sqref="D547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548">
    <cfRule type="cellIs" dxfId="436" priority="436" stopIfTrue="1" operator="equal">
      <formula>"CW 3120-R2"</formula>
    </cfRule>
    <cfRule type="cellIs" dxfId="435" priority="437" stopIfTrue="1" operator="equal">
      <formula>"CW 3240-R7"</formula>
    </cfRule>
  </conditionalFormatting>
  <conditionalFormatting sqref="D550">
    <cfRule type="cellIs" dxfId="434" priority="434" stopIfTrue="1" operator="equal">
      <formula>"CW 3120-R2"</formula>
    </cfRule>
    <cfRule type="cellIs" dxfId="433" priority="435" stopIfTrue="1" operator="equal">
      <formula>"CW 3240-R7"</formula>
    </cfRule>
  </conditionalFormatting>
  <conditionalFormatting sqref="D552:D553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551">
    <cfRule type="cellIs" dxfId="429" priority="429" stopIfTrue="1" operator="equal">
      <formula>"CW 3120-R2"</formula>
    </cfRule>
    <cfRule type="cellIs" dxfId="428" priority="430" stopIfTrue="1" operator="equal">
      <formula>"CW 3240-R7"</formula>
    </cfRule>
  </conditionalFormatting>
  <conditionalFormatting sqref="D562">
    <cfRule type="cellIs" dxfId="427" priority="418" stopIfTrue="1" operator="equal">
      <formula>"CW 2130-R11"</formula>
    </cfRule>
    <cfRule type="cellIs" dxfId="426" priority="419" stopIfTrue="1" operator="equal">
      <formula>"CW 3120-R2"</formula>
    </cfRule>
    <cfRule type="cellIs" dxfId="425" priority="420" stopIfTrue="1" operator="equal">
      <formula>"CW 3240-R7"</formula>
    </cfRule>
  </conditionalFormatting>
  <conditionalFormatting sqref="D561">
    <cfRule type="cellIs" dxfId="424" priority="424" stopIfTrue="1" operator="equal">
      <formula>"CW 2130-R11"</formula>
    </cfRule>
    <cfRule type="cellIs" dxfId="423" priority="425" stopIfTrue="1" operator="equal">
      <formula>"CW 3120-R2"</formula>
    </cfRule>
    <cfRule type="cellIs" dxfId="422" priority="426" stopIfTrue="1" operator="equal">
      <formula>"CW 3240-R7"</formula>
    </cfRule>
  </conditionalFormatting>
  <conditionalFormatting sqref="D560">
    <cfRule type="cellIs" dxfId="421" priority="427" stopIfTrue="1" operator="equal">
      <formula>"CW 3120-R2"</formula>
    </cfRule>
    <cfRule type="cellIs" dxfId="420" priority="428" stopIfTrue="1" operator="equal">
      <formula>"CW 3240-R7"</formula>
    </cfRule>
  </conditionalFormatting>
  <conditionalFormatting sqref="D559">
    <cfRule type="cellIs" dxfId="419" priority="421" stopIfTrue="1" operator="equal">
      <formula>"CW 2130-R11"</formula>
    </cfRule>
    <cfRule type="cellIs" dxfId="418" priority="422" stopIfTrue="1" operator="equal">
      <formula>"CW 3120-R2"</formula>
    </cfRule>
    <cfRule type="cellIs" dxfId="417" priority="423" stopIfTrue="1" operator="equal">
      <formula>"CW 3240-R7"</formula>
    </cfRule>
  </conditionalFormatting>
  <conditionalFormatting sqref="D564:D566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570:D572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549">
    <cfRule type="cellIs" dxfId="410" priority="410" stopIfTrue="1" operator="equal">
      <formula>"CW 3120-R2"</formula>
    </cfRule>
    <cfRule type="cellIs" dxfId="409" priority="411" stopIfTrue="1" operator="equal">
      <formula>"CW 3240-R7"</formula>
    </cfRule>
  </conditionalFormatting>
  <conditionalFormatting sqref="D504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524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557">
    <cfRule type="cellIs" dxfId="402" priority="402" stopIfTrue="1" operator="equal">
      <formula>"CW 2130-R11"</formula>
    </cfRule>
    <cfRule type="cellIs" dxfId="401" priority="403" stopIfTrue="1" operator="equal">
      <formula>"CW 3240-R7"</formula>
    </cfRule>
  </conditionalFormatting>
  <conditionalFormatting sqref="D498">
    <cfRule type="cellIs" dxfId="400" priority="396" stopIfTrue="1" operator="equal">
      <formula>"CW 2130-R11"</formula>
    </cfRule>
    <cfRule type="cellIs" dxfId="399" priority="397" stopIfTrue="1" operator="equal">
      <formula>"CW 3120-R2"</formula>
    </cfRule>
    <cfRule type="cellIs" dxfId="398" priority="398" stopIfTrue="1" operator="equal">
      <formula>"CW 3240-R7"</formula>
    </cfRule>
  </conditionalFormatting>
  <conditionalFormatting sqref="D537">
    <cfRule type="cellIs" dxfId="397" priority="399" stopIfTrue="1" operator="equal">
      <formula>"CW 2130-R11"</formula>
    </cfRule>
    <cfRule type="cellIs" dxfId="396" priority="400" stopIfTrue="1" operator="equal">
      <formula>"CW 3120-R2"</formula>
    </cfRule>
    <cfRule type="cellIs" dxfId="395" priority="401" stopIfTrue="1" operator="equal">
      <formula>"CW 3240-R7"</formula>
    </cfRule>
  </conditionalFormatting>
  <conditionalFormatting sqref="D499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500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501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514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515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516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517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518">
    <cfRule type="cellIs" dxfId="373" priority="372" stopIfTrue="1" operator="equal">
      <formula>"CW 2130-R11"</formula>
    </cfRule>
    <cfRule type="cellIs" dxfId="372" priority="373" stopIfTrue="1" operator="equal">
      <formula>"CW 3120-R2"</formula>
    </cfRule>
    <cfRule type="cellIs" dxfId="371" priority="374" stopIfTrue="1" operator="equal">
      <formula>"CW 3240-R7"</formula>
    </cfRule>
  </conditionalFormatting>
  <conditionalFormatting sqref="D555">
    <cfRule type="cellIs" dxfId="370" priority="367" stopIfTrue="1" operator="equal">
      <formula>"CW 2130-R11"</formula>
    </cfRule>
    <cfRule type="cellIs" dxfId="369" priority="368" stopIfTrue="1" operator="equal">
      <formula>"CW 3120-R2"</formula>
    </cfRule>
    <cfRule type="cellIs" dxfId="368" priority="369" stopIfTrue="1" operator="equal">
      <formula>"CW 3240-R7"</formula>
    </cfRule>
  </conditionalFormatting>
  <conditionalFormatting sqref="D554">
    <cfRule type="cellIs" dxfId="367" priority="370" stopIfTrue="1" operator="equal">
      <formula>"CW 3120-R2"</formula>
    </cfRule>
    <cfRule type="cellIs" dxfId="366" priority="371" stopIfTrue="1" operator="equal">
      <formula>"CW 3240-R7"</formula>
    </cfRule>
  </conditionalFormatting>
  <conditionalFormatting sqref="D487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493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508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521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522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525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556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510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526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527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567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568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10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13">
    <cfRule type="cellIs" dxfId="326" priority="322" stopIfTrue="1" operator="equal">
      <formula>"CW 2130-R11"</formula>
    </cfRule>
    <cfRule type="cellIs" dxfId="325" priority="323" stopIfTrue="1" operator="equal">
      <formula>"CW 3120-R2"</formula>
    </cfRule>
    <cfRule type="cellIs" dxfId="324" priority="324" stopIfTrue="1" operator="equal">
      <formula>"CW 3240-R7"</formula>
    </cfRule>
  </conditionalFormatting>
  <conditionalFormatting sqref="D12">
    <cfRule type="cellIs" dxfId="323" priority="325" stopIfTrue="1" operator="equal">
      <formula>"CW 2130-R11"</formula>
    </cfRule>
    <cfRule type="cellIs" dxfId="322" priority="326" stopIfTrue="1" operator="equal">
      <formula>"CW 3120-R2"</formula>
    </cfRule>
    <cfRule type="cellIs" dxfId="321" priority="327" stopIfTrue="1" operator="equal">
      <formula>"CW 3240-R7"</formula>
    </cfRule>
  </conditionalFormatting>
  <conditionalFormatting sqref="D15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19">
    <cfRule type="cellIs" dxfId="317" priority="313" stopIfTrue="1" operator="equal">
      <formula>"CW 2130-R11"</formula>
    </cfRule>
    <cfRule type="cellIs" dxfId="316" priority="314" stopIfTrue="1" operator="equal">
      <formula>"CW 3120-R2"</formula>
    </cfRule>
    <cfRule type="cellIs" dxfId="315" priority="315" stopIfTrue="1" operator="equal">
      <formula>"CW 3240-R7"</formula>
    </cfRule>
  </conditionalFormatting>
  <conditionalFormatting sqref="D18">
    <cfRule type="cellIs" dxfId="314" priority="316" stopIfTrue="1" operator="equal">
      <formula>"CW 2130-R11"</formula>
    </cfRule>
    <cfRule type="cellIs" dxfId="313" priority="317" stopIfTrue="1" operator="equal">
      <formula>"CW 3120-R2"</formula>
    </cfRule>
    <cfRule type="cellIs" dxfId="312" priority="318" stopIfTrue="1" operator="equal">
      <formula>"CW 3240-R7"</formula>
    </cfRule>
  </conditionalFormatting>
  <conditionalFormatting sqref="D117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128">
    <cfRule type="cellIs" dxfId="308" priority="304" stopIfTrue="1" operator="equal">
      <formula>"CW 2130-R11"</formula>
    </cfRule>
    <cfRule type="cellIs" dxfId="307" priority="305" stopIfTrue="1" operator="equal">
      <formula>"CW 3120-R2"</formula>
    </cfRule>
    <cfRule type="cellIs" dxfId="306" priority="306" stopIfTrue="1" operator="equal">
      <formula>"CW 3240-R7"</formula>
    </cfRule>
  </conditionalFormatting>
  <conditionalFormatting sqref="D127">
    <cfRule type="cellIs" dxfId="305" priority="307" stopIfTrue="1" operator="equal">
      <formula>"CW 2130-R11"</formula>
    </cfRule>
    <cfRule type="cellIs" dxfId="304" priority="308" stopIfTrue="1" operator="equal">
      <formula>"CW 3120-R2"</formula>
    </cfRule>
    <cfRule type="cellIs" dxfId="303" priority="309" stopIfTrue="1" operator="equal">
      <formula>"CW 3240-R7"</formula>
    </cfRule>
  </conditionalFormatting>
  <conditionalFormatting sqref="D129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134">
    <cfRule type="cellIs" dxfId="299" priority="295" stopIfTrue="1" operator="equal">
      <formula>"CW 2130-R11"</formula>
    </cfRule>
    <cfRule type="cellIs" dxfId="298" priority="296" stopIfTrue="1" operator="equal">
      <formula>"CW 3120-R2"</formula>
    </cfRule>
    <cfRule type="cellIs" dxfId="297" priority="297" stopIfTrue="1" operator="equal">
      <formula>"CW 3240-R7"</formula>
    </cfRule>
  </conditionalFormatting>
  <conditionalFormatting sqref="D131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135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241">
    <cfRule type="cellIs" dxfId="290" priority="286" stopIfTrue="1" operator="equal">
      <formula>"CW 2130-R11"</formula>
    </cfRule>
    <cfRule type="cellIs" dxfId="289" priority="287" stopIfTrue="1" operator="equal">
      <formula>"CW 3120-R2"</formula>
    </cfRule>
    <cfRule type="cellIs" dxfId="288" priority="288" stopIfTrue="1" operator="equal">
      <formula>"CW 3240-R7"</formula>
    </cfRule>
  </conditionalFormatting>
  <conditionalFormatting sqref="D240">
    <cfRule type="cellIs" dxfId="287" priority="289" stopIfTrue="1" operator="equal">
      <formula>"CW 2130-R11"</formula>
    </cfRule>
    <cfRule type="cellIs" dxfId="286" priority="290" stopIfTrue="1" operator="equal">
      <formula>"CW 3120-R2"</formula>
    </cfRule>
    <cfRule type="cellIs" dxfId="285" priority="291" stopIfTrue="1" operator="equal">
      <formula>"CW 3240-R7"</formula>
    </cfRule>
  </conditionalFormatting>
  <conditionalFormatting sqref="D242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247">
    <cfRule type="cellIs" dxfId="281" priority="277" stopIfTrue="1" operator="equal">
      <formula>"CW 2130-R11"</formula>
    </cfRule>
    <cfRule type="cellIs" dxfId="280" priority="278" stopIfTrue="1" operator="equal">
      <formula>"CW 3120-R2"</formula>
    </cfRule>
    <cfRule type="cellIs" dxfId="279" priority="279" stopIfTrue="1" operator="equal">
      <formula>"CW 3240-R7"</formula>
    </cfRule>
  </conditionalFormatting>
  <conditionalFormatting sqref="D244">
    <cfRule type="cellIs" dxfId="278" priority="280" stopIfTrue="1" operator="equal">
      <formula>"CW 2130-R11"</formula>
    </cfRule>
    <cfRule type="cellIs" dxfId="277" priority="281" stopIfTrue="1" operator="equal">
      <formula>"CW 3120-R2"</formula>
    </cfRule>
    <cfRule type="cellIs" dxfId="276" priority="282" stopIfTrue="1" operator="equal">
      <formula>"CW 3240-R7"</formula>
    </cfRule>
  </conditionalFormatting>
  <conditionalFormatting sqref="D248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528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105">
    <cfRule type="cellIs" dxfId="269" priority="269" stopIfTrue="1" operator="equal">
      <formula>"CW 3120-R2"</formula>
    </cfRule>
    <cfRule type="cellIs" dxfId="268" priority="270" stopIfTrue="1" operator="equal">
      <formula>"CW 3240-R7"</formula>
    </cfRule>
  </conditionalFormatting>
  <conditionalFormatting sqref="D218">
    <cfRule type="cellIs" dxfId="267" priority="267" stopIfTrue="1" operator="equal">
      <formula>"CW 3120-R2"</formula>
    </cfRule>
    <cfRule type="cellIs" dxfId="266" priority="268" stopIfTrue="1" operator="equal">
      <formula>"CW 3240-R7"</formula>
    </cfRule>
  </conditionalFormatting>
  <conditionalFormatting sqref="D333">
    <cfRule type="cellIs" dxfId="265" priority="265" stopIfTrue="1" operator="equal">
      <formula>"CW 3120-R2"</formula>
    </cfRule>
    <cfRule type="cellIs" dxfId="264" priority="266" stopIfTrue="1" operator="equal">
      <formula>"CW 3240-R7"</formula>
    </cfRule>
  </conditionalFormatting>
  <conditionalFormatting sqref="D436:D437">
    <cfRule type="cellIs" dxfId="263" priority="259" stopIfTrue="1" operator="equal">
      <formula>"CW 3120-R2"</formula>
    </cfRule>
    <cfRule type="cellIs" dxfId="262" priority="260" stopIfTrue="1" operator="equal">
      <formula>"CW 3240-R7"</formula>
    </cfRule>
  </conditionalFormatting>
  <conditionalFormatting sqref="D106">
    <cfRule type="cellIs" dxfId="261" priority="263" stopIfTrue="1" operator="equal">
      <formula>"CW 2130-R11"</formula>
    </cfRule>
    <cfRule type="cellIs" dxfId="260" priority="264" stopIfTrue="1" operator="equal">
      <formula>"CW 3240-R7"</formula>
    </cfRule>
  </conditionalFormatting>
  <conditionalFormatting sqref="D442">
    <cfRule type="cellIs" dxfId="259" priority="257" stopIfTrue="1" operator="equal">
      <formula>"CW 3120-R2"</formula>
    </cfRule>
    <cfRule type="cellIs" dxfId="258" priority="258" stopIfTrue="1" operator="equal">
      <formula>"CW 3240-R7"</formula>
    </cfRule>
  </conditionalFormatting>
  <conditionalFormatting sqref="D219">
    <cfRule type="cellIs" dxfId="257" priority="261" stopIfTrue="1" operator="equal">
      <formula>"CW 2130-R11"</formula>
    </cfRule>
    <cfRule type="cellIs" dxfId="256" priority="262" stopIfTrue="1" operator="equal">
      <formula>"CW 3240-R7"</formula>
    </cfRule>
  </conditionalFormatting>
  <conditionalFormatting sqref="D457">
    <cfRule type="cellIs" dxfId="255" priority="255" stopIfTrue="1" operator="equal">
      <formula>"CW 3120-R2"</formula>
    </cfRule>
    <cfRule type="cellIs" dxfId="254" priority="256" stopIfTrue="1" operator="equal">
      <formula>"CW 3240-R7"</formula>
    </cfRule>
  </conditionalFormatting>
  <conditionalFormatting sqref="D354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356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357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359">
    <cfRule type="cellIs" dxfId="244" priority="243" stopIfTrue="1" operator="equal">
      <formula>"CW 2130-R11"</formula>
    </cfRule>
    <cfRule type="cellIs" dxfId="243" priority="244" stopIfTrue="1" operator="equal">
      <formula>"CW 3120-R2"</formula>
    </cfRule>
    <cfRule type="cellIs" dxfId="242" priority="245" stopIfTrue="1" operator="equal">
      <formula>"CW 3240-R7"</formula>
    </cfRule>
  </conditionalFormatting>
  <conditionalFormatting sqref="D362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363:D364">
    <cfRule type="cellIs" dxfId="238" priority="237" stopIfTrue="1" operator="equal">
      <formula>"CW 2130-R11"</formula>
    </cfRule>
    <cfRule type="cellIs" dxfId="237" priority="238" stopIfTrue="1" operator="equal">
      <formula>"CW 3120-R2"</formula>
    </cfRule>
    <cfRule type="cellIs" dxfId="236" priority="239" stopIfTrue="1" operator="equal">
      <formula>"CW 3240-R7"</formula>
    </cfRule>
  </conditionalFormatting>
  <conditionalFormatting sqref="D365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404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413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296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577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578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580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582">
    <cfRule type="cellIs" dxfId="216" priority="216" stopIfTrue="1" operator="equal">
      <formula>"CW 3120-R2"</formula>
    </cfRule>
    <cfRule type="cellIs" dxfId="215" priority="217" stopIfTrue="1" operator="equal">
      <formula>"CW 3240-R7"</formula>
    </cfRule>
  </conditionalFormatting>
  <conditionalFormatting sqref="D583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585">
    <cfRule type="cellIs" dxfId="211" priority="211" stopIfTrue="1" operator="equal">
      <formula>"CW 3120-R2"</formula>
    </cfRule>
    <cfRule type="cellIs" dxfId="210" priority="212" stopIfTrue="1" operator="equal">
      <formula>"CW 3240-R7"</formula>
    </cfRule>
  </conditionalFormatting>
  <conditionalFormatting sqref="D587">
    <cfRule type="cellIs" dxfId="209" priority="209" stopIfTrue="1" operator="equal">
      <formula>"CW 3120-R2"</formula>
    </cfRule>
    <cfRule type="cellIs" dxfId="208" priority="210" stopIfTrue="1" operator="equal">
      <formula>"CW 3240-R7"</formula>
    </cfRule>
  </conditionalFormatting>
  <conditionalFormatting sqref="D588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590">
    <cfRule type="cellIs" dxfId="204" priority="204" stopIfTrue="1" operator="equal">
      <formula>"CW 3120-R2"</formula>
    </cfRule>
    <cfRule type="cellIs" dxfId="203" priority="205" stopIfTrue="1" operator="equal">
      <formula>"CW 3240-R7"</formula>
    </cfRule>
  </conditionalFormatting>
  <conditionalFormatting sqref="D614">
    <cfRule type="cellIs" dxfId="202" priority="202" stopIfTrue="1" operator="equal">
      <formula>"CW 3120-R2"</formula>
    </cfRule>
    <cfRule type="cellIs" dxfId="201" priority="203" stopIfTrue="1" operator="equal">
      <formula>"CW 3240-R7"</formula>
    </cfRule>
  </conditionalFormatting>
  <conditionalFormatting sqref="D616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618">
    <cfRule type="cellIs" dxfId="197" priority="197" stopIfTrue="1" operator="equal">
      <formula>"CW 3120-R2"</formula>
    </cfRule>
    <cfRule type="cellIs" dxfId="196" priority="198" stopIfTrue="1" operator="equal">
      <formula>"CW 3240-R7"</formula>
    </cfRule>
  </conditionalFormatting>
  <conditionalFormatting sqref="D620">
    <cfRule type="cellIs" dxfId="195" priority="195" stopIfTrue="1" operator="equal">
      <formula>"CW 3120-R2"</formula>
    </cfRule>
    <cfRule type="cellIs" dxfId="194" priority="196" stopIfTrue="1" operator="equal">
      <formula>"CW 3240-R7"</formula>
    </cfRule>
  </conditionalFormatting>
  <conditionalFormatting sqref="D621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623"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625">
    <cfRule type="cellIs" dxfId="188" priority="188" stopIfTrue="1" operator="equal">
      <formula>"CW 3120-R2"</formula>
    </cfRule>
    <cfRule type="cellIs" dxfId="187" priority="189" stopIfTrue="1" operator="equal">
      <formula>"CW 3240-R7"</formula>
    </cfRule>
  </conditionalFormatting>
  <conditionalFormatting sqref="D626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628">
    <cfRule type="cellIs" dxfId="183" priority="183" stopIfTrue="1" operator="equal">
      <formula>"CW 3120-R2"</formula>
    </cfRule>
    <cfRule type="cellIs" dxfId="182" priority="184" stopIfTrue="1" operator="equal">
      <formula>"CW 3240-R7"</formula>
    </cfRule>
  </conditionalFormatting>
  <conditionalFormatting sqref="D661">
    <cfRule type="cellIs" dxfId="181" priority="181" stopIfTrue="1" operator="equal">
      <formula>"CW 3120-R2"</formula>
    </cfRule>
    <cfRule type="cellIs" dxfId="180" priority="182" stopIfTrue="1" operator="equal">
      <formula>"CW 3240-R7"</formula>
    </cfRule>
  </conditionalFormatting>
  <conditionalFormatting sqref="D662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666">
    <cfRule type="cellIs" dxfId="176" priority="176" stopIfTrue="1" operator="equal">
      <formula>"CW 3120-R2"</formula>
    </cfRule>
    <cfRule type="cellIs" dxfId="175" priority="177" stopIfTrue="1" operator="equal">
      <formula>"CW 3240-R7"</formula>
    </cfRule>
  </conditionalFormatting>
  <conditionalFormatting sqref="D592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593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595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597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610">
    <cfRule type="cellIs" dxfId="165" priority="145" stopIfTrue="1" operator="equal">
      <formula>"CW 2130-R11"</formula>
    </cfRule>
    <cfRule type="cellIs" dxfId="164" priority="146" stopIfTrue="1" operator="equal">
      <formula>"CW 3120-R2"</formula>
    </cfRule>
    <cfRule type="cellIs" dxfId="163" priority="147" stopIfTrue="1" operator="equal">
      <formula>"CW 3240-R7"</formula>
    </cfRule>
  </conditionalFormatting>
  <conditionalFormatting sqref="D598">
    <cfRule type="cellIs" dxfId="162" priority="164" stopIfTrue="1" operator="equal">
      <formula>"CW 2130-R11"</formula>
    </cfRule>
    <cfRule type="cellIs" dxfId="161" priority="165" stopIfTrue="1" operator="equal">
      <formula>"CW 3120-R2"</formula>
    </cfRule>
    <cfRule type="cellIs" dxfId="160" priority="166" stopIfTrue="1" operator="equal">
      <formula>"CW 3240-R7"</formula>
    </cfRule>
  </conditionalFormatting>
  <conditionalFormatting sqref="D600">
    <cfRule type="cellIs" dxfId="159" priority="162" stopIfTrue="1" operator="equal">
      <formula>"CW 3120-R2"</formula>
    </cfRule>
    <cfRule type="cellIs" dxfId="158" priority="163" stopIfTrue="1" operator="equal">
      <formula>"CW 3240-R7"</formula>
    </cfRule>
  </conditionalFormatting>
  <conditionalFormatting sqref="D671">
    <cfRule type="cellIs" dxfId="157" priority="123" stopIfTrue="1" operator="equal">
      <formula>"CW 2130-R11"</formula>
    </cfRule>
    <cfRule type="cellIs" dxfId="156" priority="124" stopIfTrue="1" operator="equal">
      <formula>"CW 3120-R2"</formula>
    </cfRule>
    <cfRule type="cellIs" dxfId="155" priority="125" stopIfTrue="1" operator="equal">
      <formula>"CW 3240-R7"</formula>
    </cfRule>
  </conditionalFormatting>
  <conditionalFormatting sqref="D609">
    <cfRule type="cellIs" dxfId="154" priority="150" stopIfTrue="1" operator="equal">
      <formula>"CW 3120-R2"</formula>
    </cfRule>
    <cfRule type="cellIs" dxfId="153" priority="151" stopIfTrue="1" operator="equal">
      <formula>"CW 3240-R7"</formula>
    </cfRule>
  </conditionalFormatting>
  <conditionalFormatting sqref="D602">
    <cfRule type="cellIs" dxfId="152" priority="160" stopIfTrue="1" operator="equal">
      <formula>"CW 3120-R2"</formula>
    </cfRule>
    <cfRule type="cellIs" dxfId="151" priority="161" stopIfTrue="1" operator="equal">
      <formula>"CW 3240-R7"</formula>
    </cfRule>
  </conditionalFormatting>
  <conditionalFormatting sqref="D603">
    <cfRule type="cellIs" dxfId="150" priority="157" stopIfTrue="1" operator="equal">
      <formula>"CW 2130-R11"</formula>
    </cfRule>
    <cfRule type="cellIs" dxfId="149" priority="158" stopIfTrue="1" operator="equal">
      <formula>"CW 3120-R2"</formula>
    </cfRule>
    <cfRule type="cellIs" dxfId="148" priority="159" stopIfTrue="1" operator="equal">
      <formula>"CW 3240-R7"</formula>
    </cfRule>
  </conditionalFormatting>
  <conditionalFormatting sqref="D605">
    <cfRule type="cellIs" dxfId="147" priority="155" stopIfTrue="1" operator="equal">
      <formula>"CW 3120-R2"</formula>
    </cfRule>
    <cfRule type="cellIs" dxfId="146" priority="156" stopIfTrue="1" operator="equal">
      <formula>"CW 3240-R7"</formula>
    </cfRule>
  </conditionalFormatting>
  <conditionalFormatting sqref="D615">
    <cfRule type="cellIs" dxfId="145" priority="152" stopIfTrue="1" operator="equal">
      <formula>"CW 2130-R11"</formula>
    </cfRule>
    <cfRule type="cellIs" dxfId="144" priority="153" stopIfTrue="1" operator="equal">
      <formula>"CW 3120-R2"</formula>
    </cfRule>
    <cfRule type="cellIs" dxfId="143" priority="154" stopIfTrue="1" operator="equal">
      <formula>"CW 3240-R7"</formula>
    </cfRule>
  </conditionalFormatting>
  <conditionalFormatting sqref="D673">
    <cfRule type="cellIs" dxfId="142" priority="128" stopIfTrue="1" operator="equal">
      <formula>"CW 3120-R2"</formula>
    </cfRule>
    <cfRule type="cellIs" dxfId="141" priority="129" stopIfTrue="1" operator="equal">
      <formula>"CW 3240-R7"</formula>
    </cfRule>
  </conditionalFormatting>
  <conditionalFormatting sqref="D637">
    <cfRule type="cellIs" dxfId="140" priority="102" stopIfTrue="1" operator="equal">
      <formula>"CW 2130-R11"</formula>
    </cfRule>
    <cfRule type="cellIs" dxfId="139" priority="103" stopIfTrue="1" operator="equal">
      <formula>"CW 3120-R2"</formula>
    </cfRule>
    <cfRule type="cellIs" dxfId="138" priority="104" stopIfTrue="1" operator="equal">
      <formula>"CW 3240-R7"</formula>
    </cfRule>
  </conditionalFormatting>
  <conditionalFormatting sqref="D612">
    <cfRule type="cellIs" dxfId="137" priority="148" stopIfTrue="1" operator="equal">
      <formula>"CW 3120-R2"</formula>
    </cfRule>
    <cfRule type="cellIs" dxfId="136" priority="149" stopIfTrue="1" operator="equal">
      <formula>"CW 3240-R7"</formula>
    </cfRule>
  </conditionalFormatting>
  <conditionalFormatting sqref="D608">
    <cfRule type="cellIs" dxfId="135" priority="140" stopIfTrue="1" operator="equal">
      <formula>"CW 2130-R11"</formula>
    </cfRule>
    <cfRule type="cellIs" dxfId="134" priority="141" stopIfTrue="1" operator="equal">
      <formula>"CW 3120-R2"</formula>
    </cfRule>
    <cfRule type="cellIs" dxfId="133" priority="142" stopIfTrue="1" operator="equal">
      <formula>"CW 3240-R7"</formula>
    </cfRule>
  </conditionalFormatting>
  <conditionalFormatting sqref="D607">
    <cfRule type="cellIs" dxfId="132" priority="143" stopIfTrue="1" operator="equal">
      <formula>"CW 3120-R2"</formula>
    </cfRule>
    <cfRule type="cellIs" dxfId="131" priority="144" stopIfTrue="1" operator="equal">
      <formula>"CW 3240-R7"</formula>
    </cfRule>
  </conditionalFormatting>
  <conditionalFormatting sqref="D663">
    <cfRule type="cellIs" dxfId="130" priority="138" stopIfTrue="1" operator="equal">
      <formula>"CW 3120-R2"</formula>
    </cfRule>
    <cfRule type="cellIs" dxfId="129" priority="139" stopIfTrue="1" operator="equal">
      <formula>"CW 3240-R7"</formula>
    </cfRule>
  </conditionalFormatting>
  <conditionalFormatting sqref="D664">
    <cfRule type="cellIs" dxfId="128" priority="135" stopIfTrue="1" operator="equal">
      <formula>"CW 2130-R11"</formula>
    </cfRule>
    <cfRule type="cellIs" dxfId="127" priority="136" stopIfTrue="1" operator="equal">
      <formula>"CW 3120-R2"</formula>
    </cfRule>
    <cfRule type="cellIs" dxfId="126" priority="137" stopIfTrue="1" operator="equal">
      <formula>"CW 3240-R7"</formula>
    </cfRule>
  </conditionalFormatting>
  <conditionalFormatting sqref="D668">
    <cfRule type="cellIs" dxfId="125" priority="133" stopIfTrue="1" operator="equal">
      <formula>"CW 3120-R2"</formula>
    </cfRule>
    <cfRule type="cellIs" dxfId="124" priority="134" stopIfTrue="1" operator="equal">
      <formula>"CW 3240-R7"</formula>
    </cfRule>
  </conditionalFormatting>
  <conditionalFormatting sqref="D669">
    <cfRule type="cellIs" dxfId="123" priority="130" stopIfTrue="1" operator="equal">
      <formula>"CW 2130-R11"</formula>
    </cfRule>
    <cfRule type="cellIs" dxfId="122" priority="131" stopIfTrue="1" operator="equal">
      <formula>"CW 3120-R2"</formula>
    </cfRule>
    <cfRule type="cellIs" dxfId="121" priority="132" stopIfTrue="1" operator="equal">
      <formula>"CW 3240-R7"</formula>
    </cfRule>
  </conditionalFormatting>
  <conditionalFormatting sqref="D670">
    <cfRule type="cellIs" dxfId="120" priority="126" stopIfTrue="1" operator="equal">
      <formula>"CW 3120-R2"</formula>
    </cfRule>
    <cfRule type="cellIs" dxfId="119" priority="127" stopIfTrue="1" operator="equal">
      <formula>"CW 3240-R7"</formula>
    </cfRule>
  </conditionalFormatting>
  <conditionalFormatting sqref="D680">
    <cfRule type="cellIs" dxfId="118" priority="85" stopIfTrue="1" operator="equal">
      <formula>"CW 3120-R2"</formula>
    </cfRule>
    <cfRule type="cellIs" dxfId="117" priority="86" stopIfTrue="1" operator="equal">
      <formula>"CW 3240-R7"</formula>
    </cfRule>
  </conditionalFormatting>
  <conditionalFormatting sqref="D681">
    <cfRule type="cellIs" dxfId="116" priority="82" stopIfTrue="1" operator="equal">
      <formula>"CW 2130-R11"</formula>
    </cfRule>
    <cfRule type="cellIs" dxfId="115" priority="83" stopIfTrue="1" operator="equal">
      <formula>"CW 3120-R2"</formula>
    </cfRule>
    <cfRule type="cellIs" dxfId="114" priority="84" stopIfTrue="1" operator="equal">
      <formula>"CW 3240-R7"</formula>
    </cfRule>
  </conditionalFormatting>
  <conditionalFormatting sqref="D675">
    <cfRule type="cellIs" dxfId="113" priority="121" stopIfTrue="1" operator="equal">
      <formula>"CW 3120-R2"</formula>
    </cfRule>
    <cfRule type="cellIs" dxfId="112" priority="122" stopIfTrue="1" operator="equal">
      <formula>"CW 3240-R7"</formula>
    </cfRule>
  </conditionalFormatting>
  <conditionalFormatting sqref="D678">
    <cfRule type="cellIs" dxfId="111" priority="119" stopIfTrue="1" operator="equal">
      <formula>"CW 3120-R2"</formula>
    </cfRule>
    <cfRule type="cellIs" dxfId="110" priority="120" stopIfTrue="1" operator="equal">
      <formula>"CW 3240-R7"</formula>
    </cfRule>
  </conditionalFormatting>
  <conditionalFormatting sqref="D676">
    <cfRule type="cellIs" dxfId="109" priority="116" stopIfTrue="1" operator="equal">
      <formula>"CW 2130-R11"</formula>
    </cfRule>
    <cfRule type="cellIs" dxfId="108" priority="117" stopIfTrue="1" operator="equal">
      <formula>"CW 3120-R2"</formula>
    </cfRule>
    <cfRule type="cellIs" dxfId="107" priority="118" stopIfTrue="1" operator="equal">
      <formula>"CW 3240-R7"</formula>
    </cfRule>
  </conditionalFormatting>
  <conditionalFormatting sqref="D634"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630">
    <cfRule type="cellIs" dxfId="104" priority="114" stopIfTrue="1" operator="equal">
      <formula>"CW 3120-R2"</formula>
    </cfRule>
    <cfRule type="cellIs" dxfId="103" priority="115" stopIfTrue="1" operator="equal">
      <formula>"CW 3240-R7"</formula>
    </cfRule>
  </conditionalFormatting>
  <conditionalFormatting sqref="D631">
    <cfRule type="cellIs" dxfId="102" priority="111" stopIfTrue="1" operator="equal">
      <formula>"CW 2130-R11"</formula>
    </cfRule>
    <cfRule type="cellIs" dxfId="101" priority="112" stopIfTrue="1" operator="equal">
      <formula>"CW 3120-R2"</formula>
    </cfRule>
    <cfRule type="cellIs" dxfId="100" priority="113" stopIfTrue="1" operator="equal">
      <formula>"CW 3240-R7"</formula>
    </cfRule>
  </conditionalFormatting>
  <conditionalFormatting sqref="D632">
    <cfRule type="cellIs" dxfId="99" priority="109" stopIfTrue="1" operator="equal">
      <formula>"CW 3120-R2"</formula>
    </cfRule>
    <cfRule type="cellIs" dxfId="98" priority="110" stopIfTrue="1" operator="equal">
      <formula>"CW 3240-R7"</formula>
    </cfRule>
  </conditionalFormatting>
  <conditionalFormatting sqref="D642:D653"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636">
    <cfRule type="cellIs" dxfId="95" priority="105" stopIfTrue="1" operator="equal">
      <formula>"CW 3120-R2"</formula>
    </cfRule>
    <cfRule type="cellIs" dxfId="94" priority="106" stopIfTrue="1" operator="equal">
      <formula>"CW 3240-R7"</formula>
    </cfRule>
  </conditionalFormatting>
  <conditionalFormatting sqref="D638">
    <cfRule type="cellIs" dxfId="93" priority="100" stopIfTrue="1" operator="equal">
      <formula>"CW 3120-R2"</formula>
    </cfRule>
    <cfRule type="cellIs" dxfId="92" priority="101" stopIfTrue="1" operator="equal">
      <formula>"CW 3240-R7"</formula>
    </cfRule>
  </conditionalFormatting>
  <conditionalFormatting sqref="D639:D640">
    <cfRule type="cellIs" dxfId="91" priority="96" stopIfTrue="1" operator="equal">
      <formula>"CW 3120-R2"</formula>
    </cfRule>
    <cfRule type="cellIs" dxfId="90" priority="97" stopIfTrue="1" operator="equal">
      <formula>"CW 3240-R7"</formula>
    </cfRule>
  </conditionalFormatting>
  <conditionalFormatting sqref="D659">
    <cfRule type="cellIs" dxfId="89" priority="87" stopIfTrue="1" operator="equal">
      <formula>"CW 3120-R2"</formula>
    </cfRule>
    <cfRule type="cellIs" dxfId="88" priority="88" stopIfTrue="1" operator="equal">
      <formula>"CW 3240-R7"</formula>
    </cfRule>
  </conditionalFormatting>
  <conditionalFormatting sqref="D686:D687">
    <cfRule type="cellIs" dxfId="87" priority="76" stopIfTrue="1" operator="equal">
      <formula>"CW 3120-R2"</formula>
    </cfRule>
    <cfRule type="cellIs" dxfId="86" priority="77" stopIfTrue="1" operator="equal">
      <formula>"CW 3240-R7"</formula>
    </cfRule>
  </conditionalFormatting>
  <conditionalFormatting sqref="D655">
    <cfRule type="cellIs" dxfId="85" priority="94" stopIfTrue="1" operator="equal">
      <formula>"CW 3120-R2"</formula>
    </cfRule>
    <cfRule type="cellIs" dxfId="84" priority="95" stopIfTrue="1" operator="equal">
      <formula>"CW 3240-R7"</formula>
    </cfRule>
  </conditionalFormatting>
  <conditionalFormatting sqref="D656">
    <cfRule type="cellIs" dxfId="83" priority="91" stopIfTrue="1" operator="equal">
      <formula>"CW 2130-R11"</formula>
    </cfRule>
    <cfRule type="cellIs" dxfId="82" priority="92" stopIfTrue="1" operator="equal">
      <formula>"CW 3120-R2"</formula>
    </cfRule>
    <cfRule type="cellIs" dxfId="81" priority="93" stopIfTrue="1" operator="equal">
      <formula>"CW 3240-R7"</formula>
    </cfRule>
  </conditionalFormatting>
  <conditionalFormatting sqref="D657">
    <cfRule type="cellIs" dxfId="80" priority="89" stopIfTrue="1" operator="equal">
      <formula>"CW 3120-R2"</formula>
    </cfRule>
    <cfRule type="cellIs" dxfId="79" priority="90" stopIfTrue="1" operator="equal">
      <formula>"CW 3240-R7"</formula>
    </cfRule>
  </conditionalFormatting>
  <conditionalFormatting sqref="D689">
    <cfRule type="cellIs" dxfId="78" priority="78" stopIfTrue="1" operator="equal">
      <formula>"CW 3120-R2"</formula>
    </cfRule>
    <cfRule type="cellIs" dxfId="77" priority="79" stopIfTrue="1" operator="equal">
      <formula>"CW 3240-R7"</formula>
    </cfRule>
  </conditionalFormatting>
  <conditionalFormatting sqref="D682">
    <cfRule type="cellIs" dxfId="76" priority="80" stopIfTrue="1" operator="equal">
      <formula>"CW 3120-R2"</formula>
    </cfRule>
    <cfRule type="cellIs" dxfId="75" priority="81" stopIfTrue="1" operator="equal">
      <formula>"CW 3240-R7"</formula>
    </cfRule>
  </conditionalFormatting>
  <conditionalFormatting sqref="D683">
    <cfRule type="cellIs" dxfId="74" priority="71" stopIfTrue="1" operator="equal">
      <formula>"CW 3120-R2"</formula>
    </cfRule>
    <cfRule type="cellIs" dxfId="73" priority="72" stopIfTrue="1" operator="equal">
      <formula>"CW 3240-R7"</formula>
    </cfRule>
  </conditionalFormatting>
  <conditionalFormatting sqref="D684:D685">
    <cfRule type="cellIs" dxfId="72" priority="73" stopIfTrue="1" operator="equal">
      <formula>"CW 2130-R11"</formula>
    </cfRule>
    <cfRule type="cellIs" dxfId="71" priority="74" stopIfTrue="1" operator="equal">
      <formula>"CW 3120-R2"</formula>
    </cfRule>
    <cfRule type="cellIs" dxfId="70" priority="75" stopIfTrue="1" operator="equal">
      <formula>"CW 3240-R7"</formula>
    </cfRule>
  </conditionalFormatting>
  <conditionalFormatting sqref="D694:D695">
    <cfRule type="cellIs" dxfId="69" priority="60" stopIfTrue="1" operator="equal">
      <formula>"CW 3120-R2"</formula>
    </cfRule>
    <cfRule type="cellIs" dxfId="68" priority="61" stopIfTrue="1" operator="equal">
      <formula>"CW 3240-R7"</formula>
    </cfRule>
  </conditionalFormatting>
  <conditionalFormatting sqref="D697">
    <cfRule type="cellIs" dxfId="67" priority="62" stopIfTrue="1" operator="equal">
      <formula>"CW 3120-R2"</formula>
    </cfRule>
    <cfRule type="cellIs" dxfId="66" priority="63" stopIfTrue="1" operator="equal">
      <formula>"CW 3240-R7"</formula>
    </cfRule>
  </conditionalFormatting>
  <conditionalFormatting sqref="D691">
    <cfRule type="cellIs" dxfId="65" priority="69" stopIfTrue="1" operator="equal">
      <formula>"CW 3120-R2"</formula>
    </cfRule>
    <cfRule type="cellIs" dxfId="64" priority="70" stopIfTrue="1" operator="equal">
      <formula>"CW 3240-R7"</formula>
    </cfRule>
  </conditionalFormatting>
  <conditionalFormatting sqref="D692">
    <cfRule type="cellIs" dxfId="63" priority="66" stopIfTrue="1" operator="equal">
      <formula>"CW 2130-R11"</formula>
    </cfRule>
    <cfRule type="cellIs" dxfId="62" priority="67" stopIfTrue="1" operator="equal">
      <formula>"CW 3120-R2"</formula>
    </cfRule>
    <cfRule type="cellIs" dxfId="61" priority="68" stopIfTrue="1" operator="equal">
      <formula>"CW 3240-R7"</formula>
    </cfRule>
  </conditionalFormatting>
  <conditionalFormatting sqref="D693">
    <cfRule type="cellIs" dxfId="60" priority="64" stopIfTrue="1" operator="equal">
      <formula>"CW 3120-R2"</formula>
    </cfRule>
    <cfRule type="cellIs" dxfId="59" priority="65" stopIfTrue="1" operator="equal">
      <formula>"CW 3240-R7"</formula>
    </cfRule>
  </conditionalFormatting>
  <conditionalFormatting sqref="D699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700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705:D706">
    <cfRule type="cellIs" dxfId="53" priority="49" stopIfTrue="1" operator="equal">
      <formula>"CW 3120-R2"</formula>
    </cfRule>
    <cfRule type="cellIs" dxfId="52" priority="50" stopIfTrue="1" operator="equal">
      <formula>"CW 3240-R7"</formula>
    </cfRule>
  </conditionalFormatting>
  <conditionalFormatting sqref="D708">
    <cfRule type="cellIs" dxfId="51" priority="51" stopIfTrue="1" operator="equal">
      <formula>"CW 3120-R2"</formula>
    </cfRule>
    <cfRule type="cellIs" dxfId="50" priority="52" stopIfTrue="1" operator="equal">
      <formula>"CW 3240-R7"</formula>
    </cfRule>
  </conditionalFormatting>
  <conditionalFormatting sqref="D701"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702">
    <cfRule type="cellIs" dxfId="47" priority="44" stopIfTrue="1" operator="equal">
      <formula>"CW 3120-R2"</formula>
    </cfRule>
    <cfRule type="cellIs" dxfId="46" priority="45" stopIfTrue="1" operator="equal">
      <formula>"CW 3240-R7"</formula>
    </cfRule>
  </conditionalFormatting>
  <conditionalFormatting sqref="D703:D704">
    <cfRule type="cellIs" dxfId="45" priority="46" stopIfTrue="1" operator="equal">
      <formula>"CW 2130-R11"</formula>
    </cfRule>
    <cfRule type="cellIs" dxfId="44" priority="47" stopIfTrue="1" operator="equal">
      <formula>"CW 3120-R2"</formula>
    </cfRule>
    <cfRule type="cellIs" dxfId="43" priority="48" stopIfTrue="1" operator="equal">
      <formula>"CW 3240-R7"</formula>
    </cfRule>
  </conditionalFormatting>
  <conditionalFormatting sqref="D319">
    <cfRule type="cellIs" dxfId="42" priority="42" stopIfTrue="1" operator="equal">
      <formula>"CW 3120-R2"</formula>
    </cfRule>
    <cfRule type="cellIs" dxfId="41" priority="43" stopIfTrue="1" operator="equal">
      <formula>"CW 3240-R7"</formula>
    </cfRule>
  </conditionalFormatting>
  <conditionalFormatting sqref="D327">
    <cfRule type="cellIs" dxfId="40" priority="38" stopIfTrue="1" operator="equal">
      <formula>"CW 3120-R2"</formula>
    </cfRule>
    <cfRule type="cellIs" dxfId="39" priority="39" stopIfTrue="1" operator="equal">
      <formula>"CW 3240-R7"</formula>
    </cfRule>
  </conditionalFormatting>
  <conditionalFormatting sqref="D326">
    <cfRule type="cellIs" dxfId="38" priority="40" stopIfTrue="1" operator="equal">
      <formula>"CW 3120-R2"</formula>
    </cfRule>
    <cfRule type="cellIs" dxfId="37" priority="41" stopIfTrue="1" operator="equal">
      <formula>"CW 3240-R7"</formula>
    </cfRule>
  </conditionalFormatting>
  <conditionalFormatting sqref="D331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332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440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443:D444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445">
    <cfRule type="cellIs" dxfId="28" priority="28" stopIfTrue="1" operator="equal">
      <formula>"CW 3120-R2"</formula>
    </cfRule>
    <cfRule type="cellIs" dxfId="27" priority="29" stopIfTrue="1" operator="equal">
      <formula>"CW 3240-R7"</formula>
    </cfRule>
  </conditionalFormatting>
  <conditionalFormatting sqref="D453">
    <cfRule type="cellIs" dxfId="26" priority="26" stopIfTrue="1" operator="equal">
      <formula>"CW 3120-R2"</formula>
    </cfRule>
    <cfRule type="cellIs" dxfId="25" priority="27" stopIfTrue="1" operator="equal">
      <formula>"CW 3240-R7"</formula>
    </cfRule>
  </conditionalFormatting>
  <conditionalFormatting sqref="D454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455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456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644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645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650:D651">
    <cfRule type="cellIs" dxfId="10" priority="6" stopIfTrue="1" operator="equal">
      <formula>"CW 3120-R2"</formula>
    </cfRule>
    <cfRule type="cellIs" dxfId="9" priority="7" stopIfTrue="1" operator="equal">
      <formula>"CW 3240-R7"</formula>
    </cfRule>
  </conditionalFormatting>
  <conditionalFormatting sqref="D653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D646">
    <cfRule type="cellIs" dxfId="6" priority="10" stopIfTrue="1" operator="equal">
      <formula>"CW 3120-R2"</formula>
    </cfRule>
    <cfRule type="cellIs" dxfId="5" priority="11" stopIfTrue="1" operator="equal">
      <formula>"CW 3240-R7"</formula>
    </cfRule>
  </conditionalFormatting>
  <conditionalFormatting sqref="D647">
    <cfRule type="cellIs" dxfId="4" priority="1" stopIfTrue="1" operator="equal">
      <formula>"CW 3120-R2"</formula>
    </cfRule>
    <cfRule type="cellIs" dxfId="3" priority="2" stopIfTrue="1" operator="equal">
      <formula>"CW 3240-R7"</formula>
    </cfRule>
  </conditionalFormatting>
  <conditionalFormatting sqref="D648:D649">
    <cfRule type="cellIs" dxfId="2" priority="3" stopIfTrue="1" operator="equal">
      <formula>"CW 2130-R11"</formula>
    </cfRule>
    <cfRule type="cellIs" dxfId="1" priority="4" stopIfTrue="1" operator="equal">
      <formula>"CW 3120-R2"</formula>
    </cfRule>
    <cfRule type="cellIs" dxfId="0" priority="5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3:G94 G13 G22:G23 G25 G27:G29 G31 G35 G41 G62:G64 G66:G71 G74 G190:G191 G87 G90 G96:G99 G101 G108 G110 G57:G59 G120:G121 G82:G83 G524:G528 G563:G568 G423:G424 G210 G129 G138:G139 G141 G143:G145 G147 G151 G177:G178 G180:G185 G188 G301:G302 G204 G172:G174 G206 G212:G215 G221 G223 G200:G202 G233:G234 G196:G197 G112:G117 G79:G80 G242 G251:G252 G254 G256:G257 G259 G263 G285:G287 G269 G290:G292 G412:G415 G299 G193:G194 G313 G311 G315 G336 G338 G347:G348 G307:G308 G135 G304:G305 G437 G357 G368:G369 G371 G376 G380 G386 G410 G418 G76:G77 G432 G430 G434 G447:G448 G403:G407 G460 G462 G464:G467 G470:G471 G426:G427 G445 G420:G421 G33 G37 G39 G44:G46 G48:G51 G53:G55 G19 G149 G157 G153 G155 G160:G161 G163:G166 G168:G170 G225:G230 G261 G265 G267 G272:G274 G276:G279 G281:G283 G319:G320 G340:G344 G373:G374 G378 G706 G382 G384 G389:G391 G393:G396 G398:G401 G450 G535 G550 G478:G479 G482:G483 G485 G491 G495 G501 G517:G518 G531 G542 G540 G544 G547 G552:G553 G521:G522 G559 G561 G248 G571:G572 G537 G476 G533 G487:G489 G508:G513 G497 G499 G504:G506 G556:G557 G515 G493 G9:G11 G15:G17 G126:G127 G131:G133 G239:G240 G244:G246 G103:G106 G217:G219 G353:G355 G359:G361 G294:G296 G85 G578 G580 G583 G585 G588 G618 G621 G623 G626 G657 G664 G608 G615:G616 G590 G593 G595 G598 G600 G603 G605 G612 G610 G662 G666 G671 G669 G673 G659 G628 G455:G458 G634 G632 G640 G678 G682 G676 G689 G687 G697 G701 G695 G715:G725 G322:G325 G327 G330 G332:G334 G440:G442 G452 G638 G685 G693 G704 G363 G365 G708 G642 G646 G649 G651 G653" xr:uid="{11B462CC-980D-43EB-8B33-65C917849264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28" xr:uid="{ADF15F0F-419C-4DC0-B104-7FA8C71E8A12}">
      <formula1>IF(AND(G728&gt;=0.01,G728&lt;=G742*0.05),ROUND(G728,2),0.01)</formula1>
    </dataValidation>
  </dataValidations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&amp;LThe City of Winnipeg
Tender No. 110-2022 Addendum 1 
&amp;RBid Submission
&amp;P of &amp;N</oddHeader>
    <oddFooter xml:space="preserve">&amp;R                    </oddFooter>
  </headerFooter>
  <rowBreaks count="31" manualBreakCount="31">
    <brk id="33" max="16383" man="1"/>
    <brk id="59" max="16383" man="1"/>
    <brk id="87" max="16383" man="1"/>
    <brk id="114" max="16383" man="1"/>
    <brk id="123" max="7" man="1"/>
    <brk id="151" max="16383" man="1"/>
    <brk id="178" max="16383" man="1"/>
    <brk id="202" max="16383" man="1"/>
    <brk id="228" max="16383" man="1"/>
    <brk id="236" max="7" man="1"/>
    <brk id="263" max="16383" man="1"/>
    <brk id="291" max="16383" man="1"/>
    <brk id="318" max="16383" man="1"/>
    <brk id="344" max="16383" man="1"/>
    <brk id="350" max="16383" man="1"/>
    <brk id="378" max="16383" man="1"/>
    <brk id="406" max="16383" man="1"/>
    <brk id="430" max="16383" man="1"/>
    <brk id="455" max="16383" man="1"/>
    <brk id="473" max="16383" man="1"/>
    <brk id="501" max="16383" man="1"/>
    <brk id="527" max="16383" man="1"/>
    <brk id="553" max="16383" man="1"/>
    <brk id="574" max="7" man="1"/>
    <brk id="603" max="16383" man="1"/>
    <brk id="632" max="16383" man="1"/>
    <brk id="662" max="16383" man="1"/>
    <brk id="689" max="16383" man="1"/>
    <brk id="710" max="16383" man="1"/>
    <brk id="726" max="16383" man="1"/>
    <brk id="7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110-2022 Add 1</vt:lpstr>
      <vt:lpstr>'110-2022 Add 1'!Print_Area</vt:lpstr>
      <vt:lpstr>'110-2022 Add 1'!Print_Titles</vt:lpstr>
      <vt:lpstr>'110-2022 Add 1'!XEVERYTHING</vt:lpstr>
      <vt:lpstr>'110-2022 Add 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Mar. 1, 2022
by C. Humbert
File Size: 137 KB</dc:description>
  <cp:lastModifiedBy>Windows User</cp:lastModifiedBy>
  <cp:lastPrinted>2022-02-18T16:01:17Z</cp:lastPrinted>
  <dcterms:created xsi:type="dcterms:W3CDTF">2000-01-26T18:56:05Z</dcterms:created>
  <dcterms:modified xsi:type="dcterms:W3CDTF">2022-03-01T18:27:30Z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