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8"/>
  <workbookPr defaultThemeVersion="124226"/>
  <mc:AlternateContent xmlns:mc="http://schemas.openxmlformats.org/markup-compatibility/2006">
    <mc:Choice Requires="x15">
      <x15ac:absPath xmlns:x15ac="http://schemas.microsoft.com/office/spreadsheetml/2010/11/ac" url="O:\engineer\ProjectAdmin\Bid Opp Prep\2021\Checked\439-2020 Stantec\Addendum 1\"/>
    </mc:Choice>
  </mc:AlternateContent>
  <xr:revisionPtr revIDLastSave="0" documentId="13_ncr:1_{B1657B3F-1F33-4D0B-BCDC-C918B9F937BC}" xr6:coauthVersionLast="36" xr6:coauthVersionMax="45" xr10:uidLastSave="{00000000-0000-0000-0000-000000000000}"/>
  <bookViews>
    <workbookView xWindow="4365" yWindow="1080" windowWidth="18900" windowHeight="11385" xr2:uid="{00000000-000D-0000-FFFF-FFFF00000000}"/>
  </bookViews>
  <sheets>
    <sheet name="FORM B - PRICES" sheetId="12" r:id="rId1"/>
  </sheets>
  <externalReferences>
    <externalReference r:id="rId2"/>
    <externalReference r:id="rId3"/>
  </externalReferences>
  <definedNames>
    <definedName name="_10PAGE_1_OF_13" localSheetId="0">'[1]FORM B; PRICES'!#REF!</definedName>
    <definedName name="_10PAGE_1_OF_13">'[1]FORM B; PRICES'!#REF!</definedName>
    <definedName name="_12TENDER_SUBMISSI" localSheetId="0">#REF!</definedName>
    <definedName name="_12TENDER_SUBMISSI">#REF!</definedName>
    <definedName name="_1PAGE_1_OF_13" localSheetId="0">'FORM B - PRICES'!#REF!</definedName>
    <definedName name="_20TENDER_NO._181" localSheetId="0">'[1]FORM B; PRICES'!#REF!</definedName>
    <definedName name="_20TENDER_NO._181">'[1]FORM B; PRICES'!#REF!</definedName>
    <definedName name="_30TENDER_SUBMISSI" localSheetId="0">'[1]FORM B; PRICES'!#REF!</definedName>
    <definedName name="_30TENDER_SUBMISSI">'[1]FORM B; PRICES'!#REF!</definedName>
    <definedName name="_4PAGE_1_OF_13" localSheetId="0">#REF!</definedName>
    <definedName name="_4PAGE_1_OF_13">#REF!</definedName>
    <definedName name="_5TENDER_NO._181" localSheetId="0">'FORM B - PRICES'!#REF!</definedName>
    <definedName name="_8TENDER_NO._181" localSheetId="0">#REF!</definedName>
    <definedName name="_8TENDER_NO._181">#REF!</definedName>
    <definedName name="_9TENDER_SUBMISSI" localSheetId="0">'FORM B - PRICES'!#REF!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 PRICES'!#REF!</definedName>
    <definedName name="HEADER">#REF!</definedName>
    <definedName name="_xlnm.Print_Area" localSheetId="0">'FORM B - PRICES'!$B$6:$N$317</definedName>
    <definedName name="_xlnm.Print_Titles" localSheetId="0">'FORM B - PRICES'!$1:$5</definedName>
    <definedName name="_xlnm.Print_Titles">#REF!</definedName>
    <definedName name="TEMP" localSheetId="0">'FORM B - PRICES'!#REF!</definedName>
    <definedName name="TEMP">#REF!</definedName>
    <definedName name="TESTHEAD" localSheetId="0">'FORM B - PRICES'!#REF!</definedName>
    <definedName name="TESTHEAD">#REF!</definedName>
    <definedName name="XEVERYTHING" localSheetId="0">'FORM B - PRICES'!$B$1:$IM$292</definedName>
    <definedName name="XEVERYTHING">#REF!</definedName>
    <definedName name="XITEMS" localSheetId="0">'FORM B - PRICES'!$B$6:$IM$292</definedName>
    <definedName name="XITEMS">#REF!</definedName>
  </definedNames>
  <calcPr calcId="191029" fullPrecision="0"/>
</workbook>
</file>

<file path=xl/calcChain.xml><?xml version="1.0" encoding="utf-8"?>
<calcChain xmlns="http://schemas.openxmlformats.org/spreadsheetml/2006/main">
  <c r="B307" i="12" l="1"/>
  <c r="B310" i="12"/>
  <c r="B312" i="12"/>
  <c r="B313" i="12"/>
  <c r="B314" i="12"/>
  <c r="B315" i="12"/>
  <c r="H15" i="12" l="1"/>
  <c r="H14" i="12"/>
  <c r="I2" i="12" l="1"/>
  <c r="J2" i="12"/>
  <c r="K2" i="12" s="1"/>
  <c r="I3" i="12"/>
  <c r="J3" i="12"/>
  <c r="K3" i="12" s="1"/>
  <c r="I4" i="12"/>
  <c r="J4" i="12"/>
  <c r="K4" i="12" s="1"/>
  <c r="I5" i="12"/>
  <c r="J5" i="12"/>
  <c r="K5" i="12" s="1"/>
  <c r="I6" i="12"/>
  <c r="J6" i="12"/>
  <c r="K6" i="12" s="1"/>
  <c r="I7" i="12"/>
  <c r="J7" i="12"/>
  <c r="K7" i="12" s="1"/>
  <c r="H8" i="12"/>
  <c r="I8" i="12"/>
  <c r="J8" i="12"/>
  <c r="K8" i="12" s="1"/>
  <c r="H9" i="12"/>
  <c r="I9" i="12"/>
  <c r="J9" i="12"/>
  <c r="K9" i="12" s="1"/>
  <c r="I10" i="12"/>
  <c r="J10" i="12"/>
  <c r="K10" i="12" s="1"/>
  <c r="H11" i="12"/>
  <c r="I11" i="12"/>
  <c r="J11" i="12"/>
  <c r="K11" i="12" s="1"/>
  <c r="I12" i="12"/>
  <c r="J12" i="12"/>
  <c r="K12" i="12" s="1"/>
  <c r="H13" i="12"/>
  <c r="I13" i="12"/>
  <c r="J13" i="12"/>
  <c r="K13" i="12"/>
  <c r="I16" i="12"/>
  <c r="J16" i="12"/>
  <c r="K16" i="12" s="1"/>
  <c r="I17" i="12"/>
  <c r="J17" i="12"/>
  <c r="K17" i="12"/>
  <c r="H18" i="12"/>
  <c r="I18" i="12"/>
  <c r="J18" i="12"/>
  <c r="K18" i="12" s="1"/>
  <c r="H19" i="12"/>
  <c r="I19" i="12"/>
  <c r="J19" i="12"/>
  <c r="K19" i="12" s="1"/>
  <c r="I20" i="12"/>
  <c r="J20" i="12"/>
  <c r="K20" i="12"/>
  <c r="H21" i="12"/>
  <c r="I21" i="12"/>
  <c r="J21" i="12"/>
  <c r="K21" i="12"/>
  <c r="I22" i="12"/>
  <c r="J22" i="12"/>
  <c r="K22" i="12" s="1"/>
  <c r="H23" i="12"/>
  <c r="I23" i="12"/>
  <c r="J23" i="12"/>
  <c r="K23" i="12" s="1"/>
  <c r="I24" i="12"/>
  <c r="J24" i="12"/>
  <c r="K24" i="12" s="1"/>
  <c r="H25" i="12"/>
  <c r="I25" i="12"/>
  <c r="J25" i="12"/>
  <c r="K25" i="12" s="1"/>
  <c r="H26" i="12"/>
  <c r="I26" i="12"/>
  <c r="J26" i="12"/>
  <c r="K26" i="12" s="1"/>
  <c r="H27" i="12"/>
  <c r="I27" i="12"/>
  <c r="J27" i="12"/>
  <c r="K27" i="12" s="1"/>
  <c r="H28" i="12"/>
  <c r="I28" i="12"/>
  <c r="J28" i="12"/>
  <c r="K28" i="12" s="1"/>
  <c r="I29" i="12"/>
  <c r="J29" i="12"/>
  <c r="K29" i="12" s="1"/>
  <c r="H30" i="12"/>
  <c r="I30" i="12"/>
  <c r="J30" i="12"/>
  <c r="K30" i="12" s="1"/>
  <c r="H31" i="12"/>
  <c r="I31" i="12"/>
  <c r="J31" i="12"/>
  <c r="K31" i="12" s="1"/>
  <c r="H32" i="12"/>
  <c r="I32" i="12"/>
  <c r="J32" i="12"/>
  <c r="K32" i="12"/>
  <c r="H33" i="12"/>
  <c r="I33" i="12"/>
  <c r="J33" i="12"/>
  <c r="K33" i="12" s="1"/>
  <c r="I34" i="12"/>
  <c r="J34" i="12"/>
  <c r="K34" i="12" s="1"/>
  <c r="H35" i="12"/>
  <c r="I35" i="12"/>
  <c r="J35" i="12"/>
  <c r="K35" i="12" s="1"/>
  <c r="I36" i="12"/>
  <c r="J36" i="12"/>
  <c r="K36" i="12" s="1"/>
  <c r="H37" i="12"/>
  <c r="I37" i="12"/>
  <c r="J37" i="12"/>
  <c r="K37" i="12" s="1"/>
  <c r="H38" i="12"/>
  <c r="I38" i="12"/>
  <c r="J38" i="12"/>
  <c r="K38" i="12"/>
  <c r="H39" i="12"/>
  <c r="I39" i="12"/>
  <c r="J39" i="12"/>
  <c r="K39" i="12"/>
  <c r="I40" i="12"/>
  <c r="J40" i="12"/>
  <c r="K40" i="12"/>
  <c r="H41" i="12"/>
  <c r="I41" i="12"/>
  <c r="J41" i="12"/>
  <c r="K41" i="12" s="1"/>
  <c r="H42" i="12"/>
  <c r="I42" i="12"/>
  <c r="J42" i="12"/>
  <c r="K42" i="12" s="1"/>
  <c r="H43" i="12"/>
  <c r="I43" i="12"/>
  <c r="J43" i="12"/>
  <c r="K43" i="12" s="1"/>
  <c r="I44" i="12"/>
  <c r="J44" i="12"/>
  <c r="K44" i="12" s="1"/>
  <c r="H45" i="12"/>
  <c r="I45" i="12"/>
  <c r="J45" i="12"/>
  <c r="K45" i="12" s="1"/>
  <c r="I46" i="12"/>
  <c r="J46" i="12"/>
  <c r="K46" i="12" s="1"/>
  <c r="H47" i="12"/>
  <c r="I47" i="12"/>
  <c r="J47" i="12"/>
  <c r="K47" i="12" s="1"/>
  <c r="I48" i="12"/>
  <c r="J48" i="12"/>
  <c r="K48" i="12" s="1"/>
  <c r="H49" i="12"/>
  <c r="I49" i="12"/>
  <c r="J49" i="12"/>
  <c r="K49" i="12" s="1"/>
  <c r="H50" i="12"/>
  <c r="I50" i="12"/>
  <c r="J50" i="12"/>
  <c r="K50" i="12" s="1"/>
  <c r="H51" i="12"/>
  <c r="I51" i="12"/>
  <c r="J51" i="12"/>
  <c r="K51" i="12" s="1"/>
  <c r="H52" i="12"/>
  <c r="I52" i="12"/>
  <c r="J52" i="12"/>
  <c r="K52" i="12" s="1"/>
  <c r="I53" i="12"/>
  <c r="J53" i="12"/>
  <c r="K53" i="12" s="1"/>
  <c r="I54" i="12"/>
  <c r="J54" i="12"/>
  <c r="K54" i="12" s="1"/>
  <c r="H55" i="12"/>
  <c r="I55" i="12"/>
  <c r="J55" i="12"/>
  <c r="K55" i="12"/>
  <c r="H56" i="12"/>
  <c r="I56" i="12"/>
  <c r="J56" i="12"/>
  <c r="K56" i="12" s="1"/>
  <c r="H57" i="12"/>
  <c r="I57" i="12"/>
  <c r="J57" i="12"/>
  <c r="K57" i="12"/>
  <c r="H58" i="12"/>
  <c r="I58" i="12"/>
  <c r="J58" i="12"/>
  <c r="K58" i="12" s="1"/>
  <c r="H59" i="12"/>
  <c r="I59" i="12"/>
  <c r="J59" i="12"/>
  <c r="K59" i="12" s="1"/>
  <c r="H60" i="12"/>
  <c r="I60" i="12"/>
  <c r="J60" i="12"/>
  <c r="K60" i="12"/>
  <c r="I61" i="12"/>
  <c r="J61" i="12"/>
  <c r="K61" i="12" s="1"/>
  <c r="I62" i="12"/>
  <c r="J62" i="12"/>
  <c r="K62" i="12"/>
  <c r="H63" i="12"/>
  <c r="I63" i="12"/>
  <c r="J63" i="12"/>
  <c r="K63" i="12" s="1"/>
  <c r="I64" i="12"/>
  <c r="J64" i="12"/>
  <c r="K64" i="12" s="1"/>
  <c r="H65" i="12"/>
  <c r="I65" i="12"/>
  <c r="J65" i="12"/>
  <c r="K65" i="12" s="1"/>
  <c r="I66" i="12"/>
  <c r="J66" i="12"/>
  <c r="K66" i="12" s="1"/>
  <c r="H67" i="12"/>
  <c r="I67" i="12"/>
  <c r="J67" i="12"/>
  <c r="K67" i="12" s="1"/>
  <c r="H68" i="12"/>
  <c r="I68" i="12"/>
  <c r="J68" i="12"/>
  <c r="K68" i="12"/>
  <c r="H69" i="12"/>
  <c r="I69" i="12"/>
  <c r="J69" i="12"/>
  <c r="K69" i="12" s="1"/>
  <c r="H70" i="12"/>
  <c r="I70" i="12"/>
  <c r="J70" i="12"/>
  <c r="K70" i="12" s="1"/>
  <c r="H71" i="12"/>
  <c r="I71" i="12"/>
  <c r="J71" i="12"/>
  <c r="K71" i="12" s="1"/>
  <c r="I72" i="12"/>
  <c r="J72" i="12"/>
  <c r="K72" i="12" s="1"/>
  <c r="I73" i="12"/>
  <c r="J73" i="12"/>
  <c r="K73" i="12"/>
  <c r="H74" i="12"/>
  <c r="I74" i="12"/>
  <c r="J74" i="12"/>
  <c r="K74" i="12" s="1"/>
  <c r="I75" i="12"/>
  <c r="J75" i="12"/>
  <c r="K75" i="12" s="1"/>
  <c r="H76" i="12"/>
  <c r="I76" i="12"/>
  <c r="J76" i="12"/>
  <c r="K76" i="12"/>
  <c r="H77" i="12"/>
  <c r="I77" i="12"/>
  <c r="J77" i="12"/>
  <c r="K77" i="12" s="1"/>
  <c r="I78" i="12"/>
  <c r="J78" i="12"/>
  <c r="K78" i="12" s="1"/>
  <c r="H79" i="12"/>
  <c r="I79" i="12"/>
  <c r="J79" i="12"/>
  <c r="K79" i="12" s="1"/>
  <c r="H80" i="12"/>
  <c r="I80" i="12"/>
  <c r="J80" i="12"/>
  <c r="K80" i="12"/>
  <c r="H81" i="12"/>
  <c r="I81" i="12"/>
  <c r="J81" i="12"/>
  <c r="K81" i="12" s="1"/>
  <c r="H82" i="12"/>
  <c r="I82" i="12"/>
  <c r="J82" i="12"/>
  <c r="K82" i="12" s="1"/>
  <c r="H83" i="12"/>
  <c r="I83" i="12"/>
  <c r="J83" i="12"/>
  <c r="K83" i="12" s="1"/>
  <c r="H84" i="12"/>
  <c r="I84" i="12"/>
  <c r="J84" i="12"/>
  <c r="K84" i="12"/>
  <c r="H85" i="12"/>
  <c r="I85" i="12"/>
  <c r="J85" i="12"/>
  <c r="K85" i="12" s="1"/>
  <c r="H86" i="12"/>
  <c r="I86" i="12"/>
  <c r="J86" i="12"/>
  <c r="K86" i="12" s="1"/>
  <c r="I87" i="12"/>
  <c r="J87" i="12"/>
  <c r="K87" i="12" s="1"/>
  <c r="H88" i="12"/>
  <c r="I88" i="12"/>
  <c r="J88" i="12"/>
  <c r="K88" i="12"/>
  <c r="F89" i="12"/>
  <c r="H89" i="12" s="1"/>
  <c r="I89" i="12"/>
  <c r="J89" i="12"/>
  <c r="K89" i="12" s="1"/>
  <c r="I90" i="12"/>
  <c r="J90" i="12"/>
  <c r="K90" i="12" s="1"/>
  <c r="I91" i="12"/>
  <c r="J91" i="12"/>
  <c r="K91" i="12" s="1"/>
  <c r="H92" i="12"/>
  <c r="I92" i="12"/>
  <c r="J92" i="12"/>
  <c r="K92" i="12" s="1"/>
  <c r="I93" i="12"/>
  <c r="J93" i="12"/>
  <c r="K93" i="12" s="1"/>
  <c r="H94" i="12"/>
  <c r="I94" i="12"/>
  <c r="J94" i="12"/>
  <c r="K94" i="12" s="1"/>
  <c r="I95" i="12"/>
  <c r="J95" i="12"/>
  <c r="K95" i="12" s="1"/>
  <c r="H96" i="12"/>
  <c r="I96" i="12"/>
  <c r="J96" i="12"/>
  <c r="K96" i="12" s="1"/>
  <c r="I97" i="12"/>
  <c r="J97" i="12"/>
  <c r="K97" i="12"/>
  <c r="H98" i="12"/>
  <c r="I98" i="12"/>
  <c r="J98" i="12"/>
  <c r="K98" i="12" s="1"/>
  <c r="I99" i="12"/>
  <c r="J99" i="12"/>
  <c r="K99" i="12" s="1"/>
  <c r="I100" i="12"/>
  <c r="J100" i="12"/>
  <c r="K100" i="12" s="1"/>
  <c r="H101" i="12"/>
  <c r="I101" i="12"/>
  <c r="J101" i="12"/>
  <c r="K101" i="12" s="1"/>
  <c r="I102" i="12"/>
  <c r="J102" i="12"/>
  <c r="K102" i="12" s="1"/>
  <c r="I103" i="12"/>
  <c r="J103" i="12"/>
  <c r="K103" i="12" s="1"/>
  <c r="H104" i="12"/>
  <c r="I104" i="12"/>
  <c r="J104" i="12"/>
  <c r="K104" i="12" s="1"/>
  <c r="I105" i="12"/>
  <c r="J105" i="12"/>
  <c r="K105" i="12" s="1"/>
  <c r="H106" i="12"/>
  <c r="I106" i="12"/>
  <c r="J106" i="12"/>
  <c r="K106" i="12" s="1"/>
  <c r="I107" i="12"/>
  <c r="J107" i="12"/>
  <c r="K107" i="12" s="1"/>
  <c r="H108" i="12"/>
  <c r="I108" i="12"/>
  <c r="J108" i="12"/>
  <c r="K108" i="12" s="1"/>
  <c r="I109" i="12"/>
  <c r="J109" i="12"/>
  <c r="K109" i="12" s="1"/>
  <c r="I110" i="12"/>
  <c r="J110" i="12"/>
  <c r="K110" i="12" s="1"/>
  <c r="H111" i="12"/>
  <c r="I111" i="12"/>
  <c r="J111" i="12"/>
  <c r="K111" i="12" s="1"/>
  <c r="I112" i="12"/>
  <c r="J112" i="12"/>
  <c r="K112" i="12" s="1"/>
  <c r="H113" i="12"/>
  <c r="I113" i="12"/>
  <c r="J113" i="12"/>
  <c r="K113" i="12"/>
  <c r="H114" i="12"/>
  <c r="I114" i="12"/>
  <c r="J114" i="12"/>
  <c r="K114" i="12"/>
  <c r="H115" i="12"/>
  <c r="I115" i="12"/>
  <c r="J115" i="12"/>
  <c r="K115" i="12" s="1"/>
  <c r="H116" i="12"/>
  <c r="I116" i="12"/>
  <c r="J116" i="12"/>
  <c r="K116" i="12" s="1"/>
  <c r="H117" i="12"/>
  <c r="I117" i="12"/>
  <c r="J117" i="12"/>
  <c r="K117" i="12" s="1"/>
  <c r="H118" i="12"/>
  <c r="I118" i="12"/>
  <c r="J118" i="12"/>
  <c r="K118" i="12"/>
  <c r="H119" i="12"/>
  <c r="I119" i="12"/>
  <c r="J119" i="12"/>
  <c r="K119" i="12" s="1"/>
  <c r="I120" i="12"/>
  <c r="J120" i="12"/>
  <c r="K120" i="12" s="1"/>
  <c r="H121" i="12"/>
  <c r="I121" i="12"/>
  <c r="J121" i="12"/>
  <c r="K121" i="12" s="1"/>
  <c r="H122" i="12"/>
  <c r="I122" i="12"/>
  <c r="J122" i="12"/>
  <c r="K122" i="12"/>
  <c r="I123" i="12"/>
  <c r="J123" i="12"/>
  <c r="K123" i="12"/>
  <c r="H124" i="12"/>
  <c r="I124" i="12"/>
  <c r="J124" i="12"/>
  <c r="K124" i="12" s="1"/>
  <c r="I125" i="12"/>
  <c r="J125" i="12"/>
  <c r="K125" i="12" s="1"/>
  <c r="H126" i="12"/>
  <c r="I126" i="12"/>
  <c r="J126" i="12"/>
  <c r="K126" i="12" s="1"/>
  <c r="I127" i="12"/>
  <c r="J127" i="12"/>
  <c r="K127" i="12" s="1"/>
  <c r="H128" i="12"/>
  <c r="I128" i="12"/>
  <c r="J128" i="12"/>
  <c r="K128" i="12" s="1"/>
  <c r="I129" i="12"/>
  <c r="J129" i="12"/>
  <c r="K129" i="12" s="1"/>
  <c r="I130" i="12"/>
  <c r="J130" i="12"/>
  <c r="K130" i="12" s="1"/>
  <c r="I131" i="12"/>
  <c r="J131" i="12"/>
  <c r="K131" i="12" s="1"/>
  <c r="H132" i="12"/>
  <c r="I132" i="12"/>
  <c r="J132" i="12"/>
  <c r="K132" i="12"/>
  <c r="I133" i="12"/>
  <c r="J133" i="12"/>
  <c r="K133" i="12"/>
  <c r="H134" i="12"/>
  <c r="I134" i="12"/>
  <c r="J134" i="12"/>
  <c r="K134" i="12"/>
  <c r="I135" i="12"/>
  <c r="J135" i="12"/>
  <c r="K135" i="12" s="1"/>
  <c r="I136" i="12"/>
  <c r="J136" i="12"/>
  <c r="K136" i="12" s="1"/>
  <c r="I137" i="12"/>
  <c r="J137" i="12"/>
  <c r="K137" i="12" s="1"/>
  <c r="H138" i="12"/>
  <c r="I138" i="12"/>
  <c r="J138" i="12"/>
  <c r="K138" i="12" s="1"/>
  <c r="I139" i="12"/>
  <c r="J139" i="12"/>
  <c r="K139" i="12" s="1"/>
  <c r="H140" i="12"/>
  <c r="I140" i="12"/>
  <c r="J140" i="12"/>
  <c r="K140" i="12" s="1"/>
  <c r="I141" i="12"/>
  <c r="J141" i="12"/>
  <c r="K141" i="12" s="1"/>
  <c r="I142" i="12"/>
  <c r="J142" i="12"/>
  <c r="K142" i="12" s="1"/>
  <c r="I143" i="12"/>
  <c r="J143" i="12"/>
  <c r="K143" i="12" s="1"/>
  <c r="H144" i="12"/>
  <c r="I144" i="12"/>
  <c r="J144" i="12"/>
  <c r="K144" i="12" s="1"/>
  <c r="I145" i="12"/>
  <c r="J145" i="12"/>
  <c r="K145" i="12" s="1"/>
  <c r="H146" i="12"/>
  <c r="I146" i="12"/>
  <c r="J146" i="12"/>
  <c r="K146" i="12"/>
  <c r="I147" i="12"/>
  <c r="J147" i="12"/>
  <c r="K147" i="12" s="1"/>
  <c r="I148" i="12"/>
  <c r="J148" i="12"/>
  <c r="K148" i="12"/>
  <c r="I149" i="12"/>
  <c r="J149" i="12"/>
  <c r="K149" i="12"/>
  <c r="H150" i="12"/>
  <c r="I150" i="12"/>
  <c r="J150" i="12"/>
  <c r="K150" i="12" s="1"/>
  <c r="I151" i="12"/>
  <c r="J151" i="12"/>
  <c r="K151" i="12" s="1"/>
  <c r="H152" i="12"/>
  <c r="I152" i="12"/>
  <c r="J152" i="12"/>
  <c r="K152" i="12" s="1"/>
  <c r="I153" i="12"/>
  <c r="J153" i="12"/>
  <c r="K153" i="12" s="1"/>
  <c r="I154" i="12"/>
  <c r="J154" i="12"/>
  <c r="K154" i="12" s="1"/>
  <c r="I155" i="12"/>
  <c r="J155" i="12"/>
  <c r="K155" i="12" s="1"/>
  <c r="H156" i="12"/>
  <c r="I156" i="12"/>
  <c r="J156" i="12"/>
  <c r="K156" i="12"/>
  <c r="I157" i="12"/>
  <c r="J157" i="12"/>
  <c r="K157" i="12" s="1"/>
  <c r="I158" i="12"/>
  <c r="J158" i="12"/>
  <c r="K158" i="12" s="1"/>
  <c r="H159" i="12"/>
  <c r="I159" i="12"/>
  <c r="J159" i="12"/>
  <c r="K159" i="12" s="1"/>
  <c r="I160" i="12"/>
  <c r="J160" i="12"/>
  <c r="K160" i="12" s="1"/>
  <c r="H161" i="12"/>
  <c r="I161" i="12"/>
  <c r="J161" i="12"/>
  <c r="K161" i="12" s="1"/>
  <c r="I162" i="12"/>
  <c r="J162" i="12"/>
  <c r="K162" i="12" s="1"/>
  <c r="H163" i="12"/>
  <c r="I163" i="12"/>
  <c r="J163" i="12"/>
  <c r="K163" i="12" s="1"/>
  <c r="H164" i="12"/>
  <c r="I164" i="12"/>
  <c r="J164" i="12"/>
  <c r="K164" i="12" s="1"/>
  <c r="I165" i="12"/>
  <c r="J165" i="12"/>
  <c r="K165" i="12"/>
  <c r="H166" i="12"/>
  <c r="I166" i="12"/>
  <c r="J166" i="12"/>
  <c r="K166" i="12" s="1"/>
  <c r="I167" i="12"/>
  <c r="J167" i="12"/>
  <c r="K167" i="12"/>
  <c r="H168" i="12"/>
  <c r="I168" i="12"/>
  <c r="J168" i="12"/>
  <c r="K168" i="12" s="1"/>
  <c r="I169" i="12"/>
  <c r="J169" i="12"/>
  <c r="K169" i="12"/>
  <c r="H170" i="12"/>
  <c r="I170" i="12"/>
  <c r="J170" i="12"/>
  <c r="K170" i="12"/>
  <c r="H171" i="12"/>
  <c r="I171" i="12"/>
  <c r="J171" i="12"/>
  <c r="K171" i="12" s="1"/>
  <c r="H172" i="12"/>
  <c r="I172" i="12"/>
  <c r="J172" i="12"/>
  <c r="K172" i="12" s="1"/>
  <c r="H173" i="12"/>
  <c r="I173" i="12"/>
  <c r="J173" i="12"/>
  <c r="K173" i="12" s="1"/>
  <c r="H174" i="12"/>
  <c r="I174" i="12"/>
  <c r="J174" i="12"/>
  <c r="K174" i="12" s="1"/>
  <c r="H175" i="12"/>
  <c r="I175" i="12"/>
  <c r="J175" i="12"/>
  <c r="K175" i="12" s="1"/>
  <c r="H176" i="12"/>
  <c r="I176" i="12"/>
  <c r="J176" i="12"/>
  <c r="K176" i="12" s="1"/>
  <c r="H177" i="12"/>
  <c r="I177" i="12"/>
  <c r="J177" i="12"/>
  <c r="K177" i="12" s="1"/>
  <c r="H178" i="12"/>
  <c r="I178" i="12"/>
  <c r="J178" i="12"/>
  <c r="K178" i="12"/>
  <c r="H179" i="12"/>
  <c r="I179" i="12"/>
  <c r="J179" i="12"/>
  <c r="K179" i="12" s="1"/>
  <c r="H180" i="12"/>
  <c r="I180" i="12"/>
  <c r="J180" i="12"/>
  <c r="K180" i="12" s="1"/>
  <c r="I181" i="12"/>
  <c r="J181" i="12"/>
  <c r="K181" i="12" s="1"/>
  <c r="I182" i="12"/>
  <c r="J182" i="12"/>
  <c r="K182" i="12"/>
  <c r="H183" i="12"/>
  <c r="I183" i="12"/>
  <c r="J183" i="12"/>
  <c r="K183" i="12" s="1"/>
  <c r="H184" i="12"/>
  <c r="I184" i="12"/>
  <c r="J184" i="12"/>
  <c r="K184" i="12"/>
  <c r="H185" i="12"/>
  <c r="I185" i="12"/>
  <c r="J185" i="12"/>
  <c r="K185" i="12"/>
  <c r="I186" i="12"/>
  <c r="J186" i="12"/>
  <c r="K186" i="12" s="1"/>
  <c r="H187" i="12"/>
  <c r="I187" i="12"/>
  <c r="J187" i="12"/>
  <c r="K187" i="12" s="1"/>
  <c r="H188" i="12"/>
  <c r="I188" i="12"/>
  <c r="J188" i="12"/>
  <c r="K188" i="12"/>
  <c r="C189" i="12"/>
  <c r="I189" i="12"/>
  <c r="I190" i="12"/>
  <c r="J190" i="12"/>
  <c r="K190" i="12" s="1"/>
  <c r="I191" i="12"/>
  <c r="J191" i="12"/>
  <c r="K191" i="12"/>
  <c r="H192" i="12"/>
  <c r="I192" i="12"/>
  <c r="J192" i="12"/>
  <c r="K192" i="12"/>
  <c r="H193" i="12"/>
  <c r="I193" i="12"/>
  <c r="J193" i="12"/>
  <c r="K193" i="12"/>
  <c r="H194" i="12"/>
  <c r="I194" i="12"/>
  <c r="J194" i="12"/>
  <c r="K194" i="12"/>
  <c r="H195" i="12"/>
  <c r="I195" i="12"/>
  <c r="J195" i="12"/>
  <c r="K195" i="12" s="1"/>
  <c r="I196" i="12"/>
  <c r="J196" i="12"/>
  <c r="K196" i="12"/>
  <c r="H197" i="12"/>
  <c r="I197" i="12"/>
  <c r="J197" i="12"/>
  <c r="K197" i="12" s="1"/>
  <c r="H198" i="12"/>
  <c r="I198" i="12"/>
  <c r="J198" i="12"/>
  <c r="K198" i="12" s="1"/>
  <c r="H199" i="12"/>
  <c r="I199" i="12"/>
  <c r="J199" i="12"/>
  <c r="K199" i="12"/>
  <c r="I200" i="12"/>
  <c r="J200" i="12"/>
  <c r="K200" i="12" s="1"/>
  <c r="H201" i="12"/>
  <c r="I201" i="12"/>
  <c r="J201" i="12"/>
  <c r="K201" i="12" s="1"/>
  <c r="I202" i="12"/>
  <c r="J202" i="12"/>
  <c r="K202" i="12"/>
  <c r="H203" i="12"/>
  <c r="I203" i="12"/>
  <c r="J203" i="12"/>
  <c r="K203" i="12" s="1"/>
  <c r="I204" i="12"/>
  <c r="J204" i="12"/>
  <c r="K204" i="12" s="1"/>
  <c r="H205" i="12"/>
  <c r="I205" i="12"/>
  <c r="J205" i="12"/>
  <c r="K205" i="12" s="1"/>
  <c r="H206" i="12"/>
  <c r="I206" i="12"/>
  <c r="J206" i="12"/>
  <c r="K206" i="12" s="1"/>
  <c r="C207" i="12"/>
  <c r="I207" i="12"/>
  <c r="J207" i="12"/>
  <c r="K207" i="12"/>
  <c r="I208" i="12"/>
  <c r="J208" i="12"/>
  <c r="K208" i="12" s="1"/>
  <c r="I209" i="12"/>
  <c r="J209" i="12"/>
  <c r="K209" i="12" s="1"/>
  <c r="H210" i="12"/>
  <c r="I210" i="12"/>
  <c r="J210" i="12"/>
  <c r="K210" i="12" s="1"/>
  <c r="H211" i="12"/>
  <c r="I211" i="12"/>
  <c r="J211" i="12"/>
  <c r="K211" i="12" s="1"/>
  <c r="I212" i="12"/>
  <c r="J212" i="12"/>
  <c r="K212" i="12" s="1"/>
  <c r="H213" i="12"/>
  <c r="I213" i="12"/>
  <c r="J213" i="12"/>
  <c r="K213" i="12" s="1"/>
  <c r="H214" i="12"/>
  <c r="I214" i="12"/>
  <c r="J214" i="12"/>
  <c r="K214" i="12" s="1"/>
  <c r="I215" i="12"/>
  <c r="J215" i="12"/>
  <c r="K215" i="12" s="1"/>
  <c r="H216" i="12"/>
  <c r="I216" i="12"/>
  <c r="J216" i="12"/>
  <c r="K216" i="12"/>
  <c r="I217" i="12"/>
  <c r="J217" i="12"/>
  <c r="K217" i="12" s="1"/>
  <c r="H218" i="12"/>
  <c r="I218" i="12"/>
  <c r="J218" i="12"/>
  <c r="K218" i="12"/>
  <c r="H219" i="12"/>
  <c r="I219" i="12"/>
  <c r="J219" i="12"/>
  <c r="K219" i="12"/>
  <c r="I220" i="12"/>
  <c r="J220" i="12"/>
  <c r="K220" i="12" s="1"/>
  <c r="H221" i="12"/>
  <c r="I221" i="12"/>
  <c r="J221" i="12"/>
  <c r="K221" i="12" s="1"/>
  <c r="I222" i="12"/>
  <c r="J222" i="12"/>
  <c r="K222" i="12" s="1"/>
  <c r="H223" i="12"/>
  <c r="I223" i="12"/>
  <c r="J223" i="12"/>
  <c r="K223" i="12"/>
  <c r="I224" i="12"/>
  <c r="J224" i="12"/>
  <c r="K224" i="12" s="1"/>
  <c r="H225" i="12"/>
  <c r="I225" i="12"/>
  <c r="J225" i="12"/>
  <c r="K225" i="12" s="1"/>
  <c r="H226" i="12"/>
  <c r="I226" i="12"/>
  <c r="J226" i="12"/>
  <c r="K226" i="12"/>
  <c r="I227" i="12"/>
  <c r="J227" i="12"/>
  <c r="K227" i="12"/>
  <c r="H228" i="12"/>
  <c r="I228" i="12"/>
  <c r="J228" i="12"/>
  <c r="K228" i="12" s="1"/>
  <c r="H229" i="12"/>
  <c r="I229" i="12"/>
  <c r="J229" i="12"/>
  <c r="K229" i="12"/>
  <c r="H230" i="12"/>
  <c r="I230" i="12"/>
  <c r="J230" i="12"/>
  <c r="K230" i="12" s="1"/>
  <c r="I231" i="12"/>
  <c r="J231" i="12"/>
  <c r="K231" i="12" s="1"/>
  <c r="H232" i="12"/>
  <c r="I232" i="12"/>
  <c r="J232" i="12"/>
  <c r="K232" i="12" s="1"/>
  <c r="I233" i="12"/>
  <c r="J233" i="12"/>
  <c r="K233" i="12"/>
  <c r="H234" i="12"/>
  <c r="I234" i="12"/>
  <c r="J234" i="12"/>
  <c r="K234" i="12"/>
  <c r="H235" i="12"/>
  <c r="I235" i="12"/>
  <c r="J235" i="12"/>
  <c r="K235" i="12" s="1"/>
  <c r="I236" i="12"/>
  <c r="J236" i="12"/>
  <c r="K236" i="12" s="1"/>
  <c r="H237" i="12"/>
  <c r="I237" i="12"/>
  <c r="J237" i="12"/>
  <c r="K237" i="12" s="1"/>
  <c r="H238" i="12"/>
  <c r="I238" i="12"/>
  <c r="J238" i="12"/>
  <c r="K238" i="12" s="1"/>
  <c r="I239" i="12"/>
  <c r="J239" i="12"/>
  <c r="K239" i="12"/>
  <c r="H241" i="12"/>
  <c r="I242" i="12"/>
  <c r="J242" i="12"/>
  <c r="K242" i="12" s="1"/>
  <c r="H243" i="12"/>
  <c r="I243" i="12"/>
  <c r="J243" i="12"/>
  <c r="K243" i="12" s="1"/>
  <c r="I244" i="12"/>
  <c r="J244" i="12"/>
  <c r="K244" i="12" s="1"/>
  <c r="H245" i="12"/>
  <c r="I245" i="12"/>
  <c r="J245" i="12"/>
  <c r="K245" i="12" s="1"/>
  <c r="I246" i="12"/>
  <c r="J246" i="12"/>
  <c r="K246" i="12" s="1"/>
  <c r="H247" i="12"/>
  <c r="I247" i="12"/>
  <c r="J247" i="12"/>
  <c r="K247" i="12" s="1"/>
  <c r="H248" i="12"/>
  <c r="I248" i="12"/>
  <c r="J248" i="12"/>
  <c r="K248" i="12" s="1"/>
  <c r="I249" i="12"/>
  <c r="J249" i="12"/>
  <c r="K249" i="12" s="1"/>
  <c r="H250" i="12"/>
  <c r="I250" i="12"/>
  <c r="J250" i="12"/>
  <c r="K250" i="12"/>
  <c r="H251" i="12"/>
  <c r="I251" i="12"/>
  <c r="J251" i="12"/>
  <c r="K251" i="12"/>
  <c r="I252" i="12"/>
  <c r="J252" i="12"/>
  <c r="K252" i="12" s="1"/>
  <c r="H253" i="12"/>
  <c r="I253" i="12"/>
  <c r="J253" i="12"/>
  <c r="K253" i="12" s="1"/>
  <c r="I254" i="12"/>
  <c r="J254" i="12"/>
  <c r="K254" i="12"/>
  <c r="H255" i="12"/>
  <c r="I255" i="12"/>
  <c r="J255" i="12"/>
  <c r="K255" i="12" s="1"/>
  <c r="H256" i="12"/>
  <c r="I256" i="12"/>
  <c r="J256" i="12"/>
  <c r="K256" i="12"/>
  <c r="I257" i="12"/>
  <c r="J257" i="12"/>
  <c r="K257" i="12" s="1"/>
  <c r="H258" i="12"/>
  <c r="I258" i="12"/>
  <c r="J258" i="12"/>
  <c r="K258" i="12" s="1"/>
  <c r="H259" i="12"/>
  <c r="I259" i="12"/>
  <c r="J259" i="12"/>
  <c r="K259" i="12" s="1"/>
  <c r="I260" i="12"/>
  <c r="J260" i="12"/>
  <c r="K260" i="12" s="1"/>
  <c r="H261" i="12"/>
  <c r="I261" i="12"/>
  <c r="J261" i="12"/>
  <c r="K261" i="12" s="1"/>
  <c r="I262" i="12"/>
  <c r="J262" i="12"/>
  <c r="K262" i="12" s="1"/>
  <c r="H263" i="12"/>
  <c r="I263" i="12"/>
  <c r="J263" i="12"/>
  <c r="K263" i="12" s="1"/>
  <c r="H264" i="12"/>
  <c r="I264" i="12"/>
  <c r="J264" i="12"/>
  <c r="K264" i="12" s="1"/>
  <c r="I265" i="12"/>
  <c r="J265" i="12"/>
  <c r="K265" i="12" s="1"/>
  <c r="H266" i="12"/>
  <c r="I266" i="12"/>
  <c r="J266" i="12"/>
  <c r="K266" i="12" s="1"/>
  <c r="H267" i="12"/>
  <c r="I267" i="12"/>
  <c r="J267" i="12"/>
  <c r="K267" i="12" s="1"/>
  <c r="I268" i="12"/>
  <c r="J268" i="12"/>
  <c r="K268" i="12"/>
  <c r="H269" i="12"/>
  <c r="I269" i="12"/>
  <c r="J269" i="12"/>
  <c r="K269" i="12"/>
  <c r="H270" i="12"/>
  <c r="I270" i="12"/>
  <c r="J270" i="12"/>
  <c r="K270" i="12" s="1"/>
  <c r="I271" i="12"/>
  <c r="J271" i="12"/>
  <c r="K271" i="12" s="1"/>
  <c r="H272" i="12"/>
  <c r="I272" i="12"/>
  <c r="J272" i="12"/>
  <c r="K272" i="12" s="1"/>
  <c r="H273" i="12"/>
  <c r="I273" i="12"/>
  <c r="J273" i="12"/>
  <c r="K273" i="12" s="1"/>
  <c r="I274" i="12"/>
  <c r="J274" i="12"/>
  <c r="K274" i="12" s="1"/>
  <c r="H275" i="12"/>
  <c r="I275" i="12"/>
  <c r="J275" i="12"/>
  <c r="K275" i="12"/>
  <c r="H276" i="12"/>
  <c r="I276" i="12"/>
  <c r="J276" i="12"/>
  <c r="K276" i="12"/>
  <c r="I277" i="12"/>
  <c r="J277" i="12"/>
  <c r="K277" i="12"/>
  <c r="H278" i="12"/>
  <c r="I278" i="12"/>
  <c r="J278" i="12"/>
  <c r="K278" i="12" s="1"/>
  <c r="H279" i="12"/>
  <c r="I279" i="12"/>
  <c r="J279" i="12"/>
  <c r="K279" i="12" s="1"/>
  <c r="I280" i="12"/>
  <c r="J280" i="12"/>
  <c r="K280" i="12" s="1"/>
  <c r="H281" i="12"/>
  <c r="I281" i="12"/>
  <c r="J281" i="12"/>
  <c r="K281" i="12" s="1"/>
  <c r="I282" i="12"/>
  <c r="J282" i="12"/>
  <c r="K282" i="12" s="1"/>
  <c r="H283" i="12"/>
  <c r="I283" i="12"/>
  <c r="J283" i="12"/>
  <c r="K283" i="12"/>
  <c r="H284" i="12"/>
  <c r="I284" i="12"/>
  <c r="J284" i="12"/>
  <c r="K284" i="12"/>
  <c r="I285" i="12"/>
  <c r="J285" i="12"/>
  <c r="K285" i="12"/>
  <c r="H288" i="12"/>
  <c r="H291" i="12"/>
  <c r="H293" i="12"/>
  <c r="H295" i="12"/>
  <c r="I296" i="12"/>
  <c r="J296" i="12"/>
  <c r="K296" i="12" s="1"/>
  <c r="H299" i="12"/>
  <c r="H302" i="12"/>
  <c r="H304" i="12"/>
  <c r="H306" i="12"/>
  <c r="C307" i="12"/>
  <c r="I307" i="12"/>
  <c r="I308" i="12"/>
  <c r="J308" i="12"/>
  <c r="K308" i="12" s="1"/>
  <c r="H309" i="12"/>
  <c r="H310" i="12" s="1"/>
  <c r="H315" i="12" s="1"/>
  <c r="I309" i="12"/>
  <c r="J309" i="12"/>
  <c r="K309" i="12" s="1"/>
  <c r="C310" i="12"/>
  <c r="J310" i="12" s="1"/>
  <c r="K310" i="12" s="1"/>
  <c r="I310" i="12"/>
  <c r="I311" i="12"/>
  <c r="J311" i="12"/>
  <c r="K311" i="12"/>
  <c r="C312" i="12"/>
  <c r="J312" i="12" s="1"/>
  <c r="K312" i="12" s="1"/>
  <c r="I312" i="12"/>
  <c r="C313" i="12"/>
  <c r="I313" i="12"/>
  <c r="C314" i="12"/>
  <c r="J314" i="12" s="1"/>
  <c r="K314" i="12" s="1"/>
  <c r="I314" i="12"/>
  <c r="C315" i="12"/>
  <c r="J315" i="12" s="1"/>
  <c r="K315" i="12" s="1"/>
  <c r="I315" i="12"/>
  <c r="I316" i="12"/>
  <c r="J316" i="12"/>
  <c r="K316" i="12" s="1"/>
  <c r="I317" i="12"/>
  <c r="J317" i="12"/>
  <c r="K317" i="12" s="1"/>
  <c r="H207" i="12" l="1"/>
  <c r="H313" i="12" s="1"/>
  <c r="H307" i="12"/>
  <c r="H314" i="12" s="1"/>
  <c r="J307" i="12"/>
  <c r="K307" i="12" s="1"/>
  <c r="J313" i="12"/>
  <c r="K313" i="12" s="1"/>
  <c r="J189" i="12"/>
  <c r="K189" i="12" s="1"/>
  <c r="H189" i="12"/>
  <c r="H312" i="12" s="1"/>
  <c r="N127" i="12"/>
  <c r="L57" i="12"/>
  <c r="M104" i="12"/>
  <c r="N211" i="12"/>
  <c r="N75" i="12"/>
  <c r="N262" i="12"/>
  <c r="M101" i="12"/>
  <c r="L284" i="12"/>
  <c r="N4" i="12"/>
  <c r="N164" i="12"/>
  <c r="N113" i="12"/>
  <c r="M253" i="12"/>
  <c r="L209" i="12"/>
  <c r="L313" i="12"/>
  <c r="M214" i="12"/>
  <c r="M248" i="12"/>
  <c r="L261" i="12"/>
  <c r="L7" i="12"/>
  <c r="M93" i="12"/>
  <c r="L226" i="12"/>
  <c r="L91" i="12"/>
  <c r="L180" i="12"/>
  <c r="L128" i="12"/>
  <c r="M109" i="12"/>
  <c r="M29" i="12"/>
  <c r="M232" i="12"/>
  <c r="M90" i="12"/>
  <c r="M37" i="12"/>
  <c r="N217" i="12"/>
  <c r="L217" i="12"/>
  <c r="N60" i="12"/>
  <c r="L314" i="12"/>
  <c r="L115" i="12"/>
  <c r="N108" i="12"/>
  <c r="N258" i="12"/>
  <c r="N284" i="12"/>
  <c r="N10" i="12"/>
  <c r="N93" i="12"/>
  <c r="N153" i="12"/>
  <c r="L213" i="12"/>
  <c r="M236" i="12"/>
  <c r="L99" i="12"/>
  <c r="M273" i="12"/>
  <c r="M120" i="12"/>
  <c r="N102" i="12"/>
  <c r="L9" i="12"/>
  <c r="M91" i="12"/>
  <c r="L112" i="12"/>
  <c r="L264" i="12"/>
  <c r="L218" i="12"/>
  <c r="L124" i="12"/>
  <c r="M169" i="12"/>
  <c r="M270" i="12"/>
  <c r="M249" i="12"/>
  <c r="N160" i="12"/>
  <c r="L83" i="12"/>
  <c r="L133" i="12"/>
  <c r="L109" i="12"/>
  <c r="N90" i="12"/>
  <c r="M81" i="12"/>
  <c r="M254" i="12"/>
  <c r="N69" i="12"/>
  <c r="M160" i="12"/>
  <c r="N62" i="12"/>
  <c r="N140" i="12"/>
  <c r="L223" i="12"/>
  <c r="L282" i="12"/>
  <c r="N221" i="12"/>
  <c r="L267" i="12"/>
  <c r="N191" i="12"/>
  <c r="M181" i="12"/>
  <c r="L6" i="12"/>
  <c r="N244" i="12"/>
  <c r="L140" i="12"/>
  <c r="N316" i="12"/>
  <c r="N124" i="12"/>
  <c r="M245" i="12"/>
  <c r="L161" i="12"/>
  <c r="M209" i="12"/>
  <c r="N24" i="12"/>
  <c r="M126" i="12"/>
  <c r="M168" i="12"/>
  <c r="L24" i="12"/>
  <c r="M274" i="12"/>
  <c r="M190" i="12"/>
  <c r="N235" i="12"/>
  <c r="L44" i="12"/>
  <c r="L251" i="12"/>
  <c r="L156" i="12"/>
  <c r="M217" i="12"/>
  <c r="L283" i="12"/>
  <c r="L54" i="12"/>
  <c r="N19" i="12"/>
  <c r="L192" i="12"/>
  <c r="N251" i="12"/>
  <c r="L23" i="12"/>
  <c r="M9" i="12"/>
  <c r="M78" i="12"/>
  <c r="M225" i="12"/>
  <c r="N161" i="12"/>
  <c r="L263" i="12"/>
  <c r="N25" i="12"/>
  <c r="L63" i="12"/>
  <c r="N105" i="12"/>
  <c r="M96" i="12"/>
  <c r="L148" i="12"/>
  <c r="L277" i="12"/>
  <c r="N101" i="12"/>
  <c r="L100" i="12"/>
  <c r="N193" i="12"/>
  <c r="M10" i="12"/>
  <c r="M163" i="12"/>
  <c r="N26" i="12"/>
  <c r="M191" i="12"/>
  <c r="M207" i="12"/>
  <c r="N92" i="12"/>
  <c r="M146" i="12"/>
  <c r="N84" i="12"/>
  <c r="M35" i="12"/>
  <c r="N141" i="12"/>
  <c r="N53" i="12"/>
  <c r="M277" i="12"/>
  <c r="M71" i="12"/>
  <c r="L13" i="12"/>
  <c r="L310" i="12"/>
  <c r="N169" i="12"/>
  <c r="M123" i="12"/>
  <c r="L190" i="12"/>
  <c r="M79" i="12"/>
  <c r="M105" i="12"/>
  <c r="N227" i="12"/>
  <c r="M211" i="12"/>
  <c r="N265" i="12"/>
  <c r="N234" i="12"/>
  <c r="M138" i="12"/>
  <c r="M5" i="12"/>
  <c r="N175" i="12"/>
  <c r="N115" i="12"/>
  <c r="N204" i="12"/>
  <c r="M83" i="12"/>
  <c r="N107" i="12"/>
  <c r="L206" i="12"/>
  <c r="N120" i="12"/>
  <c r="L10" i="12"/>
  <c r="N239" i="12"/>
  <c r="L259" i="12"/>
  <c r="M141" i="12"/>
  <c r="N86" i="12"/>
  <c r="L18" i="12"/>
  <c r="L238" i="12"/>
  <c r="M180" i="12"/>
  <c r="L46" i="12"/>
  <c r="N205" i="12"/>
  <c r="M308" i="12"/>
  <c r="L60" i="12"/>
  <c r="M266" i="12"/>
  <c r="L273" i="12"/>
  <c r="L210" i="12"/>
  <c r="L220" i="12"/>
  <c r="L145" i="12"/>
  <c r="N109" i="12"/>
  <c r="N20" i="12"/>
  <c r="M223" i="12"/>
  <c r="L142" i="12"/>
  <c r="L12" i="12"/>
  <c r="M74" i="12"/>
  <c r="M178" i="12"/>
  <c r="L170" i="12"/>
  <c r="N106" i="12"/>
  <c r="M129" i="12"/>
  <c r="L89" i="12"/>
  <c r="N103" i="12"/>
  <c r="M152" i="12"/>
  <c r="L27" i="12"/>
  <c r="M257" i="12"/>
  <c r="M208" i="12"/>
  <c r="N13" i="12"/>
  <c r="L95" i="12"/>
  <c r="M31" i="12"/>
  <c r="M199" i="12"/>
  <c r="L146" i="12"/>
  <c r="M193" i="12"/>
  <c r="M171" i="12"/>
  <c r="L248" i="12"/>
  <c r="M239" i="12"/>
  <c r="M7" i="12"/>
  <c r="L88" i="12"/>
  <c r="M203" i="12"/>
  <c r="L111" i="12"/>
  <c r="M3" i="12"/>
  <c r="N200" i="12"/>
  <c r="M116" i="12"/>
  <c r="N137" i="12"/>
  <c r="M6" i="12"/>
  <c r="M174" i="12"/>
  <c r="N83" i="12"/>
  <c r="L253" i="12"/>
  <c r="L87" i="12"/>
  <c r="N192" i="12"/>
  <c r="L58" i="12"/>
  <c r="M34" i="12"/>
  <c r="L188" i="12"/>
  <c r="L114" i="12"/>
  <c r="M108" i="12"/>
  <c r="N135" i="12"/>
  <c r="M4" i="12"/>
  <c r="N96" i="12"/>
  <c r="L52" i="12"/>
  <c r="N9" i="12"/>
  <c r="L80" i="12"/>
  <c r="N46" i="12"/>
  <c r="M63" i="12"/>
  <c r="M153" i="12"/>
  <c r="M127" i="12"/>
  <c r="N114" i="12"/>
  <c r="M82" i="12"/>
  <c r="M55" i="12"/>
  <c r="L160" i="12"/>
  <c r="L280" i="12"/>
  <c r="N3" i="12"/>
  <c r="L208" i="12"/>
  <c r="L202" i="12"/>
  <c r="L199" i="12"/>
  <c r="N98" i="12"/>
  <c r="L269" i="12"/>
  <c r="N74" i="12"/>
  <c r="M268" i="12"/>
  <c r="L312" i="12"/>
  <c r="N128" i="12"/>
  <c r="N149" i="12"/>
  <c r="N237" i="12"/>
  <c r="L201" i="12"/>
  <c r="M133" i="12"/>
  <c r="M317" i="12"/>
  <c r="N277" i="12"/>
  <c r="N99" i="12"/>
  <c r="N248" i="12"/>
  <c r="L152" i="12"/>
  <c r="M143" i="12"/>
  <c r="M275" i="12"/>
  <c r="M285" i="12"/>
  <c r="M162" i="12"/>
  <c r="L255" i="12"/>
  <c r="N50" i="12"/>
  <c r="M22" i="12"/>
  <c r="M226" i="12"/>
  <c r="L266" i="12"/>
  <c r="L79" i="12"/>
  <c r="M202" i="12"/>
  <c r="L113" i="12"/>
  <c r="M267" i="12"/>
  <c r="L203" i="12"/>
  <c r="L3" i="12"/>
  <c r="N58" i="12"/>
  <c r="L129" i="12"/>
  <c r="N266" i="12"/>
  <c r="L232" i="12"/>
  <c r="L105" i="12"/>
  <c r="N181" i="12"/>
  <c r="L73" i="12"/>
  <c r="N215" i="12"/>
  <c r="L230" i="12"/>
  <c r="M247" i="12"/>
  <c r="M210" i="12"/>
  <c r="N263" i="12"/>
  <c r="L191" i="12"/>
  <c r="M30" i="12"/>
  <c r="N270" i="12"/>
  <c r="L122" i="12"/>
  <c r="M150" i="12"/>
  <c r="N95" i="12"/>
  <c r="N232" i="12"/>
  <c r="L272" i="12"/>
  <c r="N273" i="12"/>
  <c r="M185" i="12"/>
  <c r="M16" i="12"/>
  <c r="N29" i="12"/>
  <c r="L316" i="12"/>
  <c r="N156" i="12"/>
  <c r="M52" i="12"/>
  <c r="M57" i="12"/>
  <c r="N52" i="12"/>
  <c r="M44" i="12"/>
  <c r="M310" i="12"/>
  <c r="N233" i="12"/>
  <c r="L32" i="12"/>
  <c r="M122" i="12"/>
  <c r="M17" i="12"/>
  <c r="M155" i="12"/>
  <c r="L233" i="12"/>
  <c r="L43" i="12"/>
  <c r="L175" i="12"/>
  <c r="L75" i="12"/>
  <c r="M246" i="12"/>
  <c r="L207" i="12"/>
  <c r="L177" i="12"/>
  <c r="M278" i="12"/>
  <c r="L173" i="12"/>
  <c r="L249" i="12"/>
  <c r="M250" i="12"/>
  <c r="L11" i="12"/>
  <c r="N126" i="12"/>
  <c r="M227" i="12"/>
  <c r="M106" i="12"/>
  <c r="L56" i="12"/>
  <c r="N18" i="12"/>
  <c r="M135" i="12"/>
  <c r="M165" i="12"/>
  <c r="M8" i="12"/>
  <c r="L245" i="12"/>
  <c r="N5" i="12"/>
  <c r="L181" i="12"/>
  <c r="L98" i="12"/>
  <c r="M192" i="12"/>
  <c r="N121" i="12"/>
  <c r="N255" i="12"/>
  <c r="N247" i="12"/>
  <c r="L205" i="12"/>
  <c r="N44" i="12"/>
  <c r="L164" i="12"/>
  <c r="M159" i="12"/>
  <c r="L244" i="12"/>
  <c r="L246" i="12"/>
  <c r="L258" i="12"/>
  <c r="N158" i="12"/>
  <c r="L200" i="12"/>
  <c r="N261" i="12"/>
  <c r="N159" i="12"/>
  <c r="N77" i="12"/>
  <c r="N157" i="12"/>
  <c r="N28" i="12"/>
  <c r="M309" i="12"/>
  <c r="M24" i="12"/>
  <c r="L138" i="12"/>
  <c r="L25" i="12"/>
  <c r="M139" i="12"/>
  <c r="M224" i="12"/>
  <c r="N33" i="12"/>
  <c r="N257" i="12"/>
  <c r="M49" i="12"/>
  <c r="M50" i="12"/>
  <c r="N66" i="12"/>
  <c r="L65" i="12"/>
  <c r="M231" i="12"/>
  <c r="M176" i="12"/>
  <c r="M54" i="12"/>
  <c r="M130" i="12"/>
  <c r="M107" i="12"/>
  <c r="M166" i="12"/>
  <c r="N280" i="12"/>
  <c r="M220" i="12"/>
  <c r="M102" i="12"/>
  <c r="L76" i="12"/>
  <c r="L62" i="12"/>
  <c r="M222" i="12"/>
  <c r="L47" i="12"/>
  <c r="L222" i="12"/>
  <c r="M119" i="12"/>
  <c r="L34" i="12"/>
  <c r="L37" i="12"/>
  <c r="L235" i="12"/>
  <c r="N194" i="12"/>
  <c r="M58" i="12"/>
  <c r="L104" i="12"/>
  <c r="N249" i="12"/>
  <c r="L185" i="12"/>
  <c r="N45" i="12"/>
  <c r="L4" i="12"/>
  <c r="N116" i="12"/>
  <c r="N168" i="12"/>
  <c r="M259" i="12"/>
  <c r="L120" i="12"/>
  <c r="N198" i="12"/>
  <c r="N61" i="12"/>
  <c r="L195" i="12"/>
  <c r="L97" i="12"/>
  <c r="N220" i="12"/>
  <c r="M77" i="12"/>
  <c r="N68" i="12"/>
  <c r="L270" i="12"/>
  <c r="N213" i="12"/>
  <c r="M296" i="12"/>
  <c r="L285" i="12"/>
  <c r="L94" i="12"/>
  <c r="N155" i="12"/>
  <c r="N112" i="12"/>
  <c r="L101" i="12"/>
  <c r="N117" i="12"/>
  <c r="L118" i="12"/>
  <c r="L216" i="12"/>
  <c r="N43" i="12"/>
  <c r="L215" i="12"/>
  <c r="N2" i="12"/>
  <c r="M233" i="12"/>
  <c r="L31" i="12"/>
  <c r="M72" i="12"/>
  <c r="M103" i="12"/>
  <c r="M229" i="12"/>
  <c r="M18" i="12"/>
  <c r="L29" i="12"/>
  <c r="M261" i="12"/>
  <c r="M66" i="12"/>
  <c r="N59" i="12"/>
  <c r="N259" i="12"/>
  <c r="M280" i="12"/>
  <c r="L42" i="12"/>
  <c r="N195" i="12"/>
  <c r="N57" i="12"/>
  <c r="N47" i="12"/>
  <c r="M47" i="12"/>
  <c r="L189" i="12"/>
  <c r="L132" i="12"/>
  <c r="L311" i="12"/>
  <c r="M39" i="12"/>
  <c r="L243" i="12"/>
  <c r="N110" i="12"/>
  <c r="M121" i="12"/>
  <c r="N31" i="12"/>
  <c r="N276" i="12"/>
  <c r="M114" i="12"/>
  <c r="M87" i="12"/>
  <c r="N269" i="12"/>
  <c r="M112" i="12"/>
  <c r="N187" i="12"/>
  <c r="N87" i="12"/>
  <c r="M235" i="12"/>
  <c r="N134" i="12"/>
  <c r="L183" i="12"/>
  <c r="M219" i="12"/>
  <c r="N51" i="12"/>
  <c r="L182" i="12"/>
  <c r="N54" i="12"/>
  <c r="M182" i="12"/>
  <c r="L274" i="12"/>
  <c r="N129" i="12"/>
  <c r="M263" i="12"/>
  <c r="L66" i="12"/>
  <c r="M89" i="12"/>
  <c r="M67" i="12"/>
  <c r="L237" i="12"/>
  <c r="N296" i="12"/>
  <c r="N267" i="12"/>
  <c r="M128" i="12"/>
  <c r="L229" i="12"/>
  <c r="N143" i="12"/>
  <c r="L184" i="12"/>
  <c r="M68" i="12"/>
  <c r="M312" i="12"/>
  <c r="L212" i="12"/>
  <c r="L134" i="12"/>
  <c r="N136" i="12"/>
  <c r="N152" i="12"/>
  <c r="M60" i="12"/>
  <c r="M234" i="12"/>
  <c r="N275" i="12"/>
  <c r="M85" i="12"/>
  <c r="N243" i="12"/>
  <c r="M40" i="12"/>
  <c r="L59" i="12"/>
  <c r="M125" i="12"/>
  <c r="M264" i="12"/>
  <c r="M145" i="12"/>
  <c r="M73" i="12"/>
  <c r="M258" i="12"/>
  <c r="N138" i="12"/>
  <c r="M69" i="12"/>
  <c r="L21" i="12"/>
  <c r="M41" i="12"/>
  <c r="N278" i="12"/>
  <c r="N100" i="12"/>
  <c r="M215" i="12"/>
  <c r="M110" i="12"/>
  <c r="N139" i="12"/>
  <c r="L197" i="12"/>
  <c r="M134" i="12"/>
  <c r="N8" i="12"/>
  <c r="M118" i="12"/>
  <c r="L50" i="12"/>
  <c r="L158" i="12"/>
  <c r="M100" i="12"/>
  <c r="M251" i="12"/>
  <c r="M243" i="12"/>
  <c r="L141" i="12"/>
  <c r="L84" i="12"/>
  <c r="N147" i="12"/>
  <c r="N94" i="12"/>
  <c r="M188" i="12"/>
  <c r="N41" i="12"/>
  <c r="N281" i="12"/>
  <c r="L40" i="12"/>
  <c r="N183" i="12"/>
  <c r="N80" i="12"/>
  <c r="L28" i="12"/>
  <c r="N55" i="12"/>
  <c r="L48" i="12"/>
  <c r="M59" i="12"/>
  <c r="L68" i="12"/>
  <c r="M144" i="12"/>
  <c r="L171" i="12"/>
  <c r="L247" i="12"/>
  <c r="N201" i="12"/>
  <c r="N179" i="12"/>
  <c r="L193" i="12"/>
  <c r="M21" i="12"/>
  <c r="M142" i="12"/>
  <c r="N311" i="12"/>
  <c r="M198" i="12"/>
  <c r="N17" i="12"/>
  <c r="L268" i="12"/>
  <c r="N238" i="12"/>
  <c r="M117" i="12"/>
  <c r="L38" i="12"/>
  <c r="M262" i="12"/>
  <c r="L108" i="12"/>
  <c r="N65" i="12"/>
  <c r="N196" i="12"/>
  <c r="L85" i="12"/>
  <c r="L90" i="12"/>
  <c r="N309" i="12"/>
  <c r="M206" i="12"/>
  <c r="L2" i="12"/>
  <c r="M242" i="12"/>
  <c r="M179" i="12"/>
  <c r="M115" i="12"/>
  <c r="M97" i="12"/>
  <c r="L307" i="12"/>
  <c r="M195" i="12"/>
  <c r="L117" i="12"/>
  <c r="L219" i="12"/>
  <c r="N85" i="12"/>
  <c r="L55" i="12"/>
  <c r="M201" i="12"/>
  <c r="N225" i="12"/>
  <c r="N245" i="12"/>
  <c r="N282" i="12"/>
  <c r="N146" i="12"/>
  <c r="L149" i="12"/>
  <c r="M196" i="12"/>
  <c r="N71" i="12"/>
  <c r="N79" i="12"/>
  <c r="L92" i="12"/>
  <c r="L224" i="12"/>
  <c r="N39" i="12"/>
  <c r="M311" i="12"/>
  <c r="M284" i="12"/>
  <c r="M172" i="12"/>
  <c r="N34" i="12"/>
  <c r="L157" i="12"/>
  <c r="L82" i="12"/>
  <c r="M56" i="12"/>
  <c r="N132" i="12"/>
  <c r="N216" i="12"/>
  <c r="M307" i="12"/>
  <c r="L317" i="12"/>
  <c r="L96" i="12"/>
  <c r="N256" i="12"/>
  <c r="M228" i="12"/>
  <c r="N310" i="12"/>
  <c r="N206" i="12"/>
  <c r="N172" i="12"/>
  <c r="N35" i="12"/>
  <c r="N49" i="12"/>
  <c r="M183" i="12"/>
  <c r="M46" i="12"/>
  <c r="N203" i="12"/>
  <c r="M200" i="12"/>
  <c r="L187" i="12"/>
  <c r="L125" i="12"/>
  <c r="N189" i="12"/>
  <c r="M212" i="12"/>
  <c r="N123" i="12"/>
  <c r="L8" i="12"/>
  <c r="N36" i="12"/>
  <c r="L179" i="12"/>
  <c r="M27" i="12"/>
  <c r="L153" i="12"/>
  <c r="N208" i="12"/>
  <c r="M151" i="12"/>
  <c r="N185" i="12"/>
  <c r="N186" i="12"/>
  <c r="N32" i="12"/>
  <c r="M244" i="12"/>
  <c r="L242" i="12"/>
  <c r="L155" i="12"/>
  <c r="N236" i="12"/>
  <c r="N253" i="12"/>
  <c r="L107" i="12"/>
  <c r="N12" i="12"/>
  <c r="M75" i="12"/>
  <c r="L150" i="12"/>
  <c r="N162" i="12"/>
  <c r="L49" i="12"/>
  <c r="N268" i="12"/>
  <c r="M149" i="12"/>
  <c r="N250" i="12"/>
  <c r="L136" i="12"/>
  <c r="N122" i="12"/>
  <c r="N91" i="12"/>
  <c r="N177" i="12"/>
  <c r="M2" i="12"/>
  <c r="L121" i="12"/>
  <c r="M157" i="12"/>
  <c r="L165" i="12"/>
  <c r="L159" i="12"/>
  <c r="L143" i="12"/>
  <c r="L315" i="12"/>
  <c r="L22" i="12"/>
  <c r="M230" i="12"/>
  <c r="L198" i="12"/>
  <c r="M94" i="12"/>
  <c r="L296" i="12"/>
  <c r="M124" i="12"/>
  <c r="L86" i="12"/>
  <c r="L204" i="12"/>
  <c r="N30" i="12"/>
  <c r="L169" i="12"/>
  <c r="N271" i="12"/>
  <c r="M70" i="12"/>
  <c r="L130" i="12"/>
  <c r="L228" i="12"/>
  <c r="N23" i="12"/>
  <c r="M170" i="12"/>
  <c r="M95" i="12"/>
  <c r="L41" i="12"/>
  <c r="M98" i="12"/>
  <c r="L196" i="12"/>
  <c r="L281" i="12"/>
  <c r="N148" i="12"/>
  <c r="M43" i="12"/>
  <c r="M92" i="12"/>
  <c r="M61" i="12"/>
  <c r="M271" i="12"/>
  <c r="M164" i="12"/>
  <c r="N154" i="12"/>
  <c r="N56" i="12"/>
  <c r="N224" i="12"/>
  <c r="N38" i="12"/>
  <c r="N272" i="12"/>
  <c r="M38" i="12"/>
  <c r="L174" i="12"/>
  <c r="N150" i="12"/>
  <c r="L45" i="12"/>
  <c r="L166" i="12"/>
  <c r="L162" i="12"/>
  <c r="N131" i="12"/>
  <c r="L221" i="12"/>
  <c r="N313" i="12"/>
  <c r="L39" i="12"/>
  <c r="M154" i="12"/>
  <c r="M256" i="12"/>
  <c r="N16" i="12"/>
  <c r="M12" i="12"/>
  <c r="M218" i="12"/>
  <c r="M80" i="12"/>
  <c r="M45" i="12"/>
  <c r="M205" i="12"/>
  <c r="M237" i="12"/>
  <c r="M51" i="12"/>
  <c r="N82" i="12"/>
  <c r="L176" i="12"/>
  <c r="M137" i="12"/>
  <c r="M265" i="12"/>
  <c r="N226" i="12"/>
  <c r="N314" i="12"/>
  <c r="M42" i="12"/>
  <c r="N317" i="12"/>
  <c r="L139" i="12"/>
  <c r="N63" i="12"/>
  <c r="M189" i="12"/>
  <c r="L71" i="12"/>
  <c r="N174" i="12"/>
  <c r="L276" i="12"/>
  <c r="N207" i="12"/>
  <c r="M13" i="12"/>
  <c r="L168" i="12"/>
  <c r="N165" i="12"/>
  <c r="M184" i="12"/>
  <c r="M216" i="12"/>
  <c r="N231" i="12"/>
  <c r="L77" i="12"/>
  <c r="L69" i="12"/>
  <c r="L116" i="12"/>
  <c r="L16" i="12"/>
  <c r="N222" i="12"/>
  <c r="M132" i="12"/>
  <c r="M76" i="12"/>
  <c r="L172" i="12"/>
  <c r="L17" i="12"/>
  <c r="L257" i="12"/>
  <c r="N307" i="12"/>
  <c r="N167" i="12"/>
  <c r="N173" i="12"/>
  <c r="M140" i="12"/>
  <c r="N264" i="12"/>
  <c r="L103" i="12"/>
  <c r="L154" i="12"/>
  <c r="L26" i="12"/>
  <c r="M36" i="12"/>
  <c r="M25" i="12"/>
  <c r="M11" i="12"/>
  <c r="M175" i="12"/>
  <c r="L5" i="12"/>
  <c r="N182" i="12"/>
  <c r="N48" i="12"/>
  <c r="N202" i="12"/>
  <c r="M252" i="12"/>
  <c r="L225" i="12"/>
  <c r="N170" i="12"/>
  <c r="L211" i="12"/>
  <c r="M32" i="12"/>
  <c r="M19" i="12"/>
  <c r="L64" i="12"/>
  <c r="L135" i="12"/>
  <c r="L72" i="12"/>
  <c r="L144" i="12"/>
  <c r="N151" i="12"/>
  <c r="M23" i="12"/>
  <c r="M86" i="12"/>
  <c r="N184" i="12"/>
  <c r="N285" i="12"/>
  <c r="L236" i="12"/>
  <c r="N180" i="12"/>
  <c r="L106" i="12"/>
  <c r="M316" i="12"/>
  <c r="M213" i="12"/>
  <c r="N76" i="12"/>
  <c r="M313" i="12"/>
  <c r="L271" i="12"/>
  <c r="N171" i="12"/>
  <c r="M33" i="12"/>
  <c r="N229" i="12"/>
  <c r="N197" i="12"/>
  <c r="L254" i="12"/>
  <c r="M204" i="12"/>
  <c r="N312" i="12"/>
  <c r="L102" i="12"/>
  <c r="L186" i="12"/>
  <c r="M173" i="12"/>
  <c r="N144" i="12"/>
  <c r="M315" i="12"/>
  <c r="N176" i="12"/>
  <c r="M131" i="12"/>
  <c r="M279" i="12"/>
  <c r="N40" i="12"/>
  <c r="N209" i="12"/>
  <c r="M53" i="12"/>
  <c r="N42" i="12"/>
  <c r="N67" i="12"/>
  <c r="L178" i="12"/>
  <c r="L81" i="12"/>
  <c r="L167" i="12"/>
  <c r="M269" i="12"/>
  <c r="L33" i="12"/>
  <c r="N315" i="12"/>
  <c r="L214" i="12"/>
  <c r="N11" i="12"/>
  <c r="L131" i="12"/>
  <c r="M194" i="12"/>
  <c r="N252" i="12"/>
  <c r="N279" i="12"/>
  <c r="M283" i="12"/>
  <c r="L123" i="12"/>
  <c r="M221" i="12"/>
  <c r="N111" i="12"/>
  <c r="M156" i="12"/>
  <c r="L265" i="12"/>
  <c r="L234" i="12"/>
  <c r="M136" i="12"/>
  <c r="N97" i="12"/>
  <c r="M186" i="12"/>
  <c r="L53" i="12"/>
  <c r="N308" i="12"/>
  <c r="N254" i="12"/>
  <c r="M62" i="12"/>
  <c r="L19" i="12"/>
  <c r="N130" i="12"/>
  <c r="M84" i="12"/>
  <c r="M255" i="12"/>
  <c r="N64" i="12"/>
  <c r="N119" i="12"/>
  <c r="L67" i="12"/>
  <c r="L275" i="12"/>
  <c r="L231" i="12"/>
  <c r="N178" i="12"/>
  <c r="N246" i="12"/>
  <c r="L308" i="12"/>
  <c r="N166" i="12"/>
  <c r="N73" i="12"/>
  <c r="M197" i="12"/>
  <c r="N163" i="12"/>
  <c r="N81" i="12"/>
  <c r="L119" i="12"/>
  <c r="L309" i="12"/>
  <c r="N72" i="12"/>
  <c r="L260" i="12"/>
  <c r="M48" i="12"/>
  <c r="L250" i="12"/>
  <c r="N214" i="12"/>
  <c r="N218" i="12"/>
  <c r="L74" i="12"/>
  <c r="M28" i="12"/>
  <c r="L35" i="12"/>
  <c r="L126" i="12"/>
  <c r="L163" i="12"/>
  <c r="N88" i="12"/>
  <c r="M88" i="12"/>
  <c r="N133" i="12"/>
  <c r="L239" i="12"/>
  <c r="N230" i="12"/>
  <c r="N212" i="12"/>
  <c r="N118" i="12"/>
  <c r="M20" i="12"/>
  <c r="L252" i="12"/>
  <c r="N210" i="12"/>
  <c r="N190" i="12"/>
  <c r="N70" i="12"/>
  <c r="N219" i="12"/>
  <c r="M314" i="12"/>
  <c r="L227" i="12"/>
  <c r="L70" i="12"/>
  <c r="M113" i="12"/>
  <c r="M64" i="12"/>
  <c r="L36" i="12"/>
  <c r="N21" i="12"/>
  <c r="L256" i="12"/>
  <c r="L51" i="12"/>
  <c r="N7" i="12"/>
  <c r="N37" i="12"/>
  <c r="L30" i="12"/>
  <c r="L78" i="12"/>
  <c r="N228" i="12"/>
  <c r="N78" i="12"/>
  <c r="M282" i="12"/>
  <c r="N188" i="12"/>
  <c r="M161" i="12"/>
  <c r="M272" i="12"/>
  <c r="M276" i="12"/>
  <c r="N274" i="12"/>
  <c r="L61" i="12"/>
  <c r="L262" i="12"/>
  <c r="L151" i="12"/>
  <c r="L279" i="12"/>
  <c r="N6" i="12"/>
  <c r="M260" i="12"/>
  <c r="M148" i="12"/>
  <c r="M111" i="12"/>
  <c r="N104" i="12"/>
  <c r="M99" i="12"/>
  <c r="N27" i="12"/>
  <c r="N283" i="12"/>
  <c r="M65" i="12"/>
  <c r="N125" i="12"/>
  <c r="M147" i="12"/>
  <c r="N142" i="12"/>
  <c r="M238" i="12"/>
  <c r="N223" i="12"/>
  <c r="N89" i="12"/>
  <c r="L127" i="12"/>
  <c r="M187" i="12"/>
  <c r="N145" i="12"/>
  <c r="M167" i="12"/>
  <c r="N242" i="12"/>
  <c r="L147" i="12"/>
  <c r="M281" i="12"/>
  <c r="M158" i="12"/>
  <c r="M26" i="12"/>
  <c r="L137" i="12"/>
  <c r="N199" i="12"/>
  <c r="N22" i="12"/>
  <c r="L20" i="12"/>
  <c r="L278" i="12"/>
  <c r="L93" i="12"/>
  <c r="M177" i="12"/>
  <c r="L110" i="12"/>
  <c r="L194" i="12"/>
  <c r="N260" i="12"/>
  <c r="G316"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A710EBFF-F567-47AD-B54F-4C3F35B8E7BC}">
      <text>
        <r>
          <rPr>
            <b/>
            <sz val="9"/>
            <color indexed="81"/>
            <rFont val="Tahoma"/>
            <family val="2"/>
          </rPr>
          <t xml:space="preserve">Insert reference to "Prices" clause from the "Bidding Procedures". 
Revise the Header by inserting the Tender #. </t>
        </r>
      </text>
    </comment>
    <comment ref="C67" authorId="0" shapeId="0" xr:uid="{E7580D17-4E17-4CE4-BD5F-D885EBDA90F6}">
      <text>
        <r>
          <rPr>
            <b/>
            <sz val="9"/>
            <color indexed="81"/>
            <rFont val="Tahoma"/>
            <family val="2"/>
          </rPr>
          <t>Pheifer, Henly:</t>
        </r>
        <r>
          <rPr>
            <sz val="9"/>
            <color indexed="81"/>
            <rFont val="Tahoma"/>
            <family val="2"/>
          </rPr>
          <t xml:space="preserve">
old version has 0 - 50</t>
        </r>
      </text>
    </comment>
    <comment ref="C69" authorId="0" shapeId="0" xr:uid="{DF863500-AFE8-4383-82CF-5148C0BD5730}">
      <text>
        <r>
          <rPr>
            <b/>
            <sz val="9"/>
            <color indexed="81"/>
            <rFont val="Tahoma"/>
            <family val="2"/>
          </rPr>
          <t>Pheifer, Henly:</t>
        </r>
        <r>
          <rPr>
            <sz val="9"/>
            <color indexed="81"/>
            <rFont val="Tahoma"/>
            <family val="2"/>
          </rPr>
          <t xml:space="preserve">
Old version has 0 - 50</t>
        </r>
      </text>
    </comment>
    <comment ref="E104" authorId="0" shapeId="0" xr:uid="{FBC124FD-A9E0-40BA-B0BA-5B0005743967}">
      <text>
        <r>
          <rPr>
            <b/>
            <sz val="9"/>
            <color indexed="81"/>
            <rFont val="Tahoma"/>
            <family val="2"/>
          </rPr>
          <t>Pheifer, Henly:</t>
        </r>
        <r>
          <rPr>
            <sz val="9"/>
            <color indexed="81"/>
            <rFont val="Tahoma"/>
            <family val="2"/>
          </rPr>
          <t xml:space="preserve">
old version has vert m ( no period)</t>
        </r>
      </text>
    </comment>
  </commentList>
</comments>
</file>

<file path=xl/sharedStrings.xml><?xml version="1.0" encoding="utf-8"?>
<sst xmlns="http://schemas.openxmlformats.org/spreadsheetml/2006/main" count="1128" uniqueCount="559">
  <si>
    <t>UNIT PRICES</t>
  </si>
  <si>
    <t/>
  </si>
  <si>
    <t>ITEM</t>
  </si>
  <si>
    <t>DESCRIPTION</t>
  </si>
  <si>
    <t>SPEC.</t>
  </si>
  <si>
    <t>UNIT</t>
  </si>
  <si>
    <t>APPROX.</t>
  </si>
  <si>
    <t>UNIT PRICE</t>
  </si>
  <si>
    <t>AMOUNT</t>
  </si>
  <si>
    <t>REF.</t>
  </si>
  <si>
    <t>QUANTITY</t>
  </si>
  <si>
    <t>A</t>
  </si>
  <si>
    <t>B</t>
  </si>
  <si>
    <t>C</t>
  </si>
  <si>
    <t>D</t>
  </si>
  <si>
    <t>Subtotal:</t>
  </si>
  <si>
    <t>SUMMARY</t>
  </si>
  <si>
    <t>EARTH AND BASE WORKS</t>
  </si>
  <si>
    <t>ROADWORKS - NEW CONSTRUCTION</t>
  </si>
  <si>
    <t>JOINT AND CRACK SEALING</t>
  </si>
  <si>
    <t>ASSOCIATED DRAINAGE AND UNDERGROUND WORKS</t>
  </si>
  <si>
    <t>ADJUSTMENTS</t>
  </si>
  <si>
    <t>LANDSCAPING</t>
  </si>
  <si>
    <t>MISCELLANEOUS</t>
  </si>
  <si>
    <t>CODE</t>
  </si>
  <si>
    <t xml:space="preserve">TOTAL BID PRICE (GST extra)                                                                              (in figures)                                             </t>
  </si>
  <si>
    <t>m³</t>
  </si>
  <si>
    <t>A.2</t>
  </si>
  <si>
    <t>m²</t>
  </si>
  <si>
    <t>i)</t>
  </si>
  <si>
    <t>tonne</t>
  </si>
  <si>
    <t>A010</t>
  </si>
  <si>
    <t>Supplying and Placing Base Course Material</t>
  </si>
  <si>
    <t>each</t>
  </si>
  <si>
    <t>ii)</t>
  </si>
  <si>
    <t>B094</t>
  </si>
  <si>
    <t>Drilled Dowels</t>
  </si>
  <si>
    <t>B097</t>
  </si>
  <si>
    <t>Drilled Tie Bars</t>
  </si>
  <si>
    <t>B098</t>
  </si>
  <si>
    <t>20 M Deformed Tie Bar</t>
  </si>
  <si>
    <t>B099</t>
  </si>
  <si>
    <t>25 M Deformed Tie Bar</t>
  </si>
  <si>
    <t>m</t>
  </si>
  <si>
    <t>iii)</t>
  </si>
  <si>
    <t>Concrete Curb Renewal</t>
  </si>
  <si>
    <t>C001</t>
  </si>
  <si>
    <t>Concrete Pavements, Median Slabs, Bull-noses, and Safety Medians</t>
  </si>
  <si>
    <t>C032</t>
  </si>
  <si>
    <t>Concrete Curbs, Curb and Gutter, and Splash Strips</t>
  </si>
  <si>
    <t>C046</t>
  </si>
  <si>
    <t>D006</t>
  </si>
  <si>
    <t xml:space="preserve">Reflective Crack Maintenance </t>
  </si>
  <si>
    <t>F001</t>
  </si>
  <si>
    <t>F003</t>
  </si>
  <si>
    <t>F005</t>
  </si>
  <si>
    <t>F007</t>
  </si>
  <si>
    <t>iv)</t>
  </si>
  <si>
    <t>G001</t>
  </si>
  <si>
    <t>Sodding</t>
  </si>
  <si>
    <t>G003</t>
  </si>
  <si>
    <t>v)</t>
  </si>
  <si>
    <t>B001</t>
  </si>
  <si>
    <t>Pavement Removal</t>
  </si>
  <si>
    <t>B002</t>
  </si>
  <si>
    <t>Concrete Pavement</t>
  </si>
  <si>
    <t>Tie-ins and Approaches</t>
  </si>
  <si>
    <t>vert. m</t>
  </si>
  <si>
    <t>F009</t>
  </si>
  <si>
    <t>F010</t>
  </si>
  <si>
    <t>F011</t>
  </si>
  <si>
    <t>C019</t>
  </si>
  <si>
    <t>Concrete Pavements for Early Opening</t>
  </si>
  <si>
    <t>E023</t>
  </si>
  <si>
    <t>E024</t>
  </si>
  <si>
    <t>E025</t>
  </si>
  <si>
    <t>Adjustment of Valve Boxes</t>
  </si>
  <si>
    <t>Valve Box Extensions</t>
  </si>
  <si>
    <t>Adjustment of Curb Stop Boxes</t>
  </si>
  <si>
    <t>A003</t>
  </si>
  <si>
    <t>Excavation</t>
  </si>
  <si>
    <t>A004</t>
  </si>
  <si>
    <t>Sub-Grade Compaction</t>
  </si>
  <si>
    <t>A007</t>
  </si>
  <si>
    <t>A.4</t>
  </si>
  <si>
    <t>A.5</t>
  </si>
  <si>
    <t>A.6</t>
  </si>
  <si>
    <t>A.7</t>
  </si>
  <si>
    <t>A.8</t>
  </si>
  <si>
    <t>A.9</t>
  </si>
  <si>
    <t>A.10</t>
  </si>
  <si>
    <t>A.11</t>
  </si>
  <si>
    <t xml:space="preserve">CW 3235-R9  </t>
  </si>
  <si>
    <t>100 mm Sidewalk</t>
  </si>
  <si>
    <t>a)</t>
  </si>
  <si>
    <t>b)</t>
  </si>
  <si>
    <t>c)</t>
  </si>
  <si>
    <t>B154rl</t>
  </si>
  <si>
    <t>A.12</t>
  </si>
  <si>
    <t>SD-203B</t>
  </si>
  <si>
    <t>Curb Ramp (8-12 mm reveal ht, Monolithic)</t>
  </si>
  <si>
    <t>SD-229C,D</t>
  </si>
  <si>
    <t>B200</t>
  </si>
  <si>
    <t>A.13</t>
  </si>
  <si>
    <t>Planing of Pavement</t>
  </si>
  <si>
    <t>B201</t>
  </si>
  <si>
    <t>B219</t>
  </si>
  <si>
    <t>A.14</t>
  </si>
  <si>
    <t>Detectable Warning Surface Tiles</t>
  </si>
  <si>
    <t>A.15</t>
  </si>
  <si>
    <t>Construction of  Curb Ramp (8-12 mm ht, Integral)</t>
  </si>
  <si>
    <t>SD-229C</t>
  </si>
  <si>
    <t>A.17</t>
  </si>
  <si>
    <t>Type IA</t>
  </si>
  <si>
    <t>A.18</t>
  </si>
  <si>
    <t>CW 3250-R7</t>
  </si>
  <si>
    <t>E003</t>
  </si>
  <si>
    <t>A.19</t>
  </si>
  <si>
    <t xml:space="preserve">Catch Basin  </t>
  </si>
  <si>
    <t>CW 2130-R12</t>
  </si>
  <si>
    <t>SD-024, 1800 mm deep</t>
  </si>
  <si>
    <t>E008</t>
  </si>
  <si>
    <t>A.20</t>
  </si>
  <si>
    <t>Sewer Service</t>
  </si>
  <si>
    <t>E009</t>
  </si>
  <si>
    <t>250 mm, PVC</t>
  </si>
  <si>
    <t>A.21</t>
  </si>
  <si>
    <t>E036</t>
  </si>
  <si>
    <t>A.22</t>
  </si>
  <si>
    <t xml:space="preserve">Connecting to Existing Sewer </t>
  </si>
  <si>
    <t>E037</t>
  </si>
  <si>
    <t>A.23</t>
  </si>
  <si>
    <t>E050</t>
  </si>
  <si>
    <t>A.24</t>
  </si>
  <si>
    <t>Abandoning Existing Drainage Inlets</t>
  </si>
  <si>
    <t>E051</t>
  </si>
  <si>
    <t>A.25</t>
  </si>
  <si>
    <t>Installation of Subdrains</t>
  </si>
  <si>
    <t>CW 3120-R4</t>
  </si>
  <si>
    <t>A.26</t>
  </si>
  <si>
    <t>A.27</t>
  </si>
  <si>
    <t>A.28</t>
  </si>
  <si>
    <t>51 mm</t>
  </si>
  <si>
    <t>A.29</t>
  </si>
  <si>
    <t>A.30</t>
  </si>
  <si>
    <t>A.31</t>
  </si>
  <si>
    <t>A.32</t>
  </si>
  <si>
    <t>CW 3510-R9</t>
  </si>
  <si>
    <t>G002</t>
  </si>
  <si>
    <t xml:space="preserve"> width &lt; 600 mm</t>
  </si>
  <si>
    <t xml:space="preserve"> width &gt; or = 600 mm</t>
  </si>
  <si>
    <t>Construction of  Modified Barrier  (180 mm ht, Integral)</t>
  </si>
  <si>
    <t>E038</t>
  </si>
  <si>
    <t>B100r</t>
  </si>
  <si>
    <t>Miscellaneous Concrete Slab Removal</t>
  </si>
  <si>
    <t>B104r</t>
  </si>
  <si>
    <t>E006</t>
  </si>
  <si>
    <t xml:space="preserve">Catch Pit </t>
  </si>
  <si>
    <t>E007</t>
  </si>
  <si>
    <t>SD-023</t>
  </si>
  <si>
    <t xml:space="preserve">250 mm </t>
  </si>
  <si>
    <t>76 mm</t>
  </si>
  <si>
    <t>(SEE B9)</t>
  </si>
  <si>
    <t>A.1</t>
  </si>
  <si>
    <t>B003</t>
  </si>
  <si>
    <t>Asphalt Pavement</t>
  </si>
  <si>
    <t xml:space="preserve">CW 3230-R8
</t>
  </si>
  <si>
    <t>B096</t>
  </si>
  <si>
    <t>28.6 mm Diameter</t>
  </si>
  <si>
    <t>B097A</t>
  </si>
  <si>
    <t>15 M Deformed Tie Bar</t>
  </si>
  <si>
    <t>B102r</t>
  </si>
  <si>
    <t>Monolithic Median Slab</t>
  </si>
  <si>
    <t>B184rlA</t>
  </si>
  <si>
    <t>B190</t>
  </si>
  <si>
    <t xml:space="preserve">Construction of Asphaltic Concrete Overlay </t>
  </si>
  <si>
    <t>B193</t>
  </si>
  <si>
    <t>B194</t>
  </si>
  <si>
    <t>B195</t>
  </si>
  <si>
    <t>CW 3326-R3</t>
  </si>
  <si>
    <t>C007</t>
  </si>
  <si>
    <t>SD-226A</t>
  </si>
  <si>
    <t>Construction of Barrier (180 mm ht, Integral)</t>
  </si>
  <si>
    <t>SD-204</t>
  </si>
  <si>
    <t>C050</t>
  </si>
  <si>
    <t>Supply and Installation of Dowel Assemblies</t>
  </si>
  <si>
    <t>CW 3310-R17</t>
  </si>
  <si>
    <t>C054A</t>
  </si>
  <si>
    <t>Interlocking Paving Stones</t>
  </si>
  <si>
    <t>E22</t>
  </si>
  <si>
    <t>E011</t>
  </si>
  <si>
    <t>300 mm, PVC</t>
  </si>
  <si>
    <t>E013</t>
  </si>
  <si>
    <t>A.33</t>
  </si>
  <si>
    <t>Sewer Service Risers</t>
  </si>
  <si>
    <t>E014</t>
  </si>
  <si>
    <t>E016</t>
  </si>
  <si>
    <t>SD-015</t>
  </si>
  <si>
    <t xml:space="preserve">300 mm </t>
  </si>
  <si>
    <t>A.34</t>
  </si>
  <si>
    <t>E032</t>
  </si>
  <si>
    <t>A.35</t>
  </si>
  <si>
    <t>Connecting to Existing Manhole</t>
  </si>
  <si>
    <t>E033</t>
  </si>
  <si>
    <t>250 mm Catch Basin Lead</t>
  </si>
  <si>
    <t>A.36</t>
  </si>
  <si>
    <t>A.37</t>
  </si>
  <si>
    <t>E047</t>
  </si>
  <si>
    <t>A.38</t>
  </si>
  <si>
    <t>Removal of Existing Catch Pit</t>
  </si>
  <si>
    <t>A.39</t>
  </si>
  <si>
    <t>A.40</t>
  </si>
  <si>
    <t>A.41</t>
  </si>
  <si>
    <t>A.42</t>
  </si>
  <si>
    <t>E072</t>
  </si>
  <si>
    <t>A.43</t>
  </si>
  <si>
    <t>Watermain and Water Service Insulation</t>
  </si>
  <si>
    <t>E073</t>
  </si>
  <si>
    <t>Pipe Under Roadway Excavation (SD-018)</t>
  </si>
  <si>
    <t>A.44</t>
  </si>
  <si>
    <t>A.45</t>
  </si>
  <si>
    <t>A.46</t>
  </si>
  <si>
    <t>F004</t>
  </si>
  <si>
    <t>38 mm</t>
  </si>
  <si>
    <t>F006</t>
  </si>
  <si>
    <t>64 mm</t>
  </si>
  <si>
    <t>A.47</t>
  </si>
  <si>
    <t>A.48</t>
  </si>
  <si>
    <t>A.49</t>
  </si>
  <si>
    <t>A.50</t>
  </si>
  <si>
    <t>A.51</t>
  </si>
  <si>
    <t>F028</t>
  </si>
  <si>
    <t>A.52</t>
  </si>
  <si>
    <t>Adjustment of Traffic Signal Service Box Frames</t>
  </si>
  <si>
    <t>A.53</t>
  </si>
  <si>
    <t>A.54</t>
  </si>
  <si>
    <t>A.55</t>
  </si>
  <si>
    <t>A.56</t>
  </si>
  <si>
    <t>A.57</t>
  </si>
  <si>
    <t>A.58</t>
  </si>
  <si>
    <t>WATER AND WASTE WORK</t>
  </si>
  <si>
    <t>E017</t>
  </si>
  <si>
    <t>Sewer Repair - Up to 3.0 Meters Long</t>
  </si>
  <si>
    <t>E017E</t>
  </si>
  <si>
    <t>E017F</t>
  </si>
  <si>
    <t>Class 3 Backfill</t>
  </si>
  <si>
    <t>E022A</t>
  </si>
  <si>
    <t>Sewer Inspection ( following repair)</t>
  </si>
  <si>
    <t>E022D</t>
  </si>
  <si>
    <t>E13</t>
  </si>
  <si>
    <t>B.3</t>
  </si>
  <si>
    <t>B.2</t>
  </si>
  <si>
    <t>B.1</t>
  </si>
  <si>
    <t>C.1</t>
  </si>
  <si>
    <t>C.2</t>
  </si>
  <si>
    <t>C.3</t>
  </si>
  <si>
    <t>B064-72</t>
  </si>
  <si>
    <t>Slab Replacement - Early Opening (72 hour)</t>
  </si>
  <si>
    <t>B114rl</t>
  </si>
  <si>
    <t xml:space="preserve">Miscellaneous Concrete Slab Renewal </t>
  </si>
  <si>
    <t>B118rl</t>
  </si>
  <si>
    <t>SD-228A</t>
  </si>
  <si>
    <t>B119rl</t>
  </si>
  <si>
    <t>Less than 5 sq.m.</t>
  </si>
  <si>
    <t>B120rl</t>
  </si>
  <si>
    <t>5 sq.m. to 20 sq.m.</t>
  </si>
  <si>
    <t xml:space="preserve">CW 3240-R10 </t>
  </si>
  <si>
    <t>Barrier (100 mm reveal ht, Dowelled)</t>
  </si>
  <si>
    <t>Modified Barrier (150 mm reveal ht, Dowelled)</t>
  </si>
  <si>
    <t>SD-202B</t>
  </si>
  <si>
    <t>B191</t>
  </si>
  <si>
    <t>Main Line Paving</t>
  </si>
  <si>
    <t xml:space="preserve">CW 3450-R6 </t>
  </si>
  <si>
    <t>1 - 50 mm Depth (Asphalt)</t>
  </si>
  <si>
    <t>B202</t>
  </si>
  <si>
    <t>50 - 100 mm Depth (Asphalt)</t>
  </si>
  <si>
    <t>B203</t>
  </si>
  <si>
    <t>1 - 50 mm Depth (Concrete)</t>
  </si>
  <si>
    <t>Frames &amp; Covers</t>
  </si>
  <si>
    <t>E050A</t>
  </si>
  <si>
    <t>Catch Basin Cleaning</t>
  </si>
  <si>
    <t>Adjustment of Manholes/Catch Basins Frames</t>
  </si>
  <si>
    <t>CW 3210-R8</t>
  </si>
  <si>
    <t>Lifter Rings (AP-010)</t>
  </si>
  <si>
    <t>B.4</t>
  </si>
  <si>
    <t>B.5</t>
  </si>
  <si>
    <t>B.6</t>
  </si>
  <si>
    <t>B121rl</t>
  </si>
  <si>
    <t>Greater than 20 sq.m.</t>
  </si>
  <si>
    <t>F018</t>
  </si>
  <si>
    <t>Curb Stop Extensions</t>
  </si>
  <si>
    <t>C.4</t>
  </si>
  <si>
    <t>C.5</t>
  </si>
  <si>
    <t>C.6</t>
  </si>
  <si>
    <t>C.7</t>
  </si>
  <si>
    <t>C.8</t>
  </si>
  <si>
    <t>C.9</t>
  </si>
  <si>
    <t>C.10</t>
  </si>
  <si>
    <t>C.11</t>
  </si>
  <si>
    <t>C.13</t>
  </si>
  <si>
    <t>C.14</t>
  </si>
  <si>
    <t>C.15</t>
  </si>
  <si>
    <t>C.16</t>
  </si>
  <si>
    <t>C.17</t>
  </si>
  <si>
    <t>C.18</t>
  </si>
  <si>
    <t>C.19</t>
  </si>
  <si>
    <t>C.20</t>
  </si>
  <si>
    <t>C.21</t>
  </si>
  <si>
    <t>C.22</t>
  </si>
  <si>
    <t>C.23</t>
  </si>
  <si>
    <t>C.24</t>
  </si>
  <si>
    <t>C.25</t>
  </si>
  <si>
    <t>D.1</t>
  </si>
  <si>
    <t>B155rl</t>
  </si>
  <si>
    <t>SD-205,
SD-206A</t>
  </si>
  <si>
    <t>AP-006 - Standard Frame for Manhole and Catch Basin</t>
  </si>
  <si>
    <t>AP-007 - Standard Solid Cover for Standard Frame</t>
  </si>
  <si>
    <t>Less than 3 m</t>
  </si>
  <si>
    <t>E004A</t>
  </si>
  <si>
    <t>E020</t>
  </si>
  <si>
    <t xml:space="preserve">Sewer Repair - In Addition to First 3.0 Meters </t>
  </si>
  <si>
    <t>C.26</t>
  </si>
  <si>
    <t>C.27</t>
  </si>
  <si>
    <t>C.28</t>
  </si>
  <si>
    <t>C.29</t>
  </si>
  <si>
    <t>C.30</t>
  </si>
  <si>
    <t>C.31</t>
  </si>
  <si>
    <t>ROADWORKS - REMOVALS/RENEWALS</t>
  </si>
  <si>
    <t>MOBILIZATION /DEMOLIBIZATION</t>
  </si>
  <si>
    <t>L. sum</t>
  </si>
  <si>
    <t>Total:</t>
  </si>
  <si>
    <t>Mobilization/Demobilization</t>
  </si>
  <si>
    <t>CW 3110-R21</t>
  </si>
  <si>
    <t>Supplying and Placing Sub-base Material</t>
  </si>
  <si>
    <t>A007A1</t>
  </si>
  <si>
    <t>50 mm Granular A Limestone</t>
  </si>
  <si>
    <t>A010A1</t>
  </si>
  <si>
    <t>Base Course Material - Granular A Limestone</t>
  </si>
  <si>
    <t>230 mm Concrete Pavement (Plain-Dowelled)</t>
  </si>
  <si>
    <t>B034-24</t>
  </si>
  <si>
    <t>Slab Replacement - Early Opening (24 hour)</t>
  </si>
  <si>
    <t>B040-24</t>
  </si>
  <si>
    <t>B082-72</t>
  </si>
  <si>
    <t>230 mm Concrete Pavement (Type A)</t>
  </si>
  <si>
    <t>B083-72</t>
  </si>
  <si>
    <t>230 mm Concrete Pavement (Type B)</t>
  </si>
  <si>
    <t>B084-72</t>
  </si>
  <si>
    <t>230 mm Concrete Pavement (Type C)</t>
  </si>
  <si>
    <t>B085-72</t>
  </si>
  <si>
    <t>230 mm Concrete Pavement (Type D)</t>
  </si>
  <si>
    <t>B106r</t>
  </si>
  <si>
    <t>Monolithic Curb and Sidewalk</t>
  </si>
  <si>
    <t>B107i</t>
  </si>
  <si>
    <t xml:space="preserve">Miscellaneous Concrete Slab Installation </t>
  </si>
  <si>
    <t>B111i</t>
  </si>
  <si>
    <t>B116rl</t>
  </si>
  <si>
    <t>B123rl</t>
  </si>
  <si>
    <t>SD-228B</t>
  </si>
  <si>
    <t>B188</t>
  </si>
  <si>
    <t>3 m to 30 m</t>
  </si>
  <si>
    <t xml:space="preserve">c) </t>
  </si>
  <si>
    <t xml:space="preserve"> Greater than 30 m</t>
  </si>
  <si>
    <t>CW 3410-R12</t>
  </si>
  <si>
    <t>SALTER STREET - SLAW REBCHUK TO CATHEDRAL AVENUE</t>
  </si>
  <si>
    <t>B167rlA</t>
  </si>
  <si>
    <t>C025-72</t>
  </si>
  <si>
    <t>Construction of 230 mm Concrete Pavement for Early Opening 72 Hour (Plain-Dowelled)</t>
  </si>
  <si>
    <t>C035A</t>
  </si>
  <si>
    <t>Construction of Barrier (150 mm ht, Integral)</t>
  </si>
  <si>
    <t>C035B</t>
  </si>
  <si>
    <t>C037B</t>
  </si>
  <si>
    <t>C045</t>
  </si>
  <si>
    <t>Construction of   Lip Curb (40 mm ht, Integral)</t>
  </si>
  <si>
    <t>CW 2130</t>
  </si>
  <si>
    <t>Remove and Replace Existing Catch Pit</t>
  </si>
  <si>
    <t>v.m.</t>
  </si>
  <si>
    <t>Connecting to Existing Catch Basin</t>
  </si>
  <si>
    <t>Plugging Existing Sewers and Sewer Services Smaller Than 300 Millimetres</t>
  </si>
  <si>
    <t>CB REPAIR (S-CB00013525)</t>
  </si>
  <si>
    <t>Patching Existing Manholes</t>
  </si>
  <si>
    <t>SEWER REPAIR (S-CL00011671)</t>
  </si>
  <si>
    <t>Class 3 backfill</t>
  </si>
  <si>
    <t>SEWER REPAIR (S-CL00013170)</t>
  </si>
  <si>
    <t>SEWER REPAIR (S-CL00015089)</t>
  </si>
  <si>
    <t>SEWER REPAIR (S-CL00015153)</t>
  </si>
  <si>
    <t>SEWER REPAIR (S-CL00015150)</t>
  </si>
  <si>
    <t>MH REPAIR (S-MH00011701)</t>
  </si>
  <si>
    <t>MH REPAIR (S-MH00011725)</t>
  </si>
  <si>
    <t>Replace Existing Risers</t>
  </si>
  <si>
    <t>Pre-cast concrete risers</t>
  </si>
  <si>
    <t>MH REPAIR (S-MH00011753)</t>
  </si>
  <si>
    <t>MH REPAIR (S-MH00011756)</t>
  </si>
  <si>
    <t>Brick risers</t>
  </si>
  <si>
    <t>MH REPAIR (S-MH00011780)</t>
  </si>
  <si>
    <t>MH REPAIR (S-MH00011778)</t>
  </si>
  <si>
    <t>MH REPAIR (S-MH00013397)</t>
  </si>
  <si>
    <t>MH REPAIR (S-MH00013517)</t>
  </si>
  <si>
    <t>MH REPAIR (S-MH00013518)</t>
  </si>
  <si>
    <t>MH REPAIR (S-MH00013634)</t>
  </si>
  <si>
    <t>MH REPAIR (S-MH00013537)</t>
  </si>
  <si>
    <t>MH REPAIR (S-MH00013675)</t>
  </si>
  <si>
    <t>MH REPAIR (S-MH00013678)</t>
  </si>
  <si>
    <t>MH REPAIR (S-MH00013705)</t>
  </si>
  <si>
    <t>MH REPAIR (S-MH00013701)</t>
  </si>
  <si>
    <t>MH REPAIR (S-MH00013702)</t>
  </si>
  <si>
    <t>MH REPAIR (S-MH00006746)</t>
  </si>
  <si>
    <t>SEWER REPAIR (S-MA00013166)</t>
  </si>
  <si>
    <t>SEWER REPAIR (S-MA00013184)</t>
  </si>
  <si>
    <t>B047-24</t>
  </si>
  <si>
    <t>Partial Slab Patches - Early Opening (24 hour)</t>
  </si>
  <si>
    <t>B052-24</t>
  </si>
  <si>
    <t>B053-24</t>
  </si>
  <si>
    <t>B054-24</t>
  </si>
  <si>
    <t>B055-24</t>
  </si>
  <si>
    <t>B004</t>
  </si>
  <si>
    <t>Slab Replacement</t>
  </si>
  <si>
    <t>B010</t>
  </si>
  <si>
    <t>D005</t>
  </si>
  <si>
    <t>Longitudinal Joint &amp; Crack Filling ( &gt; 25 mm in width )</t>
  </si>
  <si>
    <t>Pavement Repair Fabric</t>
  </si>
  <si>
    <t>F014</t>
  </si>
  <si>
    <t xml:space="preserve">Adjustment of Curb Inlet with New Inlet  Box </t>
  </si>
  <si>
    <t>F015</t>
  </si>
  <si>
    <t>Adjustment of Curb and Gutter Frames</t>
  </si>
  <si>
    <t>G004</t>
  </si>
  <si>
    <t>Seeding</t>
  </si>
  <si>
    <t>CW 3520-R7</t>
  </si>
  <si>
    <t>C026-72</t>
  </si>
  <si>
    <t>Construction of 200 mm Concrete Pavement for Early Opening 72 Hour (Reinforced)</t>
  </si>
  <si>
    <t>100 mm Concrete Sidewalk with Blockouts for Paving Stones</t>
  </si>
  <si>
    <t>E007A</t>
  </si>
  <si>
    <t>E007B</t>
  </si>
  <si>
    <t xml:space="preserve">Remove and Replace Existing Catch Basin  </t>
  </si>
  <si>
    <t>E007D</t>
  </si>
  <si>
    <t>E007E</t>
  </si>
  <si>
    <t>Trenchless Installation, Class B Sand Bedding, Class 3 Backfill</t>
  </si>
  <si>
    <t>E034</t>
  </si>
  <si>
    <t>E035</t>
  </si>
  <si>
    <t>250 mm Drainage Connection Pipe</t>
  </si>
  <si>
    <t>E041B</t>
  </si>
  <si>
    <t>250 mm (PVC) Connecting Pipe</t>
  </si>
  <si>
    <t>300 mm (PVC) Connecting Pipe</t>
  </si>
  <si>
    <t>Connecting to 300 mm Sewer</t>
  </si>
  <si>
    <t>E044</t>
  </si>
  <si>
    <t>Abandoning  Existing Catch Basins</t>
  </si>
  <si>
    <t>CW 2140-R4</t>
  </si>
  <si>
    <t>CW 2145-R4</t>
  </si>
  <si>
    <t>E017G</t>
  </si>
  <si>
    <t>E017H</t>
  </si>
  <si>
    <t>Valve Cleaning</t>
  </si>
  <si>
    <t>E022E</t>
  </si>
  <si>
    <t>E020E</t>
  </si>
  <si>
    <t>250 mm</t>
  </si>
  <si>
    <t>E020F</t>
  </si>
  <si>
    <t>TRAFFIC SIGNALS</t>
  </si>
  <si>
    <t xml:space="preserve"> ii)</t>
  </si>
  <si>
    <t>A.59</t>
  </si>
  <si>
    <t>A.60</t>
  </si>
  <si>
    <t>A.61</t>
  </si>
  <si>
    <t>A.62</t>
  </si>
  <si>
    <t>A.63</t>
  </si>
  <si>
    <t>A.64</t>
  </si>
  <si>
    <t>A.65</t>
  </si>
  <si>
    <t>A.66</t>
  </si>
  <si>
    <t>A.67</t>
  </si>
  <si>
    <t>Installation of Conduit</t>
  </si>
  <si>
    <t>CW 3620</t>
  </si>
  <si>
    <t>Installation of Conduit in Open Trench - Single</t>
  </si>
  <si>
    <t>Installation of Conduit in Open Trench - Double</t>
  </si>
  <si>
    <t>Installation of Conduit by Directional Boring - Single</t>
  </si>
  <si>
    <t>Installation of Conduit by Directional Boring - Double</t>
  </si>
  <si>
    <t>Signal Pole Base - Type OD (Medium Duty - 32 Dia. Bolts)</t>
  </si>
  <si>
    <t>Ea.</t>
  </si>
  <si>
    <t>Signal Pole Base - Type G (Light Duty - 32 Dia. Bolts)</t>
  </si>
  <si>
    <t>Installation of Service Boxes</t>
  </si>
  <si>
    <t>Installation of Conduit into Existing Utility Manholes and Service Boxes</t>
  </si>
  <si>
    <t>Installation of Conduit into Existing Concrete Base</t>
  </si>
  <si>
    <t>Cutovers</t>
  </si>
  <si>
    <t>Removal of Existing Bases and Service Boxes</t>
  </si>
  <si>
    <t>Ground Rods (Electrodes)</t>
  </si>
  <si>
    <t>Installation of Concrete Bases - Early Open</t>
  </si>
  <si>
    <t>Service Box - Pre-Cast (17" x 30")</t>
  </si>
  <si>
    <t>Signal Pole Base or Service Box</t>
  </si>
  <si>
    <t>Tree Removal</t>
  </si>
  <si>
    <t>A.68</t>
  </si>
  <si>
    <t>A.69</t>
  </si>
  <si>
    <t>Stump Removal</t>
  </si>
  <si>
    <t>MH REPAIR (S-MH00011664)</t>
  </si>
  <si>
    <t>MH REPAIR (S-MH00011698)</t>
  </si>
  <si>
    <t>MH REPAIR (S-MH00011763)</t>
  </si>
  <si>
    <t>Remove and Replace Existing Manhole</t>
  </si>
  <si>
    <t>SD-010</t>
  </si>
  <si>
    <t>1200mm Diameter Base</t>
  </si>
  <si>
    <t>MH REPAIR (S-MH00011751)</t>
  </si>
  <si>
    <t>MH REPAIR (S-MH00013435)</t>
  </si>
  <si>
    <t>MH REPAIR (S-MH00013481)</t>
  </si>
  <si>
    <t>MH REPAIR (S-MH00013516)</t>
  </si>
  <si>
    <t>CB REPAIR (S-CB00013524)</t>
  </si>
  <si>
    <t>CB REPAIR (S-CB00013522)</t>
  </si>
  <si>
    <t>MH REPAIR (S-MH00013526)</t>
  </si>
  <si>
    <t>MH REPAIR (S-MH00013669)</t>
  </si>
  <si>
    <t>MH REPAIR (S-MH00013711)</t>
  </si>
  <si>
    <t>MH REPAIR (S-MH00013703)</t>
  </si>
  <si>
    <t>A.70</t>
  </si>
  <si>
    <t>A.71</t>
  </si>
  <si>
    <t>C.33</t>
  </si>
  <si>
    <t>C.34</t>
  </si>
  <si>
    <t>C.35</t>
  </si>
  <si>
    <t>C.36</t>
  </si>
  <si>
    <t>A.72</t>
  </si>
  <si>
    <t>A.73</t>
  </si>
  <si>
    <t>A.74</t>
  </si>
  <si>
    <t>B206</t>
  </si>
  <si>
    <t>Construction of 230 mm Concrete Pavement (Plain-Dowelled)</t>
  </si>
  <si>
    <t>SD-024</t>
  </si>
  <si>
    <t>E20</t>
  </si>
  <si>
    <t xml:space="preserve">CW 3325-R5, E15 </t>
  </si>
  <si>
    <t>CW 3335-R1, E16</t>
  </si>
  <si>
    <t>Connecting to 250 mm Sewer</t>
  </si>
  <si>
    <t>E18</t>
  </si>
  <si>
    <t>E21</t>
  </si>
  <si>
    <t>Locked?</t>
  </si>
  <si>
    <t>Joined, Trimmed, &amp; Cleaned for Checking</t>
  </si>
  <si>
    <t>MATCH</t>
  </si>
  <si>
    <t>Format F</t>
  </si>
  <si>
    <t>Format G</t>
  </si>
  <si>
    <t>Format H</t>
  </si>
  <si>
    <t xml:space="preserve">^ specify type of sewer </t>
  </si>
  <si>
    <t>300 mm</t>
  </si>
  <si>
    <t xml:space="preserve">^ specify size </t>
  </si>
  <si>
    <t>300 mm Drainage Connection Pipe</t>
  </si>
  <si>
    <t xml:space="preserve">^ specify diameter </t>
  </si>
  <si>
    <t xml:space="preserve">3.25.1 (Video Inspections) – 
“ Perform video inspection of sewers in accordance with CW 2145 except for Sections 3.18, 3.19,
3.21 and 3.22 and their associated payment clauses which do not apply to sewer repairs and
new sewer installations.” 
</t>
  </si>
  <si>
    <t>450 mm</t>
  </si>
  <si>
    <t>E022G</t>
  </si>
  <si>
    <t>450 mm Drainage Connection Pipe</t>
  </si>
  <si>
    <t>^ specify class of backfill 1,2,3,4,5</t>
  </si>
  <si>
    <t>E020L</t>
  </si>
  <si>
    <t>E020K</t>
  </si>
  <si>
    <t>E017L</t>
  </si>
  <si>
    <t xml:space="preserve">450 mm </t>
  </si>
  <si>
    <t>E017K</t>
  </si>
  <si>
    <t>F002A</t>
  </si>
  <si>
    <t>F002</t>
  </si>
  <si>
    <t>F002B</t>
  </si>
  <si>
    <t>A.16</t>
  </si>
  <si>
    <t>B155rl3</t>
  </si>
  <si>
    <t>B155rl2</t>
  </si>
  <si>
    <t>B155rl1</t>
  </si>
  <si>
    <t>A.3</t>
  </si>
  <si>
    <t>C.32</t>
  </si>
  <si>
    <t>C.12</t>
  </si>
  <si>
    <t>A022</t>
  </si>
  <si>
    <t>Geotextile Fabric</t>
  </si>
  <si>
    <t>CW 3130-R5</t>
  </si>
  <si>
    <t>A022A2</t>
  </si>
  <si>
    <t>Separation/Filtration Fabric</t>
  </si>
  <si>
    <t>FORM B (R1): PRICES</t>
  </si>
  <si>
    <t>A.75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</si>
</sst>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62"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b/>
      <sz val="16"/>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2"/>
      <color indexed="8"/>
      <name val="Arial"/>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b/>
      <sz val="9"/>
      <color indexed="81"/>
      <name val="Tahoma"/>
      <family val="2"/>
    </font>
    <font>
      <sz val="11"/>
      <color theme="1"/>
      <name val="Calibri"/>
      <family val="2"/>
      <scheme val="minor"/>
    </font>
    <font>
      <sz val="12"/>
      <color theme="1"/>
      <name val="Arial"/>
      <family val="2"/>
    </font>
    <font>
      <sz val="10"/>
      <color theme="1"/>
      <name val="MS Sans Serif"/>
      <family val="2"/>
    </font>
    <font>
      <b/>
      <sz val="12"/>
      <color theme="1"/>
      <name val="Arial"/>
      <family val="2"/>
    </font>
    <font>
      <b/>
      <sz val="10"/>
      <color theme="1"/>
      <name val="MS Sans Serif"/>
      <family val="2"/>
    </font>
    <font>
      <b/>
      <i/>
      <sz val="12"/>
      <name val="Cambria"/>
      <family val="1"/>
    </font>
    <font>
      <b/>
      <i/>
      <sz val="12"/>
      <name val="Arial"/>
      <family val="2"/>
    </font>
    <font>
      <sz val="10"/>
      <name val="MS Sans Serif"/>
    </font>
    <font>
      <sz val="10"/>
      <name val="Cambria"/>
      <family val="1"/>
    </font>
    <font>
      <i/>
      <sz val="12"/>
      <color indexed="8"/>
      <name val="Arial"/>
      <family val="2"/>
    </font>
  </fonts>
  <fills count="29">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s>
  <borders count="5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style="thin">
        <color indexed="64"/>
      </right>
      <top/>
      <bottom style="thin">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64"/>
      </left>
      <right/>
      <top/>
      <bottom style="thin">
        <color indexed="64"/>
      </bottom>
      <diagonal/>
    </border>
    <border>
      <left style="thin">
        <color indexed="8"/>
      </left>
      <right/>
      <top style="double">
        <color indexed="8"/>
      </top>
      <bottom/>
      <diagonal/>
    </border>
    <border>
      <left style="thin">
        <color indexed="64"/>
      </left>
      <right/>
      <top/>
      <bottom/>
      <diagonal/>
    </border>
    <border>
      <left/>
      <right style="thin">
        <color indexed="64"/>
      </right>
      <top/>
      <bottom/>
      <diagonal/>
    </border>
    <border>
      <left/>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style="thin">
        <color indexed="64"/>
      </right>
      <top style="double">
        <color indexed="8"/>
      </top>
      <bottom style="thin">
        <color indexed="64"/>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8"/>
      </right>
      <top style="double">
        <color indexed="8"/>
      </top>
      <bottom style="double">
        <color indexed="8"/>
      </bottom>
      <diagonal/>
    </border>
  </borders>
  <cellStyleXfs count="112">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9" fillId="0" borderId="0" applyFill="0">
      <alignment horizontal="right" vertical="top"/>
    </xf>
    <xf numFmtId="0" fontId="11" fillId="0" borderId="1" applyFill="0">
      <alignment horizontal="right" vertical="top"/>
    </xf>
    <xf numFmtId="0" fontId="40" fillId="0" borderId="1" applyFill="0">
      <alignment horizontal="right" vertical="top"/>
    </xf>
    <xf numFmtId="0" fontId="40" fillId="0" borderId="1" applyFill="0">
      <alignment horizontal="right" vertical="top"/>
    </xf>
    <xf numFmtId="169" fontId="11" fillId="0" borderId="2" applyFill="0">
      <alignment horizontal="right" vertical="top"/>
    </xf>
    <xf numFmtId="169" fontId="40" fillId="0" borderId="2" applyFill="0">
      <alignment horizontal="right" vertical="top"/>
    </xf>
    <xf numFmtId="0" fontId="11" fillId="0" borderId="1" applyFill="0">
      <alignment horizontal="center" vertical="top" wrapText="1"/>
    </xf>
    <xf numFmtId="0" fontId="40" fillId="0" borderId="1" applyFill="0">
      <alignment horizontal="center" vertical="top" wrapText="1"/>
    </xf>
    <xf numFmtId="0" fontId="40" fillId="0" borderId="1" applyFill="0">
      <alignment horizontal="center" vertical="top" wrapText="1"/>
    </xf>
    <xf numFmtId="0" fontId="12" fillId="0" borderId="3" applyFill="0">
      <alignment horizontal="center" vertical="center" wrapText="1"/>
    </xf>
    <xf numFmtId="0" fontId="41" fillId="0" borderId="3" applyFill="0">
      <alignment horizontal="center" vertical="center" wrapText="1"/>
    </xf>
    <xf numFmtId="0" fontId="11"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0" fontId="13" fillId="0" borderId="1" applyFill="0">
      <alignment horizontal="left" vertical="top" wrapText="1"/>
    </xf>
    <xf numFmtId="0" fontId="42" fillId="0" borderId="1" applyFill="0">
      <alignment horizontal="left" vertical="top" wrapText="1"/>
    </xf>
    <xf numFmtId="0" fontId="42" fillId="0" borderId="1" applyFill="0">
      <alignment horizontal="left" vertical="top" wrapText="1"/>
    </xf>
    <xf numFmtId="164" fontId="14" fillId="0" borderId="4" applyFill="0">
      <alignment horizontal="centerContinuous" wrapText="1"/>
    </xf>
    <xf numFmtId="164" fontId="43" fillId="0" borderId="4" applyFill="0">
      <alignment horizontal="centerContinuous" wrapText="1"/>
    </xf>
    <xf numFmtId="164" fontId="11" fillId="0" borderId="1" applyFill="0">
      <alignment horizontal="center" vertical="top" wrapText="1"/>
    </xf>
    <xf numFmtId="164" fontId="40" fillId="0" borderId="1" applyFill="0">
      <alignment horizontal="center" vertical="top" wrapText="1"/>
    </xf>
    <xf numFmtId="164" fontId="40" fillId="0" borderId="1" applyFill="0">
      <alignment horizontal="center" vertical="top" wrapText="1"/>
    </xf>
    <xf numFmtId="0" fontId="11" fillId="0" borderId="1" applyFill="0">
      <alignment horizontal="center" wrapText="1"/>
    </xf>
    <xf numFmtId="0" fontId="40" fillId="0" borderId="1" applyFill="0">
      <alignment horizontal="center" wrapText="1"/>
    </xf>
    <xf numFmtId="0" fontId="40" fillId="0" borderId="1" applyFill="0">
      <alignment horizontal="center" wrapText="1"/>
    </xf>
    <xf numFmtId="174" fontId="11" fillId="0" borderId="1" applyFill="0"/>
    <xf numFmtId="174" fontId="40" fillId="0" borderId="1" applyFill="0"/>
    <xf numFmtId="174" fontId="40" fillId="0" borderId="1" applyFill="0"/>
    <xf numFmtId="170" fontId="11" fillId="0" borderId="1" applyFill="0">
      <alignment horizontal="right"/>
      <protection locked="0"/>
    </xf>
    <xf numFmtId="170" fontId="40" fillId="0" borderId="1" applyFill="0">
      <alignment horizontal="right"/>
      <protection locked="0"/>
    </xf>
    <xf numFmtId="170" fontId="40" fillId="0" borderId="1" applyFill="0">
      <alignment horizontal="right"/>
      <protection locked="0"/>
    </xf>
    <xf numFmtId="168" fontId="11" fillId="0" borderId="1" applyFill="0">
      <alignment horizontal="right"/>
      <protection locked="0"/>
    </xf>
    <xf numFmtId="168" fontId="40" fillId="0" borderId="1" applyFill="0">
      <alignment horizontal="right"/>
      <protection locked="0"/>
    </xf>
    <xf numFmtId="168" fontId="40" fillId="0" borderId="1" applyFill="0">
      <alignment horizontal="right"/>
      <protection locked="0"/>
    </xf>
    <xf numFmtId="168" fontId="11" fillId="0" borderId="1" applyFill="0"/>
    <xf numFmtId="168" fontId="40" fillId="0" borderId="1" applyFill="0"/>
    <xf numFmtId="168" fontId="40" fillId="0" borderId="1" applyFill="0"/>
    <xf numFmtId="168" fontId="11" fillId="0" borderId="3" applyFill="0">
      <alignment horizontal="right"/>
    </xf>
    <xf numFmtId="168" fontId="40"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4" fillId="0" borderId="1" applyFill="0">
      <alignment horizontal="left" vertical="top"/>
    </xf>
    <xf numFmtId="0" fontId="44"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52" fillId="0" borderId="0"/>
    <xf numFmtId="0" fontId="8" fillId="24" borderId="11" applyNumberFormat="0" applyFont="0" applyAlignment="0" applyProtection="0"/>
    <xf numFmtId="176" fontId="12" fillId="0" borderId="3" applyNumberFormat="0" applyFont="0" applyFill="0" applyBorder="0" applyAlignment="0" applyProtection="0">
      <alignment horizontal="center" vertical="top" wrapText="1"/>
    </xf>
    <xf numFmtId="176" fontId="41"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5" fillId="0" borderId="0">
      <alignment horizontal="right"/>
    </xf>
    <xf numFmtId="0" fontId="21" fillId="0" borderId="0" applyNumberFormat="0" applyFill="0" applyBorder="0" applyAlignment="0" applyProtection="0"/>
    <xf numFmtId="0" fontId="11" fillId="0" borderId="0" applyFill="0">
      <alignment horizontal="left"/>
    </xf>
    <xf numFmtId="0" fontId="40" fillId="0" borderId="0" applyFill="0">
      <alignment horizontal="left"/>
    </xf>
    <xf numFmtId="0" fontId="17" fillId="0" borderId="0" applyFill="0">
      <alignment horizontal="centerContinuous" vertical="center"/>
    </xf>
    <xf numFmtId="0" fontId="46" fillId="0" borderId="0" applyFill="0">
      <alignment horizontal="centerContinuous" vertical="center"/>
    </xf>
    <xf numFmtId="173" fontId="18" fillId="0" borderId="0" applyFill="0">
      <alignment horizontal="centerContinuous" vertical="center"/>
    </xf>
    <xf numFmtId="173" fontId="47" fillId="0" borderId="0" applyFill="0">
      <alignment horizontal="centerContinuous" vertical="center"/>
    </xf>
    <xf numFmtId="175" fontId="18" fillId="0" borderId="0" applyFill="0">
      <alignment horizontal="centerContinuous" vertical="center"/>
    </xf>
    <xf numFmtId="175" fontId="47" fillId="0" borderId="0" applyFill="0">
      <alignment horizontal="centerContinuous" vertical="center"/>
    </xf>
    <xf numFmtId="0" fontId="11" fillId="0" borderId="3">
      <alignment horizontal="centerContinuous" wrapText="1"/>
    </xf>
    <xf numFmtId="0" fontId="40" fillId="0" borderId="3">
      <alignment horizontal="centerContinuous" wrapText="1"/>
    </xf>
    <xf numFmtId="171" fontId="19" fillId="0" borderId="0" applyFill="0">
      <alignment horizontal="left"/>
    </xf>
    <xf numFmtId="171" fontId="48" fillId="0" borderId="0" applyFill="0">
      <alignment horizontal="left"/>
    </xf>
    <xf numFmtId="172" fontId="20" fillId="0" borderId="0" applyFill="0">
      <alignment horizontal="right"/>
    </xf>
    <xf numFmtId="172" fontId="49" fillId="0" borderId="0" applyFill="0">
      <alignment horizontal="right"/>
    </xf>
    <xf numFmtId="0" fontId="11" fillId="0" borderId="13" applyFill="0"/>
    <xf numFmtId="0" fontId="40" fillId="0" borderId="13" applyFill="0"/>
    <xf numFmtId="0" fontId="35" fillId="0" borderId="14" applyNumberFormat="0" applyFill="0" applyAlignment="0" applyProtection="0"/>
    <xf numFmtId="0" fontId="33" fillId="0" borderId="0" applyNumberFormat="0" applyFill="0" applyBorder="0" applyAlignment="0" applyProtection="0"/>
    <xf numFmtId="0" fontId="8" fillId="2" borderId="0"/>
    <xf numFmtId="0" fontId="9" fillId="0" borderId="0"/>
    <xf numFmtId="0" fontId="59" fillId="0" borderId="0"/>
  </cellStyleXfs>
  <cellXfs count="211">
    <xf numFmtId="0" fontId="0" fillId="2" borderId="0" xfId="0" applyNumberFormat="1"/>
    <xf numFmtId="7" fontId="5" fillId="2" borderId="0" xfId="81" applyNumberFormat="1" applyFont="1" applyAlignment="1">
      <alignment horizontal="centerContinuous" vertical="center"/>
    </xf>
    <xf numFmtId="7" fontId="8" fillId="2" borderId="20" xfId="81" applyNumberFormat="1" applyBorder="1" applyAlignment="1">
      <alignment horizontal="right" vertical="center"/>
    </xf>
    <xf numFmtId="4" fontId="38" fillId="0" borderId="32" xfId="109" applyNumberFormat="1" applyFont="1" applyFill="1" applyBorder="1" applyAlignment="1">
      <alignment horizontal="center" vertical="top" wrapText="1"/>
    </xf>
    <xf numFmtId="165" fontId="53" fillId="0" borderId="1" xfId="109" applyNumberFormat="1" applyFont="1" applyFill="1" applyBorder="1" applyAlignment="1">
      <alignment horizontal="left" vertical="top" wrapText="1"/>
    </xf>
    <xf numFmtId="164" fontId="53" fillId="0" borderId="1" xfId="109" applyNumberFormat="1" applyFont="1" applyFill="1" applyBorder="1" applyAlignment="1">
      <alignment horizontal="left" vertical="top" wrapText="1"/>
    </xf>
    <xf numFmtId="0" fontId="53" fillId="0" borderId="1" xfId="109" applyFont="1" applyFill="1" applyBorder="1" applyAlignment="1">
      <alignment horizontal="center" vertical="top" wrapText="1"/>
    </xf>
    <xf numFmtId="166" fontId="53" fillId="0" borderId="1" xfId="109" applyNumberFormat="1" applyFont="1" applyFill="1" applyBorder="1" applyAlignment="1">
      <alignment vertical="top"/>
    </xf>
    <xf numFmtId="0" fontId="8" fillId="0" borderId="0" xfId="109" applyFill="1"/>
    <xf numFmtId="165" fontId="53" fillId="0" borderId="1" xfId="109" applyNumberFormat="1" applyFont="1" applyFill="1" applyBorder="1" applyAlignment="1">
      <alignment horizontal="center" vertical="top" wrapText="1"/>
    </xf>
    <xf numFmtId="164" fontId="53" fillId="0" borderId="1" xfId="109" applyNumberFormat="1" applyFont="1" applyFill="1" applyBorder="1" applyAlignment="1">
      <alignment horizontal="center" vertical="top" wrapText="1"/>
    </xf>
    <xf numFmtId="165" fontId="53" fillId="0" borderId="1" xfId="109" applyNumberFormat="1" applyFont="1" applyFill="1" applyBorder="1" applyAlignment="1">
      <alignment horizontal="right" vertical="top" wrapText="1"/>
    </xf>
    <xf numFmtId="177" fontId="53" fillId="0" borderId="1" xfId="109" applyNumberFormat="1" applyFont="1" applyFill="1" applyBorder="1" applyAlignment="1">
      <alignment horizontal="center" vertical="top" wrapText="1"/>
    </xf>
    <xf numFmtId="165" fontId="55" fillId="0" borderId="1" xfId="109" applyNumberFormat="1" applyFont="1" applyFill="1" applyBorder="1" applyAlignment="1">
      <alignment horizontal="left" wrapText="1"/>
    </xf>
    <xf numFmtId="165" fontId="55" fillId="0" borderId="1" xfId="109" applyNumberFormat="1" applyFont="1" applyFill="1" applyBorder="1" applyAlignment="1">
      <alignment horizontal="left" vertical="center" wrapText="1"/>
    </xf>
    <xf numFmtId="165" fontId="55" fillId="0" borderId="32" xfId="109" applyNumberFormat="1" applyFont="1" applyFill="1" applyBorder="1" applyAlignment="1">
      <alignment horizontal="left" wrapText="1"/>
    </xf>
    <xf numFmtId="165" fontId="53" fillId="0" borderId="32" xfId="109" applyNumberFormat="1" applyFont="1" applyFill="1" applyBorder="1" applyAlignment="1">
      <alignment horizontal="left" wrapText="1"/>
    </xf>
    <xf numFmtId="177" fontId="53" fillId="0" borderId="1" xfId="109" applyNumberFormat="1" applyFont="1" applyFill="1" applyBorder="1" applyAlignment="1">
      <alignment horizontal="center" vertical="center" wrapText="1"/>
    </xf>
    <xf numFmtId="3" fontId="53" fillId="0" borderId="1" xfId="109" applyNumberFormat="1" applyFont="1" applyFill="1" applyBorder="1" applyAlignment="1">
      <alignment horizontal="center" vertical="top" wrapText="1"/>
    </xf>
    <xf numFmtId="4" fontId="53" fillId="0" borderId="1" xfId="109" applyNumberFormat="1" applyFont="1" applyFill="1" applyBorder="1" applyAlignment="1">
      <alignment horizontal="center" vertical="top" wrapText="1"/>
    </xf>
    <xf numFmtId="4" fontId="53" fillId="26" borderId="1" xfId="80" applyNumberFormat="1" applyFont="1" applyFill="1" applyBorder="1" applyAlignment="1">
      <alignment horizontal="center" vertical="top" wrapText="1"/>
    </xf>
    <xf numFmtId="4" fontId="38" fillId="26" borderId="32" xfId="109" applyNumberFormat="1" applyFont="1" applyFill="1" applyBorder="1" applyAlignment="1">
      <alignment horizontal="center" vertical="top" wrapText="1"/>
    </xf>
    <xf numFmtId="165" fontId="53" fillId="0" borderId="1" xfId="81" applyNumberFormat="1" applyFont="1" applyFill="1" applyBorder="1" applyAlignment="1">
      <alignment horizontal="left" vertical="top" wrapText="1"/>
    </xf>
    <xf numFmtId="164" fontId="53" fillId="0" borderId="1" xfId="81" applyNumberFormat="1" applyFont="1" applyFill="1" applyBorder="1" applyAlignment="1">
      <alignment horizontal="left" vertical="top" wrapText="1"/>
    </xf>
    <xf numFmtId="0" fontId="53" fillId="0" borderId="1" xfId="81" applyFont="1" applyFill="1" applyBorder="1" applyAlignment="1">
      <alignment horizontal="center" vertical="top" wrapText="1"/>
    </xf>
    <xf numFmtId="1" fontId="53" fillId="0" borderId="1" xfId="81" applyNumberFormat="1" applyFont="1" applyFill="1" applyBorder="1" applyAlignment="1">
      <alignment horizontal="right" vertical="top"/>
    </xf>
    <xf numFmtId="166" fontId="53" fillId="0" borderId="1" xfId="81" applyNumberFormat="1" applyFont="1" applyFill="1" applyBorder="1" applyAlignment="1">
      <alignment vertical="top"/>
    </xf>
    <xf numFmtId="165" fontId="53" fillId="0" borderId="1" xfId="81" applyNumberFormat="1" applyFont="1" applyFill="1" applyBorder="1" applyAlignment="1">
      <alignment horizontal="center" vertical="top" wrapText="1"/>
    </xf>
    <xf numFmtId="164" fontId="53" fillId="0" borderId="1" xfId="81" applyNumberFormat="1" applyFont="1" applyFill="1" applyBorder="1" applyAlignment="1">
      <alignment horizontal="center" vertical="top" wrapText="1"/>
    </xf>
    <xf numFmtId="165" fontId="53" fillId="0" borderId="1" xfId="81" applyNumberFormat="1" applyFont="1" applyFill="1" applyBorder="1" applyAlignment="1">
      <alignment horizontal="right" vertical="top" wrapText="1"/>
    </xf>
    <xf numFmtId="0" fontId="54" fillId="0" borderId="0" xfId="81" applyFont="1" applyFill="1"/>
    <xf numFmtId="1" fontId="53" fillId="0" borderId="1" xfId="81" applyNumberFormat="1" applyFont="1" applyFill="1" applyBorder="1" applyAlignment="1">
      <alignment horizontal="right" vertical="top" wrapText="1"/>
    </xf>
    <xf numFmtId="166" fontId="53" fillId="0" borderId="1" xfId="81" applyNumberFormat="1" applyFont="1" applyFill="1" applyBorder="1" applyAlignment="1">
      <alignment vertical="top" wrapText="1"/>
    </xf>
    <xf numFmtId="178" fontId="53" fillId="0" borderId="1" xfId="81" applyNumberFormat="1" applyFont="1" applyFill="1" applyBorder="1" applyAlignment="1">
      <alignment horizontal="right" vertical="top" wrapText="1"/>
    </xf>
    <xf numFmtId="164" fontId="53" fillId="0" borderId="1" xfId="81" applyNumberFormat="1" applyFont="1" applyFill="1" applyBorder="1" applyAlignment="1">
      <alignment vertical="top" wrapText="1"/>
    </xf>
    <xf numFmtId="1" fontId="53" fillId="0" borderId="33" xfId="81" applyNumberFormat="1" applyFont="1" applyFill="1" applyBorder="1" applyAlignment="1">
      <alignment horizontal="right" vertical="top" wrapText="1"/>
    </xf>
    <xf numFmtId="164" fontId="53" fillId="0" borderId="33" xfId="81" applyNumberFormat="1" applyFont="1" applyFill="1" applyBorder="1" applyAlignment="1">
      <alignment horizontal="left" vertical="top" wrapText="1"/>
    </xf>
    <xf numFmtId="0" fontId="53" fillId="0" borderId="32" xfId="81" applyFont="1" applyFill="1" applyBorder="1" applyAlignment="1">
      <alignment horizontal="center" vertical="top" wrapText="1"/>
    </xf>
    <xf numFmtId="1" fontId="53" fillId="0" borderId="32" xfId="81" applyNumberFormat="1" applyFont="1" applyFill="1" applyBorder="1" applyAlignment="1">
      <alignment horizontal="right" vertical="top" wrapText="1"/>
    </xf>
    <xf numFmtId="7" fontId="8" fillId="2" borderId="22" xfId="81" applyNumberFormat="1" applyBorder="1" applyAlignment="1">
      <alignment horizontal="right"/>
    </xf>
    <xf numFmtId="164" fontId="38" fillId="0" borderId="19" xfId="81" applyNumberFormat="1" applyFont="1" applyFill="1" applyBorder="1" applyAlignment="1">
      <alignment horizontal="left" vertical="center" wrapText="1"/>
    </xf>
    <xf numFmtId="165" fontId="8" fillId="0" borderId="1" xfId="81" applyNumberFormat="1" applyFill="1" applyBorder="1" applyAlignment="1">
      <alignment horizontal="left" vertical="top" wrapText="1"/>
    </xf>
    <xf numFmtId="164" fontId="8" fillId="0" borderId="1" xfId="81" applyNumberFormat="1" applyFill="1" applyBorder="1" applyAlignment="1">
      <alignment horizontal="left" vertical="top" wrapText="1"/>
    </xf>
    <xf numFmtId="0" fontId="8" fillId="0" borderId="1" xfId="81" applyFill="1" applyBorder="1" applyAlignment="1">
      <alignment horizontal="center" vertical="top" wrapText="1"/>
    </xf>
    <xf numFmtId="0" fontId="57" fillId="27" borderId="0" xfId="80" applyFont="1" applyFill="1"/>
    <xf numFmtId="0" fontId="58" fillId="27" borderId="0" xfId="110" applyFont="1" applyFill="1" applyAlignment="1">
      <alignment wrapText="1"/>
    </xf>
    <xf numFmtId="0" fontId="58" fillId="27" borderId="0" xfId="80" applyFont="1" applyFill="1" applyAlignment="1">
      <alignment horizontal="center"/>
    </xf>
    <xf numFmtId="0" fontId="58" fillId="27" borderId="0" xfId="80" applyFont="1" applyFill="1"/>
    <xf numFmtId="0" fontId="8" fillId="2" borderId="0" xfId="81"/>
    <xf numFmtId="7" fontId="1" fillId="2" borderId="0" xfId="81" applyNumberFormat="1" applyFont="1" applyAlignment="1">
      <alignment horizontal="centerContinuous" vertical="center"/>
    </xf>
    <xf numFmtId="0" fontId="60" fillId="0" borderId="0" xfId="111" applyFont="1" applyAlignment="1">
      <alignment vertical="center"/>
    </xf>
    <xf numFmtId="166" fontId="8" fillId="25" borderId="0" xfId="111" applyNumberFormat="1" applyFont="1" applyFill="1" applyAlignment="1">
      <alignment vertical="center"/>
    </xf>
    <xf numFmtId="164" fontId="8" fillId="25" borderId="0" xfId="111" applyNumberFormat="1" applyFont="1" applyFill="1" applyAlignment="1">
      <alignment horizontal="center" vertical="center"/>
    </xf>
    <xf numFmtId="0" fontId="9" fillId="0" borderId="0" xfId="111" applyFont="1" applyAlignment="1">
      <alignment horizontal="center" vertical="center"/>
    </xf>
    <xf numFmtId="7" fontId="8" fillId="2" borderId="0" xfId="81" applyNumberFormat="1" applyAlignment="1">
      <alignment horizontal="right"/>
    </xf>
    <xf numFmtId="7" fontId="8" fillId="2" borderId="16" xfId="81" applyNumberFormat="1" applyBorder="1" applyAlignment="1">
      <alignment horizontal="center"/>
    </xf>
    <xf numFmtId="7" fontId="8" fillId="2" borderId="23" xfId="81" applyNumberFormat="1" applyBorder="1" applyAlignment="1">
      <alignment horizontal="right"/>
    </xf>
    <xf numFmtId="0" fontId="8" fillId="2" borderId="0" xfId="81" applyAlignment="1">
      <alignment vertical="center"/>
    </xf>
    <xf numFmtId="7" fontId="8" fillId="2" borderId="20" xfId="81" applyNumberFormat="1" applyBorder="1" applyAlignment="1">
      <alignment horizontal="right"/>
    </xf>
    <xf numFmtId="4" fontId="53" fillId="26" borderId="1" xfId="81" applyNumberFormat="1" applyFont="1" applyFill="1" applyBorder="1" applyAlignment="1">
      <alignment horizontal="center" vertical="top" wrapText="1"/>
    </xf>
    <xf numFmtId="0" fontId="54" fillId="26" borderId="0" xfId="81" applyFont="1" applyFill="1"/>
    <xf numFmtId="167" fontId="53" fillId="26" borderId="1" xfId="81" applyNumberFormat="1" applyFont="1" applyFill="1" applyBorder="1" applyAlignment="1">
      <alignment horizontal="center" vertical="top"/>
    </xf>
    <xf numFmtId="4" fontId="53" fillId="26" borderId="1" xfId="81" applyNumberFormat="1" applyFont="1" applyFill="1" applyBorder="1" applyAlignment="1">
      <alignment horizontal="center" vertical="top"/>
    </xf>
    <xf numFmtId="177" fontId="53" fillId="26" borderId="1" xfId="81" applyNumberFormat="1" applyFont="1" applyFill="1" applyBorder="1" applyAlignment="1">
      <alignment horizontal="center" vertical="top"/>
    </xf>
    <xf numFmtId="4" fontId="53" fillId="0" borderId="1" xfId="81" applyNumberFormat="1" applyFont="1" applyFill="1" applyBorder="1" applyAlignment="1">
      <alignment horizontal="center" vertical="top"/>
    </xf>
    <xf numFmtId="4" fontId="53" fillId="26" borderId="1" xfId="111" applyNumberFormat="1" applyFont="1" applyFill="1" applyBorder="1" applyAlignment="1">
      <alignment horizontal="center" vertical="top"/>
    </xf>
    <xf numFmtId="0" fontId="54" fillId="26" borderId="0" xfId="111" applyFont="1" applyFill="1"/>
    <xf numFmtId="0" fontId="56" fillId="26" borderId="0" xfId="81" applyFont="1" applyFill="1"/>
    <xf numFmtId="4" fontId="53" fillId="26" borderId="1" xfId="111" applyNumberFormat="1" applyFont="1" applyFill="1" applyBorder="1" applyAlignment="1">
      <alignment horizontal="center" vertical="top" wrapText="1"/>
    </xf>
    <xf numFmtId="0" fontId="54" fillId="26" borderId="0" xfId="81" applyFont="1" applyFill="1" applyAlignment="1">
      <alignment vertical="top"/>
    </xf>
    <xf numFmtId="4" fontId="53" fillId="26" borderId="32" xfId="81" applyNumberFormat="1" applyFont="1" applyFill="1" applyBorder="1" applyAlignment="1">
      <alignment horizontal="center" vertical="top" wrapText="1"/>
    </xf>
    <xf numFmtId="0" fontId="8" fillId="2" borderId="0" xfId="81" applyAlignment="1">
      <alignment wrapText="1"/>
    </xf>
    <xf numFmtId="0" fontId="8" fillId="2" borderId="20" xfId="81" applyBorder="1" applyAlignment="1">
      <alignment horizontal="right"/>
    </xf>
    <xf numFmtId="0" fontId="8" fillId="2" borderId="0" xfId="81" applyAlignment="1">
      <alignment horizontal="right"/>
    </xf>
    <xf numFmtId="0" fontId="54" fillId="26" borderId="1" xfId="111" applyFont="1" applyFill="1" applyBorder="1" applyAlignment="1">
      <alignment vertical="top"/>
    </xf>
    <xf numFmtId="0" fontId="54" fillId="0" borderId="1" xfId="111" applyFont="1" applyBorder="1" applyAlignment="1">
      <alignment vertical="top" wrapText="1"/>
    </xf>
    <xf numFmtId="0" fontId="54" fillId="26" borderId="0" xfId="111" applyFont="1" applyFill="1" applyAlignment="1">
      <alignment vertical="top"/>
    </xf>
    <xf numFmtId="0" fontId="54" fillId="0" borderId="1" xfId="111" applyFont="1" applyBorder="1"/>
    <xf numFmtId="4" fontId="61" fillId="0" borderId="32" xfId="109" applyNumberFormat="1" applyFont="1" applyFill="1" applyBorder="1" applyAlignment="1">
      <alignment horizontal="center" vertical="top" wrapText="1"/>
    </xf>
    <xf numFmtId="0" fontId="54" fillId="0" borderId="1" xfId="111" applyFont="1" applyBorder="1" applyAlignment="1">
      <alignment vertical="top" wrapText="1" shrinkToFit="1"/>
    </xf>
    <xf numFmtId="166" fontId="53" fillId="0" borderId="1" xfId="81" applyNumberFormat="1" applyFont="1" applyFill="1" applyBorder="1" applyAlignment="1">
      <alignment vertical="center"/>
    </xf>
    <xf numFmtId="1" fontId="53" fillId="0" borderId="1" xfId="81" applyNumberFormat="1" applyFont="1" applyFill="1" applyBorder="1" applyAlignment="1">
      <alignment horizontal="center" vertical="center"/>
    </xf>
    <xf numFmtId="0" fontId="53" fillId="0" borderId="1" xfId="81" applyFont="1" applyFill="1" applyBorder="1" applyAlignment="1">
      <alignment horizontal="center" vertical="center" wrapText="1"/>
    </xf>
    <xf numFmtId="165" fontId="53" fillId="0" borderId="1" xfId="81" applyNumberFormat="1" applyFont="1" applyFill="1" applyBorder="1" applyAlignment="1">
      <alignment horizontal="left" vertical="center" wrapText="1"/>
    </xf>
    <xf numFmtId="164" fontId="53" fillId="0" borderId="1" xfId="81" applyNumberFormat="1" applyFont="1" applyFill="1" applyBorder="1" applyAlignment="1">
      <alignment horizontal="center" vertical="center" wrapText="1"/>
    </xf>
    <xf numFmtId="165" fontId="53" fillId="0" borderId="1" xfId="81" applyNumberFormat="1" applyFont="1" applyFill="1" applyBorder="1" applyAlignment="1">
      <alignment horizontal="center" vertical="center" wrapText="1"/>
    </xf>
    <xf numFmtId="164" fontId="53" fillId="0" borderId="1" xfId="81" applyNumberFormat="1" applyFont="1" applyFill="1" applyBorder="1" applyAlignment="1">
      <alignment horizontal="left" vertical="center" wrapText="1"/>
    </xf>
    <xf numFmtId="4" fontId="53" fillId="28" borderId="1" xfId="81" applyNumberFormat="1" applyFont="1" applyFill="1" applyBorder="1" applyAlignment="1">
      <alignment horizontal="center" vertical="top"/>
    </xf>
    <xf numFmtId="167" fontId="53" fillId="26" borderId="1" xfId="0" applyNumberFormat="1" applyFont="1" applyFill="1" applyBorder="1" applyAlignment="1">
      <alignment horizontal="center" vertical="top"/>
    </xf>
    <xf numFmtId="165" fontId="53" fillId="0" borderId="1" xfId="0" applyNumberFormat="1" applyFont="1" applyFill="1" applyBorder="1" applyAlignment="1">
      <alignment horizontal="left" vertical="top" wrapText="1"/>
    </xf>
    <xf numFmtId="164" fontId="53" fillId="0" borderId="1" xfId="0" applyNumberFormat="1" applyFont="1" applyFill="1" applyBorder="1" applyAlignment="1">
      <alignment horizontal="left" vertical="top" wrapText="1"/>
    </xf>
    <xf numFmtId="0" fontId="53" fillId="0" borderId="1" xfId="0" applyFont="1" applyFill="1" applyBorder="1" applyAlignment="1">
      <alignment horizontal="center" vertical="top" wrapText="1"/>
    </xf>
    <xf numFmtId="1" fontId="53" fillId="0" borderId="1" xfId="0" applyNumberFormat="1" applyFont="1" applyFill="1" applyBorder="1" applyAlignment="1">
      <alignment horizontal="right" vertical="top"/>
    </xf>
    <xf numFmtId="166" fontId="53" fillId="0" borderId="1" xfId="0" applyNumberFormat="1" applyFont="1" applyFill="1" applyBorder="1" applyAlignment="1">
      <alignment vertical="top"/>
    </xf>
    <xf numFmtId="0" fontId="54" fillId="0" borderId="1" xfId="0" applyFont="1" applyFill="1" applyBorder="1" applyAlignment="1">
      <alignment vertical="top" wrapText="1"/>
    </xf>
    <xf numFmtId="0" fontId="54" fillId="26" borderId="1" xfId="0" applyFont="1" applyFill="1" applyBorder="1" applyAlignment="1">
      <alignment vertical="top"/>
    </xf>
    <xf numFmtId="0" fontId="54" fillId="26" borderId="0" xfId="0" applyFont="1" applyFill="1"/>
    <xf numFmtId="165" fontId="53" fillId="0" borderId="1" xfId="0" applyNumberFormat="1" applyFont="1" applyFill="1" applyBorder="1" applyAlignment="1">
      <alignment horizontal="center" vertical="top" wrapText="1"/>
    </xf>
    <xf numFmtId="164" fontId="53" fillId="0" borderId="1" xfId="0" applyNumberFormat="1" applyFont="1" applyFill="1" applyBorder="1" applyAlignment="1">
      <alignment horizontal="center" vertical="top" wrapText="1"/>
    </xf>
    <xf numFmtId="7" fontId="5" fillId="0" borderId="0" xfId="81" applyNumberFormat="1" applyFont="1" applyFill="1" applyAlignment="1">
      <alignment horizontal="centerContinuous" vertical="center"/>
    </xf>
    <xf numFmtId="7" fontId="1" fillId="0" borderId="0" xfId="81" applyNumberFormat="1" applyFont="1" applyFill="1" applyAlignment="1">
      <alignment horizontal="centerContinuous" vertical="center"/>
    </xf>
    <xf numFmtId="7" fontId="8" fillId="0" borderId="0" xfId="81" applyNumberFormat="1" applyFill="1" applyAlignment="1">
      <alignment vertical="center"/>
    </xf>
    <xf numFmtId="7" fontId="8" fillId="0" borderId="18" xfId="81" applyNumberFormat="1" applyFill="1" applyBorder="1" applyAlignment="1">
      <alignment horizontal="right"/>
    </xf>
    <xf numFmtId="7" fontId="8" fillId="0" borderId="29" xfId="81" applyNumberFormat="1" applyFill="1" applyBorder="1" applyAlignment="1">
      <alignment horizontal="right"/>
    </xf>
    <xf numFmtId="7" fontId="8" fillId="0" borderId="19" xfId="81" applyNumberFormat="1" applyFill="1" applyBorder="1" applyAlignment="1">
      <alignment horizontal="right" vertical="center"/>
    </xf>
    <xf numFmtId="7" fontId="8" fillId="0" borderId="19" xfId="81" applyNumberFormat="1" applyFill="1" applyBorder="1" applyAlignment="1">
      <alignment horizontal="right"/>
    </xf>
    <xf numFmtId="166" fontId="53" fillId="0" borderId="1" xfId="81" applyNumberFormat="1" applyFont="1" applyFill="1" applyBorder="1" applyAlignment="1" applyProtection="1">
      <alignment vertical="top"/>
      <protection locked="0"/>
    </xf>
    <xf numFmtId="0" fontId="53" fillId="0" borderId="1" xfId="81" applyFont="1" applyFill="1" applyBorder="1" applyAlignment="1">
      <alignment vertical="center"/>
    </xf>
    <xf numFmtId="166" fontId="53" fillId="0" borderId="1" xfId="111" applyNumberFormat="1" applyFont="1" applyFill="1" applyBorder="1" applyAlignment="1">
      <alignment vertical="top"/>
    </xf>
    <xf numFmtId="166" fontId="53" fillId="0" borderId="1" xfId="111" applyNumberFormat="1" applyFont="1" applyFill="1" applyBorder="1" applyAlignment="1" applyProtection="1">
      <alignment vertical="top"/>
      <protection locked="0"/>
    </xf>
    <xf numFmtId="166" fontId="53" fillId="0" borderId="1" xfId="109" applyNumberFormat="1" applyFont="1" applyFill="1" applyBorder="1" applyAlignment="1" applyProtection="1">
      <alignment vertical="top"/>
      <protection locked="0"/>
    </xf>
    <xf numFmtId="166" fontId="53" fillId="0" borderId="1" xfId="80" applyNumberFormat="1" applyFont="1" applyFill="1" applyBorder="1" applyAlignment="1" applyProtection="1">
      <alignment vertical="top"/>
      <protection locked="0"/>
    </xf>
    <xf numFmtId="7" fontId="8" fillId="0" borderId="22" xfId="81" applyNumberFormat="1" applyFill="1" applyBorder="1" applyAlignment="1">
      <alignment horizontal="right"/>
    </xf>
    <xf numFmtId="7" fontId="8" fillId="0" borderId="20" xfId="81" applyNumberFormat="1" applyFill="1" applyBorder="1" applyAlignment="1">
      <alignment horizontal="right" vertical="center"/>
    </xf>
    <xf numFmtId="166" fontId="53" fillId="0" borderId="1" xfId="81" applyNumberFormat="1" applyFont="1" applyFill="1" applyBorder="1" applyAlignment="1" applyProtection="1">
      <alignment vertical="center"/>
      <protection locked="0"/>
    </xf>
    <xf numFmtId="7" fontId="8" fillId="0" borderId="22" xfId="81" applyNumberFormat="1" applyFill="1" applyBorder="1" applyAlignment="1">
      <alignment horizontal="right" vertical="center"/>
    </xf>
    <xf numFmtId="0" fontId="53" fillId="0" borderId="1" xfId="111" applyFont="1" applyFill="1" applyBorder="1" applyAlignment="1">
      <alignment vertical="center"/>
    </xf>
    <xf numFmtId="0" fontId="8" fillId="0" borderId="15" xfId="81" applyFill="1" applyBorder="1" applyAlignment="1">
      <alignment horizontal="centerContinuous"/>
    </xf>
    <xf numFmtId="7" fontId="4" fillId="0" borderId="51" xfId="81" applyNumberFormat="1" applyFont="1" applyFill="1" applyBorder="1" applyAlignment="1">
      <alignment horizontal="right"/>
    </xf>
    <xf numFmtId="7" fontId="8" fillId="0" borderId="13" xfId="81" applyNumberFormat="1" applyFill="1" applyBorder="1" applyAlignment="1">
      <alignment horizontal="right"/>
    </xf>
    <xf numFmtId="0" fontId="8" fillId="0" borderId="0" xfId="81" applyFill="1" applyAlignment="1">
      <alignment horizontal="right"/>
    </xf>
    <xf numFmtId="1" fontId="4" fillId="0" borderId="0" xfId="81" applyNumberFormat="1" applyFont="1" applyFill="1" applyAlignment="1">
      <alignment horizontal="centerContinuous" vertical="top"/>
    </xf>
    <xf numFmtId="0" fontId="4" fillId="0" borderId="0" xfId="81" applyFont="1" applyFill="1" applyAlignment="1">
      <alignment horizontal="centerContinuous" vertical="center"/>
    </xf>
    <xf numFmtId="1" fontId="8" fillId="0" borderId="0" xfId="81" applyNumberFormat="1" applyFill="1" applyAlignment="1">
      <alignment horizontal="centerContinuous" vertical="top"/>
    </xf>
    <xf numFmtId="0" fontId="8" fillId="0" borderId="0" xfId="81" applyFill="1" applyAlignment="1">
      <alignment horizontal="centerContinuous" vertical="center"/>
    </xf>
    <xf numFmtId="0" fontId="8" fillId="0" borderId="0" xfId="81" applyFill="1" applyAlignment="1">
      <alignment vertical="top"/>
    </xf>
    <xf numFmtId="0" fontId="8" fillId="0" borderId="0" xfId="81" applyFill="1"/>
    <xf numFmtId="2" fontId="8" fillId="0" borderId="0" xfId="81" applyNumberFormat="1" applyFill="1"/>
    <xf numFmtId="0" fontId="8" fillId="0" borderId="16" xfId="81" applyFill="1" applyBorder="1" applyAlignment="1">
      <alignment horizontal="center" vertical="top"/>
    </xf>
    <xf numFmtId="0" fontId="8" fillId="0" borderId="17" xfId="81" applyFill="1" applyBorder="1" applyAlignment="1">
      <alignment horizontal="center"/>
    </xf>
    <xf numFmtId="0" fontId="8" fillId="0" borderId="16" xfId="81" applyFill="1" applyBorder="1" applyAlignment="1">
      <alignment horizontal="center"/>
    </xf>
    <xf numFmtId="0" fontId="8" fillId="0" borderId="18" xfId="81" applyFill="1" applyBorder="1" applyAlignment="1">
      <alignment horizontal="center"/>
    </xf>
    <xf numFmtId="0" fontId="8" fillId="0" borderId="24" xfId="81" applyFill="1" applyBorder="1" applyAlignment="1">
      <alignment vertical="top"/>
    </xf>
    <xf numFmtId="0" fontId="8" fillId="0" borderId="28" xfId="81" applyFill="1" applyBorder="1"/>
    <xf numFmtId="0" fontId="8" fillId="0" borderId="24" xfId="81" applyFill="1" applyBorder="1" applyAlignment="1">
      <alignment horizontal="center"/>
    </xf>
    <xf numFmtId="0" fontId="8" fillId="0" borderId="29" xfId="81" applyFill="1" applyBorder="1"/>
    <xf numFmtId="0" fontId="8" fillId="0" borderId="29" xfId="81" applyFill="1" applyBorder="1" applyAlignment="1">
      <alignment horizontal="center"/>
    </xf>
    <xf numFmtId="0" fontId="8" fillId="0" borderId="24" xfId="81" applyFill="1" applyBorder="1" applyAlignment="1">
      <alignment horizontal="right"/>
    </xf>
    <xf numFmtId="0" fontId="2" fillId="0" borderId="19" xfId="81" applyFont="1" applyFill="1" applyBorder="1" applyAlignment="1">
      <alignment horizontal="center" vertical="center"/>
    </xf>
    <xf numFmtId="1" fontId="6" fillId="0" borderId="20" xfId="81" applyNumberFormat="1" applyFont="1" applyFill="1" applyBorder="1" applyAlignment="1">
      <alignment horizontal="left" vertical="center" wrapText="1"/>
    </xf>
    <xf numFmtId="0" fontId="8" fillId="0" borderId="0" xfId="81" applyFill="1" applyAlignment="1">
      <alignment vertical="center" wrapText="1"/>
    </xf>
    <xf numFmtId="0" fontId="8" fillId="0" borderId="42" xfId="81" applyFill="1" applyBorder="1" applyAlignment="1">
      <alignment vertical="center" wrapText="1"/>
    </xf>
    <xf numFmtId="0" fontId="2" fillId="0" borderId="19" xfId="81" applyFont="1" applyFill="1" applyBorder="1" applyAlignment="1">
      <alignment vertical="top"/>
    </xf>
    <xf numFmtId="164" fontId="2" fillId="0" borderId="19" xfId="81" applyNumberFormat="1" applyFont="1" applyFill="1" applyBorder="1" applyAlignment="1">
      <alignment horizontal="left" vertical="center"/>
    </xf>
    <xf numFmtId="1" fontId="8" fillId="0" borderId="20" xfId="81" applyNumberFormat="1" applyFill="1" applyBorder="1" applyAlignment="1">
      <alignment horizontal="center" vertical="top"/>
    </xf>
    <xf numFmtId="0" fontId="8" fillId="0" borderId="20" xfId="81" applyFill="1" applyBorder="1" applyAlignment="1">
      <alignment horizontal="center" vertical="top"/>
    </xf>
    <xf numFmtId="164" fontId="2" fillId="0" borderId="19" xfId="81" applyNumberFormat="1" applyFont="1" applyFill="1" applyBorder="1" applyAlignment="1">
      <alignment horizontal="left" vertical="center" wrapText="1"/>
    </xf>
    <xf numFmtId="1" fontId="8" fillId="0" borderId="20" xfId="81" applyNumberFormat="1" applyFill="1" applyBorder="1" applyAlignment="1">
      <alignment vertical="top"/>
    </xf>
    <xf numFmtId="177" fontId="53" fillId="0" borderId="1" xfId="81" applyNumberFormat="1" applyFont="1" applyFill="1" applyBorder="1" applyAlignment="1">
      <alignment horizontal="center" vertical="top" wrapText="1"/>
    </xf>
    <xf numFmtId="177" fontId="53" fillId="0" borderId="1" xfId="81" applyNumberFormat="1" applyFont="1" applyFill="1" applyBorder="1" applyAlignment="1">
      <alignment horizontal="left" vertical="top" wrapText="1"/>
    </xf>
    <xf numFmtId="165" fontId="53" fillId="0" borderId="1" xfId="111" applyNumberFormat="1" applyFont="1" applyFill="1" applyBorder="1" applyAlignment="1">
      <alignment horizontal="center" vertical="top" wrapText="1"/>
    </xf>
    <xf numFmtId="164" fontId="53" fillId="0" borderId="1" xfId="111" applyNumberFormat="1" applyFont="1" applyFill="1" applyBorder="1" applyAlignment="1">
      <alignment horizontal="left" vertical="top" wrapText="1"/>
    </xf>
    <xf numFmtId="164" fontId="53" fillId="0" borderId="1" xfId="111" applyNumberFormat="1" applyFont="1" applyFill="1" applyBorder="1" applyAlignment="1">
      <alignment horizontal="center" vertical="top" wrapText="1"/>
    </xf>
    <xf numFmtId="0" fontId="53" fillId="0" borderId="1" xfId="111" applyFont="1" applyFill="1" applyBorder="1" applyAlignment="1">
      <alignment horizontal="center" vertical="top" wrapText="1"/>
    </xf>
    <xf numFmtId="1" fontId="53" fillId="0" borderId="1" xfId="111" applyNumberFormat="1" applyFont="1" applyFill="1" applyBorder="1" applyAlignment="1">
      <alignment horizontal="right" vertical="top"/>
    </xf>
    <xf numFmtId="165" fontId="53" fillId="0" borderId="1" xfId="111" applyNumberFormat="1" applyFont="1" applyFill="1" applyBorder="1" applyAlignment="1">
      <alignment horizontal="left" vertical="top" wrapText="1"/>
    </xf>
    <xf numFmtId="1" fontId="53" fillId="0" borderId="1" xfId="111" applyNumberFormat="1" applyFont="1" applyFill="1" applyBorder="1" applyAlignment="1">
      <alignment horizontal="right" vertical="top" wrapText="1"/>
    </xf>
    <xf numFmtId="0" fontId="8" fillId="0" borderId="19" xfId="81" applyFill="1" applyBorder="1" applyAlignment="1">
      <alignment horizontal="center" vertical="top"/>
    </xf>
    <xf numFmtId="0" fontId="8" fillId="0" borderId="20" xfId="81" applyFill="1" applyBorder="1" applyAlignment="1">
      <alignment vertical="top"/>
    </xf>
    <xf numFmtId="164" fontId="53" fillId="0" borderId="33" xfId="81" applyNumberFormat="1" applyFont="1" applyFill="1" applyBorder="1" applyAlignment="1">
      <alignment horizontal="center" vertical="top" wrapText="1"/>
    </xf>
    <xf numFmtId="164" fontId="53" fillId="0" borderId="0" xfId="81" applyNumberFormat="1" applyFont="1" applyFill="1" applyAlignment="1">
      <alignment horizontal="center" vertical="top" wrapText="1"/>
    </xf>
    <xf numFmtId="177" fontId="53" fillId="0" borderId="1" xfId="109" applyNumberFormat="1" applyFont="1" applyFill="1" applyBorder="1" applyAlignment="1">
      <alignment horizontal="right" vertical="center" wrapText="1"/>
    </xf>
    <xf numFmtId="164" fontId="53" fillId="0" borderId="1" xfId="80" applyNumberFormat="1" applyFont="1" applyFill="1" applyBorder="1" applyAlignment="1">
      <alignment horizontal="left" vertical="top" wrapText="1"/>
    </xf>
    <xf numFmtId="164" fontId="53" fillId="0" borderId="1" xfId="80" applyNumberFormat="1" applyFont="1" applyFill="1" applyBorder="1" applyAlignment="1">
      <alignment horizontal="center" vertical="top" wrapText="1"/>
    </xf>
    <xf numFmtId="3" fontId="53" fillId="0" borderId="1" xfId="81" applyNumberFormat="1" applyFont="1" applyFill="1" applyBorder="1" applyAlignment="1">
      <alignment vertical="top"/>
    </xf>
    <xf numFmtId="164" fontId="53" fillId="0" borderId="1" xfId="80" applyNumberFormat="1" applyFont="1" applyFill="1" applyBorder="1" applyAlignment="1">
      <alignment vertical="top" wrapText="1"/>
    </xf>
    <xf numFmtId="0" fontId="8" fillId="0" borderId="19" xfId="81" applyFill="1" applyBorder="1" applyAlignment="1">
      <alignment vertical="top"/>
    </xf>
    <xf numFmtId="0" fontId="53" fillId="0" borderId="1" xfId="80" applyFont="1" applyFill="1" applyBorder="1" applyAlignment="1">
      <alignment horizontal="center" vertical="top" wrapText="1"/>
    </xf>
    <xf numFmtId="1" fontId="53" fillId="0" borderId="1" xfId="80" applyNumberFormat="1" applyFont="1" applyFill="1" applyBorder="1" applyAlignment="1">
      <alignment horizontal="right" vertical="top" wrapText="1"/>
    </xf>
    <xf numFmtId="166" fontId="53" fillId="0" borderId="1" xfId="80" applyNumberFormat="1" applyFont="1" applyFill="1" applyBorder="1" applyAlignment="1">
      <alignment vertical="top"/>
    </xf>
    <xf numFmtId="0" fontId="8" fillId="0" borderId="19" xfId="81" applyFill="1" applyBorder="1" applyAlignment="1">
      <alignment horizontal="left" vertical="top"/>
    </xf>
    <xf numFmtId="0" fontId="2" fillId="0" borderId="22" xfId="81" applyFont="1" applyFill="1" applyBorder="1" applyAlignment="1">
      <alignment horizontal="center" vertical="center"/>
    </xf>
    <xf numFmtId="1" fontId="6" fillId="0" borderId="37" xfId="81" applyNumberFormat="1" applyFont="1" applyFill="1" applyBorder="1" applyAlignment="1">
      <alignment horizontal="left" vertical="center" wrapText="1"/>
    </xf>
    <xf numFmtId="1" fontId="6" fillId="0" borderId="38" xfId="81" applyNumberFormat="1" applyFont="1" applyFill="1" applyBorder="1" applyAlignment="1">
      <alignment horizontal="left" vertical="center" wrapText="1"/>
    </xf>
    <xf numFmtId="1" fontId="6" fillId="0" borderId="39" xfId="81" applyNumberFormat="1" applyFont="1" applyFill="1" applyBorder="1" applyAlignment="1">
      <alignment horizontal="left" vertical="center" wrapText="1"/>
    </xf>
    <xf numFmtId="1" fontId="6" fillId="0" borderId="31" xfId="81" applyNumberFormat="1" applyFont="1" applyFill="1" applyBorder="1" applyAlignment="1">
      <alignment horizontal="left" vertical="center" wrapText="1"/>
    </xf>
    <xf numFmtId="0" fontId="8" fillId="0" borderId="35" xfId="81" applyFill="1" applyBorder="1" applyAlignment="1">
      <alignment vertical="center" wrapText="1"/>
    </xf>
    <xf numFmtId="0" fontId="8" fillId="0" borderId="36" xfId="81" applyFill="1" applyBorder="1" applyAlignment="1">
      <alignment vertical="center" wrapText="1"/>
    </xf>
    <xf numFmtId="0" fontId="38" fillId="0" borderId="19" xfId="81" applyFont="1" applyFill="1" applyBorder="1" applyAlignment="1">
      <alignment vertical="center"/>
    </xf>
    <xf numFmtId="1" fontId="8" fillId="0" borderId="20" xfId="81" applyNumberFormat="1" applyFill="1" applyBorder="1" applyAlignment="1">
      <alignment horizontal="center" vertical="center"/>
    </xf>
    <xf numFmtId="0" fontId="8" fillId="0" borderId="20" xfId="81" applyFill="1" applyBorder="1" applyAlignment="1">
      <alignment horizontal="center" vertical="center"/>
    </xf>
    <xf numFmtId="0" fontId="8" fillId="0" borderId="38" xfId="81" applyFill="1" applyBorder="1" applyAlignment="1">
      <alignment vertical="center" wrapText="1"/>
    </xf>
    <xf numFmtId="0" fontId="8" fillId="0" borderId="39" xfId="81" applyFill="1" applyBorder="1" applyAlignment="1">
      <alignment vertical="center" wrapText="1"/>
    </xf>
    <xf numFmtId="166" fontId="53" fillId="0" borderId="1" xfId="111" applyNumberFormat="1" applyFont="1" applyFill="1" applyBorder="1" applyAlignment="1">
      <alignment vertical="top" wrapText="1"/>
    </xf>
    <xf numFmtId="165" fontId="53" fillId="0" borderId="1" xfId="111" applyNumberFormat="1" applyFont="1" applyFill="1" applyBorder="1" applyAlignment="1">
      <alignment horizontal="right" vertical="top" wrapText="1"/>
    </xf>
    <xf numFmtId="165" fontId="53" fillId="0" borderId="1" xfId="111" applyNumberFormat="1" applyFont="1" applyFill="1" applyBorder="1" applyAlignment="1">
      <alignment horizontal="center" vertical="center" wrapText="1"/>
    </xf>
    <xf numFmtId="164" fontId="53" fillId="0" borderId="1" xfId="111" applyNumberFormat="1" applyFont="1" applyFill="1" applyBorder="1" applyAlignment="1">
      <alignment vertical="top" wrapText="1"/>
    </xf>
    <xf numFmtId="1" fontId="53" fillId="0" borderId="1" xfId="111" applyNumberFormat="1" applyFont="1" applyFill="1" applyBorder="1" applyAlignment="1">
      <alignment horizontal="center" vertical="top" wrapText="1"/>
    </xf>
    <xf numFmtId="0" fontId="2" fillId="0" borderId="47" xfId="81" applyFont="1" applyFill="1" applyBorder="1" applyAlignment="1">
      <alignment horizontal="center" vertical="center"/>
    </xf>
    <xf numFmtId="7" fontId="8" fillId="0" borderId="48" xfId="81" applyNumberFormat="1" applyFill="1" applyBorder="1" applyAlignment="1">
      <alignment horizontal="right" vertical="center"/>
    </xf>
    <xf numFmtId="164" fontId="8" fillId="0" borderId="1" xfId="80" applyNumberFormat="1" applyFont="1" applyFill="1" applyBorder="1" applyAlignment="1">
      <alignment horizontal="center" vertical="top" wrapText="1"/>
    </xf>
    <xf numFmtId="0" fontId="2" fillId="0" borderId="49" xfId="81" applyFont="1" applyFill="1" applyBorder="1" applyAlignment="1">
      <alignment horizontal="center" vertical="center"/>
    </xf>
    <xf numFmtId="7" fontId="8" fillId="0" borderId="50" xfId="81" applyNumberFormat="1" applyFill="1" applyBorder="1" applyAlignment="1">
      <alignment horizontal="right" vertical="center"/>
    </xf>
    <xf numFmtId="0" fontId="8" fillId="0" borderId="21" xfId="81" applyFill="1" applyBorder="1" applyAlignment="1">
      <alignment vertical="top"/>
    </xf>
    <xf numFmtId="0" fontId="7" fillId="0" borderId="15" xfId="81" applyFont="1" applyFill="1" applyBorder="1" applyAlignment="1">
      <alignment horizontal="centerContinuous"/>
    </xf>
    <xf numFmtId="0" fontId="8" fillId="0" borderId="25" xfId="81" applyFill="1" applyBorder="1" applyAlignment="1">
      <alignment horizontal="right"/>
    </xf>
    <xf numFmtId="1" fontId="3" fillId="0" borderId="37" xfId="81" applyNumberFormat="1" applyFont="1" applyFill="1" applyBorder="1" applyAlignment="1">
      <alignment horizontal="left" vertical="center" wrapText="1"/>
    </xf>
    <xf numFmtId="1" fontId="3" fillId="0" borderId="43" xfId="81" applyNumberFormat="1" applyFont="1" applyFill="1" applyBorder="1" applyAlignment="1">
      <alignment horizontal="left" vertical="center" wrapText="1"/>
    </xf>
    <xf numFmtId="0" fontId="8" fillId="0" borderId="44" xfId="81" applyFill="1" applyBorder="1" applyAlignment="1">
      <alignment vertical="center" wrapText="1"/>
    </xf>
    <xf numFmtId="0" fontId="8" fillId="0" borderId="45" xfId="81" applyFill="1" applyBorder="1" applyAlignment="1">
      <alignment vertical="center" wrapText="1"/>
    </xf>
    <xf numFmtId="0" fontId="2" fillId="0" borderId="27" xfId="81" applyFont="1" applyFill="1" applyBorder="1" applyAlignment="1">
      <alignment horizontal="center" vertical="center"/>
    </xf>
    <xf numFmtId="7" fontId="8" fillId="0" borderId="51" xfId="81" applyNumberFormat="1" applyFill="1" applyBorder="1" applyAlignment="1">
      <alignment horizontal="right"/>
    </xf>
    <xf numFmtId="0" fontId="8" fillId="0" borderId="40" xfId="81" applyFill="1" applyBorder="1"/>
    <xf numFmtId="0" fontId="8" fillId="0" borderId="41" xfId="81" applyFill="1" applyBorder="1"/>
    <xf numFmtId="7" fontId="8" fillId="0" borderId="34" xfId="81" applyNumberFormat="1" applyFill="1" applyBorder="1" applyAlignment="1">
      <alignment horizontal="center"/>
    </xf>
    <xf numFmtId="0" fontId="8" fillId="0" borderId="46" xfId="81" applyFill="1" applyBorder="1"/>
    <xf numFmtId="0" fontId="8" fillId="0" borderId="30" xfId="81" applyFill="1" applyBorder="1" applyAlignment="1">
      <alignment vertical="top"/>
    </xf>
    <xf numFmtId="0" fontId="8" fillId="0" borderId="13" xfId="81" applyFill="1" applyBorder="1"/>
    <xf numFmtId="0" fontId="8" fillId="0" borderId="13" xfId="81" applyFill="1" applyBorder="1" applyAlignment="1">
      <alignment horizontal="center"/>
    </xf>
    <xf numFmtId="0" fontId="8" fillId="0" borderId="26" xfId="81" applyFill="1" applyBorder="1" applyAlignment="1">
      <alignment horizontal="right"/>
    </xf>
    <xf numFmtId="0" fontId="8" fillId="0" borderId="0" xfId="81" applyFill="1" applyAlignment="1">
      <alignment horizontal="center"/>
    </xf>
  </cellXfs>
  <cellStyles count="11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111" xr:uid="{75F81B8D-773D-419B-901E-B3879E270F80}"/>
    <cellStyle name="Normal 7" xfId="109" xr:uid="{137B32C3-3A0D-44F1-8568-672E0272C453}"/>
    <cellStyle name="Normal_Surface Works Pay Items" xfId="110" xr:uid="{B2C3A040-6648-4827-8AC7-E7A272D5808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553">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137\active\113708150\0100_analysis\0102_design_calculations\02_civil\costing\439-2020%20Quality%20Control_V2_onedollarchec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ing Process"/>
      <sheetName val="Pay Items"/>
      <sheetName val="Number Formats"/>
      <sheetName val="FORM B -(2 Part w cond funds)"/>
    </sheetNames>
    <sheetDataSet>
      <sheetData sheetId="0"/>
      <sheetData sheetId="1">
        <row r="1">
          <cell r="K1" t="str">
            <v/>
          </cell>
        </row>
        <row r="2">
          <cell r="K2" t="str">
            <v>Joined, Trimmed, &amp; Cleaned for Checking</v>
          </cell>
        </row>
        <row r="3">
          <cell r="K3" t="str">
            <v>EARTH AND BASE WORKS</v>
          </cell>
        </row>
        <row r="4">
          <cell r="K4" t="str">
            <v>A001Clearing and GrubbingCW 3010-R4ha</v>
          </cell>
        </row>
        <row r="5">
          <cell r="K5" t="str">
            <v>A002Stripping and Stockpiling TopsoilCW 3110-R21m³</v>
          </cell>
        </row>
        <row r="6">
          <cell r="K6" t="str">
            <v>A003ExcavationCW 3110-R21m³</v>
          </cell>
        </row>
        <row r="7">
          <cell r="K7" t="str">
            <v>A004Sub-Grade CompactionCW 3110-R21m²</v>
          </cell>
        </row>
        <row r="8">
          <cell r="K8" t="str">
            <v>A005Supplying and Placing Suitable Site Sub-grade MaterialCW 3110-R21m³</v>
          </cell>
        </row>
        <row r="9">
          <cell r="K9" t="str">
            <v>A005AImported Fill MaterialCW 3110-R21m³</v>
          </cell>
        </row>
        <row r="10">
          <cell r="K10" t="str">
            <v>A007Supplying and Placing Sub-base MaterialCW 3110-R21</v>
          </cell>
        </row>
        <row r="11">
          <cell r="K11" t="str">
            <v>A007A150 mm Granular A Limestonetonne</v>
          </cell>
        </row>
        <row r="12">
          <cell r="K12" t="str">
            <v>A007A250 mm Granular A %tonne</v>
          </cell>
        </row>
        <row r="13">
          <cell r="K13" t="str">
            <v>A007B150 mm Granular B Limestonetonne</v>
          </cell>
        </row>
        <row r="14">
          <cell r="K14" t="str">
            <v>A007B250 mm Granular B Recycled Concretetonne</v>
          </cell>
        </row>
        <row r="15">
          <cell r="K15" t="str">
            <v>A007B350 mm Granular B %tonne</v>
          </cell>
        </row>
        <row r="16">
          <cell r="K16" t="str">
            <v>A007C150 mm Granular C Limestonetonne</v>
          </cell>
        </row>
        <row r="17">
          <cell r="K17" t="str">
            <v>A007C250 mm Granular C Recycled Concretetonne</v>
          </cell>
        </row>
        <row r="18">
          <cell r="K18" t="str">
            <v>A007C350 mm Granular C %tonne</v>
          </cell>
        </row>
        <row r="19">
          <cell r="K19" t="str">
            <v>A008A1100 mm Granular A Limestonetonne</v>
          </cell>
        </row>
        <row r="20">
          <cell r="K20" t="str">
            <v>A008A2100 mm Granular A %tonne</v>
          </cell>
        </row>
        <row r="21">
          <cell r="K21" t="str">
            <v>A008B1100 mm Granular B Limestonetonne</v>
          </cell>
        </row>
        <row r="22">
          <cell r="K22" t="str">
            <v>A008B2100 mm Granular B Recycled Concretetonne</v>
          </cell>
        </row>
        <row r="23">
          <cell r="K23" t="str">
            <v>A008B3100 mm Granular B %tonne</v>
          </cell>
        </row>
        <row r="24">
          <cell r="K24" t="str">
            <v>A008C1100 mm Granular C Limestonetonne</v>
          </cell>
        </row>
        <row r="25">
          <cell r="K25" t="str">
            <v>A008C2100 mm Granular C Recycled Concretetonne</v>
          </cell>
        </row>
        <row r="26">
          <cell r="K26" t="str">
            <v>A008C3100 mm Granular C %tonne</v>
          </cell>
        </row>
        <row r="27">
          <cell r="K27" t="str">
            <v>A010Supplying and Placing Base Course MaterialCW 3110-R21</v>
          </cell>
        </row>
        <row r="28">
          <cell r="K28" t="str">
            <v>A010A1Base Course Material - Granular A Limestonem³</v>
          </cell>
        </row>
        <row r="29">
          <cell r="K29" t="str">
            <v>A010A2Base Course Material - Granular A %m³</v>
          </cell>
        </row>
        <row r="30">
          <cell r="K30" t="str">
            <v>A010B1Base Course Material - Granular B Limestonem³</v>
          </cell>
        </row>
        <row r="31">
          <cell r="K31" t="str">
            <v>A010B2Base Course Material - Granular B Recycled Concretem³</v>
          </cell>
        </row>
        <row r="32">
          <cell r="K32" t="str">
            <v>A010B3Base Course Material - Granular B %m³</v>
          </cell>
        </row>
        <row r="33">
          <cell r="K33" t="str">
            <v>A010C1Base Course Material - Granular C Limestonem³</v>
          </cell>
        </row>
        <row r="34">
          <cell r="K34" t="str">
            <v>A010C2Base Course Material - Granular C Recycled Concretem³</v>
          </cell>
        </row>
        <row r="35">
          <cell r="K35" t="str">
            <v>A010C3Base Course Material - Granular C %m³</v>
          </cell>
        </row>
        <row r="36">
          <cell r="K36" t="str">
            <v>A011Asphalt Cuttings Base Course MaterialCW 3110-R21m³</v>
          </cell>
        </row>
        <row r="37">
          <cell r="K37" t="str">
            <v>A012Grading of BoulevardsCW 3110-R21m²</v>
          </cell>
        </row>
        <row r="38">
          <cell r="K38" t="str">
            <v>A013Ditch GradingCW 3110-R21m²</v>
          </cell>
        </row>
        <row r="39">
          <cell r="K39" t="str">
            <v>A014Boulevard ExcavationCW 3110-R21m³</v>
          </cell>
        </row>
        <row r="40">
          <cell r="K40" t="str">
            <v>A015Ditch ExcavationCW 3110-R21m³</v>
          </cell>
        </row>
        <row r="41">
          <cell r="K41" t="str">
            <v>A016Removal of Existing Concrete BasesCW 3110-R21</v>
          </cell>
        </row>
        <row r="42">
          <cell r="K42" t="str">
            <v>A017600 mm Diameter or Lesseach</v>
          </cell>
        </row>
        <row r="43">
          <cell r="K43" t="str">
            <v>A018Greater than 600 mm Diametereach</v>
          </cell>
        </row>
        <row r="44">
          <cell r="K44" t="str">
            <v>A020Supplying and Placing LimeCW 3110-R21tonne</v>
          </cell>
        </row>
        <row r="45">
          <cell r="K45" t="str">
            <v>A021Supplying and Placing Portland CementCW 3110-R21tonne</v>
          </cell>
        </row>
        <row r="46">
          <cell r="K46" t="str">
            <v>A022Geotextile FabricCW 3130-R5</v>
          </cell>
        </row>
        <row r="47">
          <cell r="K47" t="str">
            <v>A022A1Separation Fabricm²</v>
          </cell>
        </row>
        <row r="48">
          <cell r="K48" t="str">
            <v>A022A2Separation/Filtration Fabricm²</v>
          </cell>
        </row>
        <row r="49">
          <cell r="K49" t="str">
            <v>A022A3Stabilization Fabricm²</v>
          </cell>
        </row>
        <row r="50">
          <cell r="K50" t="str">
            <v>A022A4Supply and Install GeogridCW 3135-R2</v>
          </cell>
        </row>
        <row r="51">
          <cell r="K51" t="str">
            <v>A022A5Class A Geogridm²</v>
          </cell>
        </row>
        <row r="52">
          <cell r="K52" t="str">
            <v>A022A6Class B Geogridm²</v>
          </cell>
        </row>
        <row r="53">
          <cell r="K53" t="str">
            <v>A022A7Geotextile/Class A Geogrid Compositem²</v>
          </cell>
        </row>
        <row r="54">
          <cell r="K54" t="str">
            <v>A022A8Geotextile/Class B Geogrid Compositem²</v>
          </cell>
        </row>
        <row r="55">
          <cell r="K55" t="str">
            <v>A023Preparation of Existing RoadwayCW 3150-R4m²</v>
          </cell>
        </row>
        <row r="56">
          <cell r="K56" t="str">
            <v>A024Surfacing MaterialCW 3150-R4</v>
          </cell>
        </row>
        <row r="57">
          <cell r="K57" t="str">
            <v>A025Granulartonne</v>
          </cell>
        </row>
        <row r="58">
          <cell r="K58" t="str">
            <v>A026Limestonetonne</v>
          </cell>
        </row>
        <row r="59">
          <cell r="K59" t="str">
            <v>A027Topsoil ExcavationCW 3170-R3m³</v>
          </cell>
        </row>
        <row r="60">
          <cell r="K60" t="str">
            <v>A028Common Excavation- Suitable site materialCW 3170-R3m³</v>
          </cell>
        </row>
        <row r="61">
          <cell r="K61" t="str">
            <v>A029Common Excavation- Unsuitable site materialCW 3170-R3m³</v>
          </cell>
        </row>
        <row r="62">
          <cell r="K62" t="str">
            <v>A030Fill MaterialCW 3170-R3</v>
          </cell>
        </row>
        <row r="63">
          <cell r="K63" t="str">
            <v>A031Placing Suitable Site Materialm³</v>
          </cell>
        </row>
        <row r="64">
          <cell r="K64" t="str">
            <v>A032Supplying and Placing Clay Borrow Materialm³</v>
          </cell>
        </row>
        <row r="65">
          <cell r="K65" t="str">
            <v>A033Supplying and Placing Imported Materialm³</v>
          </cell>
        </row>
        <row r="66">
          <cell r="K66" t="str">
            <v>A034Preparation of Existing Ground SurfaceCW 3170-R3m²</v>
          </cell>
        </row>
        <row r="67">
          <cell r="K67" t="str">
            <v>A034LAST USED CODE FOR SECTION</v>
          </cell>
        </row>
        <row r="68">
          <cell r="K68" t="str">
            <v>ROADWORK - REMOVALS/RENEWALS</v>
          </cell>
        </row>
        <row r="69">
          <cell r="K69" t="str">
            <v>B001Pavement RemovalCW 3110-R21</v>
          </cell>
        </row>
        <row r="70">
          <cell r="K70" t="str">
            <v>B002Concrete Pavementm²</v>
          </cell>
        </row>
        <row r="71">
          <cell r="K71" t="str">
            <v>B003Asphalt Pavementm²</v>
          </cell>
        </row>
        <row r="72">
          <cell r="K72" t="str">
            <v>B004Slab ReplacementCW 3230-R8</v>
          </cell>
        </row>
        <row r="73">
          <cell r="K73" t="str">
            <v>B005250 mm Concrete Pavement (Reinforced)m²</v>
          </cell>
        </row>
        <row r="74">
          <cell r="K74" t="str">
            <v>B006Pay Item Removed</v>
          </cell>
        </row>
        <row r="75">
          <cell r="K75" t="str">
            <v>B007250 mm Concrete Pavement (Plain-Dowelled)m²</v>
          </cell>
        </row>
        <row r="76">
          <cell r="K76" t="str">
            <v>B008230 mm Concrete Pavement (Reinforced)m²</v>
          </cell>
        </row>
        <row r="77">
          <cell r="K77" t="str">
            <v>B009Pay Item Removed</v>
          </cell>
        </row>
        <row r="78">
          <cell r="K78" t="str">
            <v>B010230 mm Concrete Pavement (Plain-Dowelled)m²</v>
          </cell>
        </row>
        <row r="79">
          <cell r="K79" t="str">
            <v>B011200 mm Concrete Pavement (Reinforced)m²</v>
          </cell>
        </row>
        <row r="80">
          <cell r="K80" t="str">
            <v>B012Pay Item Removed</v>
          </cell>
        </row>
        <row r="81">
          <cell r="K81" t="str">
            <v>B013200 mm Concrete Pavement (Plain-Dowelled)m²</v>
          </cell>
        </row>
        <row r="82">
          <cell r="K82" t="str">
            <v>B014150 mm Concrete Pavement (Reinforced)m²</v>
          </cell>
        </row>
        <row r="83">
          <cell r="K83" t="str">
            <v>B015Pay Item Removed</v>
          </cell>
        </row>
        <row r="84">
          <cell r="K84" t="str">
            <v>B016150 mm Concrete Pavement (Plain-Dowelled)m²</v>
          </cell>
        </row>
        <row r="85">
          <cell r="K85" t="str">
            <v>B017Partial Slab PatchesCW 3230-R8</v>
          </cell>
        </row>
        <row r="86">
          <cell r="K86" t="str">
            <v>B018250 mm Concrete Pavement (Type A)m²</v>
          </cell>
        </row>
        <row r="87">
          <cell r="K87" t="str">
            <v>B019250 mm Concrete Pavement (Type B)m²</v>
          </cell>
        </row>
        <row r="88">
          <cell r="K88" t="str">
            <v>B020250 mm Concrete Pavement (Type C)m²</v>
          </cell>
        </row>
        <row r="89">
          <cell r="K89" t="str">
            <v>B021250 mm Concrete Pavement (Type D)m²</v>
          </cell>
        </row>
        <row r="90">
          <cell r="K90" t="str">
            <v>B022230 mm Concrete Pavement (Type A)m²</v>
          </cell>
        </row>
        <row r="91">
          <cell r="K91" t="str">
            <v>B023230 mm Concrete Pavement (Type B)m²</v>
          </cell>
        </row>
        <row r="92">
          <cell r="K92" t="str">
            <v>B024230 mm Concrete Pavement (Type C)m²</v>
          </cell>
        </row>
        <row r="93">
          <cell r="K93" t="str">
            <v>B025230 mm Concrete Pavement (Type D)m²</v>
          </cell>
        </row>
        <row r="94">
          <cell r="K94" t="str">
            <v>B026200 mm Concrete Pavement (Type A)m²</v>
          </cell>
        </row>
        <row r="95">
          <cell r="K95" t="str">
            <v>B027200 mm Concrete Pavement (Type B)m²</v>
          </cell>
        </row>
        <row r="96">
          <cell r="K96" t="str">
            <v>B028200 mm Concrete Pavement (Type C)m²</v>
          </cell>
        </row>
        <row r="97">
          <cell r="K97" t="str">
            <v>B029200 mm Concrete Pavement (Type D)m²</v>
          </cell>
        </row>
        <row r="98">
          <cell r="K98" t="str">
            <v>B030150 mm Concrete Pavement (Type A)m²</v>
          </cell>
        </row>
        <row r="99">
          <cell r="K99" t="str">
            <v>B031150 mm Concrete Pavement (Type B)m²</v>
          </cell>
        </row>
        <row r="100">
          <cell r="K100" t="str">
            <v>B032150 mm Concrete Pavement (Type C)m²</v>
          </cell>
        </row>
        <row r="101">
          <cell r="K101" t="str">
            <v>B033150 mm Concrete Pavement (Type D)m²</v>
          </cell>
        </row>
        <row r="102">
          <cell r="K102" t="str">
            <v>B034-24Slab Replacement - Early Opening (24 hour)CW 3230-R8</v>
          </cell>
        </row>
        <row r="103">
          <cell r="K103" t="str">
            <v>B035-24250 mm Concrete Pavement (Reinforced)m²</v>
          </cell>
        </row>
        <row r="104">
          <cell r="K104" t="str">
            <v>B036Pay Item Removed</v>
          </cell>
        </row>
        <row r="105">
          <cell r="K105" t="str">
            <v>B037-24250 mm Concrete Pavement (Plain-Dowelled)m²</v>
          </cell>
        </row>
        <row r="106">
          <cell r="K106" t="str">
            <v>B038-24230 mm Concrete Pavement (Reinforced)m²</v>
          </cell>
        </row>
        <row r="107">
          <cell r="K107" t="str">
            <v>B039Pay Item Removed</v>
          </cell>
        </row>
        <row r="108">
          <cell r="K108" t="str">
            <v>B040-24230 mm Concrete Pavement (Plain-Dowelled)m²</v>
          </cell>
        </row>
        <row r="109">
          <cell r="K109" t="str">
            <v>B041-24200 mm Concrete Pavement (Reinforced)m²</v>
          </cell>
        </row>
        <row r="110">
          <cell r="K110" t="str">
            <v>B042Pay Item Removed</v>
          </cell>
        </row>
        <row r="111">
          <cell r="K111" t="str">
            <v>B043-24200 mm Concrete Pavement (Plain-Dowelled)m²</v>
          </cell>
        </row>
        <row r="112">
          <cell r="K112" t="str">
            <v>B044-24150 mm Concrete Pavement (Reinforced)m²</v>
          </cell>
        </row>
        <row r="113">
          <cell r="K113" t="str">
            <v>B045Pay Item Removed</v>
          </cell>
        </row>
        <row r="114">
          <cell r="K114" t="str">
            <v>B046-24150 mm Concrete Pavement (Plain-Dowelled)m²</v>
          </cell>
        </row>
        <row r="115">
          <cell r="K115" t="str">
            <v>B047-24Partial Slab Patches - Early Opening (24 hour)CW 3230-R8</v>
          </cell>
        </row>
        <row r="116">
          <cell r="K116" t="str">
            <v>B048-24250 mm Concrete Pavement (Type A)m²</v>
          </cell>
        </row>
        <row r="117">
          <cell r="K117" t="str">
            <v>B049-24250 mm Concrete Pavement (Type B)m²</v>
          </cell>
        </row>
        <row r="118">
          <cell r="K118" t="str">
            <v>B050-24250 mm Concrete Pavement (Type C)m²</v>
          </cell>
        </row>
        <row r="119">
          <cell r="K119" t="str">
            <v>B051-24250 mm Concrete Pavement (Type D)m²</v>
          </cell>
        </row>
        <row r="120">
          <cell r="K120" t="str">
            <v>B052-24230 mm Concrete Pavement (Type A)m²</v>
          </cell>
        </row>
        <row r="121">
          <cell r="K121" t="str">
            <v>B053-24230 mm Concrete Pavement (Type B)m²</v>
          </cell>
        </row>
        <row r="122">
          <cell r="K122" t="str">
            <v>B054-24230 mm Concrete Pavement (Type C)m²</v>
          </cell>
        </row>
        <row r="123">
          <cell r="K123" t="str">
            <v>B055-24230 mm Concrete Pavement (Type D)m²</v>
          </cell>
        </row>
        <row r="124">
          <cell r="K124" t="str">
            <v>B056-24200 mm Concrete Pavement (Type A)m²</v>
          </cell>
        </row>
        <row r="125">
          <cell r="K125" t="str">
            <v>B057-24200 mm Concrete Pavement (Type B)m²</v>
          </cell>
        </row>
        <row r="126">
          <cell r="K126" t="str">
            <v>B058-24200 mm Concrete Pavement (Type C)m²</v>
          </cell>
        </row>
        <row r="127">
          <cell r="K127" t="str">
            <v>B059-24200 mm Concrete Pavement (Type D)m²</v>
          </cell>
        </row>
        <row r="128">
          <cell r="K128" t="str">
            <v>B060-24150 mm Concrete Pavement (Type A)m²</v>
          </cell>
        </row>
        <row r="129">
          <cell r="K129" t="str">
            <v>B061-24150 mm Concrete Pavement (Type B)m²</v>
          </cell>
        </row>
        <row r="130">
          <cell r="K130" t="str">
            <v>B062-24150 mm Concrete Pavement (Type C)m²</v>
          </cell>
        </row>
        <row r="131">
          <cell r="K131" t="str">
            <v>B063-24150 mm Concrete Pavement (Type D)m²</v>
          </cell>
        </row>
        <row r="132">
          <cell r="K132" t="str">
            <v>B064-72Slab Replacement - Early Opening (72 hour)CW 3230-R8</v>
          </cell>
        </row>
        <row r="133">
          <cell r="K133" t="str">
            <v>B065-72250 mm Concrete Pavement (Reinforced)m²</v>
          </cell>
        </row>
        <row r="134">
          <cell r="K134" t="str">
            <v>B066Pay Item Removed</v>
          </cell>
        </row>
        <row r="135">
          <cell r="K135" t="str">
            <v>B067-72250 mm Concrete Pavement (Plain-Dowelled)m²</v>
          </cell>
        </row>
        <row r="136">
          <cell r="K136" t="str">
            <v>B068-72230 mm Concrete Pavement (Reinforced)m²</v>
          </cell>
        </row>
        <row r="137">
          <cell r="K137" t="str">
            <v>B069Pay Item Removed</v>
          </cell>
        </row>
        <row r="138">
          <cell r="K138" t="str">
            <v>B070-72230 mm Concrete Pavement (Plain-Dowelled)m²</v>
          </cell>
        </row>
        <row r="139">
          <cell r="K139" t="str">
            <v>B071-72200 mm Concrete Pavement (Reinforced)m²</v>
          </cell>
        </row>
        <row r="140">
          <cell r="K140" t="str">
            <v>B072Pay Item Removed</v>
          </cell>
        </row>
        <row r="141">
          <cell r="K141" t="str">
            <v>B073-72200 mm Concrete Pavement (Plain-Dowelled)m²</v>
          </cell>
        </row>
        <row r="142">
          <cell r="K142" t="str">
            <v>B074-72150 mm Concrete Pavement (Reinforced)m²</v>
          </cell>
        </row>
        <row r="143">
          <cell r="K143" t="str">
            <v>B075Pay Item Removed</v>
          </cell>
        </row>
        <row r="144">
          <cell r="K144" t="str">
            <v>B076-72150 mm Concrete Pavement (Plain-Dowelled)m²</v>
          </cell>
        </row>
        <row r="145">
          <cell r="K145" t="str">
            <v>B077-72Partial Slab Patches - Early Opening (72 hour)CW 3230-R8</v>
          </cell>
        </row>
        <row r="146">
          <cell r="K146" t="str">
            <v>B078-72250 mm Concrete Pavement (Type A)m²</v>
          </cell>
        </row>
        <row r="147">
          <cell r="K147" t="str">
            <v>B079-72250 mm Concrete Pavement (Type B)m²</v>
          </cell>
        </row>
        <row r="148">
          <cell r="K148" t="str">
            <v>B080-72250 mm Concrete Pavement (Type C)m²</v>
          </cell>
        </row>
        <row r="149">
          <cell r="K149" t="str">
            <v>B081-72250 mm Concrete Pavement (Type D)m²</v>
          </cell>
        </row>
        <row r="150">
          <cell r="K150" t="str">
            <v>B082-72230 mm Concrete Pavement (Type A)m²</v>
          </cell>
        </row>
        <row r="151">
          <cell r="K151" t="str">
            <v>B083-72230 mm Concrete Pavement (Type B)m²</v>
          </cell>
        </row>
        <row r="152">
          <cell r="K152" t="str">
            <v>B084-72230 mm Concrete Pavement (Type C)m²</v>
          </cell>
        </row>
        <row r="153">
          <cell r="K153" t="str">
            <v>B085-72230 mm Concrete Pavement (Type D)m²</v>
          </cell>
        </row>
        <row r="154">
          <cell r="K154" t="str">
            <v>B086-72200 mm Concrete Pavement (Type A)m²</v>
          </cell>
        </row>
        <row r="155">
          <cell r="K155" t="str">
            <v>B087-72200 mm Concrete Pavement (Type B)m²</v>
          </cell>
        </row>
        <row r="156">
          <cell r="K156" t="str">
            <v>B088-72200 mm Concrete Pavement (Type C)m²</v>
          </cell>
        </row>
        <row r="157">
          <cell r="K157" t="str">
            <v>B089-72200 mm Concrete Pavement (Type D)m²</v>
          </cell>
        </row>
        <row r="158">
          <cell r="K158" t="str">
            <v>B090-72150 mm Concrete Pavement (Type A)m²</v>
          </cell>
        </row>
        <row r="159">
          <cell r="K159" t="str">
            <v>B091-72150 mm Concrete Pavement (Type B)m²</v>
          </cell>
        </row>
        <row r="160">
          <cell r="K160" t="str">
            <v>B092-72150 mm Concrete Pavement (Type C)m²</v>
          </cell>
        </row>
        <row r="161">
          <cell r="K161" t="str">
            <v>B093-72150 mm Concrete Pavement (Type D)m²</v>
          </cell>
        </row>
        <row r="162">
          <cell r="K162" t="str">
            <v>B093APartial Depth Planing of Existing Jointsm²</v>
          </cell>
        </row>
        <row r="163">
          <cell r="K163" t="str">
            <v>B093BAsphalt Patching of Partial Depth Jointsm²</v>
          </cell>
        </row>
        <row r="164">
          <cell r="K164" t="str">
            <v>B094Drilled DowelsCW 3230-R8</v>
          </cell>
        </row>
        <row r="165">
          <cell r="K165" t="str">
            <v>B09519.1 mm Diametereach</v>
          </cell>
        </row>
        <row r="166">
          <cell r="K166" t="str">
            <v>B09628.6 mm Diametereach</v>
          </cell>
        </row>
        <row r="167">
          <cell r="K167" t="str">
            <v>B097Drilled Tie BarsCW 3230-R8</v>
          </cell>
        </row>
        <row r="168">
          <cell r="K168" t="str">
            <v>B097A15 M Deformed Tie Bareach</v>
          </cell>
        </row>
        <row r="169">
          <cell r="K169" t="str">
            <v>B09820 M Deformed Tie Bareach</v>
          </cell>
        </row>
        <row r="170">
          <cell r="K170" t="str">
            <v>B09925 M Deformed Tie Bareach</v>
          </cell>
        </row>
        <row r="171">
          <cell r="K171" t="str">
            <v>B100rMiscellaneous Concrete Slab RemovalCW 3235-R9</v>
          </cell>
        </row>
        <row r="172">
          <cell r="K172" t="str">
            <v>B101rMedian Slabm²</v>
          </cell>
        </row>
        <row r="173">
          <cell r="K173" t="str">
            <v>B102rMonolithic Median Slabm²</v>
          </cell>
        </row>
        <row r="174">
          <cell r="K174" t="str">
            <v>B103rSafety Medianm²</v>
          </cell>
        </row>
        <row r="175">
          <cell r="K175" t="str">
            <v>B104r100 mm Sidewalkm²</v>
          </cell>
        </row>
        <row r="176">
          <cell r="K176" t="str">
            <v>B104rA150 mm Reinforced Sidewalkm²</v>
          </cell>
        </row>
        <row r="177">
          <cell r="K177" t="str">
            <v>B105rBullnosem²</v>
          </cell>
        </row>
        <row r="178">
          <cell r="K178" t="str">
            <v>B106rMonolithic Curb and Sidewalkm²</v>
          </cell>
        </row>
        <row r="179">
          <cell r="K179" t="str">
            <v>B107iMiscellaneous Concrete Slab InstallationCW 3235-R9</v>
          </cell>
        </row>
        <row r="180">
          <cell r="K180" t="str">
            <v>B108iMedian SlabSD-227Am²</v>
          </cell>
        </row>
        <row r="181">
          <cell r="K181" t="str">
            <v>B109iMonolithic Median SlabSD-226Am²</v>
          </cell>
        </row>
        <row r="182">
          <cell r="K182" t="str">
            <v>B110iSafety MedianSD-226Bm²</v>
          </cell>
        </row>
        <row r="183">
          <cell r="K183" t="str">
            <v>B111i100 mm SidewalkSD-228Am²</v>
          </cell>
        </row>
        <row r="184">
          <cell r="K184" t="str">
            <v>B111iA150 mm Reinforced Sidewalkm²</v>
          </cell>
        </row>
        <row r="185">
          <cell r="K185" t="str">
            <v>B112iBullnoseSD-227Cm²</v>
          </cell>
        </row>
        <row r="186">
          <cell r="K186" t="str">
            <v>B113iMonolithic Curb and SidewalkSD-228Bm²</v>
          </cell>
        </row>
        <row r="187">
          <cell r="K187" t="str">
            <v>B114A100 mm Sidewalk with Block Outsm²</v>
          </cell>
        </row>
        <row r="188">
          <cell r="K188" t="str">
            <v>B114B150 mm Sidewalk with Block Outsm²</v>
          </cell>
        </row>
        <row r="189">
          <cell r="K189" t="str">
            <v>B114CMonolithic Curb and 100 mm Sidewalk with Block Outs %m²</v>
          </cell>
        </row>
        <row r="190">
          <cell r="K190" t="str">
            <v>B114DMonolithic Curb and 150 mm Sidewalk with Block Outs %m²</v>
          </cell>
        </row>
        <row r="191">
          <cell r="K191" t="str">
            <v>B114EPaving Stone Indicator Surfacesm²</v>
          </cell>
        </row>
        <row r="192">
          <cell r="K192" t="str">
            <v>B114rlMiscellaneous Concrete Slab RenewalCW 3235-R9</v>
          </cell>
        </row>
        <row r="193">
          <cell r="K193" t="str">
            <v>B115rlMedian SlabSD-227Am²</v>
          </cell>
        </row>
        <row r="194">
          <cell r="K194" t="str">
            <v>B116rlMonolithic Median SlabSD-226Am²</v>
          </cell>
        </row>
        <row r="195">
          <cell r="K195" t="str">
            <v>B117rlSafety MedianSD-226Bm²</v>
          </cell>
        </row>
        <row r="196">
          <cell r="K196" t="str">
            <v>B118rl100 mm SidewalkSD-228A</v>
          </cell>
        </row>
        <row r="197">
          <cell r="K197" t="str">
            <v>B119rlLess than 5 sq.m.m²</v>
          </cell>
        </row>
        <row r="198">
          <cell r="K198" t="str">
            <v>B120rl5 sq.m. to 20 sq.m.m²</v>
          </cell>
        </row>
        <row r="199">
          <cell r="K199" t="str">
            <v>B121rlGreater than 20 sq.m.m²</v>
          </cell>
        </row>
        <row r="200">
          <cell r="K200" t="str">
            <v>B121rlA150 mm Reinforced Sidewalk</v>
          </cell>
        </row>
        <row r="201">
          <cell r="K201" t="str">
            <v>B121rlBLess than 5 sq.m.m²</v>
          </cell>
        </row>
        <row r="202">
          <cell r="K202" t="str">
            <v>B121rlC5 sq.m. to 20 sq.m.m²</v>
          </cell>
        </row>
        <row r="203">
          <cell r="K203" t="str">
            <v>B121rlDGreater than 20 sq.m.m²</v>
          </cell>
        </row>
        <row r="204">
          <cell r="K204" t="str">
            <v>B122rlBullnoseSD-227Cm²</v>
          </cell>
        </row>
        <row r="205">
          <cell r="K205" t="str">
            <v>B123rlMonolithic Curb and SidewalkSD-228Bm²</v>
          </cell>
        </row>
        <row r="206">
          <cell r="K206" t="str">
            <v>B124Adjustment of Precast Sidewalk BlocksCW 3235-R9m²</v>
          </cell>
        </row>
        <row r="207">
          <cell r="K207" t="str">
            <v>B125Supply of Precast Sidewalk BlocksCW 3235-R9m²</v>
          </cell>
        </row>
        <row r="208">
          <cell r="K208" t="str">
            <v>B125ARemoval of Precast Sidewalk BlocksCW 3235-R9m²</v>
          </cell>
        </row>
        <row r="209">
          <cell r="K209" t="str">
            <v>B126rConcrete Curb RemovalCW 3240-R10</v>
          </cell>
        </row>
        <row r="210">
          <cell r="K210" t="str">
            <v>B127rBarrier %m</v>
          </cell>
        </row>
        <row r="211">
          <cell r="K211" t="str">
            <v>B127rABarrier Integralm</v>
          </cell>
        </row>
        <row r="212">
          <cell r="K212" t="str">
            <v>B127rBBarrier Separatem</v>
          </cell>
        </row>
        <row r="213">
          <cell r="K213" t="str">
            <v>B128rModified Barrier (Integral)m</v>
          </cell>
        </row>
        <row r="214">
          <cell r="K214" t="str">
            <v>B129rCurb and Gutterm</v>
          </cell>
        </row>
        <row r="215">
          <cell r="K215" t="str">
            <v>B130rMountable Curbm</v>
          </cell>
        </row>
        <row r="216">
          <cell r="K216" t="str">
            <v>B131rLip CurbSD-202Cm</v>
          </cell>
        </row>
        <row r="217">
          <cell r="K217" t="str">
            <v>B132rCurb Rampm</v>
          </cell>
        </row>
        <row r="218">
          <cell r="K218" t="str">
            <v>B133rSafety Curbm</v>
          </cell>
        </row>
        <row r="219">
          <cell r="K219" t="str">
            <v>B134rSplash Strip %m</v>
          </cell>
        </row>
        <row r="220">
          <cell r="K220" t="str">
            <v>B134rASplash Strip Monolithicm</v>
          </cell>
        </row>
        <row r="221">
          <cell r="K221" t="str">
            <v>B134rBSplash Strip Separatem</v>
          </cell>
        </row>
        <row r="222">
          <cell r="K222" t="str">
            <v>B135iConcrete Curb InstallationCW 3240-R10</v>
          </cell>
        </row>
        <row r="223">
          <cell r="K223" t="str">
            <v>B136iBarrier (% mm reveal ht, Dowelled)SD-205m</v>
          </cell>
        </row>
        <row r="224">
          <cell r="K224" t="str">
            <v>B136iABarrier (150 mm reveal ht, Dowelled)SD-205m</v>
          </cell>
        </row>
        <row r="225">
          <cell r="K225" t="str">
            <v>B136iBBarrier (180 mm reveal ht, Dowelled)SD-205m</v>
          </cell>
        </row>
        <row r="226">
          <cell r="K226" t="str">
            <v>B137iBarrier (% mm reveal ht, Separate)SD-203Am</v>
          </cell>
        </row>
        <row r="227">
          <cell r="K227" t="str">
            <v>B137iABarrier (150 mm reveal ht, Separate)SD-203Am</v>
          </cell>
        </row>
        <row r="228">
          <cell r="K228" t="str">
            <v>B137iBBarrier (180 mm reveal ht, Separate)SD-203Am</v>
          </cell>
        </row>
        <row r="229">
          <cell r="K229" t="str">
            <v>B138iBarrier (% mm reveal ht, Integral)SD-204m</v>
          </cell>
        </row>
        <row r="230">
          <cell r="K230" t="str">
            <v>B138iABarrier (150 mm reveal ht, Integral)SD-204m</v>
          </cell>
        </row>
        <row r="231">
          <cell r="K231" t="str">
            <v>B138iBBarrier (180 mm reveal ht, Integral)SD-204m</v>
          </cell>
        </row>
        <row r="232">
          <cell r="K232" t="str">
            <v>B139iModified Barrier (% mm reveal ht, Dowelled)SD-203Bm</v>
          </cell>
        </row>
        <row r="233">
          <cell r="K233" t="str">
            <v>B139iAModified Barrier (150 mm reveal ht, Dowelled)SD-203Bm</v>
          </cell>
        </row>
        <row r="234">
          <cell r="K234" t="str">
            <v>B139iBModified Barrier (180 mm reveal ht, Dowelled)SD-203Bm</v>
          </cell>
        </row>
        <row r="235">
          <cell r="K235" t="str">
            <v>B140iModified Barrier (% mm reveal ht, Integral)SD-203Bm</v>
          </cell>
        </row>
        <row r="236">
          <cell r="K236" t="str">
            <v>B140iAModified Barrier (150 mm reveal ht, Integral)SD-203Bm</v>
          </cell>
        </row>
        <row r="237">
          <cell r="K237" t="str">
            <v>B140iBModified Barrier (180 mm reveal ht, Integral)SD-203Bm</v>
          </cell>
        </row>
        <row r="238">
          <cell r="K238" t="str">
            <v>B141iMountable Curb (% mm reveal ht, Integral)SD-201m</v>
          </cell>
        </row>
        <row r="239">
          <cell r="K239" t="str">
            <v>B141iAMountable Curb (120 mm reveal ht, Integral)SD-201m</v>
          </cell>
        </row>
        <row r="240">
          <cell r="K240" t="str">
            <v>B142iCurb and Gutter (% mm reveal ht, Barrier, Integral, 600 mm width, 150 mm Plain Concrete Pavement)SD-200m</v>
          </cell>
        </row>
        <row r="241">
          <cell r="K241" t="str">
            <v>B142iACurb and Gutter (150 mm reveal ht, Barrier, Integral, 600 mm width, 150 mm Plain Concrete Pavement)SD-200m</v>
          </cell>
        </row>
        <row r="242">
          <cell r="K242" t="str">
            <v>B142iBCurb and Gutter (180 mm reveal ht, Barrier, Integral, 600 mm width, 150 mm Plain Concrete Pavement)SD-200m</v>
          </cell>
        </row>
        <row r="243">
          <cell r="K243" t="str">
            <v>B143iCurb and Gutter ( % mm reveal ht, Modified Barrier, Integral, 600 mm width, 150 mm Plain Concrete Pavement)SD-200 SD-203Bm</v>
          </cell>
        </row>
        <row r="244">
          <cell r="K244" t="str">
            <v>B143iACurb and Gutter (150 mm reveal ht, Modified Barrier, Integral, 600 mm width, 150 mm Plain Concrete Pavement)SD-200 SD-203Bm</v>
          </cell>
        </row>
        <row r="245">
          <cell r="K245" t="str">
            <v>B143iBCurb and Gutter (180 mm reveal ht, Modified Barrier, Integral, 600 mm width, 150 mm Plain Concrete Pavement)SD-200 SD-203Bm</v>
          </cell>
        </row>
        <row r="246">
          <cell r="K246" t="str">
            <v>B144iCurb and Gutter (40 mm reveal ht, Lip Curb, Integral, 600 mm width, 150 mm Plain Concrete Pavement)SD-200m</v>
          </cell>
        </row>
        <row r="247">
          <cell r="K247" t="str">
            <v>B145iCurb and Gutter (8-12 mm reveal ht, Curb Ramp, Integral, 600 mm width, 150 mm Plain Concrete Pavement)SD-200m</v>
          </cell>
        </row>
        <row r="248">
          <cell r="K248" t="str">
            <v>B146iLip Curb (125 mm reveal ht, Integral)m</v>
          </cell>
        </row>
        <row r="249">
          <cell r="K249" t="str">
            <v>B147iLip Curb (75 mm reveal ht, Integral)SD-202Am</v>
          </cell>
        </row>
        <row r="250">
          <cell r="K250" t="str">
            <v>B148iLip Curb (40 mm reveal ht, Integral)SD-202Bm</v>
          </cell>
        </row>
        <row r="251">
          <cell r="K251" t="str">
            <v>B149iModified Lip Curb (% mm reveal ht, Dowelled)SD-202Cm</v>
          </cell>
        </row>
        <row r="252">
          <cell r="K252" t="str">
            <v>B149iAModified Lip Curb (75 mm reveal ht, Dowelled)SD-202Cm</v>
          </cell>
        </row>
        <row r="253">
          <cell r="K253" t="str">
            <v>B150iCurb Ramp (8-12 mm reveal ht, Integral)SD-229A,B,Cm</v>
          </cell>
        </row>
        <row r="254">
          <cell r="K254" t="str">
            <v>B150iACurb Ramp (8-12 mm reveal ht, Monolithic)SD-229A,B,Cm</v>
          </cell>
        </row>
        <row r="255">
          <cell r="K255" t="str">
            <v>B151iSafety Curb (330 mm reveal ht)SD-206Bm</v>
          </cell>
        </row>
        <row r="256">
          <cell r="K256" t="str">
            <v>B152Pay Item Removed</v>
          </cell>
        </row>
        <row r="257">
          <cell r="K257" t="str">
            <v>B153Pay Item Removed</v>
          </cell>
        </row>
        <row r="258">
          <cell r="K258" t="str">
            <v>B153ASplash Strip (180 mm reveal ht, Monolithic Barrier Curb, 750 mm width)SD-223Am</v>
          </cell>
        </row>
        <row r="259">
          <cell r="K259" t="str">
            <v>B153BSplash Strip (150 mm reveal ht, Monolithic Barrier Curb, 750 mm width)SD-223Am</v>
          </cell>
        </row>
        <row r="260">
          <cell r="K260" t="str">
            <v>B153CSplash Strip (150 mm reveal ht, Monolithic Modified Barrier Curb, 750 mm width)SD-223Am</v>
          </cell>
        </row>
        <row r="261">
          <cell r="K261" t="str">
            <v>B153DSplash Strip, (Separate, 600 mm width)SD-223Bm</v>
          </cell>
        </row>
        <row r="262">
          <cell r="K262" t="str">
            <v>B154rlConcrete Curb RenewalCW 3240-R10</v>
          </cell>
        </row>
        <row r="263">
          <cell r="K263" t="str">
            <v>B155rlBarrier (% mm reveal ht, Dowelled)SD-205,SD-206A</v>
          </cell>
        </row>
        <row r="264">
          <cell r="K264" t="str">
            <v>B155rlABarrier (150 mm reveal ht, Dowelled)SD-205,SD-206A</v>
          </cell>
        </row>
        <row r="265">
          <cell r="K265" t="str">
            <v>B155rlBBarrier (180 mm reveal ht, Dowelled)SD-205,SD-206A</v>
          </cell>
        </row>
        <row r="266">
          <cell r="K266" t="str">
            <v>B156rl%Less than 3 mm</v>
          </cell>
        </row>
        <row r="267">
          <cell r="K267" t="str">
            <v>B157rl%3 m to 30 mm</v>
          </cell>
        </row>
        <row r="268">
          <cell r="K268" t="str">
            <v>B158rl%Greater than 30 mm</v>
          </cell>
        </row>
        <row r="269">
          <cell r="K269" t="str">
            <v>B159rlBarrier (% mm reveal ht, Separate)SD-203A</v>
          </cell>
        </row>
        <row r="270">
          <cell r="K270" t="str">
            <v>B159rlABarrier (150 mm reveal ht, Separate)SD-203A</v>
          </cell>
        </row>
        <row r="271">
          <cell r="K271" t="str">
            <v>B159rlBBarrier (180 mm reveal ht, Separate)SD-203A</v>
          </cell>
        </row>
        <row r="272">
          <cell r="K272" t="str">
            <v>B160rl%Less than 3 mm</v>
          </cell>
        </row>
        <row r="273">
          <cell r="K273" t="str">
            <v>B161rl%3 m to 30 mm</v>
          </cell>
        </row>
        <row r="274">
          <cell r="K274" t="str">
            <v>B162rl%Greater than 30 mm</v>
          </cell>
        </row>
        <row r="275">
          <cell r="K275" t="str">
            <v>B163rlBarrier (% mm reveal ht, Integral)SD-204</v>
          </cell>
        </row>
        <row r="276">
          <cell r="K276" t="str">
            <v>B163rlABarrier (150 mm reveal ht, Integral)SD-204</v>
          </cell>
        </row>
        <row r="277">
          <cell r="K277" t="str">
            <v>B163rlBBarrier (180 mm reveal ht, Integral)SD-204</v>
          </cell>
        </row>
        <row r="278">
          <cell r="K278" t="str">
            <v>B164rl%Less than 3 mm</v>
          </cell>
        </row>
        <row r="279">
          <cell r="K279" t="str">
            <v>B165rl%3 m to 30 mm</v>
          </cell>
        </row>
        <row r="280">
          <cell r="K280" t="str">
            <v>B166rl%Greater than 30 mm</v>
          </cell>
        </row>
        <row r="281">
          <cell r="K281" t="str">
            <v>B167rlModified Barrier (% mm reveal ht, Dowelled)SD-203Bm</v>
          </cell>
        </row>
        <row r="282">
          <cell r="K282" t="str">
            <v>B167rlAModified Barrier (150 mm reveal ht, Dowelled)SD-203Bm</v>
          </cell>
        </row>
        <row r="283">
          <cell r="K283" t="str">
            <v>B167rlBModified Barrier (180 mm reveal ht, Dowelled)SD-203Bm</v>
          </cell>
        </row>
        <row r="284">
          <cell r="K284" t="str">
            <v>B168rlModified Barrier (% mm reveal ht Integral)SD-203Bm</v>
          </cell>
        </row>
        <row r="285">
          <cell r="K285" t="str">
            <v>B168rlAModified Barrier (150 mm reveal ht Integral)SD-203Bm</v>
          </cell>
        </row>
        <row r="286">
          <cell r="K286" t="str">
            <v>B168rlBModified Barrier (180 mm reveal ht Integral)SD-203Bm</v>
          </cell>
        </row>
        <row r="287">
          <cell r="K287" t="str">
            <v>B169rlMountable Curb (180 mm reveal ht Integral)SD-201m</v>
          </cell>
        </row>
        <row r="288">
          <cell r="K288" t="str">
            <v>B170rlCurb and Gutter (% mm reveal ht, Barrier, Integral, 600 mm width, 150 mm Plain Concrete Pavement)SD-200</v>
          </cell>
        </row>
        <row r="289">
          <cell r="K289" t="str">
            <v>B170rlACurb and Gutter (150 mm reveal ht, Barrier, Integral, 600 mm width, 150 mm Plain Concrete Pavement)SD-200</v>
          </cell>
        </row>
        <row r="290">
          <cell r="K290" t="str">
            <v>B170rlBCurb and Gutter (180 mm reveal ht, Barrier, Integral, 600 mm width, 150 mm Plain Concrete Pavement)SD-200</v>
          </cell>
        </row>
        <row r="291">
          <cell r="K291" t="str">
            <v>B171rl%Less than 3 mm</v>
          </cell>
        </row>
        <row r="292">
          <cell r="K292" t="str">
            <v>B172rl%3 m to 30 mm</v>
          </cell>
        </row>
        <row r="293">
          <cell r="K293" t="str">
            <v>B173rl%Greater than 30 mm</v>
          </cell>
        </row>
        <row r="294">
          <cell r="K294" t="str">
            <v>B174rlCurb and Gutter (% mm reveal ht, Modified Barrier, Integral, - 600 mm width, 150 mm Plain Concrete Pavement)SD-200 SD-203B</v>
          </cell>
        </row>
        <row r="295">
          <cell r="K295" t="str">
            <v>B174rlACurb and Gutter (150 mm reveal ht, Modified Barrier, Integral, - 600 mm width, 150 mm Plain Concrete Pavement)SD-200 SD-203B</v>
          </cell>
        </row>
        <row r="296">
          <cell r="K296" t="str">
            <v>B174rlBCurb and Gutter (180 mm reveal ht, Modified Barrier, Integral, - 600 mm width, 150 mm Plain Concrete Pavement)SD-200 SD-203B</v>
          </cell>
        </row>
        <row r="297">
          <cell r="K297" t="str">
            <v>B175rl%Less than 3 mm</v>
          </cell>
        </row>
        <row r="298">
          <cell r="K298" t="str">
            <v>B176rl%3 m to 30 mm</v>
          </cell>
        </row>
        <row r="299">
          <cell r="K299" t="str">
            <v>B177rl%Greater than 30 mm</v>
          </cell>
        </row>
        <row r="300">
          <cell r="K300" t="str">
            <v>B178rlCurb and Gutter (% mm reveal ht, Lip Curb, Integral, 600 mm width, 150 mm Plain Concrete Pavement)SD-200</v>
          </cell>
        </row>
        <row r="301">
          <cell r="K301" t="str">
            <v>B178rlACurb and Gutter (150 mm reveal ht, Lip Curb, Integral, 600 mm width, 150 mm Plain Concrete Pavement)SD-200</v>
          </cell>
        </row>
        <row r="302">
          <cell r="K302" t="str">
            <v>B178rlBCurb and Gutter (180 mm reveal ht, Lip Curb, Integral, 600 mm width, 150 mm Plain Concrete Pavement)SD-200</v>
          </cell>
        </row>
        <row r="303">
          <cell r="K303" t="str">
            <v>B179rl%Less than 3 mm</v>
          </cell>
        </row>
        <row r="304">
          <cell r="K304" t="str">
            <v>B180rl%3 m to 30 mm</v>
          </cell>
        </row>
        <row r="305">
          <cell r="K305" t="str">
            <v>B181rl%Greater than 30 mm</v>
          </cell>
        </row>
        <row r="306">
          <cell r="K306" t="str">
            <v>B182rlLip Curb (40 mm reveal ht, Integral)SD-202Bm</v>
          </cell>
        </row>
        <row r="307">
          <cell r="K307" t="str">
            <v>B183rlModified Lip Curb (% mm reveal ht, Dowelled)SD-202Cm</v>
          </cell>
        </row>
        <row r="308">
          <cell r="K308" t="str">
            <v>B183rlAModified Lip Curb (75 mm reveal ht, Dowelled)SD-202Cm</v>
          </cell>
        </row>
        <row r="309">
          <cell r="K309" t="str">
            <v>B184rlCurb Ramp (8-12 mm reveal ht, Integral)SD-229C,Dm</v>
          </cell>
        </row>
        <row r="310">
          <cell r="K310" t="str">
            <v>B184rlACurb Ramp (8-12 mm reveal ht, Monolithic)SD-229C,Dm</v>
          </cell>
        </row>
        <row r="311">
          <cell r="K311" t="str">
            <v>B185rlSafety Curb (% mm reveal ht)SD-206Bm</v>
          </cell>
        </row>
        <row r="312">
          <cell r="K312" t="str">
            <v>B185rlASplash Strip (180 mm reveal ht, Monolithic Barrier Curb, 750 mm width)SD-223Am</v>
          </cell>
        </row>
        <row r="313">
          <cell r="K313" t="str">
            <v>B185rlBSplash Strip (150 mm reveal ht, Monolithic Barrier Curb, 750 mm width)SD-223Am</v>
          </cell>
        </row>
        <row r="314">
          <cell r="K314" t="str">
            <v>B185rlCSplash Strip (150 mm reveal ht, Monolithic Modified Barrier Curb, 750 mm width)SD-223ASD-203Bm</v>
          </cell>
        </row>
        <row r="315">
          <cell r="K315" t="str">
            <v>B185rlC1Splash Strip (180 mm reveal ht, Monolithic Modified Barrier Curb, 750 mm width)SD-223ASD-203Bm</v>
          </cell>
        </row>
        <row r="316">
          <cell r="K316" t="str">
            <v>B185rlDSplash Strip, ( Separate, 600 mm width)SD-223Bm</v>
          </cell>
        </row>
        <row r="317">
          <cell r="K317" t="str">
            <v>B188Supply and Installation of Dowel AssembliesCW 3310-R17m</v>
          </cell>
        </row>
        <row r="318">
          <cell r="K318" t="str">
            <v>B189Regrading Existing Interlocking Paving StonesCW 3330-R5m²</v>
          </cell>
        </row>
        <row r="319">
          <cell r="K319" t="str">
            <v>B190Construction of Asphaltic Concrete OverlayCW 3410-R12</v>
          </cell>
        </row>
        <row r="320">
          <cell r="K320" t="str">
            <v>B191Main Line Paving</v>
          </cell>
        </row>
        <row r="321">
          <cell r="K321" t="str">
            <v>B193Type IAtonne</v>
          </cell>
        </row>
        <row r="322">
          <cell r="K322" t="str">
            <v>B192Type Itonne</v>
          </cell>
        </row>
        <row r="323">
          <cell r="K323" t="str">
            <v>B194Tie-ins and Approaches</v>
          </cell>
        </row>
        <row r="324">
          <cell r="K324" t="str">
            <v>B195Type IAtonne</v>
          </cell>
        </row>
        <row r="325">
          <cell r="K325" t="str">
            <v>B196Type Itonne</v>
          </cell>
        </row>
        <row r="326">
          <cell r="K326" t="str">
            <v>B197Type IItonne</v>
          </cell>
        </row>
        <row r="327">
          <cell r="K327" t="str">
            <v>B198Construction of Asphaltic Concrete Base Course (Type III)CW 3410-R12tonne</v>
          </cell>
        </row>
        <row r="328">
          <cell r="K328" t="str">
            <v>B199Construction of Asphalt PatchesCW 3410-R12m²</v>
          </cell>
        </row>
        <row r="329">
          <cell r="K329" t="str">
            <v>B200Planing of PavementCW 3450-R6</v>
          </cell>
        </row>
        <row r="330">
          <cell r="K330" t="str">
            <v>B2011 - 50 mm Depth (Asphalt)m²</v>
          </cell>
        </row>
        <row r="331">
          <cell r="K331" t="str">
            <v>B20250 - 100 mm Depth (Asphalt)m²</v>
          </cell>
        </row>
        <row r="332">
          <cell r="K332" t="str">
            <v>B2031 - 50 mm Depth (Concrete)m²</v>
          </cell>
        </row>
        <row r="333">
          <cell r="K333" t="str">
            <v>B20450 - 100 mm Depth (Concrete)m²</v>
          </cell>
        </row>
        <row r="334">
          <cell r="K334" t="str">
            <v>B205Moisture Barrier/Stress Absorption Geotextile Fabricm²</v>
          </cell>
        </row>
        <row r="335">
          <cell r="K335" t="str">
            <v>B206Pavement Repair Fabricm²</v>
          </cell>
        </row>
        <row r="336">
          <cell r="K336" t="str">
            <v>B207Pavement Patchingm²</v>
          </cell>
        </row>
        <row r="337">
          <cell r="K337" t="str">
            <v>B208Crack and Seating Pavementm²</v>
          </cell>
        </row>
        <row r="338">
          <cell r="K338" t="str">
            <v>B209Partial Depth Saw-Cuttingm</v>
          </cell>
        </row>
        <row r="339">
          <cell r="K339" t="str">
            <v>B219Detectable Warning Surface TilesCW 3326-R3each</v>
          </cell>
        </row>
        <row r="340">
          <cell r="K340" t="str">
            <v>B221LAST USED CODE FOR SECTION</v>
          </cell>
        </row>
        <row r="341">
          <cell r="K341" t="str">
            <v>ROADWORK - NEW CONSTRUCTION</v>
          </cell>
        </row>
        <row r="342">
          <cell r="K342" t="str">
            <v>C001Concrete Pavements, Median Slabs, Bull-noses, and Safety MediansCW 3310-R17</v>
          </cell>
        </row>
        <row r="343">
          <cell r="K343" t="str">
            <v>C002Construction of 250 mm Concrete Pavement (Reinforced)m²</v>
          </cell>
        </row>
        <row r="344">
          <cell r="K344" t="str">
            <v>C004Construction of 250 mm Concrete Pavement (Plain-Dowelled)m²</v>
          </cell>
        </row>
        <row r="345">
          <cell r="K345" t="str">
            <v>C005Construction of 230 mm Concrete Pavement (Reinforced)m²</v>
          </cell>
        </row>
        <row r="346">
          <cell r="K346" t="str">
            <v>C007Construction of 230 mm Concrete Pavement (Plain-Dowelled)m²</v>
          </cell>
        </row>
        <row r="347">
          <cell r="K347" t="str">
            <v>C008Construction of 200 mm Concrete Pavement (Reinforced)m²</v>
          </cell>
        </row>
        <row r="348">
          <cell r="K348" t="str">
            <v>C010Construction of 200 mm Concrete Pavement (Plain-Dowelled)m²</v>
          </cell>
        </row>
        <row r="349">
          <cell r="K349" t="str">
            <v>C011Construction of 150 mm Concrete Pavement (Reinforced)m²</v>
          </cell>
        </row>
        <row r="350">
          <cell r="K350" t="str">
            <v>C013Construction of 150 mm Concrete Pavement (Plain-Dowelled)m²</v>
          </cell>
        </row>
        <row r="351">
          <cell r="K351" t="str">
            <v>C014Construction of Concrete Median SlabsSD-227Am²</v>
          </cell>
        </row>
        <row r="352">
          <cell r="K352" t="str">
            <v>C015Construction of Monolithic Concrete Median SlabsSD-226Am²</v>
          </cell>
        </row>
        <row r="353">
          <cell r="K353" t="str">
            <v>C016Construction of Concrete Safety MediansSD-226Bm²</v>
          </cell>
        </row>
        <row r="354">
          <cell r="K354" t="str">
            <v>C017Construction of Monolithic Curb and SidewalkSD-228Bm²</v>
          </cell>
        </row>
        <row r="355">
          <cell r="K355" t="str">
            <v>C018Construction of Monolithic Concrete Bull-nosesSD-227Cm²</v>
          </cell>
        </row>
        <row r="356">
          <cell r="K356" t="str">
            <v>C019Concrete Pavements for Early OpeningCW 3310-R17</v>
          </cell>
        </row>
        <row r="357">
          <cell r="K357" t="str">
            <v>C020Construction of 250 mm Concrete Pavement for Early Opening % (Reinforced)m²</v>
          </cell>
        </row>
        <row r="358">
          <cell r="K358" t="str">
            <v>C020-24Construction of 250 mm Concrete Pavement for Early Opening 24 Hour (Reinforced)m²</v>
          </cell>
        </row>
        <row r="359">
          <cell r="K359" t="str">
            <v>C020-72Construction of 250 mm Concrete Pavement for Early Opening 72 Hour (Reinforced)m²</v>
          </cell>
        </row>
        <row r="360">
          <cell r="K360" t="str">
            <v>C022Construction of 250 mm Concrete Pavement for Early Opening % (Plain-Dowelled)m²</v>
          </cell>
        </row>
        <row r="361">
          <cell r="K361" t="str">
            <v>C022-24Construction of 250 mm Concrete Pavement for Early Opening 24 Hour (Plain-Dowelled)m²</v>
          </cell>
        </row>
        <row r="362">
          <cell r="K362" t="str">
            <v>C022-72Construction of 250 mm Concrete Pavement for Early Opening 72 Hour (Plain-Dowelled)m²</v>
          </cell>
        </row>
        <row r="363">
          <cell r="K363" t="str">
            <v>C023Construction of 230 mm Concrete Pavement for Early Opening % (Reinforced)m²</v>
          </cell>
        </row>
        <row r="364">
          <cell r="K364" t="str">
            <v>C023-24Construction of 230 mm Concrete Pavement for Early Opening 24 Hour (Reinforced)m²</v>
          </cell>
        </row>
        <row r="365">
          <cell r="K365" t="str">
            <v>C023-72Construction of 230 mm Concrete Pavement for Early Opening 72 Hour (Reinforced)m²</v>
          </cell>
        </row>
        <row r="366">
          <cell r="K366" t="str">
            <v>C025Construction of 230 mm Concrete Pavement for Early Opening % (Plain-Dowelled)m²</v>
          </cell>
        </row>
        <row r="367">
          <cell r="K367" t="str">
            <v>C025-24Construction of 230 mm Concrete Pavement for Early Opening 24 Hour (Plain-Dowelled)m²</v>
          </cell>
        </row>
        <row r="368">
          <cell r="K368" t="str">
            <v>C025-72Construction of 230 mm Concrete Pavement for Early Opening 72 Hour (Plain-Dowelled)m²</v>
          </cell>
        </row>
        <row r="369">
          <cell r="K369" t="str">
            <v>C026Construction of 200 mm Concrete Pavement for Early Opening % (Reinforced)m²</v>
          </cell>
        </row>
        <row r="370">
          <cell r="K370" t="str">
            <v>C026-24Construction of 200 mm Concrete Pavement for Early Opening 24 Hour (Reinforced)m²</v>
          </cell>
        </row>
        <row r="371">
          <cell r="K371" t="str">
            <v>C026-72Construction of 200 mm Concrete Pavement for Early Opening 72 Hour (Reinforced)m²</v>
          </cell>
        </row>
        <row r="372">
          <cell r="K372" t="str">
            <v>C028Construction of 200 mm Concrete Pavement for Early Opening % (Plain-Dowelled)m²</v>
          </cell>
        </row>
        <row r="373">
          <cell r="K373" t="str">
            <v>C028-24Construction of 200 mm Concrete Pavement for Early Opening 24 Hour (Plain-Dowelled)m²</v>
          </cell>
        </row>
        <row r="374">
          <cell r="K374" t="str">
            <v>C028-72Construction of 200 mm Concrete Pavement for Early Opening 72 Hour (Plain-Dowelled)m²</v>
          </cell>
        </row>
        <row r="375">
          <cell r="K375" t="str">
            <v>C029Construction of 150 mm Concrete Pavement for Early Opening % (Reinforced)m²</v>
          </cell>
        </row>
        <row r="376">
          <cell r="K376" t="str">
            <v>C029-24Construction of 150 mm Concrete Pavement for Early Opening 24 Hour (Reinforced)m²</v>
          </cell>
        </row>
        <row r="377">
          <cell r="K377" t="str">
            <v>C029-72Construction of 150 mm Concrete Pavement for Early Opening 72 Hour (Reinforced)m²</v>
          </cell>
        </row>
        <row r="378">
          <cell r="K378" t="str">
            <v>C031Construction of 150 mm Concrete Pavement for Early Opening % (Plain-Dowelled)m²</v>
          </cell>
        </row>
        <row r="379">
          <cell r="K379" t="str">
            <v>C031-24Construction of 150 mm Concrete Pavement for Early Opening 24 Hour (Plain-Dowelled)m²</v>
          </cell>
        </row>
        <row r="380">
          <cell r="K380" t="str">
            <v>C031-72Construction of 150 mm Concrete Pavement for Early Opening 72 Hour (Plain-Dowelled)m²</v>
          </cell>
        </row>
        <row r="381">
          <cell r="K381" t="str">
            <v>C032Concrete Curbs, Curb and Gutter, and Splash StripsCW 3310-R17</v>
          </cell>
        </row>
        <row r="382">
          <cell r="K382" t="str">
            <v>C033Construction of Barrier (% mm ht, Dowelled)SD-205m</v>
          </cell>
        </row>
        <row r="383">
          <cell r="K383" t="str">
            <v>C033AConstruction of Barrier (150 mm ht, Dowelled)SD-205m</v>
          </cell>
        </row>
        <row r="384">
          <cell r="K384" t="str">
            <v>C033BConstruction of Barrier (180 mm ht, Dowelled)SD-205m</v>
          </cell>
        </row>
        <row r="385">
          <cell r="K385" t="str">
            <v>C034Construction of Barrier (% mm ht, Separate)SD-203Am</v>
          </cell>
        </row>
        <row r="386">
          <cell r="K386" t="str">
            <v>C034AConstruction of Barrier (150 mm ht, Separate)SD-203Am</v>
          </cell>
        </row>
        <row r="387">
          <cell r="K387" t="str">
            <v>C034BConstruction of Barrier (180 mm ht, Separate)SD-203Am</v>
          </cell>
        </row>
        <row r="388">
          <cell r="K388" t="str">
            <v>C035Construction of Barrier (% mm ht, Integral)SD-204m</v>
          </cell>
        </row>
        <row r="389">
          <cell r="K389" t="str">
            <v>C035AConstruction of Barrier (150 mm ht, Integral)SD-204m</v>
          </cell>
        </row>
        <row r="390">
          <cell r="K390" t="str">
            <v>C035BConstruction of Barrier (180 mm ht, Integral)SD-204m</v>
          </cell>
        </row>
        <row r="391">
          <cell r="K391" t="str">
            <v>C036Construction of Modified Barrier (% mm ht, Dowelled)SD-203Bm</v>
          </cell>
        </row>
        <row r="392">
          <cell r="K392" t="str">
            <v>C036AConstruction of Modified Barrier (150 mm ht, Dowelled)SD-203Bm</v>
          </cell>
        </row>
        <row r="393">
          <cell r="K393" t="str">
            <v>C036BConstruction of Modified Barrier (180 mm ht, Dowelled)SD-203Bm</v>
          </cell>
        </row>
        <row r="394">
          <cell r="K394" t="str">
            <v>C037Construction of Modified Barrier (% mm ht, Integral)SD-203Bm</v>
          </cell>
        </row>
        <row r="395">
          <cell r="K395" t="str">
            <v>C037AConstruction of Modified Barrier (150 mm ht, Integral)SD-203Bm</v>
          </cell>
        </row>
        <row r="396">
          <cell r="K396" t="str">
            <v>C037BConstruction of Modified Barrier (180 mm ht, Integral)SD-203Bm</v>
          </cell>
        </row>
        <row r="397">
          <cell r="K397" t="str">
            <v>C038Construction of Curb and Gutter (%mm ht, Barrier, Integral, 600 mm width, 150 mm Plain Concrete Pavement)SD-200m</v>
          </cell>
        </row>
        <row r="398">
          <cell r="K398" t="str">
            <v>C038AConstruction of Curb and Gutter (150 mm ht, Barrier, Integral, 600 mm width, 150 mm Plain Concrete Pavement)SD-200m</v>
          </cell>
        </row>
        <row r="399">
          <cell r="K399" t="str">
            <v>C038BConstruction of Curb and Gutter (180 mm ht, Barrier, Integral, 600 mm width, 150 mm Plain Concrete Pavement)SD-200m</v>
          </cell>
        </row>
        <row r="400">
          <cell r="K400" t="str">
            <v>C039Construction of Curb and Gutter (% mm ht, Modified Barrier, Integral, 600 mm width, 150 mm Plain Concrete Pavement)SD-200 SD-203Bm</v>
          </cell>
        </row>
        <row r="401">
          <cell r="K401" t="str">
            <v>C039AConstruction of Curb and Gutter (180 mm ht, Modified Barrier, Integral, 600 mm width, 150 mm Plain Concrete Pavement)SD-200 SD-203Bm</v>
          </cell>
        </row>
        <row r="402">
          <cell r="K402" t="str">
            <v>C040Construction of Curb and Gutter (40 mm ht, Lip Curb, Integral, 600 mm width, 150 mm Plain Concrete Pavement)SD-200 SD-202Bm</v>
          </cell>
        </row>
        <row r="403">
          <cell r="K403" t="str">
            <v>C041Construction of Curb and Gutter (8-12 mm ht, Curb Ramp, Integral, 600 mm width, 150 mm Plain Concrete Pavement)SD-200 SD-229Em</v>
          </cell>
        </row>
        <row r="404">
          <cell r="K404" t="str">
            <v>C042Construction of Mountable Curb % (Integral)SD-201m</v>
          </cell>
        </row>
        <row r="405">
          <cell r="K405" t="str">
            <v>C042Construction of Mountable Curb 120 mm (Integral)SD-201m</v>
          </cell>
        </row>
        <row r="406">
          <cell r="K406" t="str">
            <v>C043Construction of Lip Curb (125 mm ht, Integral)m</v>
          </cell>
        </row>
        <row r="407">
          <cell r="K407" t="str">
            <v>C044Construction of Lip Curb (75 mm ht, Integral)SD-202Am</v>
          </cell>
        </row>
        <row r="408">
          <cell r="K408" t="str">
            <v>C045Construction of Lip Curb (40 mm ht, Integral)SD-202Bm</v>
          </cell>
        </row>
        <row r="409">
          <cell r="K409" t="str">
            <v>C046Construction of Curb Ramp (8-12 mm ht, Integral)SD-229Cm</v>
          </cell>
        </row>
        <row r="410">
          <cell r="K410" t="str">
            <v>C046AConstruction of Curb Ramp (8-12 mm ht, Monolithic)SD-229Cm</v>
          </cell>
        </row>
        <row r="411">
          <cell r="K411" t="str">
            <v>C047Construction of Safety Curb (% mm ht)SD-206Bm</v>
          </cell>
        </row>
        <row r="412">
          <cell r="K412" t="str">
            <v>C047AConstruction of Splash Strip (180 mm ht, Monolithic Barrier Curb, 750 mm width)SD-223Am</v>
          </cell>
        </row>
        <row r="413">
          <cell r="K413" t="str">
            <v>C047BConstruction of Splash Strip (180 mm ht, Monolithic Modified Barrier Curb, 750 mm width)SD-223Am</v>
          </cell>
        </row>
        <row r="414">
          <cell r="K414" t="str">
            <v>C047CConstruction of Splash Strip, ( Separate, 600 mm width)SD-223Bm</v>
          </cell>
        </row>
        <row r="415">
          <cell r="K415" t="str">
            <v>C050Supply and Installation of Dowel AssembliesCW 3310-R17m</v>
          </cell>
        </row>
        <row r="416">
          <cell r="K416" t="str">
            <v>C051100 mm Concrete SidewalkCW 3325-R5m²</v>
          </cell>
        </row>
        <row r="417">
          <cell r="K417" t="str">
            <v>C052Interlocking Paving StonesCW 3330-R5m²</v>
          </cell>
        </row>
        <row r="418">
          <cell r="K418" t="str">
            <v>C053Supplying and Placing Limestone Sub-baseCW 3330-R5tonne</v>
          </cell>
        </row>
        <row r="419">
          <cell r="K419" t="str">
            <v>C054AInterlocking Paving StonesCW 3335-R1m²</v>
          </cell>
        </row>
        <row r="420">
          <cell r="K420" t="str">
            <v>C054Lean Concrete BaseCW 3335-R1m²</v>
          </cell>
        </row>
        <row r="421">
          <cell r="K421" t="str">
            <v>C055Construction of Asphaltic Concrete PavementsCW 3410-R12</v>
          </cell>
        </row>
        <row r="422">
          <cell r="K422" t="str">
            <v>C056Main Line Paving</v>
          </cell>
        </row>
        <row r="423">
          <cell r="K423" t="str">
            <v>C058Type IAtonne</v>
          </cell>
        </row>
        <row r="424">
          <cell r="K424" t="str">
            <v>C057Type Itonne</v>
          </cell>
        </row>
        <row r="425">
          <cell r="K425" t="str">
            <v>C059Tie-ins and Approaches</v>
          </cell>
        </row>
        <row r="426">
          <cell r="K426" t="str">
            <v>C060Type IAtonne</v>
          </cell>
        </row>
        <row r="427">
          <cell r="K427" t="str">
            <v>C061Type Itonne</v>
          </cell>
        </row>
        <row r="428">
          <cell r="K428" t="str">
            <v>C062Type IItonne</v>
          </cell>
        </row>
        <row r="429">
          <cell r="K429" t="str">
            <v>C063Construction of Asphaltic Concrete Base Course (Type III)CW 3410-R12tonne</v>
          </cell>
        </row>
        <row r="430">
          <cell r="K430" t="str">
            <v>C064Construction of Asphalt PatchesCW 3410-R12m²</v>
          </cell>
        </row>
        <row r="431">
          <cell r="K431" t="str">
            <v>C064LAST USED CODE FOR SECTION</v>
          </cell>
        </row>
        <row r="432">
          <cell r="K432" t="str">
            <v>JOINT AND CRACK SEALING</v>
          </cell>
        </row>
        <row r="433">
          <cell r="K433" t="str">
            <v>D001Joint SealingCW 3250-R7m</v>
          </cell>
        </row>
        <row r="434">
          <cell r="K434" t="str">
            <v>D002Crack SealingCW 3250-R7</v>
          </cell>
        </row>
        <row r="435">
          <cell r="K435" t="str">
            <v>D0032 mm to 10 mm Widem</v>
          </cell>
        </row>
        <row r="436">
          <cell r="K436" t="str">
            <v>D004&gt;10 mm to 25 mm Widem</v>
          </cell>
        </row>
        <row r="437">
          <cell r="K437" t="str">
            <v>D005Longitudinal Joint &amp; Crack Filling ( &gt; 25 mm in width )CW 3250-R7m</v>
          </cell>
        </row>
        <row r="438">
          <cell r="K438" t="str">
            <v>D006Reflective Crack MaintenanceCW 3250-R7m</v>
          </cell>
        </row>
        <row r="439">
          <cell r="K439" t="str">
            <v>D006LAST USED CODE FOR SECTION</v>
          </cell>
        </row>
        <row r="440">
          <cell r="K440" t="str">
            <v>ASSOCIATED DRAINAGE AND UNDERGROUND WORKS</v>
          </cell>
        </row>
        <row r="441">
          <cell r="K441" t="str">
            <v>E003Catch BasinCW 2130-R12</v>
          </cell>
        </row>
        <row r="442">
          <cell r="K442" t="str">
            <v>E004SD-024, 1200 mm deepeach</v>
          </cell>
        </row>
        <row r="443">
          <cell r="K443" t="str">
            <v>E004ASD-024, 1800 mm deepeach</v>
          </cell>
        </row>
        <row r="444">
          <cell r="K444" t="str">
            <v>E005SD-025, 1200 mm deepeach</v>
          </cell>
        </row>
        <row r="445">
          <cell r="K445" t="str">
            <v>E005ASD-025, 1800 mm deepeach</v>
          </cell>
        </row>
        <row r="446">
          <cell r="K446" t="str">
            <v>E006Catch PitCW 2130-R12</v>
          </cell>
        </row>
        <row r="447">
          <cell r="K447" t="str">
            <v>E007SD-023each</v>
          </cell>
        </row>
        <row r="448">
          <cell r="K448" t="str">
            <v>E007ARemove and Replace Existing Catch BasinCW 2130-R12</v>
          </cell>
        </row>
        <row r="449">
          <cell r="K449" t="str">
            <v>E007BSD-024each</v>
          </cell>
        </row>
        <row r="450">
          <cell r="K450" t="str">
            <v>E007CSD-025each</v>
          </cell>
        </row>
        <row r="451">
          <cell r="K451" t="str">
            <v>E007DRemove and Replace Existing Catch PitCW 2130-R12</v>
          </cell>
        </row>
        <row r="452">
          <cell r="K452" t="str">
            <v>E007ESD-023each</v>
          </cell>
        </row>
        <row r="453">
          <cell r="K453" t="str">
            <v>E008Sewer ServiceCW 2130-R12</v>
          </cell>
        </row>
        <row r="454">
          <cell r="K454" t="str">
            <v>E009% mm, %</v>
          </cell>
        </row>
        <row r="455">
          <cell r="K455" t="str">
            <v>E009150 mm, PVC</v>
          </cell>
        </row>
        <row r="456">
          <cell r="K456" t="str">
            <v>E010In a Trench, Class % Type % Bedding, Class 2 Backfillm</v>
          </cell>
        </row>
        <row r="457">
          <cell r="K457" t="str">
            <v>E011Trenchless Installation, Class % Type % Bedding, Class % Backfillm</v>
          </cell>
        </row>
        <row r="458">
          <cell r="K458" t="str">
            <v>E012Drainage Connection PipeCW 2130-R12m</v>
          </cell>
        </row>
        <row r="459">
          <cell r="K459" t="str">
            <v>E013Sewer Service RisersCW 2130-R12</v>
          </cell>
        </row>
        <row r="460">
          <cell r="K460" t="str">
            <v>E014% mm</v>
          </cell>
        </row>
        <row r="461">
          <cell r="K461" t="str">
            <v>E014150 mm</v>
          </cell>
        </row>
        <row r="462">
          <cell r="K462" t="str">
            <v>E015SD-014vert. m</v>
          </cell>
        </row>
        <row r="463">
          <cell r="K463" t="str">
            <v>E016SD-015vert. m</v>
          </cell>
        </row>
        <row r="464">
          <cell r="K464" t="str">
            <v>E017Sewer Repair - Up to 3.0 Meters LongCW 2130-R12</v>
          </cell>
        </row>
        <row r="465">
          <cell r="K465" t="str">
            <v>E017A150 mm</v>
          </cell>
        </row>
        <row r="466">
          <cell r="K466" t="str">
            <v>E017BClass % Backfilleach</v>
          </cell>
        </row>
        <row r="467">
          <cell r="K467" t="str">
            <v>E017C200 mm</v>
          </cell>
        </row>
        <row r="468">
          <cell r="K468" t="str">
            <v>E017DClass % Backfilleach</v>
          </cell>
        </row>
        <row r="469">
          <cell r="K469" t="str">
            <v>E017E250 mm</v>
          </cell>
        </row>
        <row r="470">
          <cell r="K470" t="str">
            <v>E017FClass % Backfilleach</v>
          </cell>
        </row>
        <row r="471">
          <cell r="K471" t="str">
            <v>E017G300 mm</v>
          </cell>
        </row>
        <row r="472">
          <cell r="K472" t="str">
            <v>E017HClass % Backfilleach</v>
          </cell>
        </row>
        <row r="473">
          <cell r="K473" t="str">
            <v>E017I375mm</v>
          </cell>
        </row>
        <row r="474">
          <cell r="K474" t="str">
            <v>E017JClass % Backfilleach</v>
          </cell>
        </row>
        <row r="475">
          <cell r="K475" t="str">
            <v>E017K450 mm</v>
          </cell>
        </row>
        <row r="476">
          <cell r="K476" t="str">
            <v>E017LClass % Backfilleach</v>
          </cell>
        </row>
        <row r="477">
          <cell r="K477" t="str">
            <v>E017M600 mm</v>
          </cell>
        </row>
        <row r="478">
          <cell r="K478" t="str">
            <v>E017NClass % Backfilleach</v>
          </cell>
        </row>
        <row r="479">
          <cell r="K479" t="str">
            <v>E018% mm</v>
          </cell>
        </row>
        <row r="480">
          <cell r="K480" t="str">
            <v>E019Class % Backfilleach</v>
          </cell>
        </row>
        <row r="481">
          <cell r="K481" t="str">
            <v>E020Sewer Repair - In Addition to First 3.0 MetersCW 2130-R12</v>
          </cell>
        </row>
        <row r="482">
          <cell r="K482" t="str">
            <v>E020A150 mm</v>
          </cell>
        </row>
        <row r="483">
          <cell r="K483" t="str">
            <v>E020BClass % Backfillm</v>
          </cell>
        </row>
        <row r="484">
          <cell r="K484" t="str">
            <v>E020C200 mm</v>
          </cell>
        </row>
        <row r="485">
          <cell r="K485" t="str">
            <v>E020DClass % Backfillm</v>
          </cell>
        </row>
        <row r="486">
          <cell r="K486" t="str">
            <v>E020E250 mm</v>
          </cell>
        </row>
        <row r="487">
          <cell r="K487" t="str">
            <v>E020FClass % Backfillm</v>
          </cell>
        </row>
        <row r="488">
          <cell r="K488" t="str">
            <v>E020G300 mm</v>
          </cell>
        </row>
        <row r="489">
          <cell r="K489" t="str">
            <v>E020HClass % Backfillm</v>
          </cell>
        </row>
        <row r="490">
          <cell r="K490" t="str">
            <v>E020I375 mm</v>
          </cell>
        </row>
        <row r="491">
          <cell r="K491" t="str">
            <v>E020JClass % Backfillm</v>
          </cell>
        </row>
        <row r="492">
          <cell r="K492" t="str">
            <v>E020K450 mm</v>
          </cell>
        </row>
        <row r="493">
          <cell r="K493" t="str">
            <v>E020LClass % Backfillm</v>
          </cell>
        </row>
        <row r="494">
          <cell r="K494" t="str">
            <v>E020M600 mm</v>
          </cell>
        </row>
        <row r="495">
          <cell r="K495" t="str">
            <v>E020NClass % Backfillm</v>
          </cell>
        </row>
        <row r="496">
          <cell r="K496" t="str">
            <v>E021% mm</v>
          </cell>
        </row>
        <row r="497">
          <cell r="K497" t="str">
            <v>E022Class % Backfillm</v>
          </cell>
        </row>
        <row r="498">
          <cell r="K498" t="str">
            <v>E022ASewer Inspection ( following repair)CW 2145-R4</v>
          </cell>
        </row>
        <row r="499">
          <cell r="K499" t="str">
            <v>E022B150 mm, %m</v>
          </cell>
        </row>
        <row r="500">
          <cell r="K500" t="str">
            <v>E022C200 mm, %m</v>
          </cell>
        </row>
        <row r="501">
          <cell r="K501" t="str">
            <v>E022D250 mm, %m</v>
          </cell>
        </row>
        <row r="502">
          <cell r="K502" t="str">
            <v>E022E300 mm, %m</v>
          </cell>
        </row>
        <row r="503">
          <cell r="K503" t="str">
            <v>E022F375 mm, %m</v>
          </cell>
        </row>
        <row r="504">
          <cell r="K504" t="str">
            <v>E022G450 mm, %m</v>
          </cell>
        </row>
        <row r="505">
          <cell r="K505" t="str">
            <v>E022H600 mm, %m</v>
          </cell>
        </row>
        <row r="506">
          <cell r="K506" t="str">
            <v>E022I% mm, %m</v>
          </cell>
        </row>
        <row r="507">
          <cell r="K507" t="str">
            <v>E023Frames &amp; CoversCW 3210-R8</v>
          </cell>
        </row>
        <row r="508">
          <cell r="K508" t="str">
            <v>E024AP-006 - Standard Frame for Manhole and Catch Basineach</v>
          </cell>
        </row>
        <row r="509">
          <cell r="K509" t="str">
            <v>E025AP-007 - Standard Solid Cover for Standard Frameeach</v>
          </cell>
        </row>
        <row r="510">
          <cell r="K510" t="str">
            <v>E026AP-008 - Standard Grated Cover for Standard Frameeach</v>
          </cell>
        </row>
        <row r="511">
          <cell r="K511" t="str">
            <v>E026AAP-009 - Beehive Manhole Covereach</v>
          </cell>
        </row>
        <row r="512">
          <cell r="K512" t="str">
            <v>E028AP-011 - Barrier Curb and Gutter Frameeach</v>
          </cell>
        </row>
        <row r="513">
          <cell r="K513" t="str">
            <v>E029AP-012 - Barrier Curb and Gutter Covereach</v>
          </cell>
        </row>
        <row r="514">
          <cell r="K514" t="str">
            <v>E031AP-015 - Mountable Curb and Gutter Frameeach</v>
          </cell>
        </row>
        <row r="515">
          <cell r="K515" t="str">
            <v>E031AAP-016 - Mountable Curb and Gutter Covereach</v>
          </cell>
        </row>
        <row r="516">
          <cell r="K516" t="str">
            <v>E031BAP-017 - Mountable Curb and Gutter Paving Covereach</v>
          </cell>
        </row>
        <row r="517">
          <cell r="K517" t="str">
            <v>E031CAP-018 - Modified Barrier Curb and Gutter Frameeach</v>
          </cell>
        </row>
        <row r="518">
          <cell r="K518" t="str">
            <v>E031DAP-019 - Modified Barrier Curb and Gutter Covereach</v>
          </cell>
        </row>
        <row r="519">
          <cell r="K519" t="str">
            <v>E031EAP-021 - Integrated Side Inlet Covereach</v>
          </cell>
        </row>
        <row r="520">
          <cell r="K520" t="str">
            <v>E032Connecting to Existing ManholeCW 2130-R12</v>
          </cell>
        </row>
        <row r="521">
          <cell r="K521" t="str">
            <v>E033% mm Catch Basin Leadeach</v>
          </cell>
        </row>
        <row r="522">
          <cell r="K522" t="str">
            <v>E033200 mm Catch Basin Leadeach</v>
          </cell>
        </row>
        <row r="523">
          <cell r="K523" t="str">
            <v>E033250 mm Catch Basin Leadeach</v>
          </cell>
        </row>
        <row r="524">
          <cell r="K524" t="str">
            <v>E034Connecting to Existing Catch BasinCW 2130-R12</v>
          </cell>
        </row>
        <row r="525">
          <cell r="K525" t="str">
            <v>E035% mm Drainage Connection Pipeeach</v>
          </cell>
        </row>
        <row r="526">
          <cell r="K526" t="str">
            <v>E035200 mm Drainage Connection Pipeeach</v>
          </cell>
        </row>
        <row r="527">
          <cell r="K527" t="str">
            <v>E035250 mm Drainage Connection Pipeeach</v>
          </cell>
        </row>
        <row r="528">
          <cell r="K528" t="str">
            <v>E035AConnecting to Existing Catch PitCW 2130-R12</v>
          </cell>
        </row>
        <row r="529">
          <cell r="K529" t="str">
            <v>E035B% mm Drainage Connection Inlet Pipeeach</v>
          </cell>
        </row>
        <row r="530">
          <cell r="K530" t="str">
            <v>E035B200 mm Drainage Connection Inlet Pipeeach</v>
          </cell>
        </row>
        <row r="531">
          <cell r="K531" t="str">
            <v>E035B250 mm Drainage Connection Inlet Pipeeach</v>
          </cell>
        </row>
        <row r="532">
          <cell r="K532" t="str">
            <v>E035CConnecting to Existing Inlet BoxCW 2130-R12</v>
          </cell>
        </row>
        <row r="533">
          <cell r="K533" t="str">
            <v>E035D% mm Drainage Connection Inlet Pipeeach</v>
          </cell>
        </row>
        <row r="534">
          <cell r="K534" t="str">
            <v>E035D200 mm Drainage Connection Inlet Pipeeach</v>
          </cell>
        </row>
        <row r="535">
          <cell r="K535" t="str">
            <v>E035D250 mm Drainage Connection Inlet Pipeeach</v>
          </cell>
        </row>
        <row r="536">
          <cell r="K536" t="str">
            <v>E036Connecting to Existing SewerCW 2130-R12</v>
          </cell>
        </row>
        <row r="537">
          <cell r="K537" t="str">
            <v>E037% mm (Type %) Connecting Pipe</v>
          </cell>
        </row>
        <row r="538">
          <cell r="K538" t="str">
            <v>E038Connecting to 300 mm (Type % ) Sewereach</v>
          </cell>
        </row>
        <row r="539">
          <cell r="K539" t="str">
            <v>E039Connecting to 375 mm (Type % ) Sewereach</v>
          </cell>
        </row>
        <row r="540">
          <cell r="K540" t="str">
            <v>E040Connecting to 450 mm (Type %) Sewereach</v>
          </cell>
        </row>
        <row r="541">
          <cell r="K541" t="str">
            <v>E041Connecting to 525 mm (Type %) Sewereach</v>
          </cell>
        </row>
        <row r="542">
          <cell r="K542" t="str">
            <v>E041AConnecting to 600 mm (Type %) Sewereach</v>
          </cell>
        </row>
        <row r="543">
          <cell r="K543" t="str">
            <v>E041BConnecting to % mm (Type %) Sewereach</v>
          </cell>
        </row>
        <row r="544">
          <cell r="K544" t="str">
            <v>E042Connecting New Sewer Service to Existing Sewer ServiceCW 2130-R12</v>
          </cell>
        </row>
        <row r="545">
          <cell r="K545" t="str">
            <v>E043% mmeach</v>
          </cell>
        </row>
        <row r="546">
          <cell r="K546" t="str">
            <v>E044Abandoning Existing Catch BasinsCW 2130-R12each</v>
          </cell>
        </row>
        <row r="547">
          <cell r="K547" t="str">
            <v>E045Abandoning Existing Catch PitCW 2130-R12each</v>
          </cell>
        </row>
        <row r="548">
          <cell r="K548" t="str">
            <v>E046Removal of Existing Catch BasinsCW 2130-R12each</v>
          </cell>
        </row>
        <row r="549">
          <cell r="K549" t="str">
            <v>E047Removal of Existing Catch PitCW 2130-R12each</v>
          </cell>
        </row>
        <row r="550">
          <cell r="K550" t="str">
            <v>E048Relocation of Existing Catch BasinsCW 2130-R12each</v>
          </cell>
        </row>
        <row r="551">
          <cell r="K551" t="str">
            <v>E049Relocation of Existing Catch PitCW 2130-R12each</v>
          </cell>
        </row>
        <row r="552">
          <cell r="K552" t="str">
            <v>E050Abandoning Existing Drainage InletsCW 2130-R12each</v>
          </cell>
        </row>
        <row r="553">
          <cell r="K553" t="str">
            <v>E050ACatch Basin CleaningCW 2140-R4each</v>
          </cell>
        </row>
        <row r="554">
          <cell r="K554" t="str">
            <v>E051Installation of SubdrainsCW 3120-R4m</v>
          </cell>
        </row>
        <row r="555">
          <cell r="K555" t="str">
            <v>E052sCorrugated Steel Pipe Culvert - SupplyCW 3610-R5</v>
          </cell>
        </row>
        <row r="556">
          <cell r="K556" t="str">
            <v>E053s(250 mm, % gauge, %)m</v>
          </cell>
        </row>
        <row r="557">
          <cell r="K557" t="str">
            <v>E053As(300 mm, % gauge, %)m</v>
          </cell>
        </row>
        <row r="558">
          <cell r="K558" t="str">
            <v>E054s(375 mm,% gauge, %)m</v>
          </cell>
        </row>
        <row r="559">
          <cell r="K559" t="str">
            <v>E055s(450 mm,% gauge, %)m</v>
          </cell>
        </row>
        <row r="560">
          <cell r="K560" t="str">
            <v>E056s(600 mm,% gauge, %)m</v>
          </cell>
        </row>
        <row r="561">
          <cell r="K561" t="str">
            <v>E057s(% mm, % gauge, %)m</v>
          </cell>
        </row>
        <row r="562">
          <cell r="K562" t="str">
            <v>E057iCorrugated Steel Pipe Culvert - InstallCW 3610-R5</v>
          </cell>
        </row>
        <row r="563">
          <cell r="K563" t="str">
            <v>E058i(250 mm, % gauge, %)m</v>
          </cell>
        </row>
        <row r="564">
          <cell r="K564" t="str">
            <v>E058Ai(300 mm, % gauge, %)m</v>
          </cell>
        </row>
        <row r="565">
          <cell r="K565" t="str">
            <v>E059i(375 mm, % gauge, %)m</v>
          </cell>
        </row>
        <row r="566">
          <cell r="K566" t="str">
            <v>E060i(450 mm, % gauge, %)m</v>
          </cell>
        </row>
        <row r="567">
          <cell r="K567" t="str">
            <v>E061i(600 mm, % gauge, %)m</v>
          </cell>
        </row>
        <row r="568">
          <cell r="K568" t="str">
            <v>E062i(% mm, % gauge), %)m</v>
          </cell>
        </row>
        <row r="569">
          <cell r="K569" t="str">
            <v>E062sPrecast Concrete Pipe Culvert - SupplyCW 3610-R5</v>
          </cell>
        </row>
        <row r="570">
          <cell r="K570" t="str">
            <v>E063s% mmm</v>
          </cell>
        </row>
        <row r="571">
          <cell r="K571" t="str">
            <v>E064iPrecast Concrete Pipe Culvert - InstallCW 3610-R5</v>
          </cell>
        </row>
        <row r="572">
          <cell r="K572" t="str">
            <v>E065i% mmm</v>
          </cell>
        </row>
        <row r="573">
          <cell r="K573" t="str">
            <v>E065iAHigh Density Polyethylene Pipe - SupplyCW 3610-R5</v>
          </cell>
        </row>
        <row r="574">
          <cell r="K574" t="str">
            <v>E065iB(% mm)m</v>
          </cell>
        </row>
        <row r="575">
          <cell r="K575" t="str">
            <v>E065iCHigh Density Polyethylene Pipe - InstallCW 3610-R5</v>
          </cell>
        </row>
        <row r="576">
          <cell r="K576" t="str">
            <v>E065iD(% mm)m</v>
          </cell>
        </row>
        <row r="577">
          <cell r="K577" t="str">
            <v>E067Connections to Existing CulvertsCW 3610-R5each</v>
          </cell>
        </row>
        <row r="578">
          <cell r="K578" t="str">
            <v>E068Plugging and Abandoning of Existing Pipe CulvertsCW 3610-R5m³</v>
          </cell>
        </row>
        <row r="579">
          <cell r="K579" t="str">
            <v>E069Removal of Existing CulvertsCW 3610-R5m</v>
          </cell>
        </row>
        <row r="580">
          <cell r="K580" t="str">
            <v>E070Disposal of Existing CulvertsCW 3610-R5m</v>
          </cell>
        </row>
        <row r="581">
          <cell r="K581" t="str">
            <v>E071Culvert End MarkersCW 3610-R5each</v>
          </cell>
        </row>
        <row r="582">
          <cell r="K582" t="str">
            <v>E072Watermain and Water Service Insulation</v>
          </cell>
        </row>
        <row r="583">
          <cell r="K583" t="str">
            <v>E073Pipe Under Roadway Excavation (SD-018)m²</v>
          </cell>
        </row>
        <row r="584">
          <cell r="K584" t="str">
            <v>E070LAST USED CODE FOR SECTION</v>
          </cell>
        </row>
        <row r="585">
          <cell r="K585" t="str">
            <v>ADJUSTMENTS</v>
          </cell>
        </row>
        <row r="586">
          <cell r="K586" t="str">
            <v>F001Adjustment of Manholes/Catch Basins FramesCW 3210-R8each</v>
          </cell>
        </row>
        <row r="587">
          <cell r="K587" t="str">
            <v>F002Replacing Existing RisersCW 2130-R12</v>
          </cell>
        </row>
        <row r="588">
          <cell r="K588" t="str">
            <v>F002APre-cast Concrete Risersvert. m</v>
          </cell>
        </row>
        <row r="589">
          <cell r="K589" t="str">
            <v>F002BBrick Risersvert. m</v>
          </cell>
        </row>
        <row r="590">
          <cell r="K590" t="str">
            <v>F002CCast-in-place Concretevert. m</v>
          </cell>
        </row>
        <row r="591">
          <cell r="K591" t="str">
            <v>F003Lifter Rings (AP-010)CW 3210-R8</v>
          </cell>
        </row>
        <row r="592">
          <cell r="K592" t="str">
            <v>F00438 mmeach</v>
          </cell>
        </row>
        <row r="593">
          <cell r="K593" t="str">
            <v>F00551 mmeach</v>
          </cell>
        </row>
        <row r="594">
          <cell r="K594" t="str">
            <v>F00664 mmeach</v>
          </cell>
        </row>
        <row r="595">
          <cell r="K595" t="str">
            <v>F00776 mmeach</v>
          </cell>
        </row>
        <row r="596">
          <cell r="K596" t="str">
            <v>F009Adjustment of Valve BoxesCW 3210-R8each</v>
          </cell>
        </row>
        <row r="597">
          <cell r="K597" t="str">
            <v>F010Valve Box ExtensionsCW 3210-R8each</v>
          </cell>
        </row>
        <row r="598">
          <cell r="K598" t="str">
            <v>F011Adjustment of Curb Stop BoxesCW 3210-R8each</v>
          </cell>
        </row>
        <row r="599">
          <cell r="K599" t="str">
            <v>F018Curb Stop ExtensionsCW 3210-R8each</v>
          </cell>
        </row>
        <row r="600">
          <cell r="K600" t="str">
            <v>F012Curb Inlet Box CoversCW 3210-R8each</v>
          </cell>
        </row>
        <row r="601">
          <cell r="K601" t="str">
            <v>F013Curb Inlet FramesCW 3210-R8each</v>
          </cell>
        </row>
        <row r="602">
          <cell r="K602" t="str">
            <v>F014Adjustment of Curb Inlet with New Inlet BoxCW 3210-R8each</v>
          </cell>
        </row>
        <row r="603">
          <cell r="K603" t="str">
            <v>F015Adjustment of Curb and Gutter FramesCW 3210-R8each</v>
          </cell>
        </row>
        <row r="604">
          <cell r="K604" t="str">
            <v>F027Barrier Curb and Gutter Riser Frame and Covereach</v>
          </cell>
        </row>
        <row r="605">
          <cell r="K605" t="str">
            <v>F019Relocating Existing Hydrant - Type ACW 2110-R11each</v>
          </cell>
        </row>
        <row r="606">
          <cell r="K606" t="str">
            <v>F020Relocating Existing Hydrant - Type BCW 2110-R11each</v>
          </cell>
        </row>
        <row r="607">
          <cell r="K607" t="str">
            <v>F022Raising of Existing HydrantCW 2110-R11each</v>
          </cell>
        </row>
        <row r="608">
          <cell r="K608" t="str">
            <v>F023Removing and Lowering Existing HydrantCW 2110-R11each</v>
          </cell>
        </row>
        <row r="609">
          <cell r="K609" t="str">
            <v>F024Abandonment of Hydrant Tee on Watermains in ServiceCW 2110-R11each</v>
          </cell>
        </row>
        <row r="610">
          <cell r="K610" t="str">
            <v>F025Installing New Flat Top ReducerCW 2110-R11each</v>
          </cell>
        </row>
        <row r="611">
          <cell r="K611" t="str">
            <v>F026Replacing Existing Flat Top ReducerCW 2110-R11each</v>
          </cell>
        </row>
        <row r="612">
          <cell r="K612" t="str">
            <v>F028Adjustment of Traffic Signal Service Box FramesCW 3210-R8each</v>
          </cell>
        </row>
        <row r="613">
          <cell r="K613" t="str">
            <v>F028LAST USED CODE FOR SECTION</v>
          </cell>
        </row>
        <row r="614">
          <cell r="K614" t="str">
            <v>LANDSCAPING</v>
          </cell>
        </row>
        <row r="615">
          <cell r="K615" t="str">
            <v>G001SoddingCW 3510-R9</v>
          </cell>
        </row>
        <row r="616">
          <cell r="K616" t="str">
            <v>G002width &lt; 600 mmm²</v>
          </cell>
        </row>
        <row r="617">
          <cell r="K617" t="str">
            <v>G003width &gt; or = 600 mmm²</v>
          </cell>
        </row>
        <row r="618">
          <cell r="K618" t="str">
            <v>G004SeedingCW 3520-R7m²</v>
          </cell>
        </row>
        <row r="619">
          <cell r="K619" t="str">
            <v>G005Salt Tolerant Grass Seedingm²</v>
          </cell>
        </row>
        <row r="620">
          <cell r="K620" t="str">
            <v>G005LAST USED CODE FOR SECTION</v>
          </cell>
        </row>
        <row r="621">
          <cell r="K621" t="str">
            <v>MISCELLANEOUS</v>
          </cell>
        </row>
        <row r="622">
          <cell r="K622" t="str">
            <v>H001Meter Pit AssembliesCW 3530-R3each</v>
          </cell>
        </row>
        <row r="623">
          <cell r="K623" t="str">
            <v>H002Polyethylene Waterline, % mmCW 3530-R3m</v>
          </cell>
        </row>
        <row r="624">
          <cell r="K624" t="str">
            <v>H003Sprinkler AssembliesCW 3530-R3each</v>
          </cell>
        </row>
        <row r="625">
          <cell r="K625" t="str">
            <v>H004Manual Gate Valves and Value EnclosureCW 3530-R3each</v>
          </cell>
        </row>
        <row r="626">
          <cell r="K626" t="str">
            <v>H005Removal of Irrigation Pipe and Sprinkler HeadsCW 3530-R3m</v>
          </cell>
        </row>
        <row r="627">
          <cell r="K627" t="str">
            <v>H006Removal of Existing Box EnclosureCW 3530-R3each</v>
          </cell>
        </row>
        <row r="628">
          <cell r="K628" t="str">
            <v>H007Chain Link FenceCW 3550-R3</v>
          </cell>
        </row>
        <row r="629">
          <cell r="K629" t="str">
            <v>H0081.83m Heightm</v>
          </cell>
        </row>
        <row r="630">
          <cell r="K630" t="str">
            <v>H0092.44m Heightm</v>
          </cell>
        </row>
        <row r="631">
          <cell r="K631" t="str">
            <v>H0103.05m Heightm</v>
          </cell>
        </row>
        <row r="632">
          <cell r="K632" t="str">
            <v>H011Chain Link Fencing GatesCW 3550-R3m</v>
          </cell>
        </row>
        <row r="633">
          <cell r="K633" t="str">
            <v>H012Random Stone RiprapCW 3615-R4m³</v>
          </cell>
        </row>
        <row r="634">
          <cell r="K634" t="str">
            <v>H013Grouted Stone RiprapCW 3615-R4m³</v>
          </cell>
        </row>
        <row r="635">
          <cell r="K635" t="str">
            <v>H014Sacked Concrete RiprapCW 3615-R4m³</v>
          </cell>
        </row>
        <row r="636">
          <cell r="K636" t="str">
            <v>H015Supply of Barrier PostsCW 3650-R6each</v>
          </cell>
        </row>
        <row r="637">
          <cell r="K637" t="str">
            <v>H016Installation of Barrier PostsCW 3650-R6each</v>
          </cell>
        </row>
        <row r="638">
          <cell r="K638" t="str">
            <v>H017Supply of Barrier RailsCW 3650-R6m</v>
          </cell>
        </row>
        <row r="639">
          <cell r="K639" t="str">
            <v>H018Installation of Barrier RailsCW 3650-R6m</v>
          </cell>
        </row>
        <row r="640">
          <cell r="K640" t="str">
            <v>H019Removal of ConcreteCW 3650-R6m²</v>
          </cell>
        </row>
        <row r="641">
          <cell r="K641" t="str">
            <v>H020Salvaging Existing Barrier RailCW 3650-R6m</v>
          </cell>
        </row>
        <row r="642">
          <cell r="K642" t="str">
            <v>H021Salvaging Existing Barrier PostsCW 3650-R6each</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BA24-6C00-4B99-AA35-585D63415286}">
  <sheetPr>
    <tabColor theme="0"/>
    <pageSetUpPr autoPageBreaks="0" fitToPage="1"/>
  </sheetPr>
  <dimension ref="A1:N317"/>
  <sheetViews>
    <sheetView showZeros="0" tabSelected="1" showOutlineSymbols="0" view="pageBreakPreview" topLeftCell="B1" zoomScale="70" zoomScaleNormal="87" zoomScaleSheetLayoutView="70" workbookViewId="0">
      <selection activeCell="G8" sqref="G8"/>
    </sheetView>
  </sheetViews>
  <sheetFormatPr defaultColWidth="10.5546875" defaultRowHeight="15" x14ac:dyDescent="0.2"/>
  <cols>
    <col min="1" max="1" width="10.21875" style="73" hidden="1" customWidth="1"/>
    <col min="2" max="2" width="8.77734375" style="125" customWidth="1"/>
    <col min="3" max="3" width="36.77734375" style="126" customWidth="1"/>
    <col min="4" max="4" width="12.77734375" style="210" customWidth="1"/>
    <col min="5" max="5" width="6.77734375" style="126" customWidth="1"/>
    <col min="6" max="6" width="11.77734375" style="126" customWidth="1"/>
    <col min="7" max="7" width="11.77734375" style="120" customWidth="1"/>
    <col min="8" max="8" width="16.77734375" style="120" customWidth="1"/>
    <col min="9" max="9" width="0" style="48" hidden="1" customWidth="1"/>
    <col min="10" max="10" width="28" style="48" hidden="1" customWidth="1"/>
    <col min="11" max="14" width="0" style="48" hidden="1" customWidth="1"/>
    <col min="15" max="16384" width="10.5546875" style="48"/>
  </cols>
  <sheetData>
    <row r="1" spans="1:14" ht="30.75" x14ac:dyDescent="0.25">
      <c r="A1" s="1"/>
      <c r="B1" s="121" t="s">
        <v>557</v>
      </c>
      <c r="C1" s="122"/>
      <c r="D1" s="122"/>
      <c r="E1" s="122"/>
      <c r="F1" s="122"/>
      <c r="G1" s="99"/>
      <c r="H1" s="122"/>
      <c r="I1" s="44" t="s">
        <v>521</v>
      </c>
      <c r="J1" s="45" t="s">
        <v>522</v>
      </c>
      <c r="K1" s="46" t="s">
        <v>523</v>
      </c>
      <c r="L1" s="47" t="s">
        <v>524</v>
      </c>
      <c r="M1" s="46" t="s">
        <v>525</v>
      </c>
      <c r="N1" s="47" t="s">
        <v>526</v>
      </c>
    </row>
    <row r="2" spans="1:14" x14ac:dyDescent="0.2">
      <c r="A2" s="49"/>
      <c r="B2" s="123"/>
      <c r="C2" s="124" t="s">
        <v>162</v>
      </c>
      <c r="D2" s="124"/>
      <c r="E2" s="124"/>
      <c r="F2" s="124"/>
      <c r="G2" s="100"/>
      <c r="H2" s="124"/>
      <c r="I2" s="50" t="str">
        <f t="shared" ref="I2:I67" ca="1" si="0">IF(CELL("protect",$G2)=1, "LOCKED", "")</f>
        <v>LOCKED</v>
      </c>
      <c r="J2" s="51" t="str">
        <f t="shared" ref="J2:J67" si="1">CLEAN(CONCATENATE(TRIM($A2),TRIM($C2),IF(LEFT($D2)&lt;&gt;"E",TRIM($D2),),TRIM($E2)))</f>
        <v>(SEE B9)</v>
      </c>
      <c r="K2" s="52" t="e">
        <f>MATCH(J2,'[2]Pay Items'!$K$1:$K$642,0)</f>
        <v>#N/A</v>
      </c>
      <c r="L2" s="53" t="str">
        <f t="shared" ref="L2:L67" ca="1" si="2">CELL("format",$F2)</f>
        <v>G</v>
      </c>
      <c r="M2" s="53" t="str">
        <f t="shared" ref="M2:M67" ca="1" si="3">CELL("format",$G2)</f>
        <v>C2</v>
      </c>
      <c r="N2" s="53" t="str">
        <f t="shared" ref="N2:N67" ca="1" si="4">CELL("format",$H2)</f>
        <v>G</v>
      </c>
    </row>
    <row r="3" spans="1:14" x14ac:dyDescent="0.2">
      <c r="A3" s="54"/>
      <c r="B3" s="125" t="s">
        <v>0</v>
      </c>
      <c r="D3" s="126"/>
      <c r="G3" s="101"/>
      <c r="H3" s="127"/>
      <c r="I3" s="50" t="str">
        <f t="shared" ca="1" si="0"/>
        <v>LOCKED</v>
      </c>
      <c r="J3" s="51" t="str">
        <f t="shared" si="1"/>
        <v/>
      </c>
      <c r="K3" s="52">
        <f>MATCH(J3,'[2]Pay Items'!$K$1:$K$642,0)</f>
        <v>1</v>
      </c>
      <c r="L3" s="53" t="str">
        <f t="shared" ca="1" si="2"/>
        <v>G</v>
      </c>
      <c r="M3" s="53" t="str">
        <f t="shared" ca="1" si="3"/>
        <v>C2</v>
      </c>
      <c r="N3" s="53" t="str">
        <f t="shared" ca="1" si="4"/>
        <v>F2</v>
      </c>
    </row>
    <row r="4" spans="1:14" x14ac:dyDescent="0.2">
      <c r="A4" s="55" t="s">
        <v>24</v>
      </c>
      <c r="B4" s="128" t="s">
        <v>2</v>
      </c>
      <c r="C4" s="129" t="s">
        <v>3</v>
      </c>
      <c r="D4" s="130" t="s">
        <v>4</v>
      </c>
      <c r="E4" s="131" t="s">
        <v>5</v>
      </c>
      <c r="F4" s="131" t="s">
        <v>6</v>
      </c>
      <c r="G4" s="102" t="s">
        <v>7</v>
      </c>
      <c r="H4" s="130" t="s">
        <v>8</v>
      </c>
      <c r="I4" s="50" t="str">
        <f t="shared" ca="1" si="0"/>
        <v>LOCKED</v>
      </c>
      <c r="J4" s="51" t="str">
        <f t="shared" si="1"/>
        <v>CODEDESCRIPTIONSPEC.UNIT</v>
      </c>
      <c r="K4" s="52" t="e">
        <f>MATCH(J4,'[2]Pay Items'!$K$1:$K$642,0)</f>
        <v>#N/A</v>
      </c>
      <c r="L4" s="53" t="str">
        <f t="shared" ca="1" si="2"/>
        <v>G</v>
      </c>
      <c r="M4" s="53" t="str">
        <f t="shared" ca="1" si="3"/>
        <v>C2</v>
      </c>
      <c r="N4" s="53" t="str">
        <f t="shared" ca="1" si="4"/>
        <v>G</v>
      </c>
    </row>
    <row r="5" spans="1:14" ht="31.5" customHeight="1" thickBot="1" x14ac:dyDescent="0.25">
      <c r="A5" s="56"/>
      <c r="B5" s="132"/>
      <c r="C5" s="133"/>
      <c r="D5" s="134" t="s">
        <v>9</v>
      </c>
      <c r="E5" s="135"/>
      <c r="F5" s="136" t="s">
        <v>10</v>
      </c>
      <c r="G5" s="103"/>
      <c r="H5" s="137"/>
      <c r="I5" s="50" t="str">
        <f t="shared" ca="1" si="0"/>
        <v>LOCKED</v>
      </c>
      <c r="J5" s="51" t="str">
        <f t="shared" si="1"/>
        <v>REF.</v>
      </c>
      <c r="K5" s="52" t="e">
        <f>MATCH(J5,'[2]Pay Items'!$K$1:$K$642,0)</f>
        <v>#N/A</v>
      </c>
      <c r="L5" s="53" t="str">
        <f t="shared" ca="1" si="2"/>
        <v>G</v>
      </c>
      <c r="M5" s="53" t="str">
        <f t="shared" ca="1" si="3"/>
        <v>C2</v>
      </c>
      <c r="N5" s="53" t="str">
        <f t="shared" ca="1" si="4"/>
        <v>G</v>
      </c>
    </row>
    <row r="6" spans="1:14" s="57" customFormat="1" ht="30" customHeight="1" thickTop="1" x14ac:dyDescent="0.2">
      <c r="A6" s="2"/>
      <c r="B6" s="138" t="s">
        <v>11</v>
      </c>
      <c r="C6" s="139" t="s">
        <v>363</v>
      </c>
      <c r="D6" s="140"/>
      <c r="E6" s="140"/>
      <c r="F6" s="141"/>
      <c r="G6" s="104"/>
      <c r="H6" s="104"/>
      <c r="I6" s="50" t="str">
        <f t="shared" ca="1" si="0"/>
        <v>LOCKED</v>
      </c>
      <c r="J6" s="51" t="str">
        <f t="shared" si="1"/>
        <v>SALTER STREET - SLAW REBCHUK TO CATHEDRAL AVENUE</v>
      </c>
      <c r="K6" s="52" t="e">
        <f>MATCH(J6,'[2]Pay Items'!$K$1:$K$642,0)</f>
        <v>#N/A</v>
      </c>
      <c r="L6" s="53" t="str">
        <f t="shared" ca="1" si="2"/>
        <v>G</v>
      </c>
      <c r="M6" s="53" t="str">
        <f t="shared" ca="1" si="3"/>
        <v>C2</v>
      </c>
      <c r="N6" s="53" t="str">
        <f t="shared" ca="1" si="4"/>
        <v>C2</v>
      </c>
    </row>
    <row r="7" spans="1:14" ht="36" customHeight="1" x14ac:dyDescent="0.2">
      <c r="A7" s="58"/>
      <c r="B7" s="142"/>
      <c r="C7" s="143" t="s">
        <v>17</v>
      </c>
      <c r="D7" s="144"/>
      <c r="E7" s="145" t="s">
        <v>1</v>
      </c>
      <c r="F7" s="145"/>
      <c r="G7" s="105"/>
      <c r="H7" s="105"/>
      <c r="I7" s="50" t="str">
        <f t="shared" ca="1" si="0"/>
        <v>LOCKED</v>
      </c>
      <c r="J7" s="51" t="str">
        <f t="shared" si="1"/>
        <v>EARTH AND BASE WORKS</v>
      </c>
      <c r="K7" s="52">
        <f>MATCH(J7,'[2]Pay Items'!$K$1:$K$642,0)</f>
        <v>3</v>
      </c>
      <c r="L7" s="53" t="str">
        <f t="shared" ca="1" si="2"/>
        <v>G</v>
      </c>
      <c r="M7" s="53" t="str">
        <f t="shared" ca="1" si="3"/>
        <v>C2</v>
      </c>
      <c r="N7" s="53" t="str">
        <f t="shared" ca="1" si="4"/>
        <v>C2</v>
      </c>
    </row>
    <row r="8" spans="1:14" s="60" customFormat="1" ht="30" customHeight="1" x14ac:dyDescent="0.2">
      <c r="A8" s="59" t="s">
        <v>79</v>
      </c>
      <c r="B8" s="22" t="s">
        <v>163</v>
      </c>
      <c r="C8" s="23" t="s">
        <v>80</v>
      </c>
      <c r="D8" s="28" t="s">
        <v>332</v>
      </c>
      <c r="E8" s="24" t="s">
        <v>26</v>
      </c>
      <c r="F8" s="25">
        <v>2200</v>
      </c>
      <c r="G8" s="106"/>
      <c r="H8" s="26">
        <f>ROUND(G8*F8,2)</f>
        <v>0</v>
      </c>
      <c r="I8" s="50" t="str">
        <f t="shared" ca="1" si="0"/>
        <v/>
      </c>
      <c r="J8" s="51" t="str">
        <f t="shared" si="1"/>
        <v>A003ExcavationCW 3110-R21m³</v>
      </c>
      <c r="K8" s="52">
        <f>MATCH(J8,'[2]Pay Items'!$K$1:$K$642,0)</f>
        <v>6</v>
      </c>
      <c r="L8" s="53" t="str">
        <f t="shared" ca="1" si="2"/>
        <v>F0</v>
      </c>
      <c r="M8" s="53" t="str">
        <f t="shared" ca="1" si="3"/>
        <v>C2</v>
      </c>
      <c r="N8" s="53" t="str">
        <f t="shared" ca="1" si="4"/>
        <v>C2</v>
      </c>
    </row>
    <row r="9" spans="1:14" s="60" customFormat="1" ht="30" customHeight="1" x14ac:dyDescent="0.2">
      <c r="A9" s="61" t="s">
        <v>81</v>
      </c>
      <c r="B9" s="22" t="s">
        <v>27</v>
      </c>
      <c r="C9" s="23" t="s">
        <v>82</v>
      </c>
      <c r="D9" s="28" t="s">
        <v>332</v>
      </c>
      <c r="E9" s="24" t="s">
        <v>28</v>
      </c>
      <c r="F9" s="25">
        <v>6600</v>
      </c>
      <c r="G9" s="106"/>
      <c r="H9" s="26">
        <f>ROUND(G9*F9,2)</f>
        <v>0</v>
      </c>
      <c r="I9" s="50" t="str">
        <f t="shared" ca="1" si="0"/>
        <v/>
      </c>
      <c r="J9" s="51" t="str">
        <f t="shared" si="1"/>
        <v>A004Sub-Grade CompactionCW 3110-R21m²</v>
      </c>
      <c r="K9" s="52">
        <f>MATCH(J9,'[2]Pay Items'!$K$1:$K$642,0)</f>
        <v>7</v>
      </c>
      <c r="L9" s="53" t="str">
        <f t="shared" ca="1" si="2"/>
        <v>F0</v>
      </c>
      <c r="M9" s="53" t="str">
        <f t="shared" ca="1" si="3"/>
        <v>C2</v>
      </c>
      <c r="N9" s="53" t="str">
        <f t="shared" ca="1" si="4"/>
        <v>C2</v>
      </c>
    </row>
    <row r="10" spans="1:14" s="60" customFormat="1" ht="32.450000000000003" customHeight="1" x14ac:dyDescent="0.2">
      <c r="A10" s="61" t="s">
        <v>83</v>
      </c>
      <c r="B10" s="22" t="s">
        <v>549</v>
      </c>
      <c r="C10" s="23" t="s">
        <v>333</v>
      </c>
      <c r="D10" s="28" t="s">
        <v>332</v>
      </c>
      <c r="E10" s="24"/>
      <c r="F10" s="25"/>
      <c r="G10" s="107"/>
      <c r="H10" s="26"/>
      <c r="I10" s="50" t="str">
        <f t="shared" ca="1" si="0"/>
        <v>LOCKED</v>
      </c>
      <c r="J10" s="51" t="str">
        <f t="shared" si="1"/>
        <v>A007Supplying and Placing Sub-base MaterialCW 3110-R21</v>
      </c>
      <c r="K10" s="52">
        <f>MATCH(J10,'[2]Pay Items'!$K$1:$K$642,0)</f>
        <v>10</v>
      </c>
      <c r="L10" s="53" t="str">
        <f t="shared" ca="1" si="2"/>
        <v>F0</v>
      </c>
      <c r="M10" s="53" t="str">
        <f t="shared" ca="1" si="3"/>
        <v>G</v>
      </c>
      <c r="N10" s="53" t="str">
        <f t="shared" ca="1" si="4"/>
        <v>C2</v>
      </c>
    </row>
    <row r="11" spans="1:14" s="60" customFormat="1" ht="30" customHeight="1" x14ac:dyDescent="0.2">
      <c r="A11" s="61" t="s">
        <v>334</v>
      </c>
      <c r="B11" s="27" t="s">
        <v>29</v>
      </c>
      <c r="C11" s="23" t="s">
        <v>335</v>
      </c>
      <c r="D11" s="28" t="s">
        <v>1</v>
      </c>
      <c r="E11" s="24" t="s">
        <v>30</v>
      </c>
      <c r="F11" s="25">
        <v>4950</v>
      </c>
      <c r="G11" s="106"/>
      <c r="H11" s="26">
        <f>ROUND(G11*F11,2)</f>
        <v>0</v>
      </c>
      <c r="I11" s="50" t="str">
        <f t="shared" ca="1" si="0"/>
        <v/>
      </c>
      <c r="J11" s="51" t="str">
        <f t="shared" si="1"/>
        <v>A007A150 mm Granular A Limestonetonne</v>
      </c>
      <c r="K11" s="52">
        <f>MATCH(J11,'[2]Pay Items'!$K$1:$K$642,0)</f>
        <v>11</v>
      </c>
      <c r="L11" s="53" t="str">
        <f t="shared" ca="1" si="2"/>
        <v>F0</v>
      </c>
      <c r="M11" s="53" t="str">
        <f t="shared" ca="1" si="3"/>
        <v>C2</v>
      </c>
      <c r="N11" s="53" t="str">
        <f t="shared" ca="1" si="4"/>
        <v>C2</v>
      </c>
    </row>
    <row r="12" spans="1:14" s="60" customFormat="1" ht="38.450000000000003" customHeight="1" x14ac:dyDescent="0.2">
      <c r="A12" s="61" t="s">
        <v>31</v>
      </c>
      <c r="B12" s="22" t="s">
        <v>84</v>
      </c>
      <c r="C12" s="23" t="s">
        <v>32</v>
      </c>
      <c r="D12" s="28" t="s">
        <v>332</v>
      </c>
      <c r="E12" s="24"/>
      <c r="F12" s="25"/>
      <c r="G12" s="107"/>
      <c r="H12" s="26"/>
      <c r="I12" s="50" t="str">
        <f t="shared" ca="1" si="0"/>
        <v>LOCKED</v>
      </c>
      <c r="J12" s="51" t="str">
        <f t="shared" si="1"/>
        <v>A010Supplying and Placing Base Course MaterialCW 3110-R21</v>
      </c>
      <c r="K12" s="52">
        <f>MATCH(J12,'[2]Pay Items'!$K$1:$K$642,0)</f>
        <v>27</v>
      </c>
      <c r="L12" s="53" t="str">
        <f t="shared" ca="1" si="2"/>
        <v>F0</v>
      </c>
      <c r="M12" s="53" t="str">
        <f t="shared" ca="1" si="3"/>
        <v>G</v>
      </c>
      <c r="N12" s="53" t="str">
        <f t="shared" ca="1" si="4"/>
        <v>C2</v>
      </c>
    </row>
    <row r="13" spans="1:14" s="60" customFormat="1" ht="36" customHeight="1" x14ac:dyDescent="0.2">
      <c r="A13" s="61" t="s">
        <v>336</v>
      </c>
      <c r="B13" s="27" t="s">
        <v>29</v>
      </c>
      <c r="C13" s="23" t="s">
        <v>337</v>
      </c>
      <c r="D13" s="28" t="s">
        <v>1</v>
      </c>
      <c r="E13" s="24" t="s">
        <v>26</v>
      </c>
      <c r="F13" s="25">
        <v>869</v>
      </c>
      <c r="G13" s="106"/>
      <c r="H13" s="26">
        <f>ROUND(G13*F13,2)</f>
        <v>0</v>
      </c>
      <c r="I13" s="50" t="str">
        <f t="shared" ca="1" si="0"/>
        <v/>
      </c>
      <c r="J13" s="51" t="str">
        <f t="shared" si="1"/>
        <v>A010A1Base Course Material - Granular A Limestonem³</v>
      </c>
      <c r="K13" s="52">
        <f>MATCH(J13,'[2]Pay Items'!$K$1:$K$642,0)</f>
        <v>28</v>
      </c>
      <c r="L13" s="53" t="str">
        <f t="shared" ca="1" si="2"/>
        <v>F0</v>
      </c>
      <c r="M13" s="53" t="str">
        <f t="shared" ca="1" si="3"/>
        <v>C2</v>
      </c>
      <c r="N13" s="53" t="str">
        <f t="shared" ca="1" si="4"/>
        <v>C2</v>
      </c>
    </row>
    <row r="14" spans="1:14" s="96" customFormat="1" ht="38.450000000000003" customHeight="1" x14ac:dyDescent="0.2">
      <c r="A14" s="88" t="s">
        <v>552</v>
      </c>
      <c r="B14" s="89" t="s">
        <v>85</v>
      </c>
      <c r="C14" s="90" t="s">
        <v>553</v>
      </c>
      <c r="D14" s="98" t="s">
        <v>554</v>
      </c>
      <c r="E14" s="91"/>
      <c r="F14" s="92"/>
      <c r="G14" s="93"/>
      <c r="H14" s="93">
        <f t="shared" ref="H14:H15" si="5">ROUND(G14*F14,2)</f>
        <v>0</v>
      </c>
      <c r="I14" s="94"/>
      <c r="J14" s="95"/>
    </row>
    <row r="15" spans="1:14" s="96" customFormat="1" ht="30" customHeight="1" x14ac:dyDescent="0.2">
      <c r="A15" s="88" t="s">
        <v>555</v>
      </c>
      <c r="B15" s="97" t="s">
        <v>29</v>
      </c>
      <c r="C15" s="90" t="s">
        <v>556</v>
      </c>
      <c r="D15" s="98" t="s">
        <v>1</v>
      </c>
      <c r="E15" s="91" t="s">
        <v>28</v>
      </c>
      <c r="F15" s="92">
        <v>6750</v>
      </c>
      <c r="G15" s="106"/>
      <c r="H15" s="93">
        <f t="shared" si="5"/>
        <v>0</v>
      </c>
      <c r="I15" s="94"/>
      <c r="J15" s="95"/>
    </row>
    <row r="16" spans="1:14" ht="36" customHeight="1" x14ac:dyDescent="0.2">
      <c r="A16" s="58"/>
      <c r="B16" s="142"/>
      <c r="C16" s="146" t="s">
        <v>327</v>
      </c>
      <c r="D16" s="144"/>
      <c r="E16" s="147"/>
      <c r="F16" s="144"/>
      <c r="G16" s="105"/>
      <c r="H16" s="105"/>
      <c r="I16" s="50" t="str">
        <f t="shared" ca="1" si="0"/>
        <v>LOCKED</v>
      </c>
      <c r="J16" s="51" t="str">
        <f t="shared" si="1"/>
        <v>ROADWORKS - REMOVALS/RENEWALS</v>
      </c>
      <c r="K16" s="52" t="e">
        <f>MATCH(J16,'[2]Pay Items'!$K$1:$K$642,0)</f>
        <v>#N/A</v>
      </c>
      <c r="L16" s="53" t="str">
        <f t="shared" ca="1" si="2"/>
        <v>F0</v>
      </c>
      <c r="M16" s="53" t="str">
        <f t="shared" ca="1" si="3"/>
        <v>C2</v>
      </c>
      <c r="N16" s="53" t="str">
        <f t="shared" ca="1" si="4"/>
        <v>C2</v>
      </c>
    </row>
    <row r="17" spans="1:14" s="60" customFormat="1" ht="30" customHeight="1" x14ac:dyDescent="0.2">
      <c r="A17" s="62" t="s">
        <v>62</v>
      </c>
      <c r="B17" s="22" t="s">
        <v>86</v>
      </c>
      <c r="C17" s="23" t="s">
        <v>63</v>
      </c>
      <c r="D17" s="28" t="s">
        <v>332</v>
      </c>
      <c r="E17" s="24"/>
      <c r="F17" s="25"/>
      <c r="G17" s="107"/>
      <c r="H17" s="26"/>
      <c r="I17" s="50" t="str">
        <f t="shared" ca="1" si="0"/>
        <v>LOCKED</v>
      </c>
      <c r="J17" s="51" t="str">
        <f t="shared" si="1"/>
        <v>B001Pavement RemovalCW 3110-R21</v>
      </c>
      <c r="K17" s="52">
        <f>MATCH(J17,'[2]Pay Items'!$K$1:$K$642,0)</f>
        <v>69</v>
      </c>
      <c r="L17" s="53" t="str">
        <f t="shared" ca="1" si="2"/>
        <v>F0</v>
      </c>
      <c r="M17" s="53" t="str">
        <f t="shared" ca="1" si="3"/>
        <v>G</v>
      </c>
      <c r="N17" s="53" t="str">
        <f t="shared" ca="1" si="4"/>
        <v>C2</v>
      </c>
    </row>
    <row r="18" spans="1:14" s="60" customFormat="1" ht="30" customHeight="1" x14ac:dyDescent="0.2">
      <c r="A18" s="62" t="s">
        <v>64</v>
      </c>
      <c r="B18" s="27" t="s">
        <v>29</v>
      </c>
      <c r="C18" s="23" t="s">
        <v>65</v>
      </c>
      <c r="D18" s="28" t="s">
        <v>1</v>
      </c>
      <c r="E18" s="24" t="s">
        <v>28</v>
      </c>
      <c r="F18" s="25">
        <v>5900</v>
      </c>
      <c r="G18" s="106"/>
      <c r="H18" s="26">
        <f>ROUND(G18*F18,2)</f>
        <v>0</v>
      </c>
      <c r="I18" s="50" t="str">
        <f t="shared" ca="1" si="0"/>
        <v/>
      </c>
      <c r="J18" s="51" t="str">
        <f t="shared" si="1"/>
        <v>B002Concrete Pavementm²</v>
      </c>
      <c r="K18" s="52">
        <f>MATCH(J18,'[2]Pay Items'!$K$1:$K$642,0)</f>
        <v>70</v>
      </c>
      <c r="L18" s="53" t="str">
        <f t="shared" ca="1" si="2"/>
        <v>F0</v>
      </c>
      <c r="M18" s="53" t="str">
        <f t="shared" ca="1" si="3"/>
        <v>C2</v>
      </c>
      <c r="N18" s="53" t="str">
        <f t="shared" ca="1" si="4"/>
        <v>C2</v>
      </c>
    </row>
    <row r="19" spans="1:14" s="60" customFormat="1" ht="30" customHeight="1" x14ac:dyDescent="0.2">
      <c r="A19" s="62" t="s">
        <v>164</v>
      </c>
      <c r="B19" s="27" t="s">
        <v>34</v>
      </c>
      <c r="C19" s="23" t="s">
        <v>165</v>
      </c>
      <c r="D19" s="28" t="s">
        <v>1</v>
      </c>
      <c r="E19" s="24" t="s">
        <v>28</v>
      </c>
      <c r="F19" s="25">
        <v>200</v>
      </c>
      <c r="G19" s="106"/>
      <c r="H19" s="26">
        <f>ROUND(G19*F19,2)</f>
        <v>0</v>
      </c>
      <c r="I19" s="50" t="str">
        <f t="shared" ca="1" si="0"/>
        <v/>
      </c>
      <c r="J19" s="51" t="str">
        <f t="shared" si="1"/>
        <v>B003Asphalt Pavementm²</v>
      </c>
      <c r="K19" s="52">
        <f>MATCH(J19,'[2]Pay Items'!$K$1:$K$642,0)</f>
        <v>71</v>
      </c>
      <c r="L19" s="53" t="str">
        <f t="shared" ca="1" si="2"/>
        <v>F0</v>
      </c>
      <c r="M19" s="53" t="str">
        <f t="shared" ca="1" si="3"/>
        <v>C2</v>
      </c>
      <c r="N19" s="53" t="str">
        <f t="shared" ca="1" si="4"/>
        <v>C2</v>
      </c>
    </row>
    <row r="20" spans="1:14" s="60" customFormat="1" ht="30" customHeight="1" x14ac:dyDescent="0.2">
      <c r="A20" s="62" t="s">
        <v>414</v>
      </c>
      <c r="B20" s="22" t="s">
        <v>87</v>
      </c>
      <c r="C20" s="23" t="s">
        <v>415</v>
      </c>
      <c r="D20" s="28" t="s">
        <v>166</v>
      </c>
      <c r="E20" s="24"/>
      <c r="F20" s="25"/>
      <c r="G20" s="107"/>
      <c r="H20" s="26"/>
      <c r="I20" s="50" t="str">
        <f t="shared" ca="1" si="0"/>
        <v>LOCKED</v>
      </c>
      <c r="J20" s="51" t="str">
        <f t="shared" si="1"/>
        <v>B004Slab ReplacementCW 3230-R8</v>
      </c>
      <c r="K20" s="52">
        <f>MATCH(J20,'[2]Pay Items'!$K$1:$K$642,0)</f>
        <v>72</v>
      </c>
      <c r="L20" s="53" t="str">
        <f t="shared" ca="1" si="2"/>
        <v>F0</v>
      </c>
      <c r="M20" s="53" t="str">
        <f t="shared" ca="1" si="3"/>
        <v>G</v>
      </c>
      <c r="N20" s="53" t="str">
        <f t="shared" ca="1" si="4"/>
        <v>C2</v>
      </c>
    </row>
    <row r="21" spans="1:14" s="60" customFormat="1" ht="43.9" customHeight="1" x14ac:dyDescent="0.2">
      <c r="A21" s="62" t="s">
        <v>416</v>
      </c>
      <c r="B21" s="27" t="s">
        <v>29</v>
      </c>
      <c r="C21" s="23" t="s">
        <v>338</v>
      </c>
      <c r="D21" s="28" t="s">
        <v>1</v>
      </c>
      <c r="E21" s="24" t="s">
        <v>28</v>
      </c>
      <c r="F21" s="25">
        <v>1800</v>
      </c>
      <c r="G21" s="106"/>
      <c r="H21" s="26">
        <f>ROUND(G21*F21,2)</f>
        <v>0</v>
      </c>
      <c r="I21" s="50" t="str">
        <f t="shared" ca="1" si="0"/>
        <v/>
      </c>
      <c r="J21" s="51" t="str">
        <f t="shared" si="1"/>
        <v>B010230 mm Concrete Pavement (Plain-Dowelled)m²</v>
      </c>
      <c r="K21" s="52">
        <f>MATCH(J21,'[2]Pay Items'!$K$1:$K$642,0)</f>
        <v>78</v>
      </c>
      <c r="L21" s="53" t="str">
        <f t="shared" ca="1" si="2"/>
        <v>F0</v>
      </c>
      <c r="M21" s="53" t="str">
        <f t="shared" ca="1" si="3"/>
        <v>C2</v>
      </c>
      <c r="N21" s="53" t="str">
        <f t="shared" ca="1" si="4"/>
        <v>C2</v>
      </c>
    </row>
    <row r="22" spans="1:14" s="60" customFormat="1" ht="43.5" customHeight="1" x14ac:dyDescent="0.2">
      <c r="A22" s="62" t="s">
        <v>339</v>
      </c>
      <c r="B22" s="22" t="s">
        <v>88</v>
      </c>
      <c r="C22" s="23" t="s">
        <v>340</v>
      </c>
      <c r="D22" s="28" t="s">
        <v>166</v>
      </c>
      <c r="E22" s="24"/>
      <c r="F22" s="25"/>
      <c r="G22" s="107"/>
      <c r="H22" s="26"/>
      <c r="I22" s="50" t="str">
        <f t="shared" ca="1" si="0"/>
        <v>LOCKED</v>
      </c>
      <c r="J22" s="51" t="str">
        <f t="shared" si="1"/>
        <v>B034-24Slab Replacement - Early Opening (24 hour)CW 3230-R8</v>
      </c>
      <c r="K22" s="52">
        <f>MATCH(J22,'[2]Pay Items'!$K$1:$K$642,0)</f>
        <v>102</v>
      </c>
      <c r="L22" s="53" t="str">
        <f t="shared" ca="1" si="2"/>
        <v>F0</v>
      </c>
      <c r="M22" s="53" t="str">
        <f t="shared" ca="1" si="3"/>
        <v>G</v>
      </c>
      <c r="N22" s="53" t="str">
        <f t="shared" ca="1" si="4"/>
        <v>C2</v>
      </c>
    </row>
    <row r="23" spans="1:14" s="60" customFormat="1" ht="43.9" customHeight="1" x14ac:dyDescent="0.2">
      <c r="A23" s="62" t="s">
        <v>341</v>
      </c>
      <c r="B23" s="27" t="s">
        <v>29</v>
      </c>
      <c r="C23" s="23" t="s">
        <v>338</v>
      </c>
      <c r="D23" s="28" t="s">
        <v>1</v>
      </c>
      <c r="E23" s="24" t="s">
        <v>28</v>
      </c>
      <c r="F23" s="25">
        <v>95</v>
      </c>
      <c r="G23" s="106"/>
      <c r="H23" s="26">
        <f>ROUND(G23*F23,2)</f>
        <v>0</v>
      </c>
      <c r="I23" s="50" t="str">
        <f t="shared" ca="1" si="0"/>
        <v/>
      </c>
      <c r="J23" s="51" t="str">
        <f t="shared" si="1"/>
        <v>B040-24230 mm Concrete Pavement (Plain-Dowelled)m²</v>
      </c>
      <c r="K23" s="52">
        <f>MATCH(J23,'[2]Pay Items'!$K$1:$K$642,0)</f>
        <v>108</v>
      </c>
      <c r="L23" s="53" t="str">
        <f t="shared" ca="1" si="2"/>
        <v>F0</v>
      </c>
      <c r="M23" s="53" t="str">
        <f t="shared" ca="1" si="3"/>
        <v>C2</v>
      </c>
      <c r="N23" s="53" t="str">
        <f t="shared" ca="1" si="4"/>
        <v>C2</v>
      </c>
    </row>
    <row r="24" spans="1:14" s="60" customFormat="1" ht="43.9" customHeight="1" x14ac:dyDescent="0.2">
      <c r="A24" s="62" t="s">
        <v>408</v>
      </c>
      <c r="B24" s="22" t="s">
        <v>89</v>
      </c>
      <c r="C24" s="23" t="s">
        <v>409</v>
      </c>
      <c r="D24" s="28" t="s">
        <v>166</v>
      </c>
      <c r="E24" s="24"/>
      <c r="F24" s="25"/>
      <c r="G24" s="107"/>
      <c r="H24" s="26"/>
      <c r="I24" s="50" t="str">
        <f t="shared" ca="1" si="0"/>
        <v>LOCKED</v>
      </c>
      <c r="J24" s="51" t="str">
        <f t="shared" si="1"/>
        <v>B047-24Partial Slab Patches - Early Opening (24 hour)CW 3230-R8</v>
      </c>
      <c r="K24" s="52">
        <f>MATCH(J24,'[2]Pay Items'!$K$1:$K$642,0)</f>
        <v>115</v>
      </c>
      <c r="L24" s="53" t="str">
        <f t="shared" ca="1" si="2"/>
        <v>F0</v>
      </c>
      <c r="M24" s="53" t="str">
        <f t="shared" ca="1" si="3"/>
        <v>G</v>
      </c>
      <c r="N24" s="53" t="str">
        <f t="shared" ca="1" si="4"/>
        <v>C2</v>
      </c>
    </row>
    <row r="25" spans="1:14" s="60" customFormat="1" ht="43.9" customHeight="1" x14ac:dyDescent="0.2">
      <c r="A25" s="62" t="s">
        <v>410</v>
      </c>
      <c r="B25" s="27" t="s">
        <v>29</v>
      </c>
      <c r="C25" s="23" t="s">
        <v>343</v>
      </c>
      <c r="D25" s="28" t="s">
        <v>1</v>
      </c>
      <c r="E25" s="24" t="s">
        <v>28</v>
      </c>
      <c r="F25" s="25">
        <v>20</v>
      </c>
      <c r="G25" s="106"/>
      <c r="H25" s="26">
        <f>ROUND(G25*F25,2)</f>
        <v>0</v>
      </c>
      <c r="I25" s="50" t="str">
        <f t="shared" ca="1" si="0"/>
        <v/>
      </c>
      <c r="J25" s="51" t="str">
        <f t="shared" si="1"/>
        <v>B052-24230 mm Concrete Pavement (Type A)m²</v>
      </c>
      <c r="K25" s="52">
        <f>MATCH(J25,'[2]Pay Items'!$K$1:$K$642,0)</f>
        <v>120</v>
      </c>
      <c r="L25" s="53" t="str">
        <f t="shared" ca="1" si="2"/>
        <v>F0</v>
      </c>
      <c r="M25" s="53" t="str">
        <f t="shared" ca="1" si="3"/>
        <v>C2</v>
      </c>
      <c r="N25" s="53" t="str">
        <f t="shared" ca="1" si="4"/>
        <v>C2</v>
      </c>
    </row>
    <row r="26" spans="1:14" s="60" customFormat="1" ht="43.9" customHeight="1" x14ac:dyDescent="0.2">
      <c r="A26" s="62" t="s">
        <v>411</v>
      </c>
      <c r="B26" s="27" t="s">
        <v>34</v>
      </c>
      <c r="C26" s="23" t="s">
        <v>345</v>
      </c>
      <c r="D26" s="28" t="s">
        <v>1</v>
      </c>
      <c r="E26" s="24" t="s">
        <v>28</v>
      </c>
      <c r="F26" s="25">
        <v>200</v>
      </c>
      <c r="G26" s="106"/>
      <c r="H26" s="26">
        <f>ROUND(G26*F26,2)</f>
        <v>0</v>
      </c>
      <c r="I26" s="50" t="str">
        <f t="shared" ca="1" si="0"/>
        <v/>
      </c>
      <c r="J26" s="51" t="str">
        <f t="shared" si="1"/>
        <v>B053-24230 mm Concrete Pavement (Type B)m²</v>
      </c>
      <c r="K26" s="52">
        <f>MATCH(J26,'[2]Pay Items'!$K$1:$K$642,0)</f>
        <v>121</v>
      </c>
      <c r="L26" s="53" t="str">
        <f t="shared" ca="1" si="2"/>
        <v>F0</v>
      </c>
      <c r="M26" s="53" t="str">
        <f t="shared" ca="1" si="3"/>
        <v>C2</v>
      </c>
      <c r="N26" s="53" t="str">
        <f t="shared" ca="1" si="4"/>
        <v>C2</v>
      </c>
    </row>
    <row r="27" spans="1:14" s="60" customFormat="1" ht="43.9" customHeight="1" x14ac:dyDescent="0.2">
      <c r="A27" s="62" t="s">
        <v>412</v>
      </c>
      <c r="B27" s="27" t="s">
        <v>44</v>
      </c>
      <c r="C27" s="23" t="s">
        <v>347</v>
      </c>
      <c r="D27" s="28" t="s">
        <v>1</v>
      </c>
      <c r="E27" s="24" t="s">
        <v>28</v>
      </c>
      <c r="F27" s="25">
        <v>10</v>
      </c>
      <c r="G27" s="106"/>
      <c r="H27" s="26">
        <f>ROUND(G27*F27,2)</f>
        <v>0</v>
      </c>
      <c r="I27" s="50" t="str">
        <f t="shared" ca="1" si="0"/>
        <v/>
      </c>
      <c r="J27" s="51" t="str">
        <f t="shared" si="1"/>
        <v>B054-24230 mm Concrete Pavement (Type C)m²</v>
      </c>
      <c r="K27" s="52">
        <f>MATCH(J27,'[2]Pay Items'!$K$1:$K$642,0)</f>
        <v>122</v>
      </c>
      <c r="L27" s="53" t="str">
        <f t="shared" ca="1" si="2"/>
        <v>F0</v>
      </c>
      <c r="M27" s="53" t="str">
        <f t="shared" ca="1" si="3"/>
        <v>C2</v>
      </c>
      <c r="N27" s="53" t="str">
        <f t="shared" ca="1" si="4"/>
        <v>C2</v>
      </c>
    </row>
    <row r="28" spans="1:14" s="60" customFormat="1" ht="43.9" customHeight="1" x14ac:dyDescent="0.2">
      <c r="A28" s="62" t="s">
        <v>413</v>
      </c>
      <c r="B28" s="27" t="s">
        <v>57</v>
      </c>
      <c r="C28" s="23" t="s">
        <v>349</v>
      </c>
      <c r="D28" s="28" t="s">
        <v>1</v>
      </c>
      <c r="E28" s="24" t="s">
        <v>28</v>
      </c>
      <c r="F28" s="25">
        <v>15</v>
      </c>
      <c r="G28" s="106"/>
      <c r="H28" s="26">
        <f>ROUND(G28*F28,2)</f>
        <v>0</v>
      </c>
      <c r="I28" s="50" t="str">
        <f t="shared" ca="1" si="0"/>
        <v/>
      </c>
      <c r="J28" s="51" t="str">
        <f t="shared" si="1"/>
        <v>B055-24230 mm Concrete Pavement (Type D)m²</v>
      </c>
      <c r="K28" s="52">
        <f>MATCH(J28,'[2]Pay Items'!$K$1:$K$642,0)</f>
        <v>123</v>
      </c>
      <c r="L28" s="53" t="str">
        <f t="shared" ca="1" si="2"/>
        <v>F0</v>
      </c>
      <c r="M28" s="53" t="str">
        <f t="shared" ca="1" si="3"/>
        <v>C2</v>
      </c>
      <c r="N28" s="53" t="str">
        <f t="shared" ca="1" si="4"/>
        <v>C2</v>
      </c>
    </row>
    <row r="29" spans="1:14" s="60" customFormat="1" ht="43.9" customHeight="1" x14ac:dyDescent="0.2">
      <c r="A29" s="62" t="s">
        <v>256</v>
      </c>
      <c r="B29" s="22" t="s">
        <v>90</v>
      </c>
      <c r="C29" s="23" t="s">
        <v>257</v>
      </c>
      <c r="D29" s="28" t="s">
        <v>166</v>
      </c>
      <c r="E29" s="24"/>
      <c r="F29" s="25"/>
      <c r="G29" s="107"/>
      <c r="H29" s="26"/>
      <c r="I29" s="50" t="str">
        <f t="shared" ca="1" si="0"/>
        <v>LOCKED</v>
      </c>
      <c r="J29" s="51" t="str">
        <f t="shared" si="1"/>
        <v>B064-72Slab Replacement - Early Opening (72 hour)CW 3230-R8</v>
      </c>
      <c r="K29" s="52">
        <f>MATCH(J29,'[2]Pay Items'!$K$1:$K$642,0)</f>
        <v>132</v>
      </c>
      <c r="L29" s="53" t="str">
        <f t="shared" ca="1" si="2"/>
        <v>F0</v>
      </c>
      <c r="M29" s="53" t="str">
        <f t="shared" ca="1" si="3"/>
        <v>G</v>
      </c>
      <c r="N29" s="53" t="str">
        <f t="shared" ca="1" si="4"/>
        <v>C2</v>
      </c>
    </row>
    <row r="30" spans="1:14" s="60" customFormat="1" ht="43.9" customHeight="1" x14ac:dyDescent="0.2">
      <c r="A30" s="62" t="s">
        <v>342</v>
      </c>
      <c r="B30" s="27" t="s">
        <v>29</v>
      </c>
      <c r="C30" s="23" t="s">
        <v>343</v>
      </c>
      <c r="D30" s="28" t="s">
        <v>1</v>
      </c>
      <c r="E30" s="24" t="s">
        <v>28</v>
      </c>
      <c r="F30" s="25">
        <v>280</v>
      </c>
      <c r="G30" s="106"/>
      <c r="H30" s="26">
        <f>ROUND(G30*F30,2)</f>
        <v>0</v>
      </c>
      <c r="I30" s="50" t="str">
        <f t="shared" ca="1" si="0"/>
        <v/>
      </c>
      <c r="J30" s="51" t="str">
        <f t="shared" si="1"/>
        <v>B082-72230 mm Concrete Pavement (Type A)m²</v>
      </c>
      <c r="K30" s="52">
        <f>MATCH(J30,'[2]Pay Items'!$K$1:$K$642,0)</f>
        <v>150</v>
      </c>
      <c r="L30" s="53" t="str">
        <f t="shared" ca="1" si="2"/>
        <v>F0</v>
      </c>
      <c r="M30" s="53" t="str">
        <f t="shared" ca="1" si="3"/>
        <v>C2</v>
      </c>
      <c r="N30" s="53" t="str">
        <f t="shared" ca="1" si="4"/>
        <v>C2</v>
      </c>
    </row>
    <row r="31" spans="1:14" s="60" customFormat="1" ht="43.9" customHeight="1" x14ac:dyDescent="0.2">
      <c r="A31" s="62" t="s">
        <v>344</v>
      </c>
      <c r="B31" s="27" t="s">
        <v>34</v>
      </c>
      <c r="C31" s="23" t="s">
        <v>345</v>
      </c>
      <c r="D31" s="28" t="s">
        <v>1</v>
      </c>
      <c r="E31" s="24" t="s">
        <v>28</v>
      </c>
      <c r="F31" s="25">
        <v>2300</v>
      </c>
      <c r="G31" s="106"/>
      <c r="H31" s="26">
        <f>ROUND(G31*F31,2)</f>
        <v>0</v>
      </c>
      <c r="I31" s="50" t="str">
        <f t="shared" ca="1" si="0"/>
        <v/>
      </c>
      <c r="J31" s="51" t="str">
        <f t="shared" si="1"/>
        <v>B083-72230 mm Concrete Pavement (Type B)m²</v>
      </c>
      <c r="K31" s="52">
        <f>MATCH(J31,'[2]Pay Items'!$K$1:$K$642,0)</f>
        <v>151</v>
      </c>
      <c r="L31" s="53" t="str">
        <f t="shared" ca="1" si="2"/>
        <v>F0</v>
      </c>
      <c r="M31" s="53" t="str">
        <f t="shared" ca="1" si="3"/>
        <v>C2</v>
      </c>
      <c r="N31" s="53" t="str">
        <f t="shared" ca="1" si="4"/>
        <v>C2</v>
      </c>
    </row>
    <row r="32" spans="1:14" s="60" customFormat="1" ht="43.9" customHeight="1" x14ac:dyDescent="0.2">
      <c r="A32" s="62" t="s">
        <v>346</v>
      </c>
      <c r="B32" s="27" t="s">
        <v>44</v>
      </c>
      <c r="C32" s="23" t="s">
        <v>347</v>
      </c>
      <c r="D32" s="28" t="s">
        <v>1</v>
      </c>
      <c r="E32" s="24" t="s">
        <v>28</v>
      </c>
      <c r="F32" s="25">
        <v>100</v>
      </c>
      <c r="G32" s="106"/>
      <c r="H32" s="26">
        <f>ROUND(G32*F32,2)</f>
        <v>0</v>
      </c>
      <c r="I32" s="50" t="str">
        <f t="shared" ca="1" si="0"/>
        <v/>
      </c>
      <c r="J32" s="51" t="str">
        <f t="shared" si="1"/>
        <v>B084-72230 mm Concrete Pavement (Type C)m²</v>
      </c>
      <c r="K32" s="52">
        <f>MATCH(J32,'[2]Pay Items'!$K$1:$K$642,0)</f>
        <v>152</v>
      </c>
      <c r="L32" s="53" t="str">
        <f t="shared" ca="1" si="2"/>
        <v>F0</v>
      </c>
      <c r="M32" s="53" t="str">
        <f t="shared" ca="1" si="3"/>
        <v>C2</v>
      </c>
      <c r="N32" s="53" t="str">
        <f t="shared" ca="1" si="4"/>
        <v>C2</v>
      </c>
    </row>
    <row r="33" spans="1:14" s="60" customFormat="1" ht="43.9" customHeight="1" x14ac:dyDescent="0.2">
      <c r="A33" s="62" t="s">
        <v>348</v>
      </c>
      <c r="B33" s="27" t="s">
        <v>57</v>
      </c>
      <c r="C33" s="23" t="s">
        <v>349</v>
      </c>
      <c r="D33" s="28" t="s">
        <v>1</v>
      </c>
      <c r="E33" s="24" t="s">
        <v>28</v>
      </c>
      <c r="F33" s="25">
        <v>180</v>
      </c>
      <c r="G33" s="106"/>
      <c r="H33" s="26">
        <f>ROUND(G33*F33,2)</f>
        <v>0</v>
      </c>
      <c r="I33" s="50" t="str">
        <f t="shared" ca="1" si="0"/>
        <v/>
      </c>
      <c r="J33" s="51" t="str">
        <f t="shared" si="1"/>
        <v>B085-72230 mm Concrete Pavement (Type D)m²</v>
      </c>
      <c r="K33" s="52">
        <f>MATCH(J33,'[2]Pay Items'!$K$1:$K$642,0)</f>
        <v>153</v>
      </c>
      <c r="L33" s="53" t="str">
        <f t="shared" ca="1" si="2"/>
        <v>F0</v>
      </c>
      <c r="M33" s="53" t="str">
        <f t="shared" ca="1" si="3"/>
        <v>C2</v>
      </c>
      <c r="N33" s="53" t="str">
        <f t="shared" ca="1" si="4"/>
        <v>C2</v>
      </c>
    </row>
    <row r="34" spans="1:14" s="60" customFormat="1" ht="30" customHeight="1" x14ac:dyDescent="0.2">
      <c r="A34" s="62" t="s">
        <v>35</v>
      </c>
      <c r="B34" s="22" t="s">
        <v>91</v>
      </c>
      <c r="C34" s="23" t="s">
        <v>36</v>
      </c>
      <c r="D34" s="28" t="s">
        <v>166</v>
      </c>
      <c r="E34" s="24"/>
      <c r="F34" s="25"/>
      <c r="G34" s="107"/>
      <c r="H34" s="26"/>
      <c r="I34" s="50" t="str">
        <f t="shared" ca="1" si="0"/>
        <v>LOCKED</v>
      </c>
      <c r="J34" s="51" t="str">
        <f t="shared" si="1"/>
        <v>B094Drilled DowelsCW 3230-R8</v>
      </c>
      <c r="K34" s="52">
        <f>MATCH(J34,'[2]Pay Items'!$K$1:$K$642,0)</f>
        <v>164</v>
      </c>
      <c r="L34" s="53" t="str">
        <f t="shared" ca="1" si="2"/>
        <v>F0</v>
      </c>
      <c r="M34" s="53" t="str">
        <f t="shared" ca="1" si="3"/>
        <v>G</v>
      </c>
      <c r="N34" s="53" t="str">
        <f t="shared" ca="1" si="4"/>
        <v>C2</v>
      </c>
    </row>
    <row r="35" spans="1:14" s="60" customFormat="1" ht="30" customHeight="1" x14ac:dyDescent="0.2">
      <c r="A35" s="62" t="s">
        <v>167</v>
      </c>
      <c r="B35" s="27" t="s">
        <v>29</v>
      </c>
      <c r="C35" s="23" t="s">
        <v>168</v>
      </c>
      <c r="D35" s="28" t="s">
        <v>1</v>
      </c>
      <c r="E35" s="24" t="s">
        <v>33</v>
      </c>
      <c r="F35" s="25">
        <v>5900</v>
      </c>
      <c r="G35" s="106"/>
      <c r="H35" s="26">
        <f>ROUND(G35*F35,2)</f>
        <v>0</v>
      </c>
      <c r="I35" s="50" t="str">
        <f t="shared" ca="1" si="0"/>
        <v/>
      </c>
      <c r="J35" s="51" t="str">
        <f t="shared" si="1"/>
        <v>B09628.6 mm Diametereach</v>
      </c>
      <c r="K35" s="52">
        <f>MATCH(J35,'[2]Pay Items'!$K$1:$K$642,0)</f>
        <v>166</v>
      </c>
      <c r="L35" s="53" t="str">
        <f t="shared" ca="1" si="2"/>
        <v>F0</v>
      </c>
      <c r="M35" s="53" t="str">
        <f t="shared" ca="1" si="3"/>
        <v>C2</v>
      </c>
      <c r="N35" s="53" t="str">
        <f t="shared" ca="1" si="4"/>
        <v>C2</v>
      </c>
    </row>
    <row r="36" spans="1:14" s="60" customFormat="1" ht="30" customHeight="1" x14ac:dyDescent="0.2">
      <c r="A36" s="62" t="s">
        <v>37</v>
      </c>
      <c r="B36" s="22" t="s">
        <v>98</v>
      </c>
      <c r="C36" s="23" t="s">
        <v>38</v>
      </c>
      <c r="D36" s="28" t="s">
        <v>166</v>
      </c>
      <c r="E36" s="24"/>
      <c r="F36" s="25"/>
      <c r="G36" s="107"/>
      <c r="H36" s="26"/>
      <c r="I36" s="50" t="str">
        <f t="shared" ca="1" si="0"/>
        <v>LOCKED</v>
      </c>
      <c r="J36" s="51" t="str">
        <f t="shared" si="1"/>
        <v>B097Drilled Tie BarsCW 3230-R8</v>
      </c>
      <c r="K36" s="52">
        <f>MATCH(J36,'[2]Pay Items'!$K$1:$K$642,0)</f>
        <v>167</v>
      </c>
      <c r="L36" s="53" t="str">
        <f t="shared" ca="1" si="2"/>
        <v>F0</v>
      </c>
      <c r="M36" s="53" t="str">
        <f t="shared" ca="1" si="3"/>
        <v>G</v>
      </c>
      <c r="N36" s="53" t="str">
        <f t="shared" ca="1" si="4"/>
        <v>C2</v>
      </c>
    </row>
    <row r="37" spans="1:14" s="60" customFormat="1" ht="30" customHeight="1" x14ac:dyDescent="0.2">
      <c r="A37" s="63" t="s">
        <v>169</v>
      </c>
      <c r="B37" s="148" t="s">
        <v>29</v>
      </c>
      <c r="C37" s="149" t="s">
        <v>170</v>
      </c>
      <c r="D37" s="148" t="s">
        <v>1</v>
      </c>
      <c r="E37" s="148" t="s">
        <v>33</v>
      </c>
      <c r="F37" s="25">
        <v>830</v>
      </c>
      <c r="G37" s="106"/>
      <c r="H37" s="26">
        <f>ROUND(G37*F37,2)</f>
        <v>0</v>
      </c>
      <c r="I37" s="50" t="str">
        <f t="shared" ca="1" si="0"/>
        <v/>
      </c>
      <c r="J37" s="51" t="str">
        <f t="shared" si="1"/>
        <v>B097A15 M Deformed Tie Bareach</v>
      </c>
      <c r="K37" s="52">
        <f>MATCH(J37,'[2]Pay Items'!$K$1:$K$642,0)</f>
        <v>168</v>
      </c>
      <c r="L37" s="53" t="str">
        <f t="shared" ca="1" si="2"/>
        <v>F0</v>
      </c>
      <c r="M37" s="53" t="str">
        <f t="shared" ca="1" si="3"/>
        <v>C2</v>
      </c>
      <c r="N37" s="53" t="str">
        <f t="shared" ca="1" si="4"/>
        <v>C2</v>
      </c>
    </row>
    <row r="38" spans="1:14" s="60" customFormat="1" ht="30" customHeight="1" x14ac:dyDescent="0.2">
      <c r="A38" s="62" t="s">
        <v>39</v>
      </c>
      <c r="B38" s="27" t="s">
        <v>34</v>
      </c>
      <c r="C38" s="23" t="s">
        <v>40</v>
      </c>
      <c r="D38" s="28" t="s">
        <v>1</v>
      </c>
      <c r="E38" s="24" t="s">
        <v>33</v>
      </c>
      <c r="F38" s="25">
        <v>2600</v>
      </c>
      <c r="G38" s="106"/>
      <c r="H38" s="26">
        <f>ROUND(G38*F38,2)</f>
        <v>0</v>
      </c>
      <c r="I38" s="50" t="str">
        <f t="shared" ca="1" si="0"/>
        <v/>
      </c>
      <c r="J38" s="51" t="str">
        <f t="shared" si="1"/>
        <v>B09820 M Deformed Tie Bareach</v>
      </c>
      <c r="K38" s="52">
        <f>MATCH(J38,'[2]Pay Items'!$K$1:$K$642,0)</f>
        <v>169</v>
      </c>
      <c r="L38" s="53" t="str">
        <f t="shared" ca="1" si="2"/>
        <v>F0</v>
      </c>
      <c r="M38" s="53" t="str">
        <f t="shared" ca="1" si="3"/>
        <v>C2</v>
      </c>
      <c r="N38" s="53" t="str">
        <f t="shared" ca="1" si="4"/>
        <v>C2</v>
      </c>
    </row>
    <row r="39" spans="1:14" s="60" customFormat="1" ht="30" customHeight="1" x14ac:dyDescent="0.2">
      <c r="A39" s="62" t="s">
        <v>41</v>
      </c>
      <c r="B39" s="27" t="s">
        <v>44</v>
      </c>
      <c r="C39" s="23" t="s">
        <v>42</v>
      </c>
      <c r="D39" s="28" t="s">
        <v>1</v>
      </c>
      <c r="E39" s="24" t="s">
        <v>33</v>
      </c>
      <c r="F39" s="25">
        <v>3700</v>
      </c>
      <c r="G39" s="106"/>
      <c r="H39" s="26">
        <f>ROUND(G39*F39,2)</f>
        <v>0</v>
      </c>
      <c r="I39" s="50" t="str">
        <f t="shared" ca="1" si="0"/>
        <v/>
      </c>
      <c r="J39" s="51" t="str">
        <f t="shared" si="1"/>
        <v>B09925 M Deformed Tie Bareach</v>
      </c>
      <c r="K39" s="52">
        <f>MATCH(J39,'[2]Pay Items'!$K$1:$K$642,0)</f>
        <v>170</v>
      </c>
      <c r="L39" s="53" t="str">
        <f t="shared" ca="1" si="2"/>
        <v>F0</v>
      </c>
      <c r="M39" s="53" t="str">
        <f t="shared" ca="1" si="3"/>
        <v>C2</v>
      </c>
      <c r="N39" s="53" t="str">
        <f t="shared" ca="1" si="4"/>
        <v>C2</v>
      </c>
    </row>
    <row r="40" spans="1:14" s="60" customFormat="1" ht="43.9" customHeight="1" x14ac:dyDescent="0.2">
      <c r="A40" s="64" t="s">
        <v>153</v>
      </c>
      <c r="B40" s="22" t="s">
        <v>103</v>
      </c>
      <c r="C40" s="23" t="s">
        <v>154</v>
      </c>
      <c r="D40" s="28" t="s">
        <v>92</v>
      </c>
      <c r="E40" s="24"/>
      <c r="F40" s="25"/>
      <c r="G40" s="107"/>
      <c r="H40" s="26"/>
      <c r="I40" s="50" t="str">
        <f t="shared" ca="1" si="0"/>
        <v>LOCKED</v>
      </c>
      <c r="J40" s="51" t="str">
        <f t="shared" si="1"/>
        <v>B100rMiscellaneous Concrete Slab RemovalCW 3235-R9</v>
      </c>
      <c r="K40" s="52">
        <f>MATCH(J40,'[2]Pay Items'!$K$1:$K$642,0)</f>
        <v>171</v>
      </c>
      <c r="L40" s="53" t="str">
        <f t="shared" ca="1" si="2"/>
        <v>F0</v>
      </c>
      <c r="M40" s="53" t="str">
        <f t="shared" ca="1" si="3"/>
        <v>G</v>
      </c>
      <c r="N40" s="53" t="str">
        <f t="shared" ca="1" si="4"/>
        <v>C2</v>
      </c>
    </row>
    <row r="41" spans="1:14" s="60" customFormat="1" ht="30" customHeight="1" x14ac:dyDescent="0.2">
      <c r="A41" s="62" t="s">
        <v>171</v>
      </c>
      <c r="B41" s="27" t="s">
        <v>29</v>
      </c>
      <c r="C41" s="23" t="s">
        <v>172</v>
      </c>
      <c r="D41" s="28" t="s">
        <v>1</v>
      </c>
      <c r="E41" s="24" t="s">
        <v>28</v>
      </c>
      <c r="F41" s="25">
        <v>40</v>
      </c>
      <c r="G41" s="106"/>
      <c r="H41" s="26">
        <f>ROUND(G41*F41,2)</f>
        <v>0</v>
      </c>
      <c r="I41" s="50" t="str">
        <f t="shared" ca="1" si="0"/>
        <v/>
      </c>
      <c r="J41" s="51" t="str">
        <f t="shared" si="1"/>
        <v>B102rMonolithic Median Slabm²</v>
      </c>
      <c r="K41" s="52">
        <f>MATCH(J41,'[2]Pay Items'!$K$1:$K$642,0)</f>
        <v>173</v>
      </c>
      <c r="L41" s="53" t="str">
        <f t="shared" ca="1" si="2"/>
        <v>F0</v>
      </c>
      <c r="M41" s="53" t="str">
        <f t="shared" ca="1" si="3"/>
        <v>C2</v>
      </c>
      <c r="N41" s="53" t="str">
        <f t="shared" ca="1" si="4"/>
        <v>C2</v>
      </c>
    </row>
    <row r="42" spans="1:14" s="60" customFormat="1" ht="30" customHeight="1" x14ac:dyDescent="0.2">
      <c r="A42" s="62" t="s">
        <v>155</v>
      </c>
      <c r="B42" s="27" t="s">
        <v>34</v>
      </c>
      <c r="C42" s="23" t="s">
        <v>93</v>
      </c>
      <c r="D42" s="28" t="s">
        <v>1</v>
      </c>
      <c r="E42" s="24" t="s">
        <v>28</v>
      </c>
      <c r="F42" s="25">
        <v>1300</v>
      </c>
      <c r="G42" s="106"/>
      <c r="H42" s="26">
        <f>ROUND(G42*F42,2)</f>
        <v>0</v>
      </c>
      <c r="I42" s="50" t="str">
        <f t="shared" ca="1" si="0"/>
        <v/>
      </c>
      <c r="J42" s="51" t="str">
        <f t="shared" si="1"/>
        <v>B104r100 mm Sidewalkm²</v>
      </c>
      <c r="K42" s="52">
        <f>MATCH(J42,'[2]Pay Items'!$K$1:$K$642,0)</f>
        <v>175</v>
      </c>
      <c r="L42" s="53" t="str">
        <f t="shared" ca="1" si="2"/>
        <v>F0</v>
      </c>
      <c r="M42" s="53" t="str">
        <f t="shared" ca="1" si="3"/>
        <v>C2</v>
      </c>
      <c r="N42" s="53" t="str">
        <f t="shared" ca="1" si="4"/>
        <v>C2</v>
      </c>
    </row>
    <row r="43" spans="1:14" s="60" customFormat="1" ht="30" customHeight="1" x14ac:dyDescent="0.2">
      <c r="A43" s="62" t="s">
        <v>350</v>
      </c>
      <c r="B43" s="27" t="s">
        <v>44</v>
      </c>
      <c r="C43" s="23" t="s">
        <v>351</v>
      </c>
      <c r="D43" s="28" t="s">
        <v>1</v>
      </c>
      <c r="E43" s="24" t="s">
        <v>28</v>
      </c>
      <c r="F43" s="25">
        <v>320</v>
      </c>
      <c r="G43" s="106"/>
      <c r="H43" s="26">
        <f>ROUND(G43*F43,2)</f>
        <v>0</v>
      </c>
      <c r="I43" s="50" t="str">
        <f t="shared" ca="1" si="0"/>
        <v/>
      </c>
      <c r="J43" s="51" t="str">
        <f t="shared" si="1"/>
        <v>B106rMonolithic Curb and Sidewalkm²</v>
      </c>
      <c r="K43" s="52">
        <f>MATCH(J43,'[2]Pay Items'!$K$1:$K$642,0)</f>
        <v>178</v>
      </c>
      <c r="L43" s="53" t="str">
        <f t="shared" ca="1" si="2"/>
        <v>F0</v>
      </c>
      <c r="M43" s="53" t="str">
        <f t="shared" ca="1" si="3"/>
        <v>C2</v>
      </c>
      <c r="N43" s="53" t="str">
        <f t="shared" ca="1" si="4"/>
        <v>C2</v>
      </c>
    </row>
    <row r="44" spans="1:14" s="60" customFormat="1" ht="43.9" customHeight="1" x14ac:dyDescent="0.2">
      <c r="A44" s="62" t="s">
        <v>352</v>
      </c>
      <c r="B44" s="22" t="s">
        <v>107</v>
      </c>
      <c r="C44" s="23" t="s">
        <v>353</v>
      </c>
      <c r="D44" s="28" t="s">
        <v>92</v>
      </c>
      <c r="E44" s="24"/>
      <c r="F44" s="25"/>
      <c r="G44" s="107"/>
      <c r="H44" s="26"/>
      <c r="I44" s="50" t="str">
        <f t="shared" ca="1" si="0"/>
        <v>LOCKED</v>
      </c>
      <c r="J44" s="51" t="str">
        <f t="shared" si="1"/>
        <v>B107iMiscellaneous Concrete Slab InstallationCW 3235-R9</v>
      </c>
      <c r="K44" s="52">
        <f>MATCH(J44,'[2]Pay Items'!$K$1:$K$642,0)</f>
        <v>179</v>
      </c>
      <c r="L44" s="53" t="str">
        <f t="shared" ca="1" si="2"/>
        <v>F0</v>
      </c>
      <c r="M44" s="53" t="str">
        <f t="shared" ca="1" si="3"/>
        <v>G</v>
      </c>
      <c r="N44" s="53" t="str">
        <f t="shared" ca="1" si="4"/>
        <v>C2</v>
      </c>
    </row>
    <row r="45" spans="1:14" s="60" customFormat="1" ht="30" customHeight="1" x14ac:dyDescent="0.2">
      <c r="A45" s="62" t="s">
        <v>354</v>
      </c>
      <c r="B45" s="27" t="s">
        <v>29</v>
      </c>
      <c r="C45" s="23" t="s">
        <v>93</v>
      </c>
      <c r="D45" s="28" t="s">
        <v>261</v>
      </c>
      <c r="E45" s="24" t="s">
        <v>28</v>
      </c>
      <c r="F45" s="25">
        <v>11</v>
      </c>
      <c r="G45" s="106"/>
      <c r="H45" s="26">
        <f>ROUND(G45*F45,2)</f>
        <v>0</v>
      </c>
      <c r="I45" s="50" t="str">
        <f t="shared" ca="1" si="0"/>
        <v/>
      </c>
      <c r="J45" s="51" t="str">
        <f t="shared" si="1"/>
        <v>B111i100 mm SidewalkSD-228Am²</v>
      </c>
      <c r="K45" s="52">
        <f>MATCH(J45,'[2]Pay Items'!$K$1:$K$642,0)</f>
        <v>183</v>
      </c>
      <c r="L45" s="53" t="str">
        <f t="shared" ca="1" si="2"/>
        <v>F0</v>
      </c>
      <c r="M45" s="53" t="str">
        <f t="shared" ca="1" si="3"/>
        <v>C2</v>
      </c>
      <c r="N45" s="53" t="str">
        <f t="shared" ca="1" si="4"/>
        <v>C2</v>
      </c>
    </row>
    <row r="46" spans="1:14" s="60" customFormat="1" ht="43.9" customHeight="1" x14ac:dyDescent="0.2">
      <c r="A46" s="62" t="s">
        <v>258</v>
      </c>
      <c r="B46" s="22" t="s">
        <v>109</v>
      </c>
      <c r="C46" s="23" t="s">
        <v>259</v>
      </c>
      <c r="D46" s="28" t="s">
        <v>92</v>
      </c>
      <c r="E46" s="24"/>
      <c r="F46" s="25"/>
      <c r="G46" s="107"/>
      <c r="H46" s="26"/>
      <c r="I46" s="50" t="str">
        <f t="shared" ca="1" si="0"/>
        <v>LOCKED</v>
      </c>
      <c r="J46" s="51" t="str">
        <f t="shared" si="1"/>
        <v>B114rlMiscellaneous Concrete Slab RenewalCW 3235-R9</v>
      </c>
      <c r="K46" s="52">
        <f>MATCH(J46,'[2]Pay Items'!$K$1:$K$642,0)</f>
        <v>192</v>
      </c>
      <c r="L46" s="53" t="str">
        <f t="shared" ca="1" si="2"/>
        <v>F0</v>
      </c>
      <c r="M46" s="53" t="str">
        <f t="shared" ca="1" si="3"/>
        <v>G</v>
      </c>
      <c r="N46" s="53" t="str">
        <f t="shared" ca="1" si="4"/>
        <v>C2</v>
      </c>
    </row>
    <row r="47" spans="1:14" s="60" customFormat="1" ht="30" customHeight="1" x14ac:dyDescent="0.2">
      <c r="A47" s="62" t="s">
        <v>355</v>
      </c>
      <c r="B47" s="27" t="s">
        <v>29</v>
      </c>
      <c r="C47" s="23" t="s">
        <v>172</v>
      </c>
      <c r="D47" s="28" t="s">
        <v>181</v>
      </c>
      <c r="E47" s="24" t="s">
        <v>28</v>
      </c>
      <c r="F47" s="25">
        <v>230</v>
      </c>
      <c r="G47" s="106"/>
      <c r="H47" s="26">
        <f>ROUND(G47*F47,2)</f>
        <v>0</v>
      </c>
      <c r="I47" s="50" t="str">
        <f t="shared" ca="1" si="0"/>
        <v/>
      </c>
      <c r="J47" s="51" t="str">
        <f t="shared" si="1"/>
        <v>B116rlMonolithic Median SlabSD-226Am²</v>
      </c>
      <c r="K47" s="52">
        <f>MATCH(J47,'[2]Pay Items'!$K$1:$K$642,0)</f>
        <v>194</v>
      </c>
      <c r="L47" s="53" t="str">
        <f t="shared" ca="1" si="2"/>
        <v>F0</v>
      </c>
      <c r="M47" s="53" t="str">
        <f t="shared" ca="1" si="3"/>
        <v>C2</v>
      </c>
      <c r="N47" s="53" t="str">
        <f t="shared" ca="1" si="4"/>
        <v>C2</v>
      </c>
    </row>
    <row r="48" spans="1:14" s="60" customFormat="1" ht="30" customHeight="1" x14ac:dyDescent="0.2">
      <c r="A48" s="62" t="s">
        <v>260</v>
      </c>
      <c r="B48" s="27" t="s">
        <v>455</v>
      </c>
      <c r="C48" s="23" t="s">
        <v>93</v>
      </c>
      <c r="D48" s="28" t="s">
        <v>261</v>
      </c>
      <c r="E48" s="24"/>
      <c r="F48" s="25"/>
      <c r="G48" s="107"/>
      <c r="H48" s="26"/>
      <c r="I48" s="50" t="str">
        <f t="shared" ca="1" si="0"/>
        <v>LOCKED</v>
      </c>
      <c r="J48" s="51" t="str">
        <f t="shared" si="1"/>
        <v>B118rl100 mm SidewalkSD-228A</v>
      </c>
      <c r="K48" s="52">
        <f>MATCH(J48,'[2]Pay Items'!$K$1:$K$642,0)</f>
        <v>196</v>
      </c>
      <c r="L48" s="53" t="str">
        <f t="shared" ca="1" si="2"/>
        <v>F0</v>
      </c>
      <c r="M48" s="53" t="str">
        <f t="shared" ca="1" si="3"/>
        <v>G</v>
      </c>
      <c r="N48" s="53" t="str">
        <f t="shared" ca="1" si="4"/>
        <v>C2</v>
      </c>
    </row>
    <row r="49" spans="1:14" s="60" customFormat="1" ht="30" customHeight="1" x14ac:dyDescent="0.2">
      <c r="A49" s="62" t="s">
        <v>262</v>
      </c>
      <c r="B49" s="29" t="s">
        <v>94</v>
      </c>
      <c r="C49" s="23" t="s">
        <v>263</v>
      </c>
      <c r="D49" s="28"/>
      <c r="E49" s="24" t="s">
        <v>28</v>
      </c>
      <c r="F49" s="25">
        <v>180</v>
      </c>
      <c r="G49" s="106"/>
      <c r="H49" s="26">
        <f>ROUND(G49*F49,2)</f>
        <v>0</v>
      </c>
      <c r="I49" s="50" t="str">
        <f t="shared" ca="1" si="0"/>
        <v/>
      </c>
      <c r="J49" s="51" t="str">
        <f t="shared" si="1"/>
        <v>B119rlLess than 5 sq.m.m²</v>
      </c>
      <c r="K49" s="52">
        <f>MATCH(J49,'[2]Pay Items'!$K$1:$K$642,0)</f>
        <v>197</v>
      </c>
      <c r="L49" s="53" t="str">
        <f t="shared" ca="1" si="2"/>
        <v>F0</v>
      </c>
      <c r="M49" s="53" t="str">
        <f t="shared" ca="1" si="3"/>
        <v>C2</v>
      </c>
      <c r="N49" s="53" t="str">
        <f t="shared" ca="1" si="4"/>
        <v>C2</v>
      </c>
    </row>
    <row r="50" spans="1:14" s="60" customFormat="1" ht="30" customHeight="1" x14ac:dyDescent="0.2">
      <c r="A50" s="62" t="s">
        <v>264</v>
      </c>
      <c r="B50" s="29" t="s">
        <v>95</v>
      </c>
      <c r="C50" s="23" t="s">
        <v>265</v>
      </c>
      <c r="D50" s="28"/>
      <c r="E50" s="24" t="s">
        <v>28</v>
      </c>
      <c r="F50" s="25">
        <v>960</v>
      </c>
      <c r="G50" s="106"/>
      <c r="H50" s="26">
        <f>ROUND(G50*F50,2)</f>
        <v>0</v>
      </c>
      <c r="I50" s="50" t="str">
        <f t="shared" ca="1" si="0"/>
        <v/>
      </c>
      <c r="J50" s="51" t="str">
        <f t="shared" si="1"/>
        <v>B120rl5 sq.m. to 20 sq.m.m²</v>
      </c>
      <c r="K50" s="52">
        <f>MATCH(J50,'[2]Pay Items'!$K$1:$K$642,0)</f>
        <v>198</v>
      </c>
      <c r="L50" s="53" t="str">
        <f t="shared" ca="1" si="2"/>
        <v>F0</v>
      </c>
      <c r="M50" s="53" t="str">
        <f t="shared" ca="1" si="3"/>
        <v>C2</v>
      </c>
      <c r="N50" s="53" t="str">
        <f t="shared" ca="1" si="4"/>
        <v>C2</v>
      </c>
    </row>
    <row r="51" spans="1:14" s="60" customFormat="1" ht="30" customHeight="1" x14ac:dyDescent="0.2">
      <c r="A51" s="62" t="s">
        <v>287</v>
      </c>
      <c r="B51" s="29" t="s">
        <v>96</v>
      </c>
      <c r="C51" s="23" t="s">
        <v>288</v>
      </c>
      <c r="D51" s="28" t="s">
        <v>1</v>
      </c>
      <c r="E51" s="24" t="s">
        <v>28</v>
      </c>
      <c r="F51" s="25">
        <v>1450</v>
      </c>
      <c r="G51" s="106"/>
      <c r="H51" s="26">
        <f>ROUND(G51*F51,2)</f>
        <v>0</v>
      </c>
      <c r="I51" s="50" t="str">
        <f t="shared" ca="1" si="0"/>
        <v/>
      </c>
      <c r="J51" s="51" t="str">
        <f t="shared" si="1"/>
        <v>B121rlGreater than 20 sq.m.m²</v>
      </c>
      <c r="K51" s="52">
        <f>MATCH(J51,'[2]Pay Items'!$K$1:$K$642,0)</f>
        <v>199</v>
      </c>
      <c r="L51" s="53" t="str">
        <f t="shared" ca="1" si="2"/>
        <v>F0</v>
      </c>
      <c r="M51" s="53" t="str">
        <f t="shared" ca="1" si="3"/>
        <v>C2</v>
      </c>
      <c r="N51" s="53" t="str">
        <f t="shared" ca="1" si="4"/>
        <v>C2</v>
      </c>
    </row>
    <row r="52" spans="1:14" s="60" customFormat="1" ht="30" customHeight="1" x14ac:dyDescent="0.2">
      <c r="A52" s="62" t="s">
        <v>356</v>
      </c>
      <c r="B52" s="27" t="s">
        <v>44</v>
      </c>
      <c r="C52" s="23" t="s">
        <v>351</v>
      </c>
      <c r="D52" s="28" t="s">
        <v>357</v>
      </c>
      <c r="E52" s="24" t="s">
        <v>28</v>
      </c>
      <c r="F52" s="25">
        <v>500</v>
      </c>
      <c r="G52" s="106"/>
      <c r="H52" s="26">
        <f>ROUND(G52*F52,2)</f>
        <v>0</v>
      </c>
      <c r="I52" s="50" t="str">
        <f t="shared" ca="1" si="0"/>
        <v/>
      </c>
      <c r="J52" s="51" t="str">
        <f t="shared" si="1"/>
        <v>B123rlMonolithic Curb and SidewalkSD-228Bm²</v>
      </c>
      <c r="K52" s="52">
        <f>MATCH(J52,'[2]Pay Items'!$K$1:$K$642,0)</f>
        <v>205</v>
      </c>
      <c r="L52" s="53" t="str">
        <f t="shared" ca="1" si="2"/>
        <v>F0</v>
      </c>
      <c r="M52" s="53" t="str">
        <f t="shared" ca="1" si="3"/>
        <v>C2</v>
      </c>
      <c r="N52" s="53" t="str">
        <f t="shared" ca="1" si="4"/>
        <v>C2</v>
      </c>
    </row>
    <row r="53" spans="1:14" s="60" customFormat="1" ht="30" customHeight="1" x14ac:dyDescent="0.2">
      <c r="A53" s="62" t="s">
        <v>97</v>
      </c>
      <c r="B53" s="22" t="s">
        <v>545</v>
      </c>
      <c r="C53" s="23" t="s">
        <v>45</v>
      </c>
      <c r="D53" s="28" t="s">
        <v>266</v>
      </c>
      <c r="E53" s="24"/>
      <c r="F53" s="25"/>
      <c r="G53" s="107"/>
      <c r="H53" s="26"/>
      <c r="I53" s="50" t="str">
        <f t="shared" ca="1" si="0"/>
        <v>LOCKED</v>
      </c>
      <c r="J53" s="51" t="str">
        <f t="shared" si="1"/>
        <v>B154rlConcrete Curb RenewalCW 3240-R10</v>
      </c>
      <c r="K53" s="52">
        <f>MATCH(J53,'[2]Pay Items'!$K$1:$K$642,0)</f>
        <v>262</v>
      </c>
      <c r="L53" s="53" t="str">
        <f t="shared" ca="1" si="2"/>
        <v>F0</v>
      </c>
      <c r="M53" s="53" t="str">
        <f t="shared" ca="1" si="3"/>
        <v>G</v>
      </c>
      <c r="N53" s="53" t="str">
        <f t="shared" ca="1" si="4"/>
        <v>C2</v>
      </c>
    </row>
    <row r="54" spans="1:14" s="66" customFormat="1" ht="30" customHeight="1" x14ac:dyDescent="0.2">
      <c r="A54" s="65" t="s">
        <v>313</v>
      </c>
      <c r="B54" s="150" t="s">
        <v>29</v>
      </c>
      <c r="C54" s="151" t="s">
        <v>267</v>
      </c>
      <c r="D54" s="152" t="s">
        <v>314</v>
      </c>
      <c r="E54" s="153"/>
      <c r="F54" s="154"/>
      <c r="G54" s="108"/>
      <c r="H54" s="108"/>
      <c r="I54" s="50" t="str">
        <f t="shared" ca="1" si="0"/>
        <v>LOCKED</v>
      </c>
      <c r="J54" s="51" t="str">
        <f t="shared" si="1"/>
        <v>B155rlBarrier (100 mm reveal ht, Dowelled)SD-205,SD-206A</v>
      </c>
      <c r="K54" s="52" t="e">
        <f>MATCH(J54,'[2]Pay Items'!$K$1:$K$642,0)</f>
        <v>#N/A</v>
      </c>
      <c r="L54" s="53" t="str">
        <f t="shared" ca="1" si="2"/>
        <v>F0</v>
      </c>
      <c r="M54" s="53" t="str">
        <f t="shared" ca="1" si="3"/>
        <v>C2</v>
      </c>
      <c r="N54" s="53" t="str">
        <f t="shared" ca="1" si="4"/>
        <v>C2</v>
      </c>
    </row>
    <row r="55" spans="1:14" s="60" customFormat="1" ht="30" customHeight="1" x14ac:dyDescent="0.2">
      <c r="A55" s="87" t="s">
        <v>548</v>
      </c>
      <c r="B55" s="29" t="s">
        <v>94</v>
      </c>
      <c r="C55" s="23" t="s">
        <v>317</v>
      </c>
      <c r="D55" s="28"/>
      <c r="E55" s="24" t="s">
        <v>43</v>
      </c>
      <c r="F55" s="25">
        <v>140</v>
      </c>
      <c r="G55" s="106"/>
      <c r="H55" s="26">
        <f t="shared" ref="H55:H60" si="6">ROUND(G55*F55,2)</f>
        <v>0</v>
      </c>
      <c r="I55" s="50" t="str">
        <f t="shared" ca="1" si="0"/>
        <v/>
      </c>
      <c r="J55" s="51" t="str">
        <f t="shared" si="1"/>
        <v>B155rl1Less than 3 mm</v>
      </c>
      <c r="K55" s="52" t="e">
        <f>MATCH(J55,'[2]Pay Items'!$K$1:$K$642,0)</f>
        <v>#N/A</v>
      </c>
      <c r="L55" s="53" t="str">
        <f t="shared" ca="1" si="2"/>
        <v>F0</v>
      </c>
      <c r="M55" s="53" t="str">
        <f t="shared" ca="1" si="3"/>
        <v>C2</v>
      </c>
      <c r="N55" s="53" t="str">
        <f t="shared" ca="1" si="4"/>
        <v>C2</v>
      </c>
    </row>
    <row r="56" spans="1:14" s="60" customFormat="1" ht="30" customHeight="1" x14ac:dyDescent="0.2">
      <c r="A56" s="87" t="s">
        <v>547</v>
      </c>
      <c r="B56" s="29" t="s">
        <v>95</v>
      </c>
      <c r="C56" s="23" t="s">
        <v>359</v>
      </c>
      <c r="D56" s="28"/>
      <c r="E56" s="24" t="s">
        <v>43</v>
      </c>
      <c r="F56" s="25">
        <v>600</v>
      </c>
      <c r="G56" s="106"/>
      <c r="H56" s="26">
        <f t="shared" si="6"/>
        <v>0</v>
      </c>
      <c r="I56" s="50" t="str">
        <f t="shared" ca="1" si="0"/>
        <v/>
      </c>
      <c r="J56" s="51" t="str">
        <f t="shared" si="1"/>
        <v>B155rl23 m to 30 mm</v>
      </c>
      <c r="K56" s="52" t="e">
        <f>MATCH(J56,'[2]Pay Items'!$K$1:$K$642,0)</f>
        <v>#N/A</v>
      </c>
      <c r="L56" s="53" t="str">
        <f t="shared" ca="1" si="2"/>
        <v>F0</v>
      </c>
      <c r="M56" s="53" t="str">
        <f t="shared" ca="1" si="3"/>
        <v>C2</v>
      </c>
      <c r="N56" s="53" t="str">
        <f t="shared" ca="1" si="4"/>
        <v>C2</v>
      </c>
    </row>
    <row r="57" spans="1:14" s="60" customFormat="1" ht="30" customHeight="1" x14ac:dyDescent="0.2">
      <c r="A57" s="87" t="s">
        <v>546</v>
      </c>
      <c r="B57" s="29" t="s">
        <v>360</v>
      </c>
      <c r="C57" s="23" t="s">
        <v>361</v>
      </c>
      <c r="D57" s="28" t="s">
        <v>1</v>
      </c>
      <c r="E57" s="24" t="s">
        <v>43</v>
      </c>
      <c r="F57" s="25">
        <v>550</v>
      </c>
      <c r="G57" s="106"/>
      <c r="H57" s="26">
        <f t="shared" si="6"/>
        <v>0</v>
      </c>
      <c r="I57" s="50" t="str">
        <f t="shared" ca="1" si="0"/>
        <v/>
      </c>
      <c r="J57" s="51" t="str">
        <f t="shared" si="1"/>
        <v>B155rl3Greater than 30 mm</v>
      </c>
      <c r="K57" s="52" t="e">
        <f>MATCH(J57,'[2]Pay Items'!$K$1:$K$642,0)</f>
        <v>#N/A</v>
      </c>
      <c r="L57" s="53" t="str">
        <f t="shared" ca="1" si="2"/>
        <v>F0</v>
      </c>
      <c r="M57" s="53" t="str">
        <f t="shared" ca="1" si="3"/>
        <v>C2</v>
      </c>
      <c r="N57" s="53" t="str">
        <f t="shared" ca="1" si="4"/>
        <v>C2</v>
      </c>
    </row>
    <row r="58" spans="1:14" s="60" customFormat="1" ht="30" customHeight="1" x14ac:dyDescent="0.2">
      <c r="A58" s="62" t="s">
        <v>364</v>
      </c>
      <c r="B58" s="27" t="s">
        <v>34</v>
      </c>
      <c r="C58" s="23" t="s">
        <v>268</v>
      </c>
      <c r="D58" s="28" t="s">
        <v>99</v>
      </c>
      <c r="E58" s="24" t="s">
        <v>43</v>
      </c>
      <c r="F58" s="25">
        <v>350</v>
      </c>
      <c r="G58" s="106"/>
      <c r="H58" s="26">
        <f t="shared" si="6"/>
        <v>0</v>
      </c>
      <c r="I58" s="50" t="str">
        <f t="shared" ca="1" si="0"/>
        <v/>
      </c>
      <c r="J58" s="51" t="str">
        <f t="shared" si="1"/>
        <v>B167rlAModified Barrier (150 mm reveal ht, Dowelled)SD-203Bm</v>
      </c>
      <c r="K58" s="52">
        <f>MATCH(J58,'[2]Pay Items'!$K$1:$K$642,0)</f>
        <v>282</v>
      </c>
      <c r="L58" s="53" t="str">
        <f t="shared" ca="1" si="2"/>
        <v>F0</v>
      </c>
      <c r="M58" s="53" t="str">
        <f t="shared" ca="1" si="3"/>
        <v>C2</v>
      </c>
      <c r="N58" s="53" t="str">
        <f t="shared" ca="1" si="4"/>
        <v>C2</v>
      </c>
    </row>
    <row r="59" spans="1:14" s="67" customFormat="1" ht="32.25" customHeight="1" x14ac:dyDescent="0.2">
      <c r="A59" s="62" t="s">
        <v>173</v>
      </c>
      <c r="B59" s="27" t="s">
        <v>44</v>
      </c>
      <c r="C59" s="23" t="s">
        <v>100</v>
      </c>
      <c r="D59" s="28" t="s">
        <v>101</v>
      </c>
      <c r="E59" s="24" t="s">
        <v>43</v>
      </c>
      <c r="F59" s="25">
        <v>400</v>
      </c>
      <c r="G59" s="106"/>
      <c r="H59" s="26">
        <f t="shared" si="6"/>
        <v>0</v>
      </c>
      <c r="I59" s="50" t="str">
        <f t="shared" ca="1" si="0"/>
        <v/>
      </c>
      <c r="J59" s="51" t="str">
        <f t="shared" si="1"/>
        <v>B184rlACurb Ramp (8-12 mm reveal ht, Monolithic)SD-229C,Dm</v>
      </c>
      <c r="K59" s="52">
        <f>MATCH(J59,'[2]Pay Items'!$K$1:$K$642,0)</f>
        <v>310</v>
      </c>
      <c r="L59" s="53" t="str">
        <f t="shared" ca="1" si="2"/>
        <v>F0</v>
      </c>
      <c r="M59" s="53" t="str">
        <f t="shared" ca="1" si="3"/>
        <v>C2</v>
      </c>
      <c r="N59" s="53" t="str">
        <f t="shared" ca="1" si="4"/>
        <v>C2</v>
      </c>
    </row>
    <row r="60" spans="1:14" s="60" customFormat="1" ht="43.9" customHeight="1" x14ac:dyDescent="0.2">
      <c r="A60" s="62" t="s">
        <v>358</v>
      </c>
      <c r="B60" s="41" t="s">
        <v>112</v>
      </c>
      <c r="C60" s="23" t="s">
        <v>185</v>
      </c>
      <c r="D60" s="28" t="s">
        <v>186</v>
      </c>
      <c r="E60" s="24" t="s">
        <v>43</v>
      </c>
      <c r="F60" s="25">
        <v>300</v>
      </c>
      <c r="G60" s="106"/>
      <c r="H60" s="26">
        <f t="shared" si="6"/>
        <v>0</v>
      </c>
      <c r="I60" s="50" t="str">
        <f t="shared" ca="1" si="0"/>
        <v/>
      </c>
      <c r="J60" s="51" t="str">
        <f t="shared" si="1"/>
        <v>B188Supply and Installation of Dowel AssembliesCW 3310-R17m</v>
      </c>
      <c r="K60" s="52">
        <f>MATCH(J60,'[2]Pay Items'!$K$1:$K$642,0)</f>
        <v>317</v>
      </c>
      <c r="L60" s="53" t="str">
        <f t="shared" ca="1" si="2"/>
        <v>F0</v>
      </c>
      <c r="M60" s="53" t="str">
        <f t="shared" ca="1" si="3"/>
        <v>C2</v>
      </c>
      <c r="N60" s="53" t="str">
        <f t="shared" ca="1" si="4"/>
        <v>C2</v>
      </c>
    </row>
    <row r="61" spans="1:14" s="60" customFormat="1" ht="43.9" customHeight="1" x14ac:dyDescent="0.2">
      <c r="A61" s="62" t="s">
        <v>174</v>
      </c>
      <c r="B61" s="22" t="s">
        <v>114</v>
      </c>
      <c r="C61" s="23" t="s">
        <v>175</v>
      </c>
      <c r="D61" s="28" t="s">
        <v>362</v>
      </c>
      <c r="E61" s="30"/>
      <c r="F61" s="25"/>
      <c r="G61" s="107"/>
      <c r="H61" s="26"/>
      <c r="I61" s="50" t="str">
        <f t="shared" ca="1" si="0"/>
        <v>LOCKED</v>
      </c>
      <c r="J61" s="51" t="str">
        <f t="shared" si="1"/>
        <v>B190Construction of Asphaltic Concrete OverlayCW 3410-R12</v>
      </c>
      <c r="K61" s="52">
        <f>MATCH(J61,'[2]Pay Items'!$K$1:$K$642,0)</f>
        <v>319</v>
      </c>
      <c r="L61" s="53" t="str">
        <f t="shared" ca="1" si="2"/>
        <v>F0</v>
      </c>
      <c r="M61" s="53" t="str">
        <f t="shared" ca="1" si="3"/>
        <v>G</v>
      </c>
      <c r="N61" s="53" t="str">
        <f t="shared" ca="1" si="4"/>
        <v>C2</v>
      </c>
    </row>
    <row r="62" spans="1:14" s="60" customFormat="1" ht="30" customHeight="1" x14ac:dyDescent="0.2">
      <c r="A62" s="62" t="s">
        <v>270</v>
      </c>
      <c r="B62" s="27" t="s">
        <v>29</v>
      </c>
      <c r="C62" s="23" t="s">
        <v>271</v>
      </c>
      <c r="D62" s="28"/>
      <c r="E62" s="24"/>
      <c r="F62" s="25"/>
      <c r="G62" s="107"/>
      <c r="H62" s="26"/>
      <c r="I62" s="50" t="str">
        <f t="shared" ca="1" si="0"/>
        <v>LOCKED</v>
      </c>
      <c r="J62" s="51" t="str">
        <f t="shared" si="1"/>
        <v>B191Main Line Paving</v>
      </c>
      <c r="K62" s="52">
        <f>MATCH(J62,'[2]Pay Items'!$K$1:$K$642,0)</f>
        <v>320</v>
      </c>
      <c r="L62" s="53" t="str">
        <f t="shared" ca="1" si="2"/>
        <v>F0</v>
      </c>
      <c r="M62" s="53" t="str">
        <f t="shared" ca="1" si="3"/>
        <v>G</v>
      </c>
      <c r="N62" s="53" t="str">
        <f t="shared" ca="1" si="4"/>
        <v>C2</v>
      </c>
    </row>
    <row r="63" spans="1:14" s="60" customFormat="1" ht="30" customHeight="1" x14ac:dyDescent="0.2">
      <c r="A63" s="62" t="s">
        <v>176</v>
      </c>
      <c r="B63" s="29" t="s">
        <v>94</v>
      </c>
      <c r="C63" s="23" t="s">
        <v>113</v>
      </c>
      <c r="D63" s="28"/>
      <c r="E63" s="24" t="s">
        <v>30</v>
      </c>
      <c r="F63" s="25">
        <v>4400</v>
      </c>
      <c r="G63" s="106"/>
      <c r="H63" s="26">
        <f>ROUND(G63*F63,2)</f>
        <v>0</v>
      </c>
      <c r="I63" s="50" t="str">
        <f t="shared" ca="1" si="0"/>
        <v/>
      </c>
      <c r="J63" s="51" t="str">
        <f t="shared" si="1"/>
        <v>B193Type IAtonne</v>
      </c>
      <c r="K63" s="52">
        <f>MATCH(J63,'[2]Pay Items'!$K$1:$K$642,0)</f>
        <v>321</v>
      </c>
      <c r="L63" s="53" t="str">
        <f t="shared" ca="1" si="2"/>
        <v>F0</v>
      </c>
      <c r="M63" s="53" t="str">
        <f t="shared" ca="1" si="3"/>
        <v>C2</v>
      </c>
      <c r="N63" s="53" t="str">
        <f t="shared" ca="1" si="4"/>
        <v>C2</v>
      </c>
    </row>
    <row r="64" spans="1:14" s="60" customFormat="1" ht="30" customHeight="1" x14ac:dyDescent="0.2">
      <c r="A64" s="62" t="s">
        <v>177</v>
      </c>
      <c r="B64" s="27" t="s">
        <v>34</v>
      </c>
      <c r="C64" s="23" t="s">
        <v>66</v>
      </c>
      <c r="D64" s="28"/>
      <c r="E64" s="24"/>
      <c r="F64" s="25"/>
      <c r="G64" s="107"/>
      <c r="H64" s="26"/>
      <c r="I64" s="50" t="str">
        <f t="shared" ca="1" si="0"/>
        <v>LOCKED</v>
      </c>
      <c r="J64" s="51" t="str">
        <f t="shared" si="1"/>
        <v>B194Tie-ins and Approaches</v>
      </c>
      <c r="K64" s="52">
        <f>MATCH(J64,'[2]Pay Items'!$K$1:$K$642,0)</f>
        <v>323</v>
      </c>
      <c r="L64" s="53" t="str">
        <f t="shared" ca="1" si="2"/>
        <v>F0</v>
      </c>
      <c r="M64" s="53" t="str">
        <f t="shared" ca="1" si="3"/>
        <v>G</v>
      </c>
      <c r="N64" s="53" t="str">
        <f t="shared" ca="1" si="4"/>
        <v>C2</v>
      </c>
    </row>
    <row r="65" spans="1:14" s="60" customFormat="1" ht="30" customHeight="1" x14ac:dyDescent="0.2">
      <c r="A65" s="62" t="s">
        <v>178</v>
      </c>
      <c r="B65" s="29" t="s">
        <v>94</v>
      </c>
      <c r="C65" s="23" t="s">
        <v>113</v>
      </c>
      <c r="D65" s="28"/>
      <c r="E65" s="24" t="s">
        <v>30</v>
      </c>
      <c r="F65" s="25">
        <v>930</v>
      </c>
      <c r="G65" s="106"/>
      <c r="H65" s="26">
        <f>ROUND(G65*F65,2)</f>
        <v>0</v>
      </c>
      <c r="I65" s="50" t="str">
        <f t="shared" ca="1" si="0"/>
        <v/>
      </c>
      <c r="J65" s="51" t="str">
        <f t="shared" si="1"/>
        <v>B195Type IAtonne</v>
      </c>
      <c r="K65" s="52">
        <f>MATCH(J65,'[2]Pay Items'!$K$1:$K$642,0)</f>
        <v>324</v>
      </c>
      <c r="L65" s="53" t="str">
        <f t="shared" ca="1" si="2"/>
        <v>F0</v>
      </c>
      <c r="M65" s="53" t="str">
        <f t="shared" ca="1" si="3"/>
        <v>C2</v>
      </c>
      <c r="N65" s="53" t="str">
        <f t="shared" ca="1" si="4"/>
        <v>C2</v>
      </c>
    </row>
    <row r="66" spans="1:14" s="60" customFormat="1" ht="30" customHeight="1" x14ac:dyDescent="0.2">
      <c r="A66" s="62" t="s">
        <v>102</v>
      </c>
      <c r="B66" s="22" t="s">
        <v>117</v>
      </c>
      <c r="C66" s="23" t="s">
        <v>104</v>
      </c>
      <c r="D66" s="28" t="s">
        <v>272</v>
      </c>
      <c r="E66" s="24"/>
      <c r="F66" s="25"/>
      <c r="G66" s="107"/>
      <c r="H66" s="26"/>
      <c r="I66" s="50" t="str">
        <f t="shared" ca="1" si="0"/>
        <v>LOCKED</v>
      </c>
      <c r="J66" s="51" t="str">
        <f t="shared" si="1"/>
        <v>B200Planing of PavementCW 3450-R6</v>
      </c>
      <c r="K66" s="52">
        <f>MATCH(J66,'[2]Pay Items'!$K$1:$K$642,0)</f>
        <v>329</v>
      </c>
      <c r="L66" s="53" t="str">
        <f t="shared" ca="1" si="2"/>
        <v>F0</v>
      </c>
      <c r="M66" s="53" t="str">
        <f t="shared" ca="1" si="3"/>
        <v>G</v>
      </c>
      <c r="N66" s="53" t="str">
        <f t="shared" ca="1" si="4"/>
        <v>C2</v>
      </c>
    </row>
    <row r="67" spans="1:14" s="60" customFormat="1" ht="30" customHeight="1" x14ac:dyDescent="0.2">
      <c r="A67" s="62" t="s">
        <v>105</v>
      </c>
      <c r="B67" s="27" t="s">
        <v>29</v>
      </c>
      <c r="C67" s="23" t="s">
        <v>273</v>
      </c>
      <c r="D67" s="28" t="s">
        <v>1</v>
      </c>
      <c r="E67" s="24" t="s">
        <v>28</v>
      </c>
      <c r="F67" s="25">
        <v>2800</v>
      </c>
      <c r="G67" s="106"/>
      <c r="H67" s="26">
        <f>ROUND(G67*F67,2)</f>
        <v>0</v>
      </c>
      <c r="I67" s="50" t="str">
        <f t="shared" ca="1" si="0"/>
        <v/>
      </c>
      <c r="J67" s="51" t="str">
        <f t="shared" si="1"/>
        <v>B2011 - 50 mm Depth (Asphalt)m²</v>
      </c>
      <c r="K67" s="52">
        <f>MATCH(J67,'[2]Pay Items'!$K$1:$K$642,0)</f>
        <v>330</v>
      </c>
      <c r="L67" s="53" t="str">
        <f t="shared" ca="1" si="2"/>
        <v>F0</v>
      </c>
      <c r="M67" s="53" t="str">
        <f t="shared" ca="1" si="3"/>
        <v>C2</v>
      </c>
      <c r="N67" s="53" t="str">
        <f t="shared" ca="1" si="4"/>
        <v>C2</v>
      </c>
    </row>
    <row r="68" spans="1:14" s="60" customFormat="1" ht="30" customHeight="1" x14ac:dyDescent="0.2">
      <c r="A68" s="62" t="s">
        <v>274</v>
      </c>
      <c r="B68" s="27" t="s">
        <v>34</v>
      </c>
      <c r="C68" s="23" t="s">
        <v>275</v>
      </c>
      <c r="D68" s="28" t="s">
        <v>1</v>
      </c>
      <c r="E68" s="24" t="s">
        <v>28</v>
      </c>
      <c r="F68" s="25">
        <v>1100</v>
      </c>
      <c r="G68" s="106"/>
      <c r="H68" s="26">
        <f>ROUND(G68*F68,2)</f>
        <v>0</v>
      </c>
      <c r="I68" s="50" t="str">
        <f t="shared" ref="I68:I131" ca="1" si="7">IF(CELL("protect",$G68)=1, "LOCKED", "")</f>
        <v/>
      </c>
      <c r="J68" s="51" t="str">
        <f t="shared" ref="J68:J131" si="8">CLEAN(CONCATENATE(TRIM($A68),TRIM($C68),IF(LEFT($D68)&lt;&gt;"E",TRIM($D68),),TRIM($E68)))</f>
        <v>B20250 - 100 mm Depth (Asphalt)m²</v>
      </c>
      <c r="K68" s="52">
        <f>MATCH(J68,'[2]Pay Items'!$K$1:$K$642,0)</f>
        <v>331</v>
      </c>
      <c r="L68" s="53" t="str">
        <f t="shared" ref="L68:L131" ca="1" si="9">CELL("format",$F68)</f>
        <v>F0</v>
      </c>
      <c r="M68" s="53" t="str">
        <f t="shared" ref="M68:M131" ca="1" si="10">CELL("format",$G68)</f>
        <v>C2</v>
      </c>
      <c r="N68" s="53" t="str">
        <f t="shared" ref="N68:N131" ca="1" si="11">CELL("format",$H68)</f>
        <v>C2</v>
      </c>
    </row>
    <row r="69" spans="1:14" s="60" customFormat="1" ht="30" customHeight="1" x14ac:dyDescent="0.2">
      <c r="A69" s="62" t="s">
        <v>276</v>
      </c>
      <c r="B69" s="27" t="s">
        <v>44</v>
      </c>
      <c r="C69" s="23" t="s">
        <v>277</v>
      </c>
      <c r="D69" s="28" t="s">
        <v>1</v>
      </c>
      <c r="E69" s="24" t="s">
        <v>28</v>
      </c>
      <c r="F69" s="25">
        <v>110</v>
      </c>
      <c r="G69" s="106"/>
      <c r="H69" s="26">
        <f>ROUND(G69*F69,2)</f>
        <v>0</v>
      </c>
      <c r="I69" s="50" t="str">
        <f t="shared" ca="1" si="7"/>
        <v/>
      </c>
      <c r="J69" s="51" t="str">
        <f t="shared" si="8"/>
        <v>B2031 - 50 mm Depth (Concrete)m²</v>
      </c>
      <c r="K69" s="52">
        <f>MATCH(J69,'[2]Pay Items'!$K$1:$K$642,0)</f>
        <v>332</v>
      </c>
      <c r="L69" s="53" t="str">
        <f t="shared" ca="1" si="9"/>
        <v>F0</v>
      </c>
      <c r="M69" s="53" t="str">
        <f t="shared" ca="1" si="10"/>
        <v>C2</v>
      </c>
      <c r="N69" s="53" t="str">
        <f t="shared" ca="1" si="11"/>
        <v>C2</v>
      </c>
    </row>
    <row r="70" spans="1:14" s="66" customFormat="1" ht="30" customHeight="1" x14ac:dyDescent="0.2">
      <c r="A70" s="65" t="s">
        <v>512</v>
      </c>
      <c r="B70" s="155" t="s">
        <v>122</v>
      </c>
      <c r="C70" s="151" t="s">
        <v>419</v>
      </c>
      <c r="D70" s="152" t="s">
        <v>520</v>
      </c>
      <c r="E70" s="153" t="s">
        <v>28</v>
      </c>
      <c r="F70" s="156">
        <v>1000</v>
      </c>
      <c r="G70" s="109"/>
      <c r="H70" s="108">
        <f>ROUND(G70*F70,2)</f>
        <v>0</v>
      </c>
      <c r="I70" s="50" t="str">
        <f t="shared" ca="1" si="7"/>
        <v/>
      </c>
      <c r="J70" s="51" t="str">
        <f t="shared" si="8"/>
        <v>B206Pavement Repair Fabricm²</v>
      </c>
      <c r="K70" s="52">
        <f>MATCH(J70,'[2]Pay Items'!$K$1:$K$642,0)</f>
        <v>335</v>
      </c>
      <c r="L70" s="53" t="str">
        <f t="shared" ca="1" si="9"/>
        <v>F0</v>
      </c>
      <c r="M70" s="53" t="str">
        <f t="shared" ca="1" si="10"/>
        <v>C2</v>
      </c>
      <c r="N70" s="53" t="str">
        <f t="shared" ca="1" si="11"/>
        <v>C2</v>
      </c>
    </row>
    <row r="71" spans="1:14" s="60" customFormat="1" ht="30" customHeight="1" x14ac:dyDescent="0.2">
      <c r="A71" s="62" t="s">
        <v>106</v>
      </c>
      <c r="B71" s="22" t="s">
        <v>126</v>
      </c>
      <c r="C71" s="23" t="s">
        <v>108</v>
      </c>
      <c r="D71" s="28" t="s">
        <v>179</v>
      </c>
      <c r="E71" s="24" t="s">
        <v>33</v>
      </c>
      <c r="F71" s="31">
        <v>156</v>
      </c>
      <c r="G71" s="106"/>
      <c r="H71" s="26">
        <f>ROUND(G71*F71,2)</f>
        <v>0</v>
      </c>
      <c r="I71" s="50" t="str">
        <f t="shared" ca="1" si="7"/>
        <v/>
      </c>
      <c r="J71" s="51" t="str">
        <f t="shared" si="8"/>
        <v>B219Detectable Warning Surface TilesCW 3326-R3each</v>
      </c>
      <c r="K71" s="52">
        <f>MATCH(J71,'[2]Pay Items'!$K$1:$K$642,0)</f>
        <v>339</v>
      </c>
      <c r="L71" s="53" t="str">
        <f t="shared" ca="1" si="9"/>
        <v>F0</v>
      </c>
      <c r="M71" s="53" t="str">
        <f t="shared" ca="1" si="10"/>
        <v>C2</v>
      </c>
      <c r="N71" s="53" t="str">
        <f t="shared" ca="1" si="11"/>
        <v>C2</v>
      </c>
    </row>
    <row r="72" spans="1:14" ht="43.9" customHeight="1" x14ac:dyDescent="0.2">
      <c r="A72" s="58"/>
      <c r="B72" s="157"/>
      <c r="C72" s="146" t="s">
        <v>18</v>
      </c>
      <c r="D72" s="144"/>
      <c r="E72" s="158"/>
      <c r="F72" s="145"/>
      <c r="G72" s="105"/>
      <c r="H72" s="105"/>
      <c r="I72" s="50" t="str">
        <f t="shared" ca="1" si="7"/>
        <v>LOCKED</v>
      </c>
      <c r="J72" s="51" t="str">
        <f t="shared" si="8"/>
        <v>ROADWORKS - NEW CONSTRUCTION</v>
      </c>
      <c r="K72" s="52" t="e">
        <f>MATCH(J72,'[2]Pay Items'!$K$1:$K$642,0)</f>
        <v>#N/A</v>
      </c>
      <c r="L72" s="53" t="str">
        <f t="shared" ca="1" si="9"/>
        <v>G</v>
      </c>
      <c r="M72" s="53" t="str">
        <f t="shared" ca="1" si="10"/>
        <v>C2</v>
      </c>
      <c r="N72" s="53" t="str">
        <f t="shared" ca="1" si="11"/>
        <v>C2</v>
      </c>
    </row>
    <row r="73" spans="1:14" s="60" customFormat="1" ht="43.9" customHeight="1" x14ac:dyDescent="0.2">
      <c r="A73" s="59" t="s">
        <v>46</v>
      </c>
      <c r="B73" s="22" t="s">
        <v>128</v>
      </c>
      <c r="C73" s="23" t="s">
        <v>47</v>
      </c>
      <c r="D73" s="28" t="s">
        <v>186</v>
      </c>
      <c r="E73" s="24"/>
      <c r="F73" s="31"/>
      <c r="G73" s="107"/>
      <c r="H73" s="32"/>
      <c r="I73" s="50" t="str">
        <f t="shared" ca="1" si="7"/>
        <v>LOCKED</v>
      </c>
      <c r="J73" s="51" t="str">
        <f t="shared" si="8"/>
        <v>C001Concrete Pavements, Median Slabs, Bull-noses, and Safety MediansCW 3310-R17</v>
      </c>
      <c r="K73" s="52">
        <f>MATCH(J73,'[2]Pay Items'!$K$1:$K$642,0)</f>
        <v>342</v>
      </c>
      <c r="L73" s="53" t="str">
        <f t="shared" ca="1" si="9"/>
        <v>F0</v>
      </c>
      <c r="M73" s="53" t="str">
        <f t="shared" ca="1" si="10"/>
        <v>G</v>
      </c>
      <c r="N73" s="53" t="str">
        <f t="shared" ca="1" si="11"/>
        <v>C2</v>
      </c>
    </row>
    <row r="74" spans="1:14" s="66" customFormat="1" ht="43.9" customHeight="1" x14ac:dyDescent="0.2">
      <c r="A74" s="68" t="s">
        <v>180</v>
      </c>
      <c r="B74" s="150" t="s">
        <v>29</v>
      </c>
      <c r="C74" s="151" t="s">
        <v>513</v>
      </c>
      <c r="D74" s="152" t="s">
        <v>1</v>
      </c>
      <c r="E74" s="153" t="s">
        <v>28</v>
      </c>
      <c r="F74" s="156">
        <v>4930</v>
      </c>
      <c r="G74" s="109"/>
      <c r="H74" s="108">
        <f>ROUND(G74*F74,2)</f>
        <v>0</v>
      </c>
      <c r="I74" s="50" t="str">
        <f t="shared" ca="1" si="7"/>
        <v/>
      </c>
      <c r="J74" s="51" t="str">
        <f t="shared" si="8"/>
        <v>C007Construction of 230 mm Concrete Pavement (Plain-Dowelled)m²</v>
      </c>
      <c r="K74" s="52">
        <f>MATCH(J74,'[2]Pay Items'!$K$1:$K$642,0)</f>
        <v>346</v>
      </c>
      <c r="L74" s="53" t="str">
        <f t="shared" ca="1" si="9"/>
        <v>F0</v>
      </c>
      <c r="M74" s="53" t="str">
        <f t="shared" ca="1" si="10"/>
        <v>C2</v>
      </c>
      <c r="N74" s="53" t="str">
        <f t="shared" ca="1" si="11"/>
        <v>C2</v>
      </c>
    </row>
    <row r="75" spans="1:14" s="60" customFormat="1" ht="43.9" customHeight="1" x14ac:dyDescent="0.2">
      <c r="A75" s="59" t="s">
        <v>71</v>
      </c>
      <c r="B75" s="22" t="s">
        <v>131</v>
      </c>
      <c r="C75" s="23" t="s">
        <v>72</v>
      </c>
      <c r="D75" s="28" t="s">
        <v>186</v>
      </c>
      <c r="E75" s="24"/>
      <c r="F75" s="31"/>
      <c r="G75" s="107"/>
      <c r="H75" s="32"/>
      <c r="I75" s="50" t="str">
        <f t="shared" ca="1" si="7"/>
        <v>LOCKED</v>
      </c>
      <c r="J75" s="51" t="str">
        <f t="shared" si="8"/>
        <v>C019Concrete Pavements for Early OpeningCW 3310-R17</v>
      </c>
      <c r="K75" s="52">
        <f>MATCH(J75,'[2]Pay Items'!$K$1:$K$642,0)</f>
        <v>356</v>
      </c>
      <c r="L75" s="53" t="str">
        <f t="shared" ca="1" si="9"/>
        <v>F0</v>
      </c>
      <c r="M75" s="53" t="str">
        <f t="shared" ca="1" si="10"/>
        <v>G</v>
      </c>
      <c r="N75" s="53" t="str">
        <f t="shared" ca="1" si="11"/>
        <v>C2</v>
      </c>
    </row>
    <row r="76" spans="1:14" s="60" customFormat="1" ht="54" customHeight="1" x14ac:dyDescent="0.2">
      <c r="A76" s="59" t="s">
        <v>365</v>
      </c>
      <c r="B76" s="27" t="s">
        <v>29</v>
      </c>
      <c r="C76" s="23" t="s">
        <v>366</v>
      </c>
      <c r="D76" s="28"/>
      <c r="E76" s="24" t="s">
        <v>28</v>
      </c>
      <c r="F76" s="31">
        <v>110</v>
      </c>
      <c r="G76" s="106"/>
      <c r="H76" s="26">
        <f>ROUND(G76*F76,2)</f>
        <v>0</v>
      </c>
      <c r="I76" s="50" t="str">
        <f t="shared" ca="1" si="7"/>
        <v/>
      </c>
      <c r="J76" s="51" t="str">
        <f t="shared" si="8"/>
        <v>C025-72Construction of 230 mm Concrete Pavement for Early Opening 72 Hour (Plain-Dowelled)m²</v>
      </c>
      <c r="K76" s="52">
        <f>MATCH(J76,'[2]Pay Items'!$K$1:$K$642,0)</f>
        <v>368</v>
      </c>
      <c r="L76" s="53" t="str">
        <f t="shared" ca="1" si="9"/>
        <v>F0</v>
      </c>
      <c r="M76" s="53" t="str">
        <f t="shared" ca="1" si="10"/>
        <v>C2</v>
      </c>
      <c r="N76" s="53" t="str">
        <f t="shared" ca="1" si="11"/>
        <v>C2</v>
      </c>
    </row>
    <row r="77" spans="1:14" s="60" customFormat="1" ht="54" customHeight="1" x14ac:dyDescent="0.2">
      <c r="A77" s="59" t="s">
        <v>427</v>
      </c>
      <c r="B77" s="27" t="s">
        <v>34</v>
      </c>
      <c r="C77" s="23" t="s">
        <v>428</v>
      </c>
      <c r="D77" s="28"/>
      <c r="E77" s="24" t="s">
        <v>28</v>
      </c>
      <c r="F77" s="31">
        <v>980</v>
      </c>
      <c r="G77" s="106"/>
      <c r="H77" s="26">
        <f>ROUND(G77*F77,2)</f>
        <v>0</v>
      </c>
      <c r="I77" s="50" t="str">
        <f t="shared" ca="1" si="7"/>
        <v/>
      </c>
      <c r="J77" s="51" t="str">
        <f t="shared" si="8"/>
        <v>C026-72Construction of 200 mm Concrete Pavement for Early Opening 72 Hour (Reinforced)m²</v>
      </c>
      <c r="K77" s="52">
        <f>MATCH(J77,'[2]Pay Items'!$K$1:$K$642,0)</f>
        <v>371</v>
      </c>
      <c r="L77" s="53" t="str">
        <f t="shared" ca="1" si="9"/>
        <v>F0</v>
      </c>
      <c r="M77" s="53" t="str">
        <f t="shared" ca="1" si="10"/>
        <v>C2</v>
      </c>
      <c r="N77" s="53" t="str">
        <f t="shared" ca="1" si="11"/>
        <v>C2</v>
      </c>
    </row>
    <row r="78" spans="1:14" s="60" customFormat="1" ht="43.9" customHeight="1" x14ac:dyDescent="0.2">
      <c r="A78" s="59" t="s">
        <v>48</v>
      </c>
      <c r="B78" s="22" t="s">
        <v>133</v>
      </c>
      <c r="C78" s="23" t="s">
        <v>49</v>
      </c>
      <c r="D78" s="28" t="s">
        <v>186</v>
      </c>
      <c r="E78" s="24"/>
      <c r="F78" s="31"/>
      <c r="G78" s="107"/>
      <c r="H78" s="32"/>
      <c r="I78" s="50" t="str">
        <f t="shared" ca="1" si="7"/>
        <v>LOCKED</v>
      </c>
      <c r="J78" s="51" t="str">
        <f t="shared" si="8"/>
        <v>C032Concrete Curbs, Curb and Gutter, and Splash StripsCW 3310-R17</v>
      </c>
      <c r="K78" s="52">
        <f>MATCH(J78,'[2]Pay Items'!$K$1:$K$642,0)</f>
        <v>381</v>
      </c>
      <c r="L78" s="53" t="str">
        <f t="shared" ca="1" si="9"/>
        <v>F0</v>
      </c>
      <c r="M78" s="53" t="str">
        <f t="shared" ca="1" si="10"/>
        <v>G</v>
      </c>
      <c r="N78" s="53" t="str">
        <f t="shared" ca="1" si="11"/>
        <v>C2</v>
      </c>
    </row>
    <row r="79" spans="1:14" s="60" customFormat="1" ht="43.9" customHeight="1" x14ac:dyDescent="0.2">
      <c r="A79" s="59" t="s">
        <v>367</v>
      </c>
      <c r="B79" s="27" t="s">
        <v>29</v>
      </c>
      <c r="C79" s="23" t="s">
        <v>368</v>
      </c>
      <c r="D79" s="28" t="s">
        <v>183</v>
      </c>
      <c r="E79" s="24" t="s">
        <v>43</v>
      </c>
      <c r="F79" s="25">
        <v>90</v>
      </c>
      <c r="G79" s="106"/>
      <c r="H79" s="26">
        <f t="shared" ref="H79:H86" si="12">ROUND(G79*F79,2)</f>
        <v>0</v>
      </c>
      <c r="I79" s="50" t="str">
        <f t="shared" ca="1" si="7"/>
        <v/>
      </c>
      <c r="J79" s="51" t="str">
        <f t="shared" si="8"/>
        <v>C035AConstruction of Barrier (150 mm ht, Integral)SD-204m</v>
      </c>
      <c r="K79" s="52">
        <f>MATCH(J79,'[2]Pay Items'!$K$1:$K$642,0)</f>
        <v>389</v>
      </c>
      <c r="L79" s="53" t="str">
        <f t="shared" ca="1" si="9"/>
        <v>F0</v>
      </c>
      <c r="M79" s="53" t="str">
        <f t="shared" ca="1" si="10"/>
        <v>C2</v>
      </c>
      <c r="N79" s="53" t="str">
        <f t="shared" ca="1" si="11"/>
        <v>C2</v>
      </c>
    </row>
    <row r="80" spans="1:14" s="60" customFormat="1" ht="43.9" customHeight="1" x14ac:dyDescent="0.2">
      <c r="A80" s="59" t="s">
        <v>369</v>
      </c>
      <c r="B80" s="27" t="s">
        <v>34</v>
      </c>
      <c r="C80" s="23" t="s">
        <v>182</v>
      </c>
      <c r="D80" s="28" t="s">
        <v>183</v>
      </c>
      <c r="E80" s="24" t="s">
        <v>43</v>
      </c>
      <c r="F80" s="25">
        <v>330</v>
      </c>
      <c r="G80" s="106"/>
      <c r="H80" s="26">
        <f t="shared" si="12"/>
        <v>0</v>
      </c>
      <c r="I80" s="50" t="str">
        <f t="shared" ca="1" si="7"/>
        <v/>
      </c>
      <c r="J80" s="51" t="str">
        <f t="shared" si="8"/>
        <v>C035BConstruction of Barrier (180 mm ht, Integral)SD-204m</v>
      </c>
      <c r="K80" s="52">
        <f>MATCH(J80,'[2]Pay Items'!$K$1:$K$642,0)</f>
        <v>390</v>
      </c>
      <c r="L80" s="53" t="str">
        <f t="shared" ca="1" si="9"/>
        <v>F0</v>
      </c>
      <c r="M80" s="53" t="str">
        <f t="shared" ca="1" si="10"/>
        <v>C2</v>
      </c>
      <c r="N80" s="53" t="str">
        <f t="shared" ca="1" si="11"/>
        <v>C2</v>
      </c>
    </row>
    <row r="81" spans="1:14" s="60" customFormat="1" ht="43.9" customHeight="1" x14ac:dyDescent="0.2">
      <c r="A81" s="59" t="s">
        <v>370</v>
      </c>
      <c r="B81" s="27" t="s">
        <v>44</v>
      </c>
      <c r="C81" s="23" t="s">
        <v>151</v>
      </c>
      <c r="D81" s="28" t="s">
        <v>99</v>
      </c>
      <c r="E81" s="24" t="s">
        <v>43</v>
      </c>
      <c r="F81" s="25">
        <v>240</v>
      </c>
      <c r="G81" s="106"/>
      <c r="H81" s="26">
        <f t="shared" si="12"/>
        <v>0</v>
      </c>
      <c r="I81" s="50" t="str">
        <f t="shared" ca="1" si="7"/>
        <v/>
      </c>
      <c r="J81" s="51" t="str">
        <f t="shared" si="8"/>
        <v>C037BConstruction of Modified Barrier (180 mm ht, Integral)SD-203Bm</v>
      </c>
      <c r="K81" s="52">
        <f>MATCH(J81,'[2]Pay Items'!$K$1:$K$642,0)</f>
        <v>396</v>
      </c>
      <c r="L81" s="53" t="str">
        <f t="shared" ca="1" si="9"/>
        <v>F0</v>
      </c>
      <c r="M81" s="53" t="str">
        <f t="shared" ca="1" si="10"/>
        <v>C2</v>
      </c>
      <c r="N81" s="53" t="str">
        <f t="shared" ca="1" si="11"/>
        <v>C2</v>
      </c>
    </row>
    <row r="82" spans="1:14" s="60" customFormat="1" ht="43.9" customHeight="1" x14ac:dyDescent="0.2">
      <c r="A82" s="59" t="s">
        <v>371</v>
      </c>
      <c r="B82" s="27" t="s">
        <v>57</v>
      </c>
      <c r="C82" s="23" t="s">
        <v>372</v>
      </c>
      <c r="D82" s="28" t="s">
        <v>269</v>
      </c>
      <c r="E82" s="24" t="s">
        <v>43</v>
      </c>
      <c r="F82" s="25">
        <v>60</v>
      </c>
      <c r="G82" s="106"/>
      <c r="H82" s="26">
        <f t="shared" si="12"/>
        <v>0</v>
      </c>
      <c r="I82" s="50" t="str">
        <f t="shared" ca="1" si="7"/>
        <v/>
      </c>
      <c r="J82" s="51" t="str">
        <f t="shared" si="8"/>
        <v>C045Construction of Lip Curb (40 mm ht, Integral)SD-202Bm</v>
      </c>
      <c r="K82" s="52">
        <f>MATCH(J82,'[2]Pay Items'!$K$1:$K$642,0)</f>
        <v>408</v>
      </c>
      <c r="L82" s="53" t="str">
        <f t="shared" ca="1" si="9"/>
        <v>F0</v>
      </c>
      <c r="M82" s="53" t="str">
        <f t="shared" ca="1" si="10"/>
        <v>C2</v>
      </c>
      <c r="N82" s="53" t="str">
        <f t="shared" ca="1" si="11"/>
        <v>C2</v>
      </c>
    </row>
    <row r="83" spans="1:14" s="60" customFormat="1" ht="43.9" customHeight="1" x14ac:dyDescent="0.2">
      <c r="A83" s="59" t="s">
        <v>50</v>
      </c>
      <c r="B83" s="27" t="s">
        <v>61</v>
      </c>
      <c r="C83" s="23" t="s">
        <v>110</v>
      </c>
      <c r="D83" s="28" t="s">
        <v>111</v>
      </c>
      <c r="E83" s="24" t="s">
        <v>43</v>
      </c>
      <c r="F83" s="25">
        <v>120</v>
      </c>
      <c r="G83" s="106"/>
      <c r="H83" s="26">
        <f t="shared" si="12"/>
        <v>0</v>
      </c>
      <c r="I83" s="50" t="str">
        <f t="shared" ca="1" si="7"/>
        <v/>
      </c>
      <c r="J83" s="51" t="str">
        <f t="shared" si="8"/>
        <v>C046Construction of Curb Ramp (8-12 mm ht, Integral)SD-229Cm</v>
      </c>
      <c r="K83" s="52">
        <f>MATCH(J83,'[2]Pay Items'!$K$1:$K$642,0)</f>
        <v>409</v>
      </c>
      <c r="L83" s="53" t="str">
        <f t="shared" ca="1" si="9"/>
        <v>F0</v>
      </c>
      <c r="M83" s="53" t="str">
        <f t="shared" ca="1" si="10"/>
        <v>C2</v>
      </c>
      <c r="N83" s="53" t="str">
        <f t="shared" ca="1" si="11"/>
        <v>C2</v>
      </c>
    </row>
    <row r="84" spans="1:14" s="60" customFormat="1" ht="43.9" customHeight="1" x14ac:dyDescent="0.2">
      <c r="A84" s="59" t="s">
        <v>184</v>
      </c>
      <c r="B84" s="22" t="s">
        <v>136</v>
      </c>
      <c r="C84" s="23" t="s">
        <v>185</v>
      </c>
      <c r="D84" s="28" t="s">
        <v>186</v>
      </c>
      <c r="E84" s="24" t="s">
        <v>43</v>
      </c>
      <c r="F84" s="31">
        <v>1250</v>
      </c>
      <c r="G84" s="106"/>
      <c r="H84" s="26">
        <f t="shared" si="12"/>
        <v>0</v>
      </c>
      <c r="I84" s="50" t="str">
        <f t="shared" ca="1" si="7"/>
        <v/>
      </c>
      <c r="J84" s="51" t="str">
        <f t="shared" si="8"/>
        <v>C050Supply and Installation of Dowel AssembliesCW 3310-R17m</v>
      </c>
      <c r="K84" s="52">
        <f>MATCH(J84,'[2]Pay Items'!$K$1:$K$642,0)</f>
        <v>415</v>
      </c>
      <c r="L84" s="53" t="str">
        <f t="shared" ca="1" si="9"/>
        <v>F0</v>
      </c>
      <c r="M84" s="53" t="str">
        <f t="shared" ca="1" si="10"/>
        <v>C2</v>
      </c>
      <c r="N84" s="53" t="str">
        <f t="shared" ca="1" si="11"/>
        <v>C2</v>
      </c>
    </row>
    <row r="85" spans="1:14" s="60" customFormat="1" ht="34.5" customHeight="1" x14ac:dyDescent="0.2">
      <c r="A85" s="59"/>
      <c r="B85" s="22" t="s">
        <v>139</v>
      </c>
      <c r="C85" s="23" t="s">
        <v>429</v>
      </c>
      <c r="D85" s="28" t="s">
        <v>516</v>
      </c>
      <c r="E85" s="24" t="s">
        <v>28</v>
      </c>
      <c r="F85" s="31">
        <v>30</v>
      </c>
      <c r="G85" s="106"/>
      <c r="H85" s="26">
        <f t="shared" si="12"/>
        <v>0</v>
      </c>
      <c r="I85" s="50" t="str">
        <f t="shared" ca="1" si="7"/>
        <v/>
      </c>
      <c r="J85" s="51" t="str">
        <f t="shared" si="8"/>
        <v>100 mm Concrete Sidewalk with Blockouts for Paving StonesCW 3325-R5, E15m²</v>
      </c>
      <c r="K85" s="52" t="e">
        <f>MATCH(J85,'[2]Pay Items'!$K$1:$K$642,0)</f>
        <v>#N/A</v>
      </c>
      <c r="L85" s="53" t="str">
        <f t="shared" ca="1" si="9"/>
        <v>F0</v>
      </c>
      <c r="M85" s="53" t="str">
        <f t="shared" ca="1" si="10"/>
        <v>C2</v>
      </c>
      <c r="N85" s="53" t="str">
        <f t="shared" ca="1" si="11"/>
        <v>C2</v>
      </c>
    </row>
    <row r="86" spans="1:14" s="60" customFormat="1" ht="30" customHeight="1" x14ac:dyDescent="0.2">
      <c r="A86" s="59" t="s">
        <v>187</v>
      </c>
      <c r="B86" s="22" t="s">
        <v>140</v>
      </c>
      <c r="C86" s="23" t="s">
        <v>188</v>
      </c>
      <c r="D86" s="28" t="s">
        <v>517</v>
      </c>
      <c r="E86" s="24" t="s">
        <v>28</v>
      </c>
      <c r="F86" s="31">
        <v>10</v>
      </c>
      <c r="G86" s="106"/>
      <c r="H86" s="26">
        <f t="shared" si="12"/>
        <v>0</v>
      </c>
      <c r="I86" s="50" t="str">
        <f t="shared" ca="1" si="7"/>
        <v/>
      </c>
      <c r="J86" s="51" t="str">
        <f t="shared" si="8"/>
        <v>C054AInterlocking Paving StonesCW 3335-R1, E16m²</v>
      </c>
      <c r="K86" s="52" t="e">
        <f>MATCH(J86,'[2]Pay Items'!$K$1:$K$642,0)</f>
        <v>#N/A</v>
      </c>
      <c r="L86" s="53" t="str">
        <f t="shared" ca="1" si="9"/>
        <v>F0</v>
      </c>
      <c r="M86" s="53" t="str">
        <f t="shared" ca="1" si="10"/>
        <v>C2</v>
      </c>
      <c r="N86" s="53" t="str">
        <f t="shared" ca="1" si="11"/>
        <v>C2</v>
      </c>
    </row>
    <row r="87" spans="1:14" ht="43.9" customHeight="1" x14ac:dyDescent="0.2">
      <c r="A87" s="58"/>
      <c r="B87" s="157"/>
      <c r="C87" s="146" t="s">
        <v>19</v>
      </c>
      <c r="D87" s="144"/>
      <c r="E87" s="158"/>
      <c r="F87" s="145"/>
      <c r="G87" s="105"/>
      <c r="H87" s="105"/>
      <c r="I87" s="50" t="str">
        <f t="shared" ca="1" si="7"/>
        <v>LOCKED</v>
      </c>
      <c r="J87" s="51" t="str">
        <f t="shared" si="8"/>
        <v>JOINT AND CRACK SEALING</v>
      </c>
      <c r="K87" s="52">
        <f>MATCH(J87,'[2]Pay Items'!$K$1:$K$642,0)</f>
        <v>432</v>
      </c>
      <c r="L87" s="53" t="str">
        <f t="shared" ca="1" si="9"/>
        <v>G</v>
      </c>
      <c r="M87" s="53" t="str">
        <f t="shared" ca="1" si="10"/>
        <v>C2</v>
      </c>
      <c r="N87" s="53" t="str">
        <f t="shared" ca="1" si="11"/>
        <v>C2</v>
      </c>
    </row>
    <row r="88" spans="1:14" s="60" customFormat="1" ht="43.9" customHeight="1" x14ac:dyDescent="0.2">
      <c r="A88" s="59" t="s">
        <v>417</v>
      </c>
      <c r="B88" s="22" t="s">
        <v>141</v>
      </c>
      <c r="C88" s="23" t="s">
        <v>418</v>
      </c>
      <c r="D88" s="28" t="s">
        <v>115</v>
      </c>
      <c r="E88" s="24" t="s">
        <v>43</v>
      </c>
      <c r="F88" s="31">
        <v>1500</v>
      </c>
      <c r="G88" s="106"/>
      <c r="H88" s="26">
        <f>ROUND(G88*F88,2)</f>
        <v>0</v>
      </c>
      <c r="I88" s="50" t="str">
        <f t="shared" ca="1" si="7"/>
        <v/>
      </c>
      <c r="J88" s="51" t="str">
        <f t="shared" si="8"/>
        <v>D005Longitudinal Joint &amp; Crack Filling ( &gt; 25 mm in width )CW 3250-R7m</v>
      </c>
      <c r="K88" s="52">
        <f>MATCH(J88,'[2]Pay Items'!$K$1:$K$642,0)</f>
        <v>437</v>
      </c>
      <c r="L88" s="53" t="str">
        <f t="shared" ca="1" si="9"/>
        <v>F0</v>
      </c>
      <c r="M88" s="53" t="str">
        <f t="shared" ca="1" si="10"/>
        <v>C2</v>
      </c>
      <c r="N88" s="53" t="str">
        <f t="shared" ca="1" si="11"/>
        <v>C2</v>
      </c>
    </row>
    <row r="89" spans="1:14" s="60" customFormat="1" ht="30" customHeight="1" x14ac:dyDescent="0.2">
      <c r="A89" s="59" t="s">
        <v>51</v>
      </c>
      <c r="B89" s="22" t="s">
        <v>143</v>
      </c>
      <c r="C89" s="23" t="s">
        <v>52</v>
      </c>
      <c r="D89" s="28" t="s">
        <v>115</v>
      </c>
      <c r="E89" s="24" t="s">
        <v>43</v>
      </c>
      <c r="F89" s="31">
        <f>(2000/12)*12</f>
        <v>2000</v>
      </c>
      <c r="G89" s="106"/>
      <c r="H89" s="26">
        <f>ROUND(G89*F89,2)</f>
        <v>0</v>
      </c>
      <c r="I89" s="50" t="str">
        <f t="shared" ca="1" si="7"/>
        <v/>
      </c>
      <c r="J89" s="51" t="str">
        <f t="shared" si="8"/>
        <v>D006Reflective Crack MaintenanceCW 3250-R7m</v>
      </c>
      <c r="K89" s="52">
        <f>MATCH(J89,'[2]Pay Items'!$K$1:$K$642,0)</f>
        <v>438</v>
      </c>
      <c r="L89" s="53" t="str">
        <f t="shared" ca="1" si="9"/>
        <v>F0</v>
      </c>
      <c r="M89" s="53" t="str">
        <f t="shared" ca="1" si="10"/>
        <v>C2</v>
      </c>
      <c r="N89" s="53" t="str">
        <f t="shared" ca="1" si="11"/>
        <v>C2</v>
      </c>
    </row>
    <row r="90" spans="1:14" ht="48" customHeight="1" x14ac:dyDescent="0.2">
      <c r="A90" s="58"/>
      <c r="B90" s="157"/>
      <c r="C90" s="146" t="s">
        <v>20</v>
      </c>
      <c r="D90" s="144"/>
      <c r="E90" s="158"/>
      <c r="F90" s="145"/>
      <c r="G90" s="105"/>
      <c r="H90" s="105"/>
      <c r="I90" s="50" t="str">
        <f t="shared" ca="1" si="7"/>
        <v>LOCKED</v>
      </c>
      <c r="J90" s="51" t="str">
        <f t="shared" si="8"/>
        <v>ASSOCIATED DRAINAGE AND UNDERGROUND WORKS</v>
      </c>
      <c r="K90" s="52">
        <f>MATCH(J90,'[2]Pay Items'!$K$1:$K$642,0)</f>
        <v>440</v>
      </c>
      <c r="L90" s="53" t="str">
        <f t="shared" ca="1" si="9"/>
        <v>G</v>
      </c>
      <c r="M90" s="53" t="str">
        <f t="shared" ca="1" si="10"/>
        <v>C2</v>
      </c>
      <c r="N90" s="53" t="str">
        <f t="shared" ca="1" si="11"/>
        <v>C2</v>
      </c>
    </row>
    <row r="91" spans="1:14" s="60" customFormat="1" ht="30" customHeight="1" x14ac:dyDescent="0.2">
      <c r="A91" s="59" t="s">
        <v>116</v>
      </c>
      <c r="B91" s="22" t="s">
        <v>144</v>
      </c>
      <c r="C91" s="23" t="s">
        <v>118</v>
      </c>
      <c r="D91" s="28" t="s">
        <v>119</v>
      </c>
      <c r="E91" s="24"/>
      <c r="F91" s="31"/>
      <c r="G91" s="107"/>
      <c r="H91" s="32"/>
      <c r="I91" s="50" t="str">
        <f t="shared" ca="1" si="7"/>
        <v>LOCKED</v>
      </c>
      <c r="J91" s="51" t="str">
        <f t="shared" si="8"/>
        <v>E003Catch BasinCW 2130-R12</v>
      </c>
      <c r="K91" s="52">
        <f>MATCH(J91,'[2]Pay Items'!$K$1:$K$642,0)</f>
        <v>441</v>
      </c>
      <c r="L91" s="53" t="str">
        <f t="shared" ca="1" si="9"/>
        <v>F0</v>
      </c>
      <c r="M91" s="53" t="str">
        <f t="shared" ca="1" si="10"/>
        <v>G</v>
      </c>
      <c r="N91" s="53" t="str">
        <f t="shared" ca="1" si="11"/>
        <v>C2</v>
      </c>
    </row>
    <row r="92" spans="1:14" s="60" customFormat="1" ht="30" customHeight="1" x14ac:dyDescent="0.2">
      <c r="A92" s="59" t="s">
        <v>318</v>
      </c>
      <c r="B92" s="27" t="s">
        <v>29</v>
      </c>
      <c r="C92" s="23" t="s">
        <v>120</v>
      </c>
      <c r="D92" s="28"/>
      <c r="E92" s="24" t="s">
        <v>33</v>
      </c>
      <c r="F92" s="31">
        <v>6</v>
      </c>
      <c r="G92" s="106"/>
      <c r="H92" s="26">
        <f>ROUND(G92*F92,2)</f>
        <v>0</v>
      </c>
      <c r="I92" s="50" t="str">
        <f t="shared" ca="1" si="7"/>
        <v/>
      </c>
      <c r="J92" s="51" t="str">
        <f t="shared" si="8"/>
        <v>E004ASD-024, 1800 mm deepeach</v>
      </c>
      <c r="K92" s="52">
        <f>MATCH(J92,'[2]Pay Items'!$K$1:$K$642,0)</f>
        <v>443</v>
      </c>
      <c r="L92" s="53" t="str">
        <f t="shared" ca="1" si="9"/>
        <v>F0</v>
      </c>
      <c r="M92" s="53" t="str">
        <f t="shared" ca="1" si="10"/>
        <v>C2</v>
      </c>
      <c r="N92" s="53" t="str">
        <f t="shared" ca="1" si="11"/>
        <v>C2</v>
      </c>
    </row>
    <row r="93" spans="1:14" s="60" customFormat="1" ht="30" customHeight="1" x14ac:dyDescent="0.2">
      <c r="A93" s="59" t="s">
        <v>156</v>
      </c>
      <c r="B93" s="22" t="s">
        <v>145</v>
      </c>
      <c r="C93" s="23" t="s">
        <v>157</v>
      </c>
      <c r="D93" s="28" t="s">
        <v>119</v>
      </c>
      <c r="E93" s="24"/>
      <c r="F93" s="31"/>
      <c r="G93" s="107"/>
      <c r="H93" s="32"/>
      <c r="I93" s="50" t="str">
        <f t="shared" ca="1" si="7"/>
        <v>LOCKED</v>
      </c>
      <c r="J93" s="51" t="str">
        <f t="shared" si="8"/>
        <v>E006Catch PitCW 2130-R12</v>
      </c>
      <c r="K93" s="52">
        <f>MATCH(J93,'[2]Pay Items'!$K$1:$K$642,0)</f>
        <v>446</v>
      </c>
      <c r="L93" s="53" t="str">
        <f t="shared" ca="1" si="9"/>
        <v>F0</v>
      </c>
      <c r="M93" s="53" t="str">
        <f t="shared" ca="1" si="10"/>
        <v>G</v>
      </c>
      <c r="N93" s="53" t="str">
        <f t="shared" ca="1" si="11"/>
        <v>C2</v>
      </c>
    </row>
    <row r="94" spans="1:14" s="60" customFormat="1" ht="30" customHeight="1" x14ac:dyDescent="0.2">
      <c r="A94" s="59" t="s">
        <v>158</v>
      </c>
      <c r="B94" s="27" t="s">
        <v>29</v>
      </c>
      <c r="C94" s="23" t="s">
        <v>159</v>
      </c>
      <c r="D94" s="28"/>
      <c r="E94" s="24" t="s">
        <v>33</v>
      </c>
      <c r="F94" s="31">
        <v>14</v>
      </c>
      <c r="G94" s="106"/>
      <c r="H94" s="26">
        <f>ROUND(G94*F94,2)</f>
        <v>0</v>
      </c>
      <c r="I94" s="50" t="str">
        <f t="shared" ca="1" si="7"/>
        <v/>
      </c>
      <c r="J94" s="51" t="str">
        <f t="shared" si="8"/>
        <v>E007SD-023each</v>
      </c>
      <c r="K94" s="52">
        <f>MATCH(J94,'[2]Pay Items'!$K$1:$K$642,0)</f>
        <v>447</v>
      </c>
      <c r="L94" s="53" t="str">
        <f t="shared" ca="1" si="9"/>
        <v>F0</v>
      </c>
      <c r="M94" s="53" t="str">
        <f t="shared" ca="1" si="10"/>
        <v>C2</v>
      </c>
      <c r="N94" s="53" t="str">
        <f t="shared" ca="1" si="11"/>
        <v>C2</v>
      </c>
    </row>
    <row r="95" spans="1:14" s="60" customFormat="1" ht="43.9" customHeight="1" x14ac:dyDescent="0.2">
      <c r="A95" s="59" t="s">
        <v>430</v>
      </c>
      <c r="B95" s="22" t="s">
        <v>146</v>
      </c>
      <c r="C95" s="23" t="s">
        <v>432</v>
      </c>
      <c r="D95" s="28" t="s">
        <v>119</v>
      </c>
      <c r="E95" s="24"/>
      <c r="F95" s="31"/>
      <c r="G95" s="107"/>
      <c r="H95" s="32"/>
      <c r="I95" s="50" t="str">
        <f t="shared" ca="1" si="7"/>
        <v>LOCKED</v>
      </c>
      <c r="J95" s="51" t="str">
        <f t="shared" si="8"/>
        <v>E007ARemove and Replace Existing Catch BasinCW 2130-R12</v>
      </c>
      <c r="K95" s="52">
        <f>MATCH(J95,'[2]Pay Items'!$K$1:$K$642,0)</f>
        <v>448</v>
      </c>
      <c r="L95" s="53" t="str">
        <f t="shared" ca="1" si="9"/>
        <v>F0</v>
      </c>
      <c r="M95" s="53" t="str">
        <f t="shared" ca="1" si="10"/>
        <v>G</v>
      </c>
      <c r="N95" s="53" t="str">
        <f t="shared" ca="1" si="11"/>
        <v>C2</v>
      </c>
    </row>
    <row r="96" spans="1:14" s="66" customFormat="1" ht="30" customHeight="1" x14ac:dyDescent="0.2">
      <c r="A96" s="68" t="s">
        <v>431</v>
      </c>
      <c r="B96" s="150" t="s">
        <v>29</v>
      </c>
      <c r="C96" s="151" t="s">
        <v>514</v>
      </c>
      <c r="D96" s="152"/>
      <c r="E96" s="153" t="s">
        <v>33</v>
      </c>
      <c r="F96" s="156">
        <v>1</v>
      </c>
      <c r="G96" s="109"/>
      <c r="H96" s="108">
        <f>ROUND(G96*F96,2)</f>
        <v>0</v>
      </c>
      <c r="I96" s="50" t="str">
        <f t="shared" ca="1" si="7"/>
        <v/>
      </c>
      <c r="J96" s="51" t="str">
        <f t="shared" si="8"/>
        <v>E007BSD-024each</v>
      </c>
      <c r="K96" s="52">
        <f>MATCH(J96,'[2]Pay Items'!$K$1:$K$642,0)</f>
        <v>449</v>
      </c>
      <c r="L96" s="53" t="str">
        <f t="shared" ca="1" si="9"/>
        <v>F0</v>
      </c>
      <c r="M96" s="53" t="str">
        <f t="shared" ca="1" si="10"/>
        <v>C2</v>
      </c>
      <c r="N96" s="53" t="str">
        <f t="shared" ca="1" si="11"/>
        <v>C2</v>
      </c>
    </row>
    <row r="97" spans="1:14" s="60" customFormat="1" ht="43.9" customHeight="1" x14ac:dyDescent="0.2">
      <c r="A97" s="59" t="s">
        <v>433</v>
      </c>
      <c r="B97" s="22" t="s">
        <v>193</v>
      </c>
      <c r="C97" s="23" t="s">
        <v>374</v>
      </c>
      <c r="D97" s="28" t="s">
        <v>119</v>
      </c>
      <c r="E97" s="24"/>
      <c r="F97" s="31"/>
      <c r="G97" s="107"/>
      <c r="H97" s="32"/>
      <c r="I97" s="50" t="str">
        <f t="shared" ca="1" si="7"/>
        <v>LOCKED</v>
      </c>
      <c r="J97" s="51" t="str">
        <f t="shared" si="8"/>
        <v>E007DRemove and Replace Existing Catch PitCW 2130-R12</v>
      </c>
      <c r="K97" s="52">
        <f>MATCH(J97,'[2]Pay Items'!$K$1:$K$642,0)</f>
        <v>451</v>
      </c>
      <c r="L97" s="53" t="str">
        <f t="shared" ca="1" si="9"/>
        <v>F0</v>
      </c>
      <c r="M97" s="53" t="str">
        <f t="shared" ca="1" si="10"/>
        <v>G</v>
      </c>
      <c r="N97" s="53" t="str">
        <f t="shared" ca="1" si="11"/>
        <v>C2</v>
      </c>
    </row>
    <row r="98" spans="1:14" s="60" customFormat="1" ht="30" customHeight="1" x14ac:dyDescent="0.2">
      <c r="A98" s="59" t="s">
        <v>434</v>
      </c>
      <c r="B98" s="27" t="s">
        <v>29</v>
      </c>
      <c r="C98" s="23" t="s">
        <v>159</v>
      </c>
      <c r="D98" s="28"/>
      <c r="E98" s="24" t="s">
        <v>33</v>
      </c>
      <c r="F98" s="31">
        <v>1</v>
      </c>
      <c r="G98" s="106"/>
      <c r="H98" s="26">
        <f>ROUND(G98*F98,2)</f>
        <v>0</v>
      </c>
      <c r="I98" s="50" t="str">
        <f t="shared" ca="1" si="7"/>
        <v/>
      </c>
      <c r="J98" s="51" t="str">
        <f t="shared" si="8"/>
        <v>E007ESD-023each</v>
      </c>
      <c r="K98" s="52">
        <f>MATCH(J98,'[2]Pay Items'!$K$1:$K$642,0)</f>
        <v>452</v>
      </c>
      <c r="L98" s="53" t="str">
        <f t="shared" ca="1" si="9"/>
        <v>F0</v>
      </c>
      <c r="M98" s="53" t="str">
        <f t="shared" ca="1" si="10"/>
        <v>C2</v>
      </c>
      <c r="N98" s="53" t="str">
        <f t="shared" ca="1" si="11"/>
        <v>C2</v>
      </c>
    </row>
    <row r="99" spans="1:14" s="60" customFormat="1" ht="30" customHeight="1" x14ac:dyDescent="0.2">
      <c r="A99" s="59" t="s">
        <v>121</v>
      </c>
      <c r="B99" s="22" t="s">
        <v>199</v>
      </c>
      <c r="C99" s="23" t="s">
        <v>123</v>
      </c>
      <c r="D99" s="28" t="s">
        <v>119</v>
      </c>
      <c r="E99" s="24"/>
      <c r="F99" s="31"/>
      <c r="G99" s="107"/>
      <c r="H99" s="32"/>
      <c r="I99" s="50" t="str">
        <f t="shared" ca="1" si="7"/>
        <v>LOCKED</v>
      </c>
      <c r="J99" s="51" t="str">
        <f t="shared" si="8"/>
        <v>E008Sewer ServiceCW 2130-R12</v>
      </c>
      <c r="K99" s="52">
        <f>MATCH(J99,'[2]Pay Items'!$K$1:$K$642,0)</f>
        <v>453</v>
      </c>
      <c r="L99" s="53" t="str">
        <f t="shared" ca="1" si="9"/>
        <v>F0</v>
      </c>
      <c r="M99" s="53" t="str">
        <f t="shared" ca="1" si="10"/>
        <v>G</v>
      </c>
      <c r="N99" s="53" t="str">
        <f t="shared" ca="1" si="11"/>
        <v>C2</v>
      </c>
    </row>
    <row r="100" spans="1:14" s="60" customFormat="1" ht="30" customHeight="1" x14ac:dyDescent="0.2">
      <c r="A100" s="59" t="s">
        <v>124</v>
      </c>
      <c r="B100" s="27" t="s">
        <v>29</v>
      </c>
      <c r="C100" s="23" t="s">
        <v>125</v>
      </c>
      <c r="D100" s="28"/>
      <c r="E100" s="24"/>
      <c r="F100" s="31"/>
      <c r="G100" s="107"/>
      <c r="H100" s="32"/>
      <c r="I100" s="50" t="str">
        <f t="shared" ca="1" si="7"/>
        <v>LOCKED</v>
      </c>
      <c r="J100" s="51" t="str">
        <f t="shared" si="8"/>
        <v>E009250 mm, PVC</v>
      </c>
      <c r="K100" s="52" t="e">
        <f>MATCH(J100,'[2]Pay Items'!$K$1:$K$642,0)</f>
        <v>#N/A</v>
      </c>
      <c r="L100" s="53" t="str">
        <f t="shared" ca="1" si="9"/>
        <v>F0</v>
      </c>
      <c r="M100" s="53" t="str">
        <f t="shared" ca="1" si="10"/>
        <v>G</v>
      </c>
      <c r="N100" s="53" t="str">
        <f t="shared" ca="1" si="11"/>
        <v>C2</v>
      </c>
    </row>
    <row r="101" spans="1:14" s="60" customFormat="1" ht="43.9" customHeight="1" x14ac:dyDescent="0.2">
      <c r="A101" s="59" t="s">
        <v>190</v>
      </c>
      <c r="B101" s="29" t="s">
        <v>94</v>
      </c>
      <c r="C101" s="23" t="s">
        <v>435</v>
      </c>
      <c r="D101" s="28"/>
      <c r="E101" s="24" t="s">
        <v>43</v>
      </c>
      <c r="F101" s="31">
        <v>52</v>
      </c>
      <c r="G101" s="106"/>
      <c r="H101" s="26">
        <f>ROUND(G101*F101,2)</f>
        <v>0</v>
      </c>
      <c r="I101" s="50" t="str">
        <f t="shared" ca="1" si="7"/>
        <v/>
      </c>
      <c r="J101" s="51" t="str">
        <f t="shared" si="8"/>
        <v>E011Trenchless Installation, Class B Sand Bedding, Class 3 Backfillm</v>
      </c>
      <c r="K101" s="52" t="e">
        <f>MATCH(J101,'[2]Pay Items'!$K$1:$K$642,0)</f>
        <v>#N/A</v>
      </c>
      <c r="L101" s="53" t="str">
        <f t="shared" ca="1" si="9"/>
        <v>F0</v>
      </c>
      <c r="M101" s="53" t="str">
        <f t="shared" ca="1" si="10"/>
        <v>C2</v>
      </c>
      <c r="N101" s="53" t="str">
        <f t="shared" ca="1" si="11"/>
        <v>C2</v>
      </c>
    </row>
    <row r="102" spans="1:14" s="60" customFormat="1" ht="30" customHeight="1" x14ac:dyDescent="0.2">
      <c r="A102" s="59" t="s">
        <v>192</v>
      </c>
      <c r="B102" s="22" t="s">
        <v>201</v>
      </c>
      <c r="C102" s="23" t="s">
        <v>194</v>
      </c>
      <c r="D102" s="28" t="s">
        <v>119</v>
      </c>
      <c r="E102" s="24"/>
      <c r="F102" s="31"/>
      <c r="G102" s="107"/>
      <c r="H102" s="32"/>
      <c r="I102" s="50" t="str">
        <f t="shared" ca="1" si="7"/>
        <v>LOCKED</v>
      </c>
      <c r="J102" s="51" t="str">
        <f t="shared" si="8"/>
        <v>E013Sewer Service RisersCW 2130-R12</v>
      </c>
      <c r="K102" s="52">
        <f>MATCH(J102,'[2]Pay Items'!$K$1:$K$642,0)</f>
        <v>459</v>
      </c>
      <c r="L102" s="53" t="str">
        <f t="shared" ca="1" si="9"/>
        <v>F0</v>
      </c>
      <c r="M102" s="53" t="str">
        <f t="shared" ca="1" si="10"/>
        <v>G</v>
      </c>
      <c r="N102" s="53" t="str">
        <f t="shared" ca="1" si="11"/>
        <v>C2</v>
      </c>
    </row>
    <row r="103" spans="1:14" s="60" customFormat="1" ht="30" customHeight="1" x14ac:dyDescent="0.2">
      <c r="A103" s="59" t="s">
        <v>195</v>
      </c>
      <c r="B103" s="27" t="s">
        <v>29</v>
      </c>
      <c r="C103" s="23" t="s">
        <v>160</v>
      </c>
      <c r="D103" s="28"/>
      <c r="E103" s="24"/>
      <c r="F103" s="31"/>
      <c r="G103" s="107"/>
      <c r="H103" s="32"/>
      <c r="I103" s="50" t="str">
        <f t="shared" ca="1" si="7"/>
        <v>LOCKED</v>
      </c>
      <c r="J103" s="51" t="str">
        <f t="shared" si="8"/>
        <v>E014250 mm</v>
      </c>
      <c r="K103" s="52" t="e">
        <f>MATCH(J103,'[2]Pay Items'!$K$1:$K$642,0)</f>
        <v>#N/A</v>
      </c>
      <c r="L103" s="53" t="str">
        <f t="shared" ca="1" si="9"/>
        <v>F0</v>
      </c>
      <c r="M103" s="53" t="str">
        <f t="shared" ca="1" si="10"/>
        <v>G</v>
      </c>
      <c r="N103" s="53" t="str">
        <f t="shared" ca="1" si="11"/>
        <v>C2</v>
      </c>
    </row>
    <row r="104" spans="1:14" s="60" customFormat="1" ht="30" customHeight="1" x14ac:dyDescent="0.2">
      <c r="A104" s="59" t="s">
        <v>196</v>
      </c>
      <c r="B104" s="29" t="s">
        <v>94</v>
      </c>
      <c r="C104" s="23" t="s">
        <v>197</v>
      </c>
      <c r="D104" s="28"/>
      <c r="E104" s="24" t="s">
        <v>67</v>
      </c>
      <c r="F104" s="33">
        <v>1</v>
      </c>
      <c r="G104" s="106"/>
      <c r="H104" s="26">
        <f>ROUND(G104*F104,2)</f>
        <v>0</v>
      </c>
      <c r="I104" s="50" t="str">
        <f t="shared" ca="1" si="7"/>
        <v/>
      </c>
      <c r="J104" s="51" t="str">
        <f t="shared" si="8"/>
        <v>E016SD-015vert. m</v>
      </c>
      <c r="K104" s="52">
        <f>MATCH(J104,'[2]Pay Items'!$K$1:$K$642,0)</f>
        <v>463</v>
      </c>
      <c r="L104" s="53" t="str">
        <f t="shared" ca="1" si="9"/>
        <v>F1</v>
      </c>
      <c r="M104" s="53" t="str">
        <f t="shared" ca="1" si="10"/>
        <v>C2</v>
      </c>
      <c r="N104" s="53" t="str">
        <f t="shared" ca="1" si="11"/>
        <v>C2</v>
      </c>
    </row>
    <row r="105" spans="1:14" s="69" customFormat="1" ht="30" customHeight="1" x14ac:dyDescent="0.2">
      <c r="A105" s="59" t="s">
        <v>200</v>
      </c>
      <c r="B105" s="22" t="s">
        <v>205</v>
      </c>
      <c r="C105" s="34" t="s">
        <v>202</v>
      </c>
      <c r="D105" s="28" t="s">
        <v>119</v>
      </c>
      <c r="E105" s="24"/>
      <c r="F105" s="31"/>
      <c r="G105" s="107"/>
      <c r="H105" s="32"/>
      <c r="I105" s="50" t="str">
        <f t="shared" ca="1" si="7"/>
        <v>LOCKED</v>
      </c>
      <c r="J105" s="51" t="str">
        <f t="shared" si="8"/>
        <v>E032Connecting to Existing ManholeCW 2130-R12</v>
      </c>
      <c r="K105" s="52">
        <f>MATCH(J105,'[2]Pay Items'!$K$1:$K$642,0)</f>
        <v>520</v>
      </c>
      <c r="L105" s="53" t="str">
        <f t="shared" ca="1" si="9"/>
        <v>F0</v>
      </c>
      <c r="M105" s="53" t="str">
        <f t="shared" ca="1" si="10"/>
        <v>G</v>
      </c>
      <c r="N105" s="53" t="str">
        <f t="shared" ca="1" si="11"/>
        <v>C2</v>
      </c>
    </row>
    <row r="106" spans="1:14" s="69" customFormat="1" ht="30" customHeight="1" x14ac:dyDescent="0.2">
      <c r="A106" s="59" t="s">
        <v>203</v>
      </c>
      <c r="B106" s="27" t="s">
        <v>29</v>
      </c>
      <c r="C106" s="34" t="s">
        <v>204</v>
      </c>
      <c r="D106" s="28"/>
      <c r="E106" s="24" t="s">
        <v>33</v>
      </c>
      <c r="F106" s="31">
        <v>2</v>
      </c>
      <c r="G106" s="106"/>
      <c r="H106" s="26">
        <f>ROUND(G106*F106,2)</f>
        <v>0</v>
      </c>
      <c r="I106" s="50" t="str">
        <f t="shared" ca="1" si="7"/>
        <v/>
      </c>
      <c r="J106" s="51" t="str">
        <f t="shared" si="8"/>
        <v>E033250 mm Catch Basin Leadeach</v>
      </c>
      <c r="K106" s="52">
        <f>MATCH(J106,'[2]Pay Items'!$K$1:$K$642,0)</f>
        <v>523</v>
      </c>
      <c r="L106" s="53" t="str">
        <f t="shared" ca="1" si="9"/>
        <v>F0</v>
      </c>
      <c r="M106" s="53" t="str">
        <f t="shared" ca="1" si="10"/>
        <v>C2</v>
      </c>
      <c r="N106" s="53" t="str">
        <f t="shared" ca="1" si="11"/>
        <v>C2</v>
      </c>
    </row>
    <row r="107" spans="1:14" s="69" customFormat="1" ht="39.950000000000003" customHeight="1" x14ac:dyDescent="0.2">
      <c r="A107" s="59" t="s">
        <v>436</v>
      </c>
      <c r="B107" s="22" t="s">
        <v>206</v>
      </c>
      <c r="C107" s="34" t="s">
        <v>376</v>
      </c>
      <c r="D107" s="28" t="s">
        <v>119</v>
      </c>
      <c r="E107" s="24"/>
      <c r="F107" s="31"/>
      <c r="G107" s="107"/>
      <c r="H107" s="32"/>
      <c r="I107" s="50" t="str">
        <f t="shared" ca="1" si="7"/>
        <v>LOCKED</v>
      </c>
      <c r="J107" s="51" t="str">
        <f t="shared" si="8"/>
        <v>E034Connecting to Existing Catch BasinCW 2130-R12</v>
      </c>
      <c r="K107" s="52">
        <f>MATCH(J107,'[2]Pay Items'!$K$1:$K$642,0)</f>
        <v>524</v>
      </c>
      <c r="L107" s="53" t="str">
        <f t="shared" ca="1" si="9"/>
        <v>F0</v>
      </c>
      <c r="M107" s="53" t="str">
        <f t="shared" ca="1" si="10"/>
        <v>G</v>
      </c>
      <c r="N107" s="53" t="str">
        <f t="shared" ca="1" si="11"/>
        <v>C2</v>
      </c>
    </row>
    <row r="108" spans="1:14" s="69" customFormat="1" ht="30" customHeight="1" x14ac:dyDescent="0.2">
      <c r="A108" s="59" t="s">
        <v>437</v>
      </c>
      <c r="B108" s="27" t="s">
        <v>29</v>
      </c>
      <c r="C108" s="34" t="s">
        <v>438</v>
      </c>
      <c r="D108" s="28"/>
      <c r="E108" s="24" t="s">
        <v>33</v>
      </c>
      <c r="F108" s="31">
        <v>12</v>
      </c>
      <c r="G108" s="106"/>
      <c r="H108" s="26">
        <f>ROUND(G108*F108,2)</f>
        <v>0</v>
      </c>
      <c r="I108" s="50" t="str">
        <f t="shared" ca="1" si="7"/>
        <v/>
      </c>
      <c r="J108" s="51" t="str">
        <f t="shared" si="8"/>
        <v>E035250 mm Drainage Connection Pipeeach</v>
      </c>
      <c r="K108" s="52">
        <f>MATCH(J108,'[2]Pay Items'!$K$1:$K$642,0)</f>
        <v>527</v>
      </c>
      <c r="L108" s="53" t="str">
        <f t="shared" ca="1" si="9"/>
        <v>F0</v>
      </c>
      <c r="M108" s="53" t="str">
        <f t="shared" ca="1" si="10"/>
        <v>C2</v>
      </c>
      <c r="N108" s="53" t="str">
        <f t="shared" ca="1" si="11"/>
        <v>C2</v>
      </c>
    </row>
    <row r="109" spans="1:14" s="69" customFormat="1" x14ac:dyDescent="0.2">
      <c r="A109" s="59" t="s">
        <v>127</v>
      </c>
      <c r="B109" s="22" t="s">
        <v>208</v>
      </c>
      <c r="C109" s="34" t="s">
        <v>129</v>
      </c>
      <c r="D109" s="28" t="s">
        <v>119</v>
      </c>
      <c r="E109" s="24"/>
      <c r="F109" s="31"/>
      <c r="G109" s="107"/>
      <c r="H109" s="32"/>
      <c r="I109" s="50" t="str">
        <f t="shared" ca="1" si="7"/>
        <v>LOCKED</v>
      </c>
      <c r="J109" s="51" t="str">
        <f t="shared" si="8"/>
        <v>E036Connecting to Existing SewerCW 2130-R12</v>
      </c>
      <c r="K109" s="52">
        <f>MATCH(J109,'[2]Pay Items'!$K$1:$K$642,0)</f>
        <v>536</v>
      </c>
      <c r="L109" s="53" t="str">
        <f t="shared" ca="1" si="9"/>
        <v>F0</v>
      </c>
      <c r="M109" s="53" t="str">
        <f t="shared" ca="1" si="10"/>
        <v>G</v>
      </c>
      <c r="N109" s="53" t="str">
        <f t="shared" ca="1" si="11"/>
        <v>C2</v>
      </c>
    </row>
    <row r="110" spans="1:14" s="69" customFormat="1" ht="39.950000000000003" customHeight="1" x14ac:dyDescent="0.2">
      <c r="A110" s="59" t="s">
        <v>130</v>
      </c>
      <c r="B110" s="27" t="s">
        <v>29</v>
      </c>
      <c r="C110" s="34" t="s">
        <v>440</v>
      </c>
      <c r="D110" s="28"/>
      <c r="E110" s="24"/>
      <c r="F110" s="31"/>
      <c r="G110" s="107"/>
      <c r="H110" s="32"/>
      <c r="I110" s="50" t="str">
        <f t="shared" ca="1" si="7"/>
        <v>LOCKED</v>
      </c>
      <c r="J110" s="51" t="str">
        <f t="shared" si="8"/>
        <v>E037250 mm (PVC) Connecting Pipe</v>
      </c>
      <c r="K110" s="52" t="e">
        <f>MATCH(J110,'[2]Pay Items'!$K$1:$K$642,0)</f>
        <v>#N/A</v>
      </c>
      <c r="L110" s="53" t="str">
        <f t="shared" ca="1" si="9"/>
        <v>F0</v>
      </c>
      <c r="M110" s="53" t="str">
        <f t="shared" ca="1" si="10"/>
        <v>G</v>
      </c>
      <c r="N110" s="53" t="str">
        <f t="shared" ca="1" si="11"/>
        <v>C2</v>
      </c>
    </row>
    <row r="111" spans="1:14" s="60" customFormat="1" ht="43.9" customHeight="1" x14ac:dyDescent="0.2">
      <c r="A111" s="20" t="s">
        <v>439</v>
      </c>
      <c r="B111" s="29" t="s">
        <v>94</v>
      </c>
      <c r="C111" s="23" t="s">
        <v>518</v>
      </c>
      <c r="D111" s="28"/>
      <c r="E111" s="24" t="s">
        <v>33</v>
      </c>
      <c r="F111" s="31">
        <v>2</v>
      </c>
      <c r="G111" s="106"/>
      <c r="H111" s="26">
        <f>ROUND(G111*F111,2)</f>
        <v>0</v>
      </c>
      <c r="I111" s="50" t="str">
        <f t="shared" ca="1" si="7"/>
        <v/>
      </c>
      <c r="J111" s="51" t="str">
        <f t="shared" si="8"/>
        <v>E041BConnecting to 250 mm Sewereach</v>
      </c>
      <c r="K111" s="52" t="e">
        <f>MATCH(J111,'[2]Pay Items'!$K$1:$K$642,0)</f>
        <v>#N/A</v>
      </c>
      <c r="L111" s="53" t="str">
        <f t="shared" ca="1" si="9"/>
        <v>F0</v>
      </c>
      <c r="M111" s="53" t="str">
        <f t="shared" ca="1" si="10"/>
        <v>C2</v>
      </c>
      <c r="N111" s="53" t="str">
        <f t="shared" ca="1" si="11"/>
        <v>C2</v>
      </c>
    </row>
    <row r="112" spans="1:14" s="69" customFormat="1" ht="39.950000000000003" customHeight="1" x14ac:dyDescent="0.2">
      <c r="A112" s="59" t="s">
        <v>130</v>
      </c>
      <c r="B112" s="27" t="s">
        <v>34</v>
      </c>
      <c r="C112" s="34" t="s">
        <v>441</v>
      </c>
      <c r="D112" s="28"/>
      <c r="E112" s="24"/>
      <c r="F112" s="31"/>
      <c r="G112" s="107"/>
      <c r="H112" s="32"/>
      <c r="I112" s="50" t="str">
        <f t="shared" ca="1" si="7"/>
        <v>LOCKED</v>
      </c>
      <c r="J112" s="51" t="str">
        <f t="shared" si="8"/>
        <v>E037300 mm (PVC) Connecting Pipe</v>
      </c>
      <c r="K112" s="52" t="e">
        <f>MATCH(J112,'[2]Pay Items'!$K$1:$K$642,0)</f>
        <v>#N/A</v>
      </c>
      <c r="L112" s="53" t="str">
        <f t="shared" ca="1" si="9"/>
        <v>F0</v>
      </c>
      <c r="M112" s="53" t="str">
        <f t="shared" ca="1" si="10"/>
        <v>G</v>
      </c>
      <c r="N112" s="53" t="str">
        <f t="shared" ca="1" si="11"/>
        <v>C2</v>
      </c>
    </row>
    <row r="113" spans="1:14" s="60" customFormat="1" ht="43.9" customHeight="1" x14ac:dyDescent="0.2">
      <c r="A113" s="59" t="s">
        <v>152</v>
      </c>
      <c r="B113" s="29" t="s">
        <v>94</v>
      </c>
      <c r="C113" s="23" t="s">
        <v>442</v>
      </c>
      <c r="D113" s="28"/>
      <c r="E113" s="24" t="s">
        <v>33</v>
      </c>
      <c r="F113" s="31">
        <v>5</v>
      </c>
      <c r="G113" s="106"/>
      <c r="H113" s="26">
        <f t="shared" ref="H113:H119" si="13">ROUND(G113*F113,2)</f>
        <v>0</v>
      </c>
      <c r="I113" s="50" t="str">
        <f t="shared" ca="1" si="7"/>
        <v/>
      </c>
      <c r="J113" s="51" t="str">
        <f t="shared" si="8"/>
        <v>E038Connecting to 300 mm Sewereach</v>
      </c>
      <c r="K113" s="52" t="e">
        <f>MATCH(J113,'[2]Pay Items'!$K$1:$K$642,0)</f>
        <v>#N/A</v>
      </c>
      <c r="L113" s="53" t="str">
        <f t="shared" ca="1" si="9"/>
        <v>F0</v>
      </c>
      <c r="M113" s="53" t="str">
        <f t="shared" ca="1" si="10"/>
        <v>C2</v>
      </c>
      <c r="N113" s="53" t="str">
        <f t="shared" ca="1" si="11"/>
        <v>C2</v>
      </c>
    </row>
    <row r="114" spans="1:14" s="60" customFormat="1" ht="39.950000000000003" customHeight="1" x14ac:dyDescent="0.2">
      <c r="A114" s="59" t="s">
        <v>443</v>
      </c>
      <c r="B114" s="22" t="s">
        <v>210</v>
      </c>
      <c r="C114" s="23" t="s">
        <v>444</v>
      </c>
      <c r="D114" s="28" t="s">
        <v>119</v>
      </c>
      <c r="E114" s="24" t="s">
        <v>33</v>
      </c>
      <c r="F114" s="31">
        <v>1</v>
      </c>
      <c r="G114" s="106"/>
      <c r="H114" s="26">
        <f t="shared" si="13"/>
        <v>0</v>
      </c>
      <c r="I114" s="50" t="str">
        <f t="shared" ca="1" si="7"/>
        <v/>
      </c>
      <c r="J114" s="51" t="str">
        <f t="shared" si="8"/>
        <v>E044Abandoning Existing Catch BasinsCW 2130-R12each</v>
      </c>
      <c r="K114" s="52">
        <f>MATCH(J114,'[2]Pay Items'!$K$1:$K$642,0)</f>
        <v>546</v>
      </c>
      <c r="L114" s="53" t="str">
        <f t="shared" ca="1" si="9"/>
        <v>F0</v>
      </c>
      <c r="M114" s="53" t="str">
        <f t="shared" ca="1" si="10"/>
        <v>C2</v>
      </c>
      <c r="N114" s="53" t="str">
        <f t="shared" ca="1" si="11"/>
        <v>C2</v>
      </c>
    </row>
    <row r="115" spans="1:14" s="60" customFormat="1" ht="30" customHeight="1" x14ac:dyDescent="0.2">
      <c r="A115" s="59" t="s">
        <v>207</v>
      </c>
      <c r="B115" s="22" t="s">
        <v>211</v>
      </c>
      <c r="C115" s="23" t="s">
        <v>209</v>
      </c>
      <c r="D115" s="28" t="s">
        <v>119</v>
      </c>
      <c r="E115" s="24" t="s">
        <v>33</v>
      </c>
      <c r="F115" s="31">
        <v>7</v>
      </c>
      <c r="G115" s="106"/>
      <c r="H115" s="26">
        <f t="shared" si="13"/>
        <v>0</v>
      </c>
      <c r="I115" s="50" t="str">
        <f t="shared" ca="1" si="7"/>
        <v/>
      </c>
      <c r="J115" s="51" t="str">
        <f t="shared" si="8"/>
        <v>E047Removal of Existing Catch PitCW 2130-R12each</v>
      </c>
      <c r="K115" s="52">
        <f>MATCH(J115,'[2]Pay Items'!$K$1:$K$642,0)</f>
        <v>549</v>
      </c>
      <c r="L115" s="53" t="str">
        <f t="shared" ca="1" si="9"/>
        <v>F0</v>
      </c>
      <c r="M115" s="53" t="str">
        <f t="shared" ca="1" si="10"/>
        <v>C2</v>
      </c>
      <c r="N115" s="53" t="str">
        <f t="shared" ca="1" si="11"/>
        <v>C2</v>
      </c>
    </row>
    <row r="116" spans="1:14" s="60" customFormat="1" ht="39.950000000000003" customHeight="1" x14ac:dyDescent="0.2">
      <c r="A116" s="59" t="s">
        <v>132</v>
      </c>
      <c r="B116" s="22" t="s">
        <v>212</v>
      </c>
      <c r="C116" s="23" t="s">
        <v>134</v>
      </c>
      <c r="D116" s="28" t="s">
        <v>119</v>
      </c>
      <c r="E116" s="24" t="s">
        <v>33</v>
      </c>
      <c r="F116" s="31">
        <v>14</v>
      </c>
      <c r="G116" s="106"/>
      <c r="H116" s="26">
        <f t="shared" si="13"/>
        <v>0</v>
      </c>
      <c r="I116" s="50" t="str">
        <f t="shared" ca="1" si="7"/>
        <v/>
      </c>
      <c r="J116" s="51" t="str">
        <f t="shared" si="8"/>
        <v>E050Abandoning Existing Drainage InletsCW 2130-R12each</v>
      </c>
      <c r="K116" s="52">
        <f>MATCH(J116,'[2]Pay Items'!$K$1:$K$642,0)</f>
        <v>552</v>
      </c>
      <c r="L116" s="53" t="str">
        <f t="shared" ca="1" si="9"/>
        <v>F0</v>
      </c>
      <c r="M116" s="53" t="str">
        <f t="shared" ca="1" si="10"/>
        <v>C2</v>
      </c>
      <c r="N116" s="53" t="str">
        <f t="shared" ca="1" si="11"/>
        <v>C2</v>
      </c>
    </row>
    <row r="117" spans="1:14" s="60" customFormat="1" ht="30" customHeight="1" x14ac:dyDescent="0.2">
      <c r="A117" s="59" t="s">
        <v>279</v>
      </c>
      <c r="B117" s="22" t="s">
        <v>213</v>
      </c>
      <c r="C117" s="23" t="s">
        <v>280</v>
      </c>
      <c r="D117" s="28" t="s">
        <v>445</v>
      </c>
      <c r="E117" s="24" t="s">
        <v>33</v>
      </c>
      <c r="F117" s="31">
        <v>1</v>
      </c>
      <c r="G117" s="106"/>
      <c r="H117" s="26">
        <f t="shared" si="13"/>
        <v>0</v>
      </c>
      <c r="I117" s="50" t="str">
        <f t="shared" ca="1" si="7"/>
        <v/>
      </c>
      <c r="J117" s="51" t="str">
        <f t="shared" si="8"/>
        <v>E050ACatch Basin CleaningCW 2140-R4each</v>
      </c>
      <c r="K117" s="52">
        <f>MATCH(J117,'[2]Pay Items'!$K$1:$K$642,0)</f>
        <v>553</v>
      </c>
      <c r="L117" s="53" t="str">
        <f t="shared" ca="1" si="9"/>
        <v>F0</v>
      </c>
      <c r="M117" s="53" t="str">
        <f t="shared" ca="1" si="10"/>
        <v>C2</v>
      </c>
      <c r="N117" s="53" t="str">
        <f t="shared" ca="1" si="11"/>
        <v>C2</v>
      </c>
    </row>
    <row r="118" spans="1:14" s="60" customFormat="1" ht="30" customHeight="1" x14ac:dyDescent="0.2">
      <c r="A118" s="59" t="s">
        <v>135</v>
      </c>
      <c r="B118" s="22" t="s">
        <v>215</v>
      </c>
      <c r="C118" s="23" t="s">
        <v>137</v>
      </c>
      <c r="D118" s="28" t="s">
        <v>138</v>
      </c>
      <c r="E118" s="24" t="s">
        <v>43</v>
      </c>
      <c r="F118" s="31">
        <v>200</v>
      </c>
      <c r="G118" s="106"/>
      <c r="H118" s="26">
        <f t="shared" si="13"/>
        <v>0</v>
      </c>
      <c r="I118" s="50" t="str">
        <f t="shared" ca="1" si="7"/>
        <v/>
      </c>
      <c r="J118" s="51" t="str">
        <f t="shared" si="8"/>
        <v>E051Installation of SubdrainsCW 3120-R4m</v>
      </c>
      <c r="K118" s="52">
        <f>MATCH(J118,'[2]Pay Items'!$K$1:$K$642,0)</f>
        <v>554</v>
      </c>
      <c r="L118" s="53" t="str">
        <f t="shared" ca="1" si="9"/>
        <v>F0</v>
      </c>
      <c r="M118" s="53" t="str">
        <f t="shared" ca="1" si="10"/>
        <v>C2</v>
      </c>
      <c r="N118" s="53" t="str">
        <f t="shared" ca="1" si="11"/>
        <v>C2</v>
      </c>
    </row>
    <row r="119" spans="1:14" s="8" customFormat="1" ht="35.1" customHeight="1" x14ac:dyDescent="0.2">
      <c r="A119" s="3"/>
      <c r="B119" s="4" t="s">
        <v>219</v>
      </c>
      <c r="C119" s="5" t="s">
        <v>377</v>
      </c>
      <c r="D119" s="10" t="s">
        <v>373</v>
      </c>
      <c r="E119" s="6" t="s">
        <v>33</v>
      </c>
      <c r="F119" s="31">
        <v>3</v>
      </c>
      <c r="G119" s="110"/>
      <c r="H119" s="7">
        <f t="shared" si="13"/>
        <v>0</v>
      </c>
      <c r="I119" s="50" t="str">
        <f t="shared" ca="1" si="7"/>
        <v/>
      </c>
      <c r="J119" s="51" t="str">
        <f t="shared" si="8"/>
        <v>Plugging Existing Sewers and Sewer Services Smaller Than 300 MillimetresCW 2130each</v>
      </c>
      <c r="K119" s="52" t="e">
        <f>MATCH(J119,'[2]Pay Items'!$K$1:$K$642,0)</f>
        <v>#N/A</v>
      </c>
      <c r="L119" s="53" t="str">
        <f t="shared" ca="1" si="9"/>
        <v>F0</v>
      </c>
      <c r="M119" s="53" t="str">
        <f t="shared" ca="1" si="10"/>
        <v>C2</v>
      </c>
      <c r="N119" s="53" t="str">
        <f t="shared" ca="1" si="11"/>
        <v>C2</v>
      </c>
    </row>
    <row r="120" spans="1:14" s="69" customFormat="1" ht="30" customHeight="1" x14ac:dyDescent="0.2">
      <c r="A120" s="59" t="s">
        <v>214</v>
      </c>
      <c r="B120" s="22" t="s">
        <v>220</v>
      </c>
      <c r="C120" s="34" t="s">
        <v>216</v>
      </c>
      <c r="D120" s="159" t="s">
        <v>519</v>
      </c>
      <c r="E120" s="24"/>
      <c r="F120" s="35"/>
      <c r="G120" s="26"/>
      <c r="H120" s="26"/>
      <c r="I120" s="50" t="str">
        <f t="shared" ca="1" si="7"/>
        <v>LOCKED</v>
      </c>
      <c r="J120" s="51" t="str">
        <f t="shared" si="8"/>
        <v>E072Watermain and Water Service Insulation</v>
      </c>
      <c r="K120" s="52">
        <f>MATCH(J120,'[2]Pay Items'!$K$1:$K$642,0)</f>
        <v>582</v>
      </c>
      <c r="L120" s="53" t="str">
        <f t="shared" ca="1" si="9"/>
        <v>F0</v>
      </c>
      <c r="M120" s="53" t="str">
        <f t="shared" ca="1" si="10"/>
        <v>C2</v>
      </c>
      <c r="N120" s="53" t="str">
        <f t="shared" ca="1" si="11"/>
        <v>C2</v>
      </c>
    </row>
    <row r="121" spans="1:14" s="69" customFormat="1" ht="31.5" customHeight="1" x14ac:dyDescent="0.2">
      <c r="A121" s="59" t="s">
        <v>217</v>
      </c>
      <c r="B121" s="27" t="s">
        <v>29</v>
      </c>
      <c r="C121" s="36" t="s">
        <v>218</v>
      </c>
      <c r="D121" s="159"/>
      <c r="E121" s="24" t="s">
        <v>28</v>
      </c>
      <c r="F121" s="31">
        <v>125</v>
      </c>
      <c r="G121" s="106"/>
      <c r="H121" s="26">
        <f>ROUND(G121*F121,2)</f>
        <v>0</v>
      </c>
      <c r="I121" s="50" t="str">
        <f t="shared" ca="1" si="7"/>
        <v/>
      </c>
      <c r="J121" s="51" t="str">
        <f t="shared" si="8"/>
        <v>E073Pipe Under Roadway Excavation (SD-018)m²</v>
      </c>
      <c r="K121" s="52">
        <f>MATCH(J121,'[2]Pay Items'!$K$1:$K$642,0)</f>
        <v>583</v>
      </c>
      <c r="L121" s="53" t="str">
        <f t="shared" ca="1" si="9"/>
        <v>F0</v>
      </c>
      <c r="M121" s="53" t="str">
        <f t="shared" ca="1" si="10"/>
        <v>C2</v>
      </c>
      <c r="N121" s="53" t="str">
        <f t="shared" ca="1" si="11"/>
        <v>C2</v>
      </c>
    </row>
    <row r="122" spans="1:14" s="69" customFormat="1" ht="24" customHeight="1" x14ac:dyDescent="0.2">
      <c r="A122" s="70"/>
      <c r="B122" s="22" t="s">
        <v>221</v>
      </c>
      <c r="C122" s="36" t="s">
        <v>449</v>
      </c>
      <c r="D122" s="160" t="s">
        <v>515</v>
      </c>
      <c r="E122" s="37" t="s">
        <v>33</v>
      </c>
      <c r="F122" s="38">
        <v>20</v>
      </c>
      <c r="G122" s="106"/>
      <c r="H122" s="26">
        <f>ROUND(G122*F122,2)</f>
        <v>0</v>
      </c>
      <c r="I122" s="50" t="str">
        <f t="shared" ca="1" si="7"/>
        <v/>
      </c>
      <c r="J122" s="51" t="str">
        <f t="shared" si="8"/>
        <v>Valve Cleaningeach</v>
      </c>
      <c r="K122" s="52" t="e">
        <f>MATCH(J122,'[2]Pay Items'!$K$1:$K$642,0)</f>
        <v>#N/A</v>
      </c>
      <c r="L122" s="53" t="str">
        <f t="shared" ca="1" si="9"/>
        <v>F0</v>
      </c>
      <c r="M122" s="53" t="str">
        <f t="shared" ca="1" si="10"/>
        <v>C2</v>
      </c>
      <c r="N122" s="53" t="str">
        <f t="shared" ca="1" si="11"/>
        <v>C2</v>
      </c>
    </row>
    <row r="123" spans="1:14" s="8" customFormat="1" ht="36" customHeight="1" x14ac:dyDescent="0.25">
      <c r="A123" s="3"/>
      <c r="B123" s="13"/>
      <c r="C123" s="14" t="s">
        <v>498</v>
      </c>
      <c r="D123" s="15"/>
      <c r="E123" s="15"/>
      <c r="F123" s="16"/>
      <c r="G123" s="13"/>
      <c r="H123" s="13"/>
      <c r="I123" s="50" t="str">
        <f t="shared" ca="1" si="7"/>
        <v>LOCKED</v>
      </c>
      <c r="J123" s="51" t="str">
        <f t="shared" si="8"/>
        <v>CB REPAIR (S-CB00013522)</v>
      </c>
      <c r="K123" s="52" t="e">
        <f>MATCH(J123,'[2]Pay Items'!$K$1:$K$642,0)</f>
        <v>#N/A</v>
      </c>
      <c r="L123" s="53" t="str">
        <f t="shared" ca="1" si="9"/>
        <v>F0</v>
      </c>
      <c r="M123" s="53" t="str">
        <f t="shared" ca="1" si="10"/>
        <v>F0</v>
      </c>
      <c r="N123" s="53" t="str">
        <f t="shared" ca="1" si="11"/>
        <v>F0</v>
      </c>
    </row>
    <row r="124" spans="1:14" s="8" customFormat="1" ht="19.5" customHeight="1" x14ac:dyDescent="0.2">
      <c r="A124" s="21"/>
      <c r="B124" s="4" t="s">
        <v>226</v>
      </c>
      <c r="C124" s="5" t="s">
        <v>379</v>
      </c>
      <c r="D124" s="10" t="s">
        <v>373</v>
      </c>
      <c r="E124" s="6" t="s">
        <v>375</v>
      </c>
      <c r="F124" s="161">
        <v>0.5</v>
      </c>
      <c r="G124" s="110"/>
      <c r="H124" s="7">
        <f>ROUND(G124*F124,2)</f>
        <v>0</v>
      </c>
      <c r="I124" s="50" t="str">
        <f t="shared" ca="1" si="7"/>
        <v/>
      </c>
      <c r="J124" s="51" t="str">
        <f t="shared" si="8"/>
        <v>Patching Existing ManholesCW 2130v.m.</v>
      </c>
      <c r="K124" s="52" t="e">
        <f>MATCH(J124,'[2]Pay Items'!$K$1:$K$642,0)</f>
        <v>#N/A</v>
      </c>
      <c r="L124" s="53" t="str">
        <f t="shared" ca="1" si="9"/>
        <v>,1</v>
      </c>
      <c r="M124" s="53" t="str">
        <f t="shared" ca="1" si="10"/>
        <v>C2</v>
      </c>
      <c r="N124" s="53" t="str">
        <f t="shared" ca="1" si="11"/>
        <v>C2</v>
      </c>
    </row>
    <row r="125" spans="1:14" s="8" customFormat="1" ht="36" customHeight="1" x14ac:dyDescent="0.25">
      <c r="A125" s="3"/>
      <c r="B125" s="13"/>
      <c r="C125" s="14" t="s">
        <v>497</v>
      </c>
      <c r="D125" s="15"/>
      <c r="E125" s="15"/>
      <c r="F125" s="16"/>
      <c r="G125" s="13"/>
      <c r="H125" s="13"/>
      <c r="I125" s="50" t="str">
        <f t="shared" ca="1" si="7"/>
        <v>LOCKED</v>
      </c>
      <c r="J125" s="51" t="str">
        <f t="shared" si="8"/>
        <v>CB REPAIR (S-CB00013524)</v>
      </c>
      <c r="K125" s="52" t="e">
        <f>MATCH(J125,'[2]Pay Items'!$K$1:$K$642,0)</f>
        <v>#N/A</v>
      </c>
      <c r="L125" s="53" t="str">
        <f t="shared" ca="1" si="9"/>
        <v>F0</v>
      </c>
      <c r="M125" s="53" t="str">
        <f t="shared" ca="1" si="10"/>
        <v>F0</v>
      </c>
      <c r="N125" s="53" t="str">
        <f t="shared" ca="1" si="11"/>
        <v>F0</v>
      </c>
    </row>
    <row r="126" spans="1:14" s="8" customFormat="1" ht="19.5" customHeight="1" x14ac:dyDescent="0.2">
      <c r="A126" s="21"/>
      <c r="B126" s="4" t="s">
        <v>227</v>
      </c>
      <c r="C126" s="5" t="s">
        <v>379</v>
      </c>
      <c r="D126" s="10" t="s">
        <v>373</v>
      </c>
      <c r="E126" s="6" t="s">
        <v>375</v>
      </c>
      <c r="F126" s="161">
        <v>0.3</v>
      </c>
      <c r="G126" s="110"/>
      <c r="H126" s="7">
        <f>ROUND(G126*F126,2)</f>
        <v>0</v>
      </c>
      <c r="I126" s="50" t="str">
        <f t="shared" ca="1" si="7"/>
        <v/>
      </c>
      <c r="J126" s="51" t="str">
        <f t="shared" si="8"/>
        <v>Patching Existing ManholesCW 2130v.m.</v>
      </c>
      <c r="K126" s="52" t="e">
        <f>MATCH(J126,'[2]Pay Items'!$K$1:$K$642,0)</f>
        <v>#N/A</v>
      </c>
      <c r="L126" s="53" t="str">
        <f t="shared" ca="1" si="9"/>
        <v>,1</v>
      </c>
      <c r="M126" s="53" t="str">
        <f t="shared" ca="1" si="10"/>
        <v>C2</v>
      </c>
      <c r="N126" s="53" t="str">
        <f t="shared" ca="1" si="11"/>
        <v>C2</v>
      </c>
    </row>
    <row r="127" spans="1:14" s="8" customFormat="1" ht="36" customHeight="1" x14ac:dyDescent="0.25">
      <c r="A127" s="3"/>
      <c r="B127" s="13"/>
      <c r="C127" s="14" t="s">
        <v>378</v>
      </c>
      <c r="D127" s="15"/>
      <c r="E127" s="15"/>
      <c r="F127" s="16"/>
      <c r="G127" s="13"/>
      <c r="H127" s="13"/>
      <c r="I127" s="50" t="str">
        <f t="shared" ca="1" si="7"/>
        <v>LOCKED</v>
      </c>
      <c r="J127" s="51" t="str">
        <f t="shared" si="8"/>
        <v>CB REPAIR (S-CB00013525)</v>
      </c>
      <c r="K127" s="52" t="e">
        <f>MATCH(J127,'[2]Pay Items'!$K$1:$K$642,0)</f>
        <v>#N/A</v>
      </c>
      <c r="L127" s="53" t="str">
        <f t="shared" ca="1" si="9"/>
        <v>F0</v>
      </c>
      <c r="M127" s="53" t="str">
        <f t="shared" ca="1" si="10"/>
        <v>F0</v>
      </c>
      <c r="N127" s="53" t="str">
        <f t="shared" ca="1" si="11"/>
        <v>F0</v>
      </c>
    </row>
    <row r="128" spans="1:14" s="8" customFormat="1" ht="19.5" customHeight="1" x14ac:dyDescent="0.2">
      <c r="A128" s="21"/>
      <c r="B128" s="4" t="s">
        <v>228</v>
      </c>
      <c r="C128" s="5" t="s">
        <v>379</v>
      </c>
      <c r="D128" s="10" t="s">
        <v>373</v>
      </c>
      <c r="E128" s="6" t="s">
        <v>375</v>
      </c>
      <c r="F128" s="161">
        <v>0.5</v>
      </c>
      <c r="G128" s="110"/>
      <c r="H128" s="7">
        <f>ROUND(G128*F128,2)</f>
        <v>0</v>
      </c>
      <c r="I128" s="50" t="str">
        <f t="shared" ca="1" si="7"/>
        <v/>
      </c>
      <c r="J128" s="51" t="str">
        <f t="shared" si="8"/>
        <v>Patching Existing ManholesCW 2130v.m.</v>
      </c>
      <c r="K128" s="52" t="e">
        <f>MATCH(J128,'[2]Pay Items'!$K$1:$K$642,0)</f>
        <v>#N/A</v>
      </c>
      <c r="L128" s="53" t="str">
        <f t="shared" ca="1" si="9"/>
        <v>,1</v>
      </c>
      <c r="M128" s="53" t="str">
        <f t="shared" ca="1" si="10"/>
        <v>C2</v>
      </c>
      <c r="N128" s="53" t="str">
        <f t="shared" ca="1" si="11"/>
        <v>C2</v>
      </c>
    </row>
    <row r="129" spans="1:14" s="8" customFormat="1" ht="36" customHeight="1" x14ac:dyDescent="0.25">
      <c r="A129" s="3"/>
      <c r="B129" s="13"/>
      <c r="C129" s="14" t="s">
        <v>380</v>
      </c>
      <c r="D129" s="15"/>
      <c r="E129" s="15"/>
      <c r="F129" s="16"/>
      <c r="G129" s="13"/>
      <c r="H129" s="13"/>
      <c r="I129" s="50" t="str">
        <f t="shared" ca="1" si="7"/>
        <v>LOCKED</v>
      </c>
      <c r="J129" s="51" t="str">
        <f t="shared" si="8"/>
        <v>SEWER REPAIR (S-CL00011671)</v>
      </c>
      <c r="K129" s="52" t="e">
        <f>MATCH(J129,'[2]Pay Items'!$K$1:$K$642,0)</f>
        <v>#N/A</v>
      </c>
      <c r="L129" s="53" t="str">
        <f t="shared" ca="1" si="9"/>
        <v>F0</v>
      </c>
      <c r="M129" s="53" t="str">
        <f t="shared" ca="1" si="10"/>
        <v>F0</v>
      </c>
      <c r="N129" s="53" t="str">
        <f t="shared" ca="1" si="11"/>
        <v>F0</v>
      </c>
    </row>
    <row r="130" spans="1:14" s="60" customFormat="1" ht="37.5" customHeight="1" x14ac:dyDescent="0.2">
      <c r="A130" s="59" t="s">
        <v>241</v>
      </c>
      <c r="B130" s="22" t="s">
        <v>229</v>
      </c>
      <c r="C130" s="23" t="s">
        <v>242</v>
      </c>
      <c r="D130" s="28" t="s">
        <v>119</v>
      </c>
      <c r="E130" s="24"/>
      <c r="F130" s="31"/>
      <c r="G130" s="107"/>
      <c r="H130" s="32"/>
      <c r="I130" s="50" t="str">
        <f t="shared" ca="1" si="7"/>
        <v>LOCKED</v>
      </c>
      <c r="J130" s="51" t="str">
        <f t="shared" si="8"/>
        <v>E017Sewer Repair - Up to 3.0 Meters LongCW 2130-R12</v>
      </c>
      <c r="K130" s="52">
        <f>MATCH(J130,'[2]Pay Items'!$K$1:$K$642,0)</f>
        <v>464</v>
      </c>
      <c r="L130" s="53" t="str">
        <f t="shared" ca="1" si="9"/>
        <v>F0</v>
      </c>
      <c r="M130" s="53" t="str">
        <f t="shared" ca="1" si="10"/>
        <v>G</v>
      </c>
      <c r="N130" s="53" t="str">
        <f t="shared" ca="1" si="11"/>
        <v>C2</v>
      </c>
    </row>
    <row r="131" spans="1:14" s="60" customFormat="1" ht="30" customHeight="1" x14ac:dyDescent="0.2">
      <c r="A131" s="59" t="s">
        <v>243</v>
      </c>
      <c r="B131" s="27" t="s">
        <v>29</v>
      </c>
      <c r="C131" s="23" t="s">
        <v>160</v>
      </c>
      <c r="D131" s="28"/>
      <c r="E131" s="24"/>
      <c r="F131" s="31"/>
      <c r="G131" s="107"/>
      <c r="H131" s="32"/>
      <c r="I131" s="50" t="str">
        <f t="shared" ca="1" si="7"/>
        <v>LOCKED</v>
      </c>
      <c r="J131" s="51" t="str">
        <f t="shared" si="8"/>
        <v>E017E250 mm</v>
      </c>
      <c r="K131" s="52">
        <f>MATCH(J131,'[2]Pay Items'!$K$1:$K$642,0)</f>
        <v>469</v>
      </c>
      <c r="L131" s="53" t="str">
        <f t="shared" ca="1" si="9"/>
        <v>F0</v>
      </c>
      <c r="M131" s="53" t="str">
        <f t="shared" ca="1" si="10"/>
        <v>G</v>
      </c>
      <c r="N131" s="53" t="str">
        <f t="shared" ca="1" si="11"/>
        <v>C2</v>
      </c>
    </row>
    <row r="132" spans="1:14" s="60" customFormat="1" ht="30" customHeight="1" x14ac:dyDescent="0.2">
      <c r="A132" s="59" t="s">
        <v>244</v>
      </c>
      <c r="B132" s="29" t="s">
        <v>94</v>
      </c>
      <c r="C132" s="23" t="s">
        <v>245</v>
      </c>
      <c r="D132" s="28"/>
      <c r="E132" s="24" t="s">
        <v>33</v>
      </c>
      <c r="F132" s="31">
        <v>1</v>
      </c>
      <c r="G132" s="106"/>
      <c r="H132" s="26">
        <f>ROUND(G132*F132,2)</f>
        <v>0</v>
      </c>
      <c r="I132" s="50" t="str">
        <f t="shared" ref="I132:I195" ca="1" si="14">IF(CELL("protect",$G132)=1, "LOCKED", "")</f>
        <v/>
      </c>
      <c r="J132" s="51" t="str">
        <f t="shared" ref="J132:J195" si="15">CLEAN(CONCATENATE(TRIM($A132),TRIM($C132),IF(LEFT($D132)&lt;&gt;"E",TRIM($D132),),TRIM($E132)))</f>
        <v>E017FClass 3 Backfilleach</v>
      </c>
      <c r="K132" s="52" t="e">
        <f>MATCH(J132,'[2]Pay Items'!$K$1:$K$642,0)</f>
        <v>#N/A</v>
      </c>
      <c r="L132" s="53" t="str">
        <f t="shared" ref="L132:L195" ca="1" si="16">CELL("format",$F132)</f>
        <v>F0</v>
      </c>
      <c r="M132" s="53" t="str">
        <f t="shared" ref="M132:M195" ca="1" si="17">CELL("format",$G132)</f>
        <v>C2</v>
      </c>
      <c r="N132" s="53" t="str">
        <f t="shared" ref="N132:N195" ca="1" si="18">CELL("format",$H132)</f>
        <v>C2</v>
      </c>
    </row>
    <row r="133" spans="1:14" s="60" customFormat="1" ht="38.450000000000003" customHeight="1" x14ac:dyDescent="0.2">
      <c r="A133" s="59" t="s">
        <v>246</v>
      </c>
      <c r="B133" s="22" t="s">
        <v>230</v>
      </c>
      <c r="C133" s="162" t="s">
        <v>247</v>
      </c>
      <c r="D133" s="163" t="s">
        <v>446</v>
      </c>
      <c r="E133" s="24"/>
      <c r="F133" s="31"/>
      <c r="G133" s="107"/>
      <c r="H133" s="32"/>
      <c r="I133" s="50" t="str">
        <f t="shared" ca="1" si="14"/>
        <v>LOCKED</v>
      </c>
      <c r="J133" s="51" t="str">
        <f t="shared" si="15"/>
        <v>E022ASewer Inspection ( following repair)CW 2145-R4</v>
      </c>
      <c r="K133" s="52">
        <f>MATCH(J133,'[2]Pay Items'!$K$1:$K$642,0)</f>
        <v>498</v>
      </c>
      <c r="L133" s="53" t="str">
        <f t="shared" ca="1" si="16"/>
        <v>F0</v>
      </c>
      <c r="M133" s="53" t="str">
        <f t="shared" ca="1" si="17"/>
        <v>G</v>
      </c>
      <c r="N133" s="53" t="str">
        <f t="shared" ca="1" si="18"/>
        <v>C2</v>
      </c>
    </row>
    <row r="134" spans="1:14" s="60" customFormat="1" ht="30" customHeight="1" x14ac:dyDescent="0.2">
      <c r="A134" s="59" t="s">
        <v>248</v>
      </c>
      <c r="B134" s="27" t="s">
        <v>29</v>
      </c>
      <c r="C134" s="23" t="s">
        <v>125</v>
      </c>
      <c r="D134" s="28"/>
      <c r="E134" s="24" t="s">
        <v>43</v>
      </c>
      <c r="F134" s="164">
        <v>22</v>
      </c>
      <c r="G134" s="106"/>
      <c r="H134" s="26">
        <f>ROUND(G134*F134,2)</f>
        <v>0</v>
      </c>
      <c r="I134" s="50" t="str">
        <f t="shared" ca="1" si="14"/>
        <v/>
      </c>
      <c r="J134" s="51" t="str">
        <f t="shared" si="15"/>
        <v>E022D250 mm, PVCm</v>
      </c>
      <c r="K134" s="52" t="e">
        <f>MATCH(J134,'[2]Pay Items'!$K$1:$K$642,0)</f>
        <v>#N/A</v>
      </c>
      <c r="L134" s="53" t="str">
        <f t="shared" ca="1" si="16"/>
        <v>,0</v>
      </c>
      <c r="M134" s="53" t="str">
        <f t="shared" ca="1" si="17"/>
        <v>C2</v>
      </c>
      <c r="N134" s="53" t="str">
        <f t="shared" ca="1" si="18"/>
        <v>C2</v>
      </c>
    </row>
    <row r="135" spans="1:14" s="8" customFormat="1" ht="36" customHeight="1" x14ac:dyDescent="0.25">
      <c r="A135" s="3"/>
      <c r="B135" s="13"/>
      <c r="C135" s="14" t="s">
        <v>382</v>
      </c>
      <c r="D135" s="15"/>
      <c r="E135" s="15"/>
      <c r="F135" s="16"/>
      <c r="G135" s="13"/>
      <c r="H135" s="13"/>
      <c r="I135" s="50" t="str">
        <f t="shared" ca="1" si="14"/>
        <v>LOCKED</v>
      </c>
      <c r="J135" s="51" t="str">
        <f t="shared" si="15"/>
        <v>SEWER REPAIR (S-CL00013170)</v>
      </c>
      <c r="K135" s="52" t="e">
        <f>MATCH(J135,'[2]Pay Items'!$K$1:$K$642,0)</f>
        <v>#N/A</v>
      </c>
      <c r="L135" s="53" t="str">
        <f t="shared" ca="1" si="16"/>
        <v>F0</v>
      </c>
      <c r="M135" s="53" t="str">
        <f t="shared" ca="1" si="17"/>
        <v>F0</v>
      </c>
      <c r="N135" s="53" t="str">
        <f t="shared" ca="1" si="18"/>
        <v>F0</v>
      </c>
    </row>
    <row r="136" spans="1:14" s="60" customFormat="1" ht="46.5" customHeight="1" x14ac:dyDescent="0.2">
      <c r="A136" s="59" t="s">
        <v>241</v>
      </c>
      <c r="B136" s="22" t="s">
        <v>232</v>
      </c>
      <c r="C136" s="23" t="s">
        <v>242</v>
      </c>
      <c r="D136" s="28" t="s">
        <v>119</v>
      </c>
      <c r="E136" s="24"/>
      <c r="F136" s="31"/>
      <c r="G136" s="107"/>
      <c r="H136" s="32"/>
      <c r="I136" s="50" t="str">
        <f t="shared" ca="1" si="14"/>
        <v>LOCKED</v>
      </c>
      <c r="J136" s="51" t="str">
        <f t="shared" si="15"/>
        <v>E017Sewer Repair - Up to 3.0 Meters LongCW 2130-R12</v>
      </c>
      <c r="K136" s="52">
        <f>MATCH(J136,'[2]Pay Items'!$K$1:$K$642,0)</f>
        <v>464</v>
      </c>
      <c r="L136" s="53" t="str">
        <f t="shared" ca="1" si="16"/>
        <v>F0</v>
      </c>
      <c r="M136" s="53" t="str">
        <f t="shared" ca="1" si="17"/>
        <v>G</v>
      </c>
      <c r="N136" s="53" t="str">
        <f t="shared" ca="1" si="18"/>
        <v>C2</v>
      </c>
    </row>
    <row r="137" spans="1:14" s="60" customFormat="1" ht="30" customHeight="1" x14ac:dyDescent="0.2">
      <c r="A137" s="59" t="s">
        <v>243</v>
      </c>
      <c r="B137" s="27" t="s">
        <v>29</v>
      </c>
      <c r="C137" s="23" t="s">
        <v>160</v>
      </c>
      <c r="D137" s="28"/>
      <c r="E137" s="24"/>
      <c r="F137" s="31"/>
      <c r="G137" s="107"/>
      <c r="H137" s="32"/>
      <c r="I137" s="50" t="str">
        <f t="shared" ca="1" si="14"/>
        <v>LOCKED</v>
      </c>
      <c r="J137" s="51" t="str">
        <f t="shared" si="15"/>
        <v>E017E250 mm</v>
      </c>
      <c r="K137" s="52">
        <f>MATCH(J137,'[2]Pay Items'!$K$1:$K$642,0)</f>
        <v>469</v>
      </c>
      <c r="L137" s="53" t="str">
        <f t="shared" ca="1" si="16"/>
        <v>F0</v>
      </c>
      <c r="M137" s="53" t="str">
        <f t="shared" ca="1" si="17"/>
        <v>G</v>
      </c>
      <c r="N137" s="53" t="str">
        <f t="shared" ca="1" si="18"/>
        <v>C2</v>
      </c>
    </row>
    <row r="138" spans="1:14" s="60" customFormat="1" ht="30" customHeight="1" x14ac:dyDescent="0.2">
      <c r="A138" s="59" t="s">
        <v>244</v>
      </c>
      <c r="B138" s="29" t="s">
        <v>94</v>
      </c>
      <c r="C138" s="23" t="s">
        <v>245</v>
      </c>
      <c r="D138" s="28"/>
      <c r="E138" s="24" t="s">
        <v>33</v>
      </c>
      <c r="F138" s="31">
        <v>1</v>
      </c>
      <c r="G138" s="106"/>
      <c r="H138" s="26">
        <f>ROUND(G138*F138,2)</f>
        <v>0</v>
      </c>
      <c r="I138" s="50" t="str">
        <f t="shared" ca="1" si="14"/>
        <v/>
      </c>
      <c r="J138" s="51" t="str">
        <f t="shared" si="15"/>
        <v>E017FClass 3 Backfilleach</v>
      </c>
      <c r="K138" s="52" t="e">
        <f>MATCH(J138,'[2]Pay Items'!$K$1:$K$642,0)</f>
        <v>#N/A</v>
      </c>
      <c r="L138" s="53" t="str">
        <f t="shared" ca="1" si="16"/>
        <v>F0</v>
      </c>
      <c r="M138" s="53" t="str">
        <f t="shared" ca="1" si="17"/>
        <v>C2</v>
      </c>
      <c r="N138" s="53" t="str">
        <f t="shared" ca="1" si="18"/>
        <v>C2</v>
      </c>
    </row>
    <row r="139" spans="1:14" s="60" customFormat="1" ht="38.450000000000003" customHeight="1" x14ac:dyDescent="0.2">
      <c r="A139" s="59" t="s">
        <v>246</v>
      </c>
      <c r="B139" s="22" t="s">
        <v>234</v>
      </c>
      <c r="C139" s="162" t="s">
        <v>247</v>
      </c>
      <c r="D139" s="163" t="s">
        <v>446</v>
      </c>
      <c r="E139" s="24"/>
      <c r="F139" s="31"/>
      <c r="G139" s="107"/>
      <c r="H139" s="32"/>
      <c r="I139" s="50" t="str">
        <f t="shared" ca="1" si="14"/>
        <v>LOCKED</v>
      </c>
      <c r="J139" s="51" t="str">
        <f t="shared" si="15"/>
        <v>E022ASewer Inspection ( following repair)CW 2145-R4</v>
      </c>
      <c r="K139" s="52">
        <f>MATCH(J139,'[2]Pay Items'!$K$1:$K$642,0)</f>
        <v>498</v>
      </c>
      <c r="L139" s="53" t="str">
        <f t="shared" ca="1" si="16"/>
        <v>F0</v>
      </c>
      <c r="M139" s="53" t="str">
        <f t="shared" ca="1" si="17"/>
        <v>G</v>
      </c>
      <c r="N139" s="53" t="str">
        <f t="shared" ca="1" si="18"/>
        <v>C2</v>
      </c>
    </row>
    <row r="140" spans="1:14" s="60" customFormat="1" ht="30" customHeight="1" x14ac:dyDescent="0.2">
      <c r="A140" s="59" t="s">
        <v>248</v>
      </c>
      <c r="B140" s="27" t="s">
        <v>29</v>
      </c>
      <c r="C140" s="23" t="s">
        <v>125</v>
      </c>
      <c r="D140" s="28"/>
      <c r="E140" s="24" t="s">
        <v>43</v>
      </c>
      <c r="F140" s="164">
        <v>13</v>
      </c>
      <c r="G140" s="106"/>
      <c r="H140" s="26">
        <f>ROUND(G140*F140,2)</f>
        <v>0</v>
      </c>
      <c r="I140" s="50" t="str">
        <f t="shared" ca="1" si="14"/>
        <v/>
      </c>
      <c r="J140" s="51" t="str">
        <f t="shared" si="15"/>
        <v>E022D250 mm, PVCm</v>
      </c>
      <c r="K140" s="52" t="e">
        <f>MATCH(J140,'[2]Pay Items'!$K$1:$K$642,0)</f>
        <v>#N/A</v>
      </c>
      <c r="L140" s="53" t="str">
        <f t="shared" ca="1" si="16"/>
        <v>,0</v>
      </c>
      <c r="M140" s="53" t="str">
        <f t="shared" ca="1" si="17"/>
        <v>C2</v>
      </c>
      <c r="N140" s="53" t="str">
        <f t="shared" ca="1" si="18"/>
        <v>C2</v>
      </c>
    </row>
    <row r="141" spans="1:14" s="8" customFormat="1" ht="36" customHeight="1" x14ac:dyDescent="0.25">
      <c r="A141" s="3"/>
      <c r="B141" s="13"/>
      <c r="C141" s="14" t="s">
        <v>383</v>
      </c>
      <c r="D141" s="15"/>
      <c r="E141" s="15"/>
      <c r="F141" s="16"/>
      <c r="G141" s="13"/>
      <c r="H141" s="13"/>
      <c r="I141" s="50" t="str">
        <f t="shared" ca="1" si="14"/>
        <v>LOCKED</v>
      </c>
      <c r="J141" s="51" t="str">
        <f t="shared" si="15"/>
        <v>SEWER REPAIR (S-CL00015089)</v>
      </c>
      <c r="K141" s="52" t="e">
        <f>MATCH(J141,'[2]Pay Items'!$K$1:$K$642,0)</f>
        <v>#N/A</v>
      </c>
      <c r="L141" s="53" t="str">
        <f t="shared" ca="1" si="16"/>
        <v>F0</v>
      </c>
      <c r="M141" s="53" t="str">
        <f t="shared" ca="1" si="17"/>
        <v>F0</v>
      </c>
      <c r="N141" s="53" t="str">
        <f t="shared" ca="1" si="18"/>
        <v>F0</v>
      </c>
    </row>
    <row r="142" spans="1:14" s="60" customFormat="1" ht="45" customHeight="1" x14ac:dyDescent="0.2">
      <c r="A142" s="59" t="s">
        <v>241</v>
      </c>
      <c r="B142" s="22" t="s">
        <v>235</v>
      </c>
      <c r="C142" s="23" t="s">
        <v>242</v>
      </c>
      <c r="D142" s="28" t="s">
        <v>119</v>
      </c>
      <c r="E142" s="24"/>
      <c r="F142" s="31"/>
      <c r="G142" s="107"/>
      <c r="H142" s="32"/>
      <c r="I142" s="50" t="str">
        <f t="shared" ca="1" si="14"/>
        <v>LOCKED</v>
      </c>
      <c r="J142" s="51" t="str">
        <f t="shared" si="15"/>
        <v>E017Sewer Repair - Up to 3.0 Meters LongCW 2130-R12</v>
      </c>
      <c r="K142" s="52">
        <f>MATCH(J142,'[2]Pay Items'!$K$1:$K$642,0)</f>
        <v>464</v>
      </c>
      <c r="L142" s="53" t="str">
        <f t="shared" ca="1" si="16"/>
        <v>F0</v>
      </c>
      <c r="M142" s="53" t="str">
        <f t="shared" ca="1" si="17"/>
        <v>G</v>
      </c>
      <c r="N142" s="53" t="str">
        <f t="shared" ca="1" si="18"/>
        <v>C2</v>
      </c>
    </row>
    <row r="143" spans="1:14" s="60" customFormat="1" ht="30" customHeight="1" x14ac:dyDescent="0.2">
      <c r="A143" s="59" t="s">
        <v>447</v>
      </c>
      <c r="B143" s="27" t="s">
        <v>29</v>
      </c>
      <c r="C143" s="23" t="s">
        <v>198</v>
      </c>
      <c r="D143" s="28"/>
      <c r="E143" s="24"/>
      <c r="F143" s="31"/>
      <c r="G143" s="107"/>
      <c r="H143" s="32"/>
      <c r="I143" s="50" t="str">
        <f t="shared" ca="1" si="14"/>
        <v>LOCKED</v>
      </c>
      <c r="J143" s="51" t="str">
        <f t="shared" si="15"/>
        <v>E017G300 mm</v>
      </c>
      <c r="K143" s="52">
        <f>MATCH(J143,'[2]Pay Items'!$K$1:$K$642,0)</f>
        <v>471</v>
      </c>
      <c r="L143" s="53" t="str">
        <f t="shared" ca="1" si="16"/>
        <v>F0</v>
      </c>
      <c r="M143" s="53" t="str">
        <f t="shared" ca="1" si="17"/>
        <v>G</v>
      </c>
      <c r="N143" s="53" t="str">
        <f t="shared" ca="1" si="18"/>
        <v>C2</v>
      </c>
    </row>
    <row r="144" spans="1:14" s="60" customFormat="1" ht="30" customHeight="1" x14ac:dyDescent="0.2">
      <c r="A144" s="59" t="s">
        <v>448</v>
      </c>
      <c r="B144" s="29" t="s">
        <v>94</v>
      </c>
      <c r="C144" s="23" t="s">
        <v>245</v>
      </c>
      <c r="D144" s="28"/>
      <c r="E144" s="24" t="s">
        <v>33</v>
      </c>
      <c r="F144" s="31">
        <v>1</v>
      </c>
      <c r="G144" s="106"/>
      <c r="H144" s="26">
        <f>ROUND(G144*F144,2)</f>
        <v>0</v>
      </c>
      <c r="I144" s="50" t="str">
        <f t="shared" ca="1" si="14"/>
        <v/>
      </c>
      <c r="J144" s="51" t="str">
        <f t="shared" si="15"/>
        <v>E017HClass 3 Backfilleach</v>
      </c>
      <c r="K144" s="52" t="e">
        <f>MATCH(J144,'[2]Pay Items'!$K$1:$K$642,0)</f>
        <v>#N/A</v>
      </c>
      <c r="L144" s="53" t="str">
        <f t="shared" ca="1" si="16"/>
        <v>F0</v>
      </c>
      <c r="M144" s="53" t="str">
        <f t="shared" ca="1" si="17"/>
        <v>C2</v>
      </c>
      <c r="N144" s="53" t="str">
        <f t="shared" ca="1" si="18"/>
        <v>C2</v>
      </c>
    </row>
    <row r="145" spans="1:14" s="60" customFormat="1" ht="38.450000000000003" customHeight="1" x14ac:dyDescent="0.2">
      <c r="A145" s="59" t="s">
        <v>246</v>
      </c>
      <c r="B145" s="22" t="s">
        <v>236</v>
      </c>
      <c r="C145" s="162" t="s">
        <v>247</v>
      </c>
      <c r="D145" s="163" t="s">
        <v>446</v>
      </c>
      <c r="E145" s="24"/>
      <c r="F145" s="31"/>
      <c r="G145" s="107"/>
      <c r="H145" s="32"/>
      <c r="I145" s="50" t="str">
        <f t="shared" ca="1" si="14"/>
        <v>LOCKED</v>
      </c>
      <c r="J145" s="51" t="str">
        <f t="shared" si="15"/>
        <v>E022ASewer Inspection ( following repair)CW 2145-R4</v>
      </c>
      <c r="K145" s="52">
        <f>MATCH(J145,'[2]Pay Items'!$K$1:$K$642,0)</f>
        <v>498</v>
      </c>
      <c r="L145" s="53" t="str">
        <f t="shared" ca="1" si="16"/>
        <v>F0</v>
      </c>
      <c r="M145" s="53" t="str">
        <f t="shared" ca="1" si="17"/>
        <v>G</v>
      </c>
      <c r="N145" s="53" t="str">
        <f t="shared" ca="1" si="18"/>
        <v>C2</v>
      </c>
    </row>
    <row r="146" spans="1:14" s="60" customFormat="1" ht="30" customHeight="1" x14ac:dyDescent="0.2">
      <c r="A146" s="59" t="s">
        <v>450</v>
      </c>
      <c r="B146" s="27" t="s">
        <v>29</v>
      </c>
      <c r="C146" s="23" t="s">
        <v>191</v>
      </c>
      <c r="D146" s="28"/>
      <c r="E146" s="24" t="s">
        <v>43</v>
      </c>
      <c r="F146" s="164">
        <v>70</v>
      </c>
      <c r="G146" s="106"/>
      <c r="H146" s="26">
        <f>ROUND(G146*F146,2)</f>
        <v>0</v>
      </c>
      <c r="I146" s="50" t="str">
        <f t="shared" ca="1" si="14"/>
        <v/>
      </c>
      <c r="J146" s="51" t="str">
        <f t="shared" si="15"/>
        <v>E022E300 mm, PVCm</v>
      </c>
      <c r="K146" s="52" t="e">
        <f>MATCH(J146,'[2]Pay Items'!$K$1:$K$642,0)</f>
        <v>#N/A</v>
      </c>
      <c r="L146" s="53" t="str">
        <f t="shared" ca="1" si="16"/>
        <v>,0</v>
      </c>
      <c r="M146" s="53" t="str">
        <f t="shared" ca="1" si="17"/>
        <v>C2</v>
      </c>
      <c r="N146" s="53" t="str">
        <f t="shared" ca="1" si="18"/>
        <v>C2</v>
      </c>
    </row>
    <row r="147" spans="1:14" s="8" customFormat="1" ht="36" customHeight="1" x14ac:dyDescent="0.25">
      <c r="A147" s="3"/>
      <c r="B147" s="13"/>
      <c r="C147" s="14" t="s">
        <v>384</v>
      </c>
      <c r="D147" s="15"/>
      <c r="E147" s="15"/>
      <c r="F147" s="16"/>
      <c r="G147" s="13"/>
      <c r="H147" s="13"/>
      <c r="I147" s="50" t="str">
        <f t="shared" ca="1" si="14"/>
        <v>LOCKED</v>
      </c>
      <c r="J147" s="51" t="str">
        <f t="shared" si="15"/>
        <v>SEWER REPAIR (S-CL00015153)</v>
      </c>
      <c r="K147" s="52" t="e">
        <f>MATCH(J147,'[2]Pay Items'!$K$1:$K$642,0)</f>
        <v>#N/A</v>
      </c>
      <c r="L147" s="53" t="str">
        <f t="shared" ca="1" si="16"/>
        <v>F0</v>
      </c>
      <c r="M147" s="53" t="str">
        <f t="shared" ca="1" si="17"/>
        <v>F0</v>
      </c>
      <c r="N147" s="53" t="str">
        <f t="shared" ca="1" si="18"/>
        <v>F0</v>
      </c>
    </row>
    <row r="148" spans="1:14" s="60" customFormat="1" ht="44.25" customHeight="1" x14ac:dyDescent="0.2">
      <c r="A148" s="59" t="s">
        <v>241</v>
      </c>
      <c r="B148" s="22" t="s">
        <v>237</v>
      </c>
      <c r="C148" s="23" t="s">
        <v>242</v>
      </c>
      <c r="D148" s="28" t="s">
        <v>119</v>
      </c>
      <c r="E148" s="24"/>
      <c r="F148" s="31"/>
      <c r="G148" s="107"/>
      <c r="H148" s="32"/>
      <c r="I148" s="50" t="str">
        <f t="shared" ca="1" si="14"/>
        <v>LOCKED</v>
      </c>
      <c r="J148" s="51" t="str">
        <f t="shared" si="15"/>
        <v>E017Sewer Repair - Up to 3.0 Meters LongCW 2130-R12</v>
      </c>
      <c r="K148" s="52">
        <f>MATCH(J148,'[2]Pay Items'!$K$1:$K$642,0)</f>
        <v>464</v>
      </c>
      <c r="L148" s="53" t="str">
        <f t="shared" ca="1" si="16"/>
        <v>F0</v>
      </c>
      <c r="M148" s="53" t="str">
        <f t="shared" ca="1" si="17"/>
        <v>G</v>
      </c>
      <c r="N148" s="53" t="str">
        <f t="shared" ca="1" si="18"/>
        <v>C2</v>
      </c>
    </row>
    <row r="149" spans="1:14" s="60" customFormat="1" ht="30" customHeight="1" x14ac:dyDescent="0.2">
      <c r="A149" s="59" t="s">
        <v>243</v>
      </c>
      <c r="B149" s="27" t="s">
        <v>29</v>
      </c>
      <c r="C149" s="23" t="s">
        <v>160</v>
      </c>
      <c r="D149" s="28"/>
      <c r="E149" s="24"/>
      <c r="F149" s="31"/>
      <c r="G149" s="107"/>
      <c r="H149" s="32"/>
      <c r="I149" s="50" t="str">
        <f t="shared" ca="1" si="14"/>
        <v>LOCKED</v>
      </c>
      <c r="J149" s="51" t="str">
        <f t="shared" si="15"/>
        <v>E017E250 mm</v>
      </c>
      <c r="K149" s="52">
        <f>MATCH(J149,'[2]Pay Items'!$K$1:$K$642,0)</f>
        <v>469</v>
      </c>
      <c r="L149" s="53" t="str">
        <f t="shared" ca="1" si="16"/>
        <v>F0</v>
      </c>
      <c r="M149" s="53" t="str">
        <f t="shared" ca="1" si="17"/>
        <v>G</v>
      </c>
      <c r="N149" s="53" t="str">
        <f t="shared" ca="1" si="18"/>
        <v>C2</v>
      </c>
    </row>
    <row r="150" spans="1:14" s="60" customFormat="1" ht="30" customHeight="1" x14ac:dyDescent="0.2">
      <c r="A150" s="59" t="s">
        <v>244</v>
      </c>
      <c r="B150" s="29" t="s">
        <v>94</v>
      </c>
      <c r="C150" s="23" t="s">
        <v>245</v>
      </c>
      <c r="D150" s="28"/>
      <c r="E150" s="24" t="s">
        <v>33</v>
      </c>
      <c r="F150" s="31">
        <v>1</v>
      </c>
      <c r="G150" s="106"/>
      <c r="H150" s="26">
        <f>ROUND(G150*F150,2)</f>
        <v>0</v>
      </c>
      <c r="I150" s="50" t="str">
        <f t="shared" ca="1" si="14"/>
        <v/>
      </c>
      <c r="J150" s="51" t="str">
        <f t="shared" si="15"/>
        <v>E017FClass 3 Backfilleach</v>
      </c>
      <c r="K150" s="52" t="e">
        <f>MATCH(J150,'[2]Pay Items'!$K$1:$K$642,0)</f>
        <v>#N/A</v>
      </c>
      <c r="L150" s="53" t="str">
        <f t="shared" ca="1" si="16"/>
        <v>F0</v>
      </c>
      <c r="M150" s="53" t="str">
        <f t="shared" ca="1" si="17"/>
        <v>C2</v>
      </c>
      <c r="N150" s="53" t="str">
        <f t="shared" ca="1" si="18"/>
        <v>C2</v>
      </c>
    </row>
    <row r="151" spans="1:14" s="60" customFormat="1" ht="44.25" customHeight="1" x14ac:dyDescent="0.2">
      <c r="A151" s="59" t="s">
        <v>246</v>
      </c>
      <c r="B151" s="22" t="s">
        <v>238</v>
      </c>
      <c r="C151" s="162" t="s">
        <v>247</v>
      </c>
      <c r="D151" s="163" t="s">
        <v>446</v>
      </c>
      <c r="E151" s="24"/>
      <c r="F151" s="31"/>
      <c r="G151" s="107"/>
      <c r="H151" s="32"/>
      <c r="I151" s="50" t="str">
        <f t="shared" ca="1" si="14"/>
        <v>LOCKED</v>
      </c>
      <c r="J151" s="51" t="str">
        <f t="shared" si="15"/>
        <v>E022ASewer Inspection ( following repair)CW 2145-R4</v>
      </c>
      <c r="K151" s="52">
        <f>MATCH(J151,'[2]Pay Items'!$K$1:$K$642,0)</f>
        <v>498</v>
      </c>
      <c r="L151" s="53" t="str">
        <f t="shared" ca="1" si="16"/>
        <v>F0</v>
      </c>
      <c r="M151" s="53" t="str">
        <f t="shared" ca="1" si="17"/>
        <v>G</v>
      </c>
      <c r="N151" s="53" t="str">
        <f t="shared" ca="1" si="18"/>
        <v>C2</v>
      </c>
    </row>
    <row r="152" spans="1:14" s="60" customFormat="1" ht="44.25" customHeight="1" x14ac:dyDescent="0.2">
      <c r="A152" s="59" t="s">
        <v>248</v>
      </c>
      <c r="B152" s="27" t="s">
        <v>29</v>
      </c>
      <c r="C152" s="23" t="s">
        <v>125</v>
      </c>
      <c r="D152" s="28"/>
      <c r="E152" s="24" t="s">
        <v>43</v>
      </c>
      <c r="F152" s="164">
        <v>32</v>
      </c>
      <c r="G152" s="106"/>
      <c r="H152" s="26">
        <f>ROUND(G152*F152,2)</f>
        <v>0</v>
      </c>
      <c r="I152" s="50" t="str">
        <f t="shared" ca="1" si="14"/>
        <v/>
      </c>
      <c r="J152" s="51" t="str">
        <f t="shared" si="15"/>
        <v>E022D250 mm, PVCm</v>
      </c>
      <c r="K152" s="52" t="e">
        <f>MATCH(J152,'[2]Pay Items'!$K$1:$K$642,0)</f>
        <v>#N/A</v>
      </c>
      <c r="L152" s="53" t="str">
        <f t="shared" ca="1" si="16"/>
        <v>,0</v>
      </c>
      <c r="M152" s="53" t="str">
        <f t="shared" ca="1" si="17"/>
        <v>C2</v>
      </c>
      <c r="N152" s="53" t="str">
        <f t="shared" ca="1" si="18"/>
        <v>C2</v>
      </c>
    </row>
    <row r="153" spans="1:14" s="8" customFormat="1" ht="36" customHeight="1" x14ac:dyDescent="0.25">
      <c r="A153" s="3"/>
      <c r="B153" s="13"/>
      <c r="C153" s="14" t="s">
        <v>385</v>
      </c>
      <c r="D153" s="15"/>
      <c r="E153" s="15"/>
      <c r="F153" s="16"/>
      <c r="G153" s="13"/>
      <c r="H153" s="13"/>
      <c r="I153" s="50" t="str">
        <f t="shared" ca="1" si="14"/>
        <v>LOCKED</v>
      </c>
      <c r="J153" s="51" t="str">
        <f t="shared" si="15"/>
        <v>SEWER REPAIR (S-CL00015150)</v>
      </c>
      <c r="K153" s="52" t="e">
        <f>MATCH(J153,'[2]Pay Items'!$K$1:$K$642,0)</f>
        <v>#N/A</v>
      </c>
      <c r="L153" s="53" t="str">
        <f t="shared" ca="1" si="16"/>
        <v>F0</v>
      </c>
      <c r="M153" s="53" t="str">
        <f t="shared" ca="1" si="17"/>
        <v>F0</v>
      </c>
      <c r="N153" s="53" t="str">
        <f t="shared" ca="1" si="18"/>
        <v>F0</v>
      </c>
    </row>
    <row r="154" spans="1:14" s="60" customFormat="1" ht="46.5" customHeight="1" x14ac:dyDescent="0.2">
      <c r="A154" s="59" t="s">
        <v>241</v>
      </c>
      <c r="B154" s="22" t="s">
        <v>239</v>
      </c>
      <c r="C154" s="23" t="s">
        <v>242</v>
      </c>
      <c r="D154" s="28" t="s">
        <v>119</v>
      </c>
      <c r="E154" s="24"/>
      <c r="F154" s="31"/>
      <c r="G154" s="107"/>
      <c r="H154" s="32"/>
      <c r="I154" s="50" t="str">
        <f t="shared" ca="1" si="14"/>
        <v>LOCKED</v>
      </c>
      <c r="J154" s="51" t="str">
        <f t="shared" si="15"/>
        <v>E017Sewer Repair - Up to 3.0 Meters LongCW 2130-R12</v>
      </c>
      <c r="K154" s="52">
        <f>MATCH(J154,'[2]Pay Items'!$K$1:$K$642,0)</f>
        <v>464</v>
      </c>
      <c r="L154" s="53" t="str">
        <f t="shared" ca="1" si="16"/>
        <v>F0</v>
      </c>
      <c r="M154" s="53" t="str">
        <f t="shared" ca="1" si="17"/>
        <v>G</v>
      </c>
      <c r="N154" s="53" t="str">
        <f t="shared" ca="1" si="18"/>
        <v>C2</v>
      </c>
    </row>
    <row r="155" spans="1:14" s="60" customFormat="1" ht="30" customHeight="1" x14ac:dyDescent="0.2">
      <c r="A155" s="59" t="s">
        <v>243</v>
      </c>
      <c r="B155" s="27" t="s">
        <v>29</v>
      </c>
      <c r="C155" s="23" t="s">
        <v>160</v>
      </c>
      <c r="D155" s="28"/>
      <c r="E155" s="24"/>
      <c r="F155" s="31"/>
      <c r="G155" s="107"/>
      <c r="H155" s="32"/>
      <c r="I155" s="50" t="str">
        <f t="shared" ca="1" si="14"/>
        <v>LOCKED</v>
      </c>
      <c r="J155" s="51" t="str">
        <f t="shared" si="15"/>
        <v>E017E250 mm</v>
      </c>
      <c r="K155" s="52">
        <f>MATCH(J155,'[2]Pay Items'!$K$1:$K$642,0)</f>
        <v>469</v>
      </c>
      <c r="L155" s="53" t="str">
        <f t="shared" ca="1" si="16"/>
        <v>F0</v>
      </c>
      <c r="M155" s="53" t="str">
        <f t="shared" ca="1" si="17"/>
        <v>G</v>
      </c>
      <c r="N155" s="53" t="str">
        <f t="shared" ca="1" si="18"/>
        <v>C2</v>
      </c>
    </row>
    <row r="156" spans="1:14" s="60" customFormat="1" ht="30" customHeight="1" x14ac:dyDescent="0.2">
      <c r="A156" s="59" t="s">
        <v>244</v>
      </c>
      <c r="B156" s="29" t="s">
        <v>94</v>
      </c>
      <c r="C156" s="23" t="s">
        <v>245</v>
      </c>
      <c r="D156" s="28"/>
      <c r="E156" s="24" t="s">
        <v>33</v>
      </c>
      <c r="F156" s="31">
        <v>1</v>
      </c>
      <c r="G156" s="106"/>
      <c r="H156" s="26">
        <f>ROUND(G156*F156,2)</f>
        <v>0</v>
      </c>
      <c r="I156" s="50" t="str">
        <f t="shared" ca="1" si="14"/>
        <v/>
      </c>
      <c r="J156" s="51" t="str">
        <f t="shared" si="15"/>
        <v>E017FClass 3 Backfilleach</v>
      </c>
      <c r="K156" s="52" t="e">
        <f>MATCH(J156,'[2]Pay Items'!$K$1:$K$642,0)</f>
        <v>#N/A</v>
      </c>
      <c r="L156" s="53" t="str">
        <f t="shared" ca="1" si="16"/>
        <v>F0</v>
      </c>
      <c r="M156" s="53" t="str">
        <f t="shared" ca="1" si="17"/>
        <v>C2</v>
      </c>
      <c r="N156" s="53" t="str">
        <f t="shared" ca="1" si="18"/>
        <v>C2</v>
      </c>
    </row>
    <row r="157" spans="1:14" s="60" customFormat="1" ht="45" customHeight="1" x14ac:dyDescent="0.2">
      <c r="A157" s="59" t="s">
        <v>319</v>
      </c>
      <c r="B157" s="22" t="s">
        <v>456</v>
      </c>
      <c r="C157" s="23" t="s">
        <v>320</v>
      </c>
      <c r="D157" s="28" t="s">
        <v>119</v>
      </c>
      <c r="E157" s="24"/>
      <c r="F157" s="31"/>
      <c r="G157" s="107"/>
      <c r="H157" s="32"/>
      <c r="I157" s="50" t="str">
        <f t="shared" ca="1" si="14"/>
        <v>LOCKED</v>
      </c>
      <c r="J157" s="51" t="str">
        <f t="shared" si="15"/>
        <v>E020Sewer Repair - In Addition to First 3.0 MetersCW 2130-R12</v>
      </c>
      <c r="K157" s="52">
        <f>MATCH(J157,'[2]Pay Items'!$K$1:$K$642,0)</f>
        <v>481</v>
      </c>
      <c r="L157" s="53" t="str">
        <f t="shared" ca="1" si="16"/>
        <v>F0</v>
      </c>
      <c r="M157" s="53" t="str">
        <f t="shared" ca="1" si="17"/>
        <v>G</v>
      </c>
      <c r="N157" s="53" t="str">
        <f t="shared" ca="1" si="18"/>
        <v>C2</v>
      </c>
    </row>
    <row r="158" spans="1:14" s="60" customFormat="1" ht="30" customHeight="1" x14ac:dyDescent="0.2">
      <c r="A158" s="59" t="s">
        <v>451</v>
      </c>
      <c r="B158" s="27" t="s">
        <v>29</v>
      </c>
      <c r="C158" s="23" t="s">
        <v>452</v>
      </c>
      <c r="D158" s="28"/>
      <c r="E158" s="24"/>
      <c r="F158" s="31"/>
      <c r="G158" s="107"/>
      <c r="H158" s="32"/>
      <c r="I158" s="50" t="str">
        <f t="shared" ca="1" si="14"/>
        <v>LOCKED</v>
      </c>
      <c r="J158" s="51" t="str">
        <f t="shared" si="15"/>
        <v>E020E250 mm</v>
      </c>
      <c r="K158" s="52">
        <f>MATCH(J158,'[2]Pay Items'!$K$1:$K$642,0)</f>
        <v>486</v>
      </c>
      <c r="L158" s="53" t="str">
        <f t="shared" ca="1" si="16"/>
        <v>F0</v>
      </c>
      <c r="M158" s="53" t="str">
        <f t="shared" ca="1" si="17"/>
        <v>G</v>
      </c>
      <c r="N158" s="53" t="str">
        <f t="shared" ca="1" si="18"/>
        <v>C2</v>
      </c>
    </row>
    <row r="159" spans="1:14" s="60" customFormat="1" ht="30" customHeight="1" x14ac:dyDescent="0.2">
      <c r="A159" s="59" t="s">
        <v>453</v>
      </c>
      <c r="B159" s="29" t="s">
        <v>94</v>
      </c>
      <c r="C159" s="23" t="s">
        <v>245</v>
      </c>
      <c r="D159" s="28"/>
      <c r="E159" s="24" t="s">
        <v>43</v>
      </c>
      <c r="F159" s="31">
        <v>5</v>
      </c>
      <c r="G159" s="106"/>
      <c r="H159" s="26">
        <f>ROUND(G159*F159,2)</f>
        <v>0</v>
      </c>
      <c r="I159" s="50" t="str">
        <f t="shared" ca="1" si="14"/>
        <v/>
      </c>
      <c r="J159" s="51" t="str">
        <f t="shared" si="15"/>
        <v>E020FClass 3 Backfillm</v>
      </c>
      <c r="K159" s="52" t="e">
        <f>MATCH(J159,'[2]Pay Items'!$K$1:$K$642,0)</f>
        <v>#N/A</v>
      </c>
      <c r="L159" s="53" t="str">
        <f t="shared" ca="1" si="16"/>
        <v>F0</v>
      </c>
      <c r="M159" s="53" t="str">
        <f t="shared" ca="1" si="17"/>
        <v>C2</v>
      </c>
      <c r="N159" s="53" t="str">
        <f t="shared" ca="1" si="18"/>
        <v>C2</v>
      </c>
    </row>
    <row r="160" spans="1:14" s="60" customFormat="1" ht="38.450000000000003" customHeight="1" x14ac:dyDescent="0.2">
      <c r="A160" s="59" t="s">
        <v>246</v>
      </c>
      <c r="B160" s="22" t="s">
        <v>457</v>
      </c>
      <c r="C160" s="162" t="s">
        <v>247</v>
      </c>
      <c r="D160" s="163" t="s">
        <v>446</v>
      </c>
      <c r="E160" s="24"/>
      <c r="F160" s="31"/>
      <c r="G160" s="107"/>
      <c r="H160" s="32"/>
      <c r="I160" s="50" t="str">
        <f t="shared" ca="1" si="14"/>
        <v>LOCKED</v>
      </c>
      <c r="J160" s="51" t="str">
        <f t="shared" si="15"/>
        <v>E022ASewer Inspection ( following repair)CW 2145-R4</v>
      </c>
      <c r="K160" s="52">
        <f>MATCH(J160,'[2]Pay Items'!$K$1:$K$642,0)</f>
        <v>498</v>
      </c>
      <c r="L160" s="53" t="str">
        <f t="shared" ca="1" si="16"/>
        <v>F0</v>
      </c>
      <c r="M160" s="53" t="str">
        <f t="shared" ca="1" si="17"/>
        <v>G</v>
      </c>
      <c r="N160" s="53" t="str">
        <f t="shared" ca="1" si="18"/>
        <v>C2</v>
      </c>
    </row>
    <row r="161" spans="1:14" s="60" customFormat="1" ht="30" customHeight="1" x14ac:dyDescent="0.2">
      <c r="A161" s="59" t="s">
        <v>248</v>
      </c>
      <c r="B161" s="27" t="s">
        <v>29</v>
      </c>
      <c r="C161" s="23" t="s">
        <v>125</v>
      </c>
      <c r="D161" s="28"/>
      <c r="E161" s="24" t="s">
        <v>43</v>
      </c>
      <c r="F161" s="164">
        <v>67</v>
      </c>
      <c r="G161" s="106"/>
      <c r="H161" s="26">
        <f>ROUND(G161*F161,2)</f>
        <v>0</v>
      </c>
      <c r="I161" s="50" t="str">
        <f t="shared" ca="1" si="14"/>
        <v/>
      </c>
      <c r="J161" s="51" t="str">
        <f t="shared" si="15"/>
        <v>E022D250 mm, PVCm</v>
      </c>
      <c r="K161" s="52" t="e">
        <f>MATCH(J161,'[2]Pay Items'!$K$1:$K$642,0)</f>
        <v>#N/A</v>
      </c>
      <c r="L161" s="53" t="str">
        <f t="shared" ca="1" si="16"/>
        <v>,0</v>
      </c>
      <c r="M161" s="53" t="str">
        <f t="shared" ca="1" si="17"/>
        <v>C2</v>
      </c>
      <c r="N161" s="53" t="str">
        <f t="shared" ca="1" si="18"/>
        <v>C2</v>
      </c>
    </row>
    <row r="162" spans="1:14" s="69" customFormat="1" ht="43.9" customHeight="1" x14ac:dyDescent="0.2">
      <c r="A162" s="59" t="s">
        <v>73</v>
      </c>
      <c r="B162" s="22" t="s">
        <v>458</v>
      </c>
      <c r="C162" s="165" t="s">
        <v>278</v>
      </c>
      <c r="D162" s="163" t="s">
        <v>282</v>
      </c>
      <c r="E162" s="24"/>
      <c r="F162" s="31"/>
      <c r="G162" s="107"/>
      <c r="H162" s="32"/>
      <c r="I162" s="50" t="str">
        <f t="shared" ca="1" si="14"/>
        <v>LOCKED</v>
      </c>
      <c r="J162" s="51" t="str">
        <f t="shared" si="15"/>
        <v>E023Frames &amp; CoversCW 3210-R8</v>
      </c>
      <c r="K162" s="52">
        <f>MATCH(J162,'[2]Pay Items'!$K$1:$K$642,0)</f>
        <v>507</v>
      </c>
      <c r="L162" s="53" t="str">
        <f t="shared" ca="1" si="16"/>
        <v>F0</v>
      </c>
      <c r="M162" s="53" t="str">
        <f t="shared" ca="1" si="17"/>
        <v>G</v>
      </c>
      <c r="N162" s="53" t="str">
        <f t="shared" ca="1" si="18"/>
        <v>C2</v>
      </c>
    </row>
    <row r="163" spans="1:14" s="60" customFormat="1" ht="43.9" customHeight="1" x14ac:dyDescent="0.2">
      <c r="A163" s="59" t="s">
        <v>74</v>
      </c>
      <c r="B163" s="27" t="s">
        <v>29</v>
      </c>
      <c r="C163" s="162" t="s">
        <v>315</v>
      </c>
      <c r="D163" s="28"/>
      <c r="E163" s="24" t="s">
        <v>33</v>
      </c>
      <c r="F163" s="31">
        <v>3</v>
      </c>
      <c r="G163" s="106"/>
      <c r="H163" s="26">
        <f>ROUND(G163*F163,2)</f>
        <v>0</v>
      </c>
      <c r="I163" s="50" t="str">
        <f t="shared" ca="1" si="14"/>
        <v/>
      </c>
      <c r="J163" s="51" t="str">
        <f t="shared" si="15"/>
        <v>E024AP-006 - Standard Frame for Manhole and Catch Basineach</v>
      </c>
      <c r="K163" s="52">
        <f>MATCH(J163,'[2]Pay Items'!$K$1:$K$642,0)</f>
        <v>508</v>
      </c>
      <c r="L163" s="53" t="str">
        <f t="shared" ca="1" si="16"/>
        <v>F0</v>
      </c>
      <c r="M163" s="53" t="str">
        <f t="shared" ca="1" si="17"/>
        <v>C2</v>
      </c>
      <c r="N163" s="53" t="str">
        <f t="shared" ca="1" si="18"/>
        <v>C2</v>
      </c>
    </row>
    <row r="164" spans="1:14" s="60" customFormat="1" ht="43.9" customHeight="1" x14ac:dyDescent="0.2">
      <c r="A164" s="59" t="s">
        <v>75</v>
      </c>
      <c r="B164" s="27" t="s">
        <v>34</v>
      </c>
      <c r="C164" s="162" t="s">
        <v>316</v>
      </c>
      <c r="D164" s="28"/>
      <c r="E164" s="24" t="s">
        <v>33</v>
      </c>
      <c r="F164" s="31">
        <v>3</v>
      </c>
      <c r="G164" s="106"/>
      <c r="H164" s="26">
        <f>ROUND(G164*F164,2)</f>
        <v>0</v>
      </c>
      <c r="I164" s="50" t="str">
        <f t="shared" ca="1" si="14"/>
        <v/>
      </c>
      <c r="J164" s="51" t="str">
        <f t="shared" si="15"/>
        <v>E025AP-007 - Standard Solid Cover for Standard Frameeach</v>
      </c>
      <c r="K164" s="52">
        <f>MATCH(J164,'[2]Pay Items'!$K$1:$K$642,0)</f>
        <v>509</v>
      </c>
      <c r="L164" s="53" t="str">
        <f t="shared" ca="1" si="16"/>
        <v>F0</v>
      </c>
      <c r="M164" s="53" t="str">
        <f t="shared" ca="1" si="17"/>
        <v>C2</v>
      </c>
      <c r="N164" s="53" t="str">
        <f t="shared" ca="1" si="18"/>
        <v>C2</v>
      </c>
    </row>
    <row r="165" spans="1:14" s="69" customFormat="1" ht="30" customHeight="1" x14ac:dyDescent="0.2">
      <c r="A165" s="59" t="s">
        <v>200</v>
      </c>
      <c r="B165" s="22" t="s">
        <v>459</v>
      </c>
      <c r="C165" s="34" t="s">
        <v>202</v>
      </c>
      <c r="D165" s="28" t="s">
        <v>119</v>
      </c>
      <c r="E165" s="24"/>
      <c r="F165" s="31"/>
      <c r="G165" s="107"/>
      <c r="H165" s="32"/>
      <c r="I165" s="50" t="str">
        <f t="shared" ca="1" si="14"/>
        <v>LOCKED</v>
      </c>
      <c r="J165" s="51" t="str">
        <f t="shared" si="15"/>
        <v>E032Connecting to Existing ManholeCW 2130-R12</v>
      </c>
      <c r="K165" s="52">
        <f>MATCH(J165,'[2]Pay Items'!$K$1:$K$642,0)</f>
        <v>520</v>
      </c>
      <c r="L165" s="53" t="str">
        <f t="shared" ca="1" si="16"/>
        <v>F0</v>
      </c>
      <c r="M165" s="53" t="str">
        <f t="shared" ca="1" si="17"/>
        <v>G</v>
      </c>
      <c r="N165" s="53" t="str">
        <f t="shared" ca="1" si="18"/>
        <v>C2</v>
      </c>
    </row>
    <row r="166" spans="1:14" s="69" customFormat="1" ht="30" customHeight="1" x14ac:dyDescent="0.2">
      <c r="A166" s="59" t="s">
        <v>203</v>
      </c>
      <c r="B166" s="27" t="s">
        <v>29</v>
      </c>
      <c r="C166" s="34" t="s">
        <v>204</v>
      </c>
      <c r="D166" s="28"/>
      <c r="E166" s="24" t="s">
        <v>33</v>
      </c>
      <c r="F166" s="31">
        <v>1</v>
      </c>
      <c r="G166" s="106"/>
      <c r="H166" s="26">
        <f>ROUND(G166*F166,2)</f>
        <v>0</v>
      </c>
      <c r="I166" s="50" t="str">
        <f t="shared" ca="1" si="14"/>
        <v/>
      </c>
      <c r="J166" s="51" t="str">
        <f t="shared" si="15"/>
        <v>E033250 mm Catch Basin Leadeach</v>
      </c>
      <c r="K166" s="52">
        <f>MATCH(J166,'[2]Pay Items'!$K$1:$K$642,0)</f>
        <v>523</v>
      </c>
      <c r="L166" s="53" t="str">
        <f t="shared" ca="1" si="16"/>
        <v>F0</v>
      </c>
      <c r="M166" s="53" t="str">
        <f t="shared" ca="1" si="17"/>
        <v>C2</v>
      </c>
      <c r="N166" s="53" t="str">
        <f t="shared" ca="1" si="18"/>
        <v>C2</v>
      </c>
    </row>
    <row r="167" spans="1:14" ht="36" customHeight="1" x14ac:dyDescent="0.2">
      <c r="A167" s="58"/>
      <c r="B167" s="166"/>
      <c r="C167" s="146" t="s">
        <v>21</v>
      </c>
      <c r="D167" s="144"/>
      <c r="E167" s="158"/>
      <c r="F167" s="145"/>
      <c r="G167" s="105"/>
      <c r="H167" s="105"/>
      <c r="I167" s="50" t="str">
        <f t="shared" ca="1" si="14"/>
        <v>LOCKED</v>
      </c>
      <c r="J167" s="51" t="str">
        <f t="shared" si="15"/>
        <v>ADJUSTMENTS</v>
      </c>
      <c r="K167" s="52">
        <f>MATCH(J167,'[2]Pay Items'!$K$1:$K$642,0)</f>
        <v>585</v>
      </c>
      <c r="L167" s="53" t="str">
        <f t="shared" ca="1" si="16"/>
        <v>G</v>
      </c>
      <c r="M167" s="53" t="str">
        <f t="shared" ca="1" si="17"/>
        <v>C2</v>
      </c>
      <c r="N167" s="53" t="str">
        <f t="shared" ca="1" si="18"/>
        <v>C2</v>
      </c>
    </row>
    <row r="168" spans="1:14" s="60" customFormat="1" ht="43.9" customHeight="1" x14ac:dyDescent="0.2">
      <c r="A168" s="59" t="s">
        <v>53</v>
      </c>
      <c r="B168" s="22" t="s">
        <v>460</v>
      </c>
      <c r="C168" s="162" t="s">
        <v>281</v>
      </c>
      <c r="D168" s="163" t="s">
        <v>282</v>
      </c>
      <c r="E168" s="24" t="s">
        <v>33</v>
      </c>
      <c r="F168" s="31">
        <v>45</v>
      </c>
      <c r="G168" s="106"/>
      <c r="H168" s="26">
        <f>ROUND(G168*F168,2)</f>
        <v>0</v>
      </c>
      <c r="I168" s="50" t="str">
        <f t="shared" ca="1" si="14"/>
        <v/>
      </c>
      <c r="J168" s="51" t="str">
        <f t="shared" si="15"/>
        <v>F001Adjustment of Manholes/Catch Basins FramesCW 3210-R8each</v>
      </c>
      <c r="K168" s="52">
        <f>MATCH(J168,'[2]Pay Items'!$K$1:$K$642,0)</f>
        <v>586</v>
      </c>
      <c r="L168" s="53" t="str">
        <f t="shared" ca="1" si="16"/>
        <v>F0</v>
      </c>
      <c r="M168" s="53" t="str">
        <f t="shared" ca="1" si="17"/>
        <v>C2</v>
      </c>
      <c r="N168" s="53" t="str">
        <f t="shared" ca="1" si="18"/>
        <v>C2</v>
      </c>
    </row>
    <row r="169" spans="1:14" s="60" customFormat="1" ht="30" customHeight="1" x14ac:dyDescent="0.2">
      <c r="A169" s="59" t="s">
        <v>54</v>
      </c>
      <c r="B169" s="22" t="s">
        <v>461</v>
      </c>
      <c r="C169" s="162" t="s">
        <v>283</v>
      </c>
      <c r="D169" s="163" t="s">
        <v>282</v>
      </c>
      <c r="E169" s="24"/>
      <c r="F169" s="31"/>
      <c r="G169" s="107"/>
      <c r="H169" s="32"/>
      <c r="I169" s="50" t="str">
        <f t="shared" ca="1" si="14"/>
        <v>LOCKED</v>
      </c>
      <c r="J169" s="51" t="str">
        <f t="shared" si="15"/>
        <v>F003Lifter Rings (AP-010)CW 3210-R8</v>
      </c>
      <c r="K169" s="52">
        <f>MATCH(J169,'[2]Pay Items'!$K$1:$K$642,0)</f>
        <v>591</v>
      </c>
      <c r="L169" s="53" t="str">
        <f t="shared" ca="1" si="16"/>
        <v>F0</v>
      </c>
      <c r="M169" s="53" t="str">
        <f t="shared" ca="1" si="17"/>
        <v>G</v>
      </c>
      <c r="N169" s="53" t="str">
        <f t="shared" ca="1" si="18"/>
        <v>C2</v>
      </c>
    </row>
    <row r="170" spans="1:14" s="60" customFormat="1" ht="30" customHeight="1" x14ac:dyDescent="0.2">
      <c r="A170" s="59" t="s">
        <v>222</v>
      </c>
      <c r="B170" s="27" t="s">
        <v>29</v>
      </c>
      <c r="C170" s="23" t="s">
        <v>223</v>
      </c>
      <c r="D170" s="28"/>
      <c r="E170" s="24" t="s">
        <v>33</v>
      </c>
      <c r="F170" s="31">
        <v>14</v>
      </c>
      <c r="G170" s="106"/>
      <c r="H170" s="26">
        <f t="shared" ref="H170:H180" si="19">ROUND(G170*F170,2)</f>
        <v>0</v>
      </c>
      <c r="I170" s="50" t="str">
        <f t="shared" ca="1" si="14"/>
        <v/>
      </c>
      <c r="J170" s="51" t="str">
        <f t="shared" si="15"/>
        <v>F00438 mmeach</v>
      </c>
      <c r="K170" s="52">
        <f>MATCH(J170,'[2]Pay Items'!$K$1:$K$642,0)</f>
        <v>592</v>
      </c>
      <c r="L170" s="53" t="str">
        <f t="shared" ca="1" si="16"/>
        <v>F0</v>
      </c>
      <c r="M170" s="53" t="str">
        <f t="shared" ca="1" si="17"/>
        <v>C2</v>
      </c>
      <c r="N170" s="53" t="str">
        <f t="shared" ca="1" si="18"/>
        <v>C2</v>
      </c>
    </row>
    <row r="171" spans="1:14" s="60" customFormat="1" ht="30" customHeight="1" x14ac:dyDescent="0.2">
      <c r="A171" s="59" t="s">
        <v>55</v>
      </c>
      <c r="B171" s="27" t="s">
        <v>34</v>
      </c>
      <c r="C171" s="23" t="s">
        <v>142</v>
      </c>
      <c r="D171" s="28"/>
      <c r="E171" s="24" t="s">
        <v>33</v>
      </c>
      <c r="F171" s="31">
        <v>21</v>
      </c>
      <c r="G171" s="106"/>
      <c r="H171" s="26">
        <f t="shared" si="19"/>
        <v>0</v>
      </c>
      <c r="I171" s="50" t="str">
        <f t="shared" ca="1" si="14"/>
        <v/>
      </c>
      <c r="J171" s="51" t="str">
        <f t="shared" si="15"/>
        <v>F00551 mmeach</v>
      </c>
      <c r="K171" s="52">
        <f>MATCH(J171,'[2]Pay Items'!$K$1:$K$642,0)</f>
        <v>593</v>
      </c>
      <c r="L171" s="53" t="str">
        <f t="shared" ca="1" si="16"/>
        <v>F0</v>
      </c>
      <c r="M171" s="53" t="str">
        <f t="shared" ca="1" si="17"/>
        <v>C2</v>
      </c>
      <c r="N171" s="53" t="str">
        <f t="shared" ca="1" si="18"/>
        <v>C2</v>
      </c>
    </row>
    <row r="172" spans="1:14" s="60" customFormat="1" ht="30" customHeight="1" x14ac:dyDescent="0.2">
      <c r="A172" s="59" t="s">
        <v>224</v>
      </c>
      <c r="B172" s="27" t="s">
        <v>44</v>
      </c>
      <c r="C172" s="23" t="s">
        <v>225</v>
      </c>
      <c r="D172" s="28"/>
      <c r="E172" s="24" t="s">
        <v>33</v>
      </c>
      <c r="F172" s="31">
        <v>7</v>
      </c>
      <c r="G172" s="106"/>
      <c r="H172" s="26">
        <f t="shared" si="19"/>
        <v>0</v>
      </c>
      <c r="I172" s="50" t="str">
        <f t="shared" ca="1" si="14"/>
        <v/>
      </c>
      <c r="J172" s="51" t="str">
        <f t="shared" si="15"/>
        <v>F00664 mmeach</v>
      </c>
      <c r="K172" s="52">
        <f>MATCH(J172,'[2]Pay Items'!$K$1:$K$642,0)</f>
        <v>594</v>
      </c>
      <c r="L172" s="53" t="str">
        <f t="shared" ca="1" si="16"/>
        <v>F0</v>
      </c>
      <c r="M172" s="53" t="str">
        <f t="shared" ca="1" si="17"/>
        <v>C2</v>
      </c>
      <c r="N172" s="53" t="str">
        <f t="shared" ca="1" si="18"/>
        <v>C2</v>
      </c>
    </row>
    <row r="173" spans="1:14" s="60" customFormat="1" ht="30" customHeight="1" x14ac:dyDescent="0.2">
      <c r="A173" s="59" t="s">
        <v>56</v>
      </c>
      <c r="B173" s="27" t="s">
        <v>57</v>
      </c>
      <c r="C173" s="23" t="s">
        <v>161</v>
      </c>
      <c r="D173" s="28"/>
      <c r="E173" s="24" t="s">
        <v>33</v>
      </c>
      <c r="F173" s="31">
        <v>7</v>
      </c>
      <c r="G173" s="106"/>
      <c r="H173" s="26">
        <f t="shared" si="19"/>
        <v>0</v>
      </c>
      <c r="I173" s="50" t="str">
        <f t="shared" ca="1" si="14"/>
        <v/>
      </c>
      <c r="J173" s="51" t="str">
        <f t="shared" si="15"/>
        <v>F00776 mmeach</v>
      </c>
      <c r="K173" s="52">
        <f>MATCH(J173,'[2]Pay Items'!$K$1:$K$642,0)</f>
        <v>595</v>
      </c>
      <c r="L173" s="53" t="str">
        <f t="shared" ca="1" si="16"/>
        <v>F0</v>
      </c>
      <c r="M173" s="53" t="str">
        <f t="shared" ca="1" si="17"/>
        <v>C2</v>
      </c>
      <c r="N173" s="53" t="str">
        <f t="shared" ca="1" si="18"/>
        <v>C2</v>
      </c>
    </row>
    <row r="174" spans="1:14" s="60" customFormat="1" ht="30" customHeight="1" x14ac:dyDescent="0.2">
      <c r="A174" s="59" t="s">
        <v>68</v>
      </c>
      <c r="B174" s="22" t="s">
        <v>462</v>
      </c>
      <c r="C174" s="23" t="s">
        <v>76</v>
      </c>
      <c r="D174" s="163" t="s">
        <v>282</v>
      </c>
      <c r="E174" s="24" t="s">
        <v>33</v>
      </c>
      <c r="F174" s="31">
        <v>44</v>
      </c>
      <c r="G174" s="106"/>
      <c r="H174" s="26">
        <f t="shared" si="19"/>
        <v>0</v>
      </c>
      <c r="I174" s="50" t="str">
        <f t="shared" ca="1" si="14"/>
        <v/>
      </c>
      <c r="J174" s="51" t="str">
        <f t="shared" si="15"/>
        <v>F009Adjustment of Valve BoxesCW 3210-R8each</v>
      </c>
      <c r="K174" s="52">
        <f>MATCH(J174,'[2]Pay Items'!$K$1:$K$642,0)</f>
        <v>596</v>
      </c>
      <c r="L174" s="53" t="str">
        <f t="shared" ca="1" si="16"/>
        <v>F0</v>
      </c>
      <c r="M174" s="53" t="str">
        <f t="shared" ca="1" si="17"/>
        <v>C2</v>
      </c>
      <c r="N174" s="53" t="str">
        <f t="shared" ca="1" si="18"/>
        <v>C2</v>
      </c>
    </row>
    <row r="175" spans="1:14" s="60" customFormat="1" ht="30" customHeight="1" x14ac:dyDescent="0.2">
      <c r="A175" s="59" t="s">
        <v>70</v>
      </c>
      <c r="B175" s="22" t="s">
        <v>463</v>
      </c>
      <c r="C175" s="23" t="s">
        <v>78</v>
      </c>
      <c r="D175" s="163" t="s">
        <v>282</v>
      </c>
      <c r="E175" s="24" t="s">
        <v>33</v>
      </c>
      <c r="F175" s="31">
        <v>2</v>
      </c>
      <c r="G175" s="106"/>
      <c r="H175" s="26">
        <f t="shared" si="19"/>
        <v>0</v>
      </c>
      <c r="I175" s="50" t="str">
        <f t="shared" ca="1" si="14"/>
        <v/>
      </c>
      <c r="J175" s="51" t="str">
        <f t="shared" si="15"/>
        <v>F011Adjustment of Curb Stop BoxesCW 3210-R8each</v>
      </c>
      <c r="K175" s="52">
        <f>MATCH(J175,'[2]Pay Items'!$K$1:$K$642,0)</f>
        <v>598</v>
      </c>
      <c r="L175" s="53" t="str">
        <f t="shared" ca="1" si="16"/>
        <v>F0</v>
      </c>
      <c r="M175" s="53" t="str">
        <f t="shared" ca="1" si="17"/>
        <v>C2</v>
      </c>
      <c r="N175" s="53" t="str">
        <f t="shared" ca="1" si="18"/>
        <v>C2</v>
      </c>
    </row>
    <row r="176" spans="1:14" s="60" customFormat="1" ht="30" customHeight="1" x14ac:dyDescent="0.2">
      <c r="A176" s="20" t="s">
        <v>289</v>
      </c>
      <c r="B176" s="22" t="s">
        <v>464</v>
      </c>
      <c r="C176" s="162" t="s">
        <v>290</v>
      </c>
      <c r="D176" s="163" t="s">
        <v>282</v>
      </c>
      <c r="E176" s="167" t="s">
        <v>33</v>
      </c>
      <c r="F176" s="168">
        <v>2</v>
      </c>
      <c r="G176" s="111"/>
      <c r="H176" s="169">
        <f t="shared" si="19"/>
        <v>0</v>
      </c>
      <c r="I176" s="50" t="str">
        <f t="shared" ca="1" si="14"/>
        <v/>
      </c>
      <c r="J176" s="51" t="str">
        <f t="shared" si="15"/>
        <v>F018Curb Stop ExtensionsCW 3210-R8each</v>
      </c>
      <c r="K176" s="52">
        <f>MATCH(J176,'[2]Pay Items'!$K$1:$K$642,0)</f>
        <v>599</v>
      </c>
      <c r="L176" s="53" t="str">
        <f t="shared" ca="1" si="16"/>
        <v>F0</v>
      </c>
      <c r="M176" s="53" t="str">
        <f t="shared" ca="1" si="17"/>
        <v>C2</v>
      </c>
      <c r="N176" s="53" t="str">
        <f t="shared" ca="1" si="18"/>
        <v>C2</v>
      </c>
    </row>
    <row r="177" spans="1:14" s="60" customFormat="1" ht="30" customHeight="1" x14ac:dyDescent="0.2">
      <c r="A177" s="59" t="s">
        <v>69</v>
      </c>
      <c r="B177" s="22" t="s">
        <v>484</v>
      </c>
      <c r="C177" s="23" t="s">
        <v>77</v>
      </c>
      <c r="D177" s="163" t="s">
        <v>282</v>
      </c>
      <c r="E177" s="24" t="s">
        <v>33</v>
      </c>
      <c r="F177" s="31">
        <v>30</v>
      </c>
      <c r="G177" s="106"/>
      <c r="H177" s="26">
        <f t="shared" si="19"/>
        <v>0</v>
      </c>
      <c r="I177" s="50" t="str">
        <f t="shared" ca="1" si="14"/>
        <v/>
      </c>
      <c r="J177" s="51" t="str">
        <f t="shared" si="15"/>
        <v>F010Valve Box ExtensionsCW 3210-R8each</v>
      </c>
      <c r="K177" s="52">
        <f>MATCH(J177,'[2]Pay Items'!$K$1:$K$642,0)</f>
        <v>597</v>
      </c>
      <c r="L177" s="53" t="str">
        <f t="shared" ca="1" si="16"/>
        <v>F0</v>
      </c>
      <c r="M177" s="53" t="str">
        <f t="shared" ca="1" si="17"/>
        <v>C2</v>
      </c>
      <c r="N177" s="53" t="str">
        <f t="shared" ca="1" si="18"/>
        <v>C2</v>
      </c>
    </row>
    <row r="178" spans="1:14" s="60" customFormat="1" ht="30.95" customHeight="1" x14ac:dyDescent="0.2">
      <c r="A178" s="59" t="s">
        <v>420</v>
      </c>
      <c r="B178" s="22" t="s">
        <v>485</v>
      </c>
      <c r="C178" s="34" t="s">
        <v>421</v>
      </c>
      <c r="D178" s="163" t="s">
        <v>282</v>
      </c>
      <c r="E178" s="24" t="s">
        <v>33</v>
      </c>
      <c r="F178" s="31">
        <v>5</v>
      </c>
      <c r="G178" s="106"/>
      <c r="H178" s="26">
        <f t="shared" si="19"/>
        <v>0</v>
      </c>
      <c r="I178" s="50" t="str">
        <f t="shared" ca="1" si="14"/>
        <v/>
      </c>
      <c r="J178" s="51" t="str">
        <f t="shared" si="15"/>
        <v>F014Adjustment of Curb Inlet with New Inlet BoxCW 3210-R8each</v>
      </c>
      <c r="K178" s="52">
        <f>MATCH(J178,'[2]Pay Items'!$K$1:$K$642,0)</f>
        <v>602</v>
      </c>
      <c r="L178" s="53" t="str">
        <f t="shared" ca="1" si="16"/>
        <v>F0</v>
      </c>
      <c r="M178" s="53" t="str">
        <f t="shared" ca="1" si="17"/>
        <v>C2</v>
      </c>
      <c r="N178" s="53" t="str">
        <f t="shared" ca="1" si="18"/>
        <v>C2</v>
      </c>
    </row>
    <row r="179" spans="1:14" s="60" customFormat="1" ht="29.45" customHeight="1" x14ac:dyDescent="0.2">
      <c r="A179" s="59" t="s">
        <v>422</v>
      </c>
      <c r="B179" s="22" t="s">
        <v>503</v>
      </c>
      <c r="C179" s="162" t="s">
        <v>423</v>
      </c>
      <c r="D179" s="163" t="s">
        <v>282</v>
      </c>
      <c r="E179" s="24" t="s">
        <v>33</v>
      </c>
      <c r="F179" s="31">
        <v>30</v>
      </c>
      <c r="G179" s="106"/>
      <c r="H179" s="26">
        <f t="shared" si="19"/>
        <v>0</v>
      </c>
      <c r="I179" s="50" t="str">
        <f t="shared" ca="1" si="14"/>
        <v/>
      </c>
      <c r="J179" s="51" t="str">
        <f t="shared" si="15"/>
        <v>F015Adjustment of Curb and Gutter FramesCW 3210-R8each</v>
      </c>
      <c r="K179" s="52">
        <f>MATCH(J179,'[2]Pay Items'!$K$1:$K$642,0)</f>
        <v>603</v>
      </c>
      <c r="L179" s="53" t="str">
        <f t="shared" ca="1" si="16"/>
        <v>F0</v>
      </c>
      <c r="M179" s="53" t="str">
        <f t="shared" ca="1" si="17"/>
        <v>C2</v>
      </c>
      <c r="N179" s="53" t="str">
        <f t="shared" ca="1" si="18"/>
        <v>C2</v>
      </c>
    </row>
    <row r="180" spans="1:14" s="60" customFormat="1" ht="43.9" customHeight="1" x14ac:dyDescent="0.2">
      <c r="A180" s="59" t="s">
        <v>231</v>
      </c>
      <c r="B180" s="22" t="s">
        <v>504</v>
      </c>
      <c r="C180" s="23" t="s">
        <v>233</v>
      </c>
      <c r="D180" s="28" t="s">
        <v>282</v>
      </c>
      <c r="E180" s="24" t="s">
        <v>33</v>
      </c>
      <c r="F180" s="35">
        <v>3</v>
      </c>
      <c r="G180" s="106"/>
      <c r="H180" s="26">
        <f t="shared" si="19"/>
        <v>0</v>
      </c>
      <c r="I180" s="50" t="str">
        <f t="shared" ca="1" si="14"/>
        <v/>
      </c>
      <c r="J180" s="51" t="str">
        <f t="shared" si="15"/>
        <v>F028Adjustment of Traffic Signal Service Box FramesCW 3210-R8each</v>
      </c>
      <c r="K180" s="52">
        <f>MATCH(J180,'[2]Pay Items'!$K$1:$K$642,0)</f>
        <v>612</v>
      </c>
      <c r="L180" s="53" t="str">
        <f t="shared" ca="1" si="16"/>
        <v>F0</v>
      </c>
      <c r="M180" s="53" t="str">
        <f t="shared" ca="1" si="17"/>
        <v>C2</v>
      </c>
      <c r="N180" s="53" t="str">
        <f t="shared" ca="1" si="18"/>
        <v>C2</v>
      </c>
    </row>
    <row r="181" spans="1:14" ht="35.25" customHeight="1" x14ac:dyDescent="0.2">
      <c r="A181" s="58"/>
      <c r="B181" s="142"/>
      <c r="C181" s="146" t="s">
        <v>22</v>
      </c>
      <c r="D181" s="144"/>
      <c r="E181" s="147"/>
      <c r="F181" s="144"/>
      <c r="G181" s="105"/>
      <c r="H181" s="105"/>
      <c r="I181" s="50" t="str">
        <f t="shared" ca="1" si="14"/>
        <v>LOCKED</v>
      </c>
      <c r="J181" s="51" t="str">
        <f t="shared" si="15"/>
        <v>LANDSCAPING</v>
      </c>
      <c r="K181" s="52">
        <f>MATCH(J181,'[2]Pay Items'!$K$1:$K$642,0)</f>
        <v>614</v>
      </c>
      <c r="L181" s="53" t="str">
        <f t="shared" ca="1" si="16"/>
        <v>F0</v>
      </c>
      <c r="M181" s="53" t="str">
        <f t="shared" ca="1" si="17"/>
        <v>C2</v>
      </c>
      <c r="N181" s="53" t="str">
        <f t="shared" ca="1" si="18"/>
        <v>C2</v>
      </c>
    </row>
    <row r="182" spans="1:14" s="60" customFormat="1" ht="30" customHeight="1" x14ac:dyDescent="0.2">
      <c r="A182" s="62" t="s">
        <v>58</v>
      </c>
      <c r="B182" s="22" t="s">
        <v>509</v>
      </c>
      <c r="C182" s="23" t="s">
        <v>59</v>
      </c>
      <c r="D182" s="28" t="s">
        <v>147</v>
      </c>
      <c r="E182" s="24"/>
      <c r="F182" s="25"/>
      <c r="G182" s="107"/>
      <c r="H182" s="26"/>
      <c r="I182" s="50" t="str">
        <f t="shared" ca="1" si="14"/>
        <v>LOCKED</v>
      </c>
      <c r="J182" s="51" t="str">
        <f t="shared" si="15"/>
        <v>G001SoddingCW 3510-R9</v>
      </c>
      <c r="K182" s="52">
        <f>MATCH(J182,'[2]Pay Items'!$K$1:$K$642,0)</f>
        <v>615</v>
      </c>
      <c r="L182" s="53" t="str">
        <f t="shared" ca="1" si="16"/>
        <v>F0</v>
      </c>
      <c r="M182" s="53" t="str">
        <f t="shared" ca="1" si="17"/>
        <v>G</v>
      </c>
      <c r="N182" s="53" t="str">
        <f t="shared" ca="1" si="18"/>
        <v>C2</v>
      </c>
    </row>
    <row r="183" spans="1:14" s="60" customFormat="1" ht="30" customHeight="1" x14ac:dyDescent="0.2">
      <c r="A183" s="62" t="s">
        <v>148</v>
      </c>
      <c r="B183" s="27" t="s">
        <v>29</v>
      </c>
      <c r="C183" s="23" t="s">
        <v>149</v>
      </c>
      <c r="D183" s="28"/>
      <c r="E183" s="24" t="s">
        <v>28</v>
      </c>
      <c r="F183" s="25">
        <v>75</v>
      </c>
      <c r="G183" s="106"/>
      <c r="H183" s="26">
        <f>ROUND(G183*F183,2)</f>
        <v>0</v>
      </c>
      <c r="I183" s="50" t="str">
        <f t="shared" ca="1" si="14"/>
        <v/>
      </c>
      <c r="J183" s="51" t="str">
        <f t="shared" si="15"/>
        <v>G002width &lt; 600 mmm²</v>
      </c>
      <c r="K183" s="52">
        <f>MATCH(J183,'[2]Pay Items'!$K$1:$K$642,0)</f>
        <v>616</v>
      </c>
      <c r="L183" s="53" t="str">
        <f t="shared" ca="1" si="16"/>
        <v>F0</v>
      </c>
      <c r="M183" s="53" t="str">
        <f t="shared" ca="1" si="17"/>
        <v>C2</v>
      </c>
      <c r="N183" s="53" t="str">
        <f t="shared" ca="1" si="18"/>
        <v>C2</v>
      </c>
    </row>
    <row r="184" spans="1:14" s="60" customFormat="1" ht="30" customHeight="1" x14ac:dyDescent="0.2">
      <c r="A184" s="62" t="s">
        <v>60</v>
      </c>
      <c r="B184" s="27" t="s">
        <v>34</v>
      </c>
      <c r="C184" s="23" t="s">
        <v>150</v>
      </c>
      <c r="D184" s="28"/>
      <c r="E184" s="24" t="s">
        <v>28</v>
      </c>
      <c r="F184" s="25">
        <v>25</v>
      </c>
      <c r="G184" s="106"/>
      <c r="H184" s="26">
        <f>ROUND(G184*F184,2)</f>
        <v>0</v>
      </c>
      <c r="I184" s="50" t="str">
        <f t="shared" ca="1" si="14"/>
        <v/>
      </c>
      <c r="J184" s="51" t="str">
        <f t="shared" si="15"/>
        <v>G003width &gt; or = 600 mmm²</v>
      </c>
      <c r="K184" s="52">
        <f>MATCH(J184,'[2]Pay Items'!$K$1:$K$642,0)</f>
        <v>617</v>
      </c>
      <c r="L184" s="53" t="str">
        <f t="shared" ca="1" si="16"/>
        <v>F0</v>
      </c>
      <c r="M184" s="53" t="str">
        <f t="shared" ca="1" si="17"/>
        <v>C2</v>
      </c>
      <c r="N184" s="53" t="str">
        <f t="shared" ca="1" si="18"/>
        <v>C2</v>
      </c>
    </row>
    <row r="185" spans="1:14" s="60" customFormat="1" ht="30" customHeight="1" x14ac:dyDescent="0.2">
      <c r="A185" s="62" t="s">
        <v>424</v>
      </c>
      <c r="B185" s="22" t="s">
        <v>510</v>
      </c>
      <c r="C185" s="23" t="s">
        <v>425</v>
      </c>
      <c r="D185" s="28" t="s">
        <v>426</v>
      </c>
      <c r="E185" s="24" t="s">
        <v>28</v>
      </c>
      <c r="F185" s="25">
        <v>100</v>
      </c>
      <c r="G185" s="106"/>
      <c r="H185" s="26">
        <f>ROUND(G185*F185,2)</f>
        <v>0</v>
      </c>
      <c r="I185" s="50" t="str">
        <f t="shared" ca="1" si="14"/>
        <v/>
      </c>
      <c r="J185" s="51" t="str">
        <f t="shared" si="15"/>
        <v>G004SeedingCW 3520-R7m²</v>
      </c>
      <c r="K185" s="52">
        <f>MATCH(J185,'[2]Pay Items'!$K$1:$K$642,0)</f>
        <v>618</v>
      </c>
      <c r="L185" s="53" t="str">
        <f t="shared" ca="1" si="16"/>
        <v>F0</v>
      </c>
      <c r="M185" s="53" t="str">
        <f t="shared" ca="1" si="17"/>
        <v>C2</v>
      </c>
      <c r="N185" s="53" t="str">
        <f t="shared" ca="1" si="18"/>
        <v>C2</v>
      </c>
    </row>
    <row r="186" spans="1:14" ht="30" customHeight="1" x14ac:dyDescent="0.2">
      <c r="A186" s="58"/>
      <c r="B186" s="170"/>
      <c r="C186" s="146" t="s">
        <v>23</v>
      </c>
      <c r="D186" s="144"/>
      <c r="E186" s="158"/>
      <c r="F186" s="145"/>
      <c r="G186" s="105"/>
      <c r="H186" s="105"/>
      <c r="I186" s="50" t="str">
        <f t="shared" ca="1" si="14"/>
        <v>LOCKED</v>
      </c>
      <c r="J186" s="51" t="str">
        <f t="shared" si="15"/>
        <v>MISCELLANEOUS</v>
      </c>
      <c r="K186" s="52">
        <f>MATCH(J186,'[2]Pay Items'!$K$1:$K$642,0)</f>
        <v>621</v>
      </c>
      <c r="L186" s="53" t="str">
        <f t="shared" ca="1" si="16"/>
        <v>G</v>
      </c>
      <c r="M186" s="53" t="str">
        <f t="shared" ca="1" si="17"/>
        <v>C2</v>
      </c>
      <c r="N186" s="53" t="str">
        <f t="shared" ca="1" si="18"/>
        <v>C2</v>
      </c>
    </row>
    <row r="187" spans="1:14" s="60" customFormat="1" ht="30" customHeight="1" x14ac:dyDescent="0.2">
      <c r="A187" s="62"/>
      <c r="B187" s="22" t="s">
        <v>511</v>
      </c>
      <c r="C187" s="23" t="s">
        <v>483</v>
      </c>
      <c r="D187" s="28" t="s">
        <v>249</v>
      </c>
      <c r="E187" s="24" t="s">
        <v>472</v>
      </c>
      <c r="F187" s="25">
        <v>10</v>
      </c>
      <c r="G187" s="106"/>
      <c r="H187" s="26">
        <f>ROUND(G187*F187,2)</f>
        <v>0</v>
      </c>
      <c r="I187" s="50" t="str">
        <f t="shared" ca="1" si="14"/>
        <v/>
      </c>
      <c r="J187" s="51" t="str">
        <f t="shared" si="15"/>
        <v>Tree RemovalEa.</v>
      </c>
      <c r="K187" s="52" t="e">
        <f>MATCH(J187,'[2]Pay Items'!$K$1:$K$642,0)</f>
        <v>#N/A</v>
      </c>
      <c r="L187" s="53" t="str">
        <f t="shared" ca="1" si="16"/>
        <v>F0</v>
      </c>
      <c r="M187" s="53" t="str">
        <f t="shared" ca="1" si="17"/>
        <v>C2</v>
      </c>
      <c r="N187" s="53" t="str">
        <f t="shared" ca="1" si="18"/>
        <v>C2</v>
      </c>
    </row>
    <row r="188" spans="1:14" s="60" customFormat="1" ht="30" customHeight="1" x14ac:dyDescent="0.2">
      <c r="A188" s="62"/>
      <c r="B188" s="22" t="s">
        <v>558</v>
      </c>
      <c r="C188" s="23" t="s">
        <v>486</v>
      </c>
      <c r="D188" s="28" t="s">
        <v>249</v>
      </c>
      <c r="E188" s="24" t="s">
        <v>472</v>
      </c>
      <c r="F188" s="25">
        <v>10</v>
      </c>
      <c r="G188" s="106"/>
      <c r="H188" s="26">
        <f>ROUND(G188*F188,2)</f>
        <v>0</v>
      </c>
      <c r="I188" s="50" t="str">
        <f t="shared" ca="1" si="14"/>
        <v/>
      </c>
      <c r="J188" s="51" t="str">
        <f t="shared" si="15"/>
        <v>Stump RemovalEa.</v>
      </c>
      <c r="K188" s="52" t="e">
        <f>MATCH(J188,'[2]Pay Items'!$K$1:$K$642,0)</f>
        <v>#N/A</v>
      </c>
      <c r="L188" s="53" t="str">
        <f t="shared" ca="1" si="16"/>
        <v>F0</v>
      </c>
      <c r="M188" s="53" t="str">
        <f t="shared" ca="1" si="17"/>
        <v>C2</v>
      </c>
      <c r="N188" s="53" t="str">
        <f t="shared" ca="1" si="18"/>
        <v>C2</v>
      </c>
    </row>
    <row r="189" spans="1:14" ht="29.25" customHeight="1" thickBot="1" x14ac:dyDescent="0.25">
      <c r="A189" s="39"/>
      <c r="B189" s="171" t="s">
        <v>11</v>
      </c>
      <c r="C189" s="172" t="str">
        <f>C6</f>
        <v>SALTER STREET - SLAW REBCHUK TO CATHEDRAL AVENUE</v>
      </c>
      <c r="D189" s="173"/>
      <c r="E189" s="173"/>
      <c r="F189" s="174"/>
      <c r="G189" s="112" t="s">
        <v>15</v>
      </c>
      <c r="H189" s="112">
        <f>SUM(H6:H188)</f>
        <v>0</v>
      </c>
      <c r="I189" s="50" t="str">
        <f t="shared" ca="1" si="14"/>
        <v>LOCKED</v>
      </c>
      <c r="J189" s="51" t="str">
        <f t="shared" si="15"/>
        <v>SALTER STREET - SLAW REBCHUK TO CATHEDRAL AVENUE</v>
      </c>
      <c r="K189" s="52" t="e">
        <f>MATCH(J189,'[2]Pay Items'!$K$1:$K$642,0)</f>
        <v>#N/A</v>
      </c>
      <c r="L189" s="53" t="str">
        <f t="shared" ca="1" si="16"/>
        <v>F0</v>
      </c>
      <c r="M189" s="53" t="str">
        <f t="shared" ca="1" si="17"/>
        <v>C2</v>
      </c>
      <c r="N189" s="53" t="str">
        <f t="shared" ca="1" si="18"/>
        <v>C2</v>
      </c>
    </row>
    <row r="190" spans="1:14" s="57" customFormat="1" ht="30.75" customHeight="1" thickTop="1" x14ac:dyDescent="0.2">
      <c r="A190" s="2"/>
      <c r="B190" s="138" t="s">
        <v>12</v>
      </c>
      <c r="C190" s="175" t="s">
        <v>454</v>
      </c>
      <c r="D190" s="176"/>
      <c r="E190" s="176"/>
      <c r="F190" s="177"/>
      <c r="G190" s="113"/>
      <c r="H190" s="104"/>
      <c r="I190" s="50" t="str">
        <f t="shared" ca="1" si="14"/>
        <v>LOCKED</v>
      </c>
      <c r="J190" s="51" t="str">
        <f t="shared" si="15"/>
        <v>TRAFFIC SIGNALS</v>
      </c>
      <c r="K190" s="52" t="e">
        <f>MATCH(J190,'[2]Pay Items'!$K$1:$K$642,0)</f>
        <v>#N/A</v>
      </c>
      <c r="L190" s="53" t="str">
        <f t="shared" ca="1" si="16"/>
        <v>G</v>
      </c>
      <c r="M190" s="53" t="str">
        <f t="shared" ca="1" si="17"/>
        <v>C2</v>
      </c>
      <c r="N190" s="53" t="str">
        <f t="shared" ca="1" si="18"/>
        <v>C2</v>
      </c>
    </row>
    <row r="191" spans="1:14" ht="32.25" customHeight="1" x14ac:dyDescent="0.2">
      <c r="A191" s="58"/>
      <c r="B191" s="178" t="s">
        <v>252</v>
      </c>
      <c r="C191" s="40" t="s">
        <v>465</v>
      </c>
      <c r="D191" s="179" t="s">
        <v>466</v>
      </c>
      <c r="E191" s="180"/>
      <c r="F191" s="180"/>
      <c r="G191" s="107"/>
      <c r="H191" s="104"/>
      <c r="I191" s="50" t="str">
        <f t="shared" ca="1" si="14"/>
        <v>LOCKED</v>
      </c>
      <c r="J191" s="51" t="str">
        <f t="shared" si="15"/>
        <v>Installation of ConduitCW 3620</v>
      </c>
      <c r="K191" s="52" t="e">
        <f>MATCH(J191,'[2]Pay Items'!$K$1:$K$642,0)</f>
        <v>#N/A</v>
      </c>
      <c r="L191" s="53" t="str">
        <f t="shared" ca="1" si="16"/>
        <v>G</v>
      </c>
      <c r="M191" s="53" t="str">
        <f t="shared" ca="1" si="17"/>
        <v>G</v>
      </c>
      <c r="N191" s="53" t="str">
        <f t="shared" ca="1" si="18"/>
        <v>C2</v>
      </c>
    </row>
    <row r="192" spans="1:14" s="60" customFormat="1" ht="30" customHeight="1" x14ac:dyDescent="0.2">
      <c r="A192" s="62"/>
      <c r="B192" s="85" t="s">
        <v>29</v>
      </c>
      <c r="C192" s="86" t="s">
        <v>467</v>
      </c>
      <c r="D192" s="84"/>
      <c r="E192" s="82" t="s">
        <v>43</v>
      </c>
      <c r="F192" s="81">
        <v>20</v>
      </c>
      <c r="G192" s="114"/>
      <c r="H192" s="80">
        <f>ROUND(G192*F192,2)</f>
        <v>0</v>
      </c>
      <c r="I192" s="50" t="str">
        <f t="shared" ca="1" si="14"/>
        <v/>
      </c>
      <c r="J192" s="51" t="str">
        <f t="shared" si="15"/>
        <v>Installation of Conduit in Open Trench - Singlem</v>
      </c>
      <c r="K192" s="52" t="e">
        <f>MATCH(J192,'[2]Pay Items'!$K$1:$K$642,0)</f>
        <v>#N/A</v>
      </c>
      <c r="L192" s="53" t="str">
        <f t="shared" ca="1" si="16"/>
        <v>F0</v>
      </c>
      <c r="M192" s="53" t="str">
        <f t="shared" ca="1" si="17"/>
        <v>C2</v>
      </c>
      <c r="N192" s="53" t="str">
        <f t="shared" ca="1" si="18"/>
        <v>C2</v>
      </c>
    </row>
    <row r="193" spans="1:14" s="60" customFormat="1" ht="30" customHeight="1" x14ac:dyDescent="0.2">
      <c r="A193" s="62"/>
      <c r="B193" s="85" t="s">
        <v>34</v>
      </c>
      <c r="C193" s="86" t="s">
        <v>468</v>
      </c>
      <c r="D193" s="84"/>
      <c r="E193" s="82" t="s">
        <v>43</v>
      </c>
      <c r="F193" s="81">
        <v>20</v>
      </c>
      <c r="G193" s="114"/>
      <c r="H193" s="80">
        <f>ROUND(G193*F193,2)</f>
        <v>0</v>
      </c>
      <c r="I193" s="50" t="str">
        <f t="shared" ca="1" si="14"/>
        <v/>
      </c>
      <c r="J193" s="51" t="str">
        <f t="shared" si="15"/>
        <v>Installation of Conduit in Open Trench - Doublem</v>
      </c>
      <c r="K193" s="52" t="e">
        <f>MATCH(J193,'[2]Pay Items'!$K$1:$K$642,0)</f>
        <v>#N/A</v>
      </c>
      <c r="L193" s="53" t="str">
        <f t="shared" ca="1" si="16"/>
        <v>F0</v>
      </c>
      <c r="M193" s="53" t="str">
        <f t="shared" ca="1" si="17"/>
        <v>C2</v>
      </c>
      <c r="N193" s="53" t="str">
        <f t="shared" ca="1" si="18"/>
        <v>C2</v>
      </c>
    </row>
    <row r="194" spans="1:14" s="60" customFormat="1" ht="30" customHeight="1" x14ac:dyDescent="0.2">
      <c r="A194" s="62"/>
      <c r="B194" s="85" t="s">
        <v>44</v>
      </c>
      <c r="C194" s="86" t="s">
        <v>469</v>
      </c>
      <c r="D194" s="84"/>
      <c r="E194" s="82" t="s">
        <v>43</v>
      </c>
      <c r="F194" s="81">
        <v>145</v>
      </c>
      <c r="G194" s="114"/>
      <c r="H194" s="80">
        <f>ROUND(G194*F194,2)</f>
        <v>0</v>
      </c>
      <c r="I194" s="50" t="str">
        <f t="shared" ca="1" si="14"/>
        <v/>
      </c>
      <c r="J194" s="51" t="str">
        <f t="shared" si="15"/>
        <v>Installation of Conduit by Directional Boring - Singlem</v>
      </c>
      <c r="K194" s="52" t="e">
        <f>MATCH(J194,'[2]Pay Items'!$K$1:$K$642,0)</f>
        <v>#N/A</v>
      </c>
      <c r="L194" s="53" t="str">
        <f t="shared" ca="1" si="16"/>
        <v>F0</v>
      </c>
      <c r="M194" s="53" t="str">
        <f t="shared" ca="1" si="17"/>
        <v>C2</v>
      </c>
      <c r="N194" s="53" t="str">
        <f t="shared" ca="1" si="18"/>
        <v>C2</v>
      </c>
    </row>
    <row r="195" spans="1:14" s="60" customFormat="1" ht="30" customHeight="1" x14ac:dyDescent="0.2">
      <c r="A195" s="62"/>
      <c r="B195" s="85" t="s">
        <v>57</v>
      </c>
      <c r="C195" s="86" t="s">
        <v>470</v>
      </c>
      <c r="D195" s="84"/>
      <c r="E195" s="82" t="s">
        <v>43</v>
      </c>
      <c r="F195" s="81">
        <v>145</v>
      </c>
      <c r="G195" s="114"/>
      <c r="H195" s="80">
        <f>ROUND(G195*F195,2)</f>
        <v>0</v>
      </c>
      <c r="I195" s="50" t="str">
        <f t="shared" ca="1" si="14"/>
        <v/>
      </c>
      <c r="J195" s="51" t="str">
        <f t="shared" si="15"/>
        <v>Installation of Conduit by Directional Boring - Doublem</v>
      </c>
      <c r="K195" s="52" t="e">
        <f>MATCH(J195,'[2]Pay Items'!$K$1:$K$642,0)</f>
        <v>#N/A</v>
      </c>
      <c r="L195" s="53" t="str">
        <f t="shared" ca="1" si="16"/>
        <v>F0</v>
      </c>
      <c r="M195" s="53" t="str">
        <f t="shared" ca="1" si="17"/>
        <v>C2</v>
      </c>
      <c r="N195" s="53" t="str">
        <f t="shared" ca="1" si="18"/>
        <v>C2</v>
      </c>
    </row>
    <row r="196" spans="1:14" s="71" customFormat="1" ht="37.5" customHeight="1" x14ac:dyDescent="0.2">
      <c r="A196" s="58"/>
      <c r="B196" s="178" t="s">
        <v>251</v>
      </c>
      <c r="C196" s="40" t="s">
        <v>480</v>
      </c>
      <c r="D196" s="179" t="s">
        <v>466</v>
      </c>
      <c r="E196" s="180"/>
      <c r="F196" s="180"/>
      <c r="G196" s="107"/>
      <c r="H196" s="104"/>
      <c r="I196" s="50" t="str">
        <f t="shared" ref="I196:I239" ca="1" si="20">IF(CELL("protect",$G196)=1, "LOCKED", "")</f>
        <v>LOCKED</v>
      </c>
      <c r="J196" s="51" t="str">
        <f t="shared" ref="J196:J239" si="21">CLEAN(CONCATENATE(TRIM($A196),TRIM($C196),IF(LEFT($D196)&lt;&gt;"E",TRIM($D196),),TRIM($E196)))</f>
        <v>Installation of Concrete Bases - Early OpenCW 3620</v>
      </c>
      <c r="K196" s="52" t="e">
        <f>MATCH(J196,'[2]Pay Items'!$K$1:$K$642,0)</f>
        <v>#N/A</v>
      </c>
      <c r="L196" s="53" t="str">
        <f t="shared" ref="L196:L239" ca="1" si="22">CELL("format",$F196)</f>
        <v>G</v>
      </c>
      <c r="M196" s="53" t="str">
        <f t="shared" ref="M196:M239" ca="1" si="23">CELL("format",$G196)</f>
        <v>G</v>
      </c>
      <c r="N196" s="53" t="str">
        <f t="shared" ref="N196:N239" ca="1" si="24">CELL("format",$H196)</f>
        <v>C2</v>
      </c>
    </row>
    <row r="197" spans="1:14" s="60" customFormat="1" ht="30" customHeight="1" x14ac:dyDescent="0.2">
      <c r="A197" s="62"/>
      <c r="B197" s="85" t="s">
        <v>29</v>
      </c>
      <c r="C197" s="40" t="s">
        <v>471</v>
      </c>
      <c r="D197" s="84"/>
      <c r="E197" s="82" t="s">
        <v>472</v>
      </c>
      <c r="F197" s="81">
        <v>7</v>
      </c>
      <c r="G197" s="114"/>
      <c r="H197" s="80">
        <f>ROUND(G197*F197,2)</f>
        <v>0</v>
      </c>
      <c r="I197" s="50" t="str">
        <f t="shared" ca="1" si="20"/>
        <v/>
      </c>
      <c r="J197" s="51" t="str">
        <f t="shared" si="21"/>
        <v>Signal Pole Base - Type OD (Medium Duty - 32 Dia. Bolts)Ea.</v>
      </c>
      <c r="K197" s="52" t="e">
        <f>MATCH(J197,'[2]Pay Items'!$K$1:$K$642,0)</f>
        <v>#N/A</v>
      </c>
      <c r="L197" s="53" t="str">
        <f t="shared" ca="1" si="22"/>
        <v>F0</v>
      </c>
      <c r="M197" s="53" t="str">
        <f t="shared" ca="1" si="23"/>
        <v>C2</v>
      </c>
      <c r="N197" s="53" t="str">
        <f t="shared" ca="1" si="24"/>
        <v>C2</v>
      </c>
    </row>
    <row r="198" spans="1:14" s="60" customFormat="1" ht="30" customHeight="1" x14ac:dyDescent="0.2">
      <c r="A198" s="62"/>
      <c r="B198" s="85" t="s">
        <v>34</v>
      </c>
      <c r="C198" s="40" t="s">
        <v>473</v>
      </c>
      <c r="D198" s="84"/>
      <c r="E198" s="82" t="s">
        <v>472</v>
      </c>
      <c r="F198" s="81">
        <v>10</v>
      </c>
      <c r="G198" s="114"/>
      <c r="H198" s="80">
        <f>ROUND(G198*F198,2)</f>
        <v>0</v>
      </c>
      <c r="I198" s="50" t="str">
        <f t="shared" ca="1" si="20"/>
        <v/>
      </c>
      <c r="J198" s="51" t="str">
        <f t="shared" si="21"/>
        <v>Signal Pole Base - Type G (Light Duty - 32 Dia. Bolts)Ea.</v>
      </c>
      <c r="K198" s="52" t="e">
        <f>MATCH(J198,'[2]Pay Items'!$K$1:$K$642,0)</f>
        <v>#N/A</v>
      </c>
      <c r="L198" s="53" t="str">
        <f t="shared" ca="1" si="22"/>
        <v>F0</v>
      </c>
      <c r="M198" s="53" t="str">
        <f t="shared" ca="1" si="23"/>
        <v>C2</v>
      </c>
      <c r="N198" s="53" t="str">
        <f t="shared" ca="1" si="24"/>
        <v>C2</v>
      </c>
    </row>
    <row r="199" spans="1:14" s="60" customFormat="1" ht="30" customHeight="1" x14ac:dyDescent="0.2">
      <c r="A199" s="62"/>
      <c r="B199" s="85" t="s">
        <v>44</v>
      </c>
      <c r="C199" s="40" t="s">
        <v>479</v>
      </c>
      <c r="D199" s="84"/>
      <c r="E199" s="82" t="s">
        <v>472</v>
      </c>
      <c r="F199" s="81">
        <v>4</v>
      </c>
      <c r="G199" s="114"/>
      <c r="H199" s="80">
        <f>ROUND(G199*F199,2)</f>
        <v>0</v>
      </c>
      <c r="I199" s="50" t="str">
        <f t="shared" ca="1" si="20"/>
        <v/>
      </c>
      <c r="J199" s="51" t="str">
        <f t="shared" si="21"/>
        <v>Ground Rods (Electrodes)Ea.</v>
      </c>
      <c r="K199" s="52" t="e">
        <f>MATCH(J199,'[2]Pay Items'!$K$1:$K$642,0)</f>
        <v>#N/A</v>
      </c>
      <c r="L199" s="53" t="str">
        <f t="shared" ca="1" si="22"/>
        <v>F0</v>
      </c>
      <c r="M199" s="53" t="str">
        <f t="shared" ca="1" si="23"/>
        <v>C2</v>
      </c>
      <c r="N199" s="53" t="str">
        <f t="shared" ca="1" si="24"/>
        <v>C2</v>
      </c>
    </row>
    <row r="200" spans="1:14" s="8" customFormat="1" ht="36" customHeight="1" x14ac:dyDescent="0.2">
      <c r="A200" s="3"/>
      <c r="B200" s="178" t="s">
        <v>250</v>
      </c>
      <c r="C200" s="40" t="s">
        <v>474</v>
      </c>
      <c r="D200" s="179" t="s">
        <v>466</v>
      </c>
      <c r="E200" s="180"/>
      <c r="F200" s="180"/>
      <c r="G200" s="107"/>
      <c r="H200" s="104"/>
      <c r="I200" s="50" t="str">
        <f t="shared" ca="1" si="20"/>
        <v>LOCKED</v>
      </c>
      <c r="J200" s="51" t="str">
        <f t="shared" si="21"/>
        <v>Installation of Service BoxesCW 3620</v>
      </c>
      <c r="K200" s="52" t="e">
        <f>MATCH(J200,'[2]Pay Items'!$K$1:$K$642,0)</f>
        <v>#N/A</v>
      </c>
      <c r="L200" s="53" t="str">
        <f t="shared" ca="1" si="22"/>
        <v>G</v>
      </c>
      <c r="M200" s="53" t="str">
        <f t="shared" ca="1" si="23"/>
        <v>G</v>
      </c>
      <c r="N200" s="53" t="str">
        <f t="shared" ca="1" si="24"/>
        <v>C2</v>
      </c>
    </row>
    <row r="201" spans="1:14" s="60" customFormat="1" ht="30" customHeight="1" x14ac:dyDescent="0.2">
      <c r="A201" s="62"/>
      <c r="B201" s="85" t="s">
        <v>29</v>
      </c>
      <c r="C201" s="40" t="s">
        <v>481</v>
      </c>
      <c r="D201" s="84"/>
      <c r="E201" s="82" t="s">
        <v>472</v>
      </c>
      <c r="F201" s="81">
        <v>12</v>
      </c>
      <c r="G201" s="114"/>
      <c r="H201" s="80">
        <f>ROUND(G201*F201,2)</f>
        <v>0</v>
      </c>
      <c r="I201" s="50" t="str">
        <f t="shared" ca="1" si="20"/>
        <v/>
      </c>
      <c r="J201" s="51" t="str">
        <f t="shared" si="21"/>
        <v>Service Box - Pre-Cast (17" x 30")Ea.</v>
      </c>
      <c r="K201" s="52" t="e">
        <f>MATCH(J201,'[2]Pay Items'!$K$1:$K$642,0)</f>
        <v>#N/A</v>
      </c>
      <c r="L201" s="53" t="str">
        <f t="shared" ca="1" si="22"/>
        <v>F0</v>
      </c>
      <c r="M201" s="53" t="str">
        <f t="shared" ca="1" si="23"/>
        <v>C2</v>
      </c>
      <c r="N201" s="53" t="str">
        <f t="shared" ca="1" si="24"/>
        <v>C2</v>
      </c>
    </row>
    <row r="202" spans="1:14" s="8" customFormat="1" ht="36" customHeight="1" x14ac:dyDescent="0.2">
      <c r="A202" s="3"/>
      <c r="B202" s="178" t="s">
        <v>284</v>
      </c>
      <c r="C202" s="40" t="s">
        <v>475</v>
      </c>
      <c r="D202" s="179" t="s">
        <v>466</v>
      </c>
      <c r="E202" s="180"/>
      <c r="F202" s="180"/>
      <c r="G202" s="107"/>
      <c r="H202" s="104"/>
      <c r="I202" s="50" t="str">
        <f t="shared" ca="1" si="20"/>
        <v>LOCKED</v>
      </c>
      <c r="J202" s="51" t="str">
        <f t="shared" si="21"/>
        <v>Installation of Conduit into Existing Utility Manholes and Service BoxesCW 3620</v>
      </c>
      <c r="K202" s="52" t="e">
        <f>MATCH(J202,'[2]Pay Items'!$K$1:$K$642,0)</f>
        <v>#N/A</v>
      </c>
      <c r="L202" s="53" t="str">
        <f t="shared" ca="1" si="22"/>
        <v>G</v>
      </c>
      <c r="M202" s="53" t="str">
        <f t="shared" ca="1" si="23"/>
        <v>G</v>
      </c>
      <c r="N202" s="53" t="str">
        <f t="shared" ca="1" si="24"/>
        <v>C2</v>
      </c>
    </row>
    <row r="203" spans="1:14" s="60" customFormat="1" ht="30" customHeight="1" x14ac:dyDescent="0.2">
      <c r="A203" s="62"/>
      <c r="B203" s="85" t="s">
        <v>29</v>
      </c>
      <c r="C203" s="40" t="s">
        <v>476</v>
      </c>
      <c r="D203" s="84"/>
      <c r="E203" s="82" t="s">
        <v>472</v>
      </c>
      <c r="F203" s="81">
        <v>2</v>
      </c>
      <c r="G203" s="114"/>
      <c r="H203" s="80">
        <f>ROUND(G203*F203,2)</f>
        <v>0</v>
      </c>
      <c r="I203" s="50" t="str">
        <f t="shared" ca="1" si="20"/>
        <v/>
      </c>
      <c r="J203" s="51" t="str">
        <f t="shared" si="21"/>
        <v>Installation of Conduit into Existing Concrete BaseEa.</v>
      </c>
      <c r="K203" s="52" t="e">
        <f>MATCH(J203,'[2]Pay Items'!$K$1:$K$642,0)</f>
        <v>#N/A</v>
      </c>
      <c r="L203" s="53" t="str">
        <f t="shared" ca="1" si="22"/>
        <v>F0</v>
      </c>
      <c r="M203" s="53" t="str">
        <f t="shared" ca="1" si="23"/>
        <v>C2</v>
      </c>
      <c r="N203" s="53" t="str">
        <f t="shared" ca="1" si="24"/>
        <v>C2</v>
      </c>
    </row>
    <row r="204" spans="1:14" s="8" customFormat="1" ht="32.1" customHeight="1" x14ac:dyDescent="0.2">
      <c r="A204" s="3"/>
      <c r="B204" s="178" t="s">
        <v>285</v>
      </c>
      <c r="C204" s="40" t="s">
        <v>478</v>
      </c>
      <c r="D204" s="179" t="s">
        <v>466</v>
      </c>
      <c r="E204" s="180"/>
      <c r="F204" s="180"/>
      <c r="G204" s="107"/>
      <c r="H204" s="104"/>
      <c r="I204" s="50" t="str">
        <f t="shared" ca="1" si="20"/>
        <v>LOCKED</v>
      </c>
      <c r="J204" s="51" t="str">
        <f t="shared" si="21"/>
        <v>Removal of Existing Bases and Service BoxesCW 3620</v>
      </c>
      <c r="K204" s="52" t="e">
        <f>MATCH(J204,'[2]Pay Items'!$K$1:$K$642,0)</f>
        <v>#N/A</v>
      </c>
      <c r="L204" s="53" t="str">
        <f t="shared" ca="1" si="22"/>
        <v>G</v>
      </c>
      <c r="M204" s="53" t="str">
        <f t="shared" ca="1" si="23"/>
        <v>G</v>
      </c>
      <c r="N204" s="53" t="str">
        <f t="shared" ca="1" si="24"/>
        <v>C2</v>
      </c>
    </row>
    <row r="205" spans="1:14" s="60" customFormat="1" ht="30" customHeight="1" x14ac:dyDescent="0.2">
      <c r="A205" s="62"/>
      <c r="B205" s="85" t="s">
        <v>29</v>
      </c>
      <c r="C205" s="40" t="s">
        <v>482</v>
      </c>
      <c r="D205" s="84"/>
      <c r="E205" s="82" t="s">
        <v>472</v>
      </c>
      <c r="F205" s="81">
        <v>23</v>
      </c>
      <c r="G205" s="114"/>
      <c r="H205" s="80">
        <f>ROUND(G205*F205,2)</f>
        <v>0</v>
      </c>
      <c r="I205" s="50" t="str">
        <f t="shared" ca="1" si="20"/>
        <v/>
      </c>
      <c r="J205" s="51" t="str">
        <f t="shared" si="21"/>
        <v>Signal Pole Base or Service BoxEa.</v>
      </c>
      <c r="K205" s="52" t="e">
        <f>MATCH(J205,'[2]Pay Items'!$K$1:$K$642,0)</f>
        <v>#N/A</v>
      </c>
      <c r="L205" s="53" t="str">
        <f t="shared" ca="1" si="22"/>
        <v>F0</v>
      </c>
      <c r="M205" s="53" t="str">
        <f t="shared" ca="1" si="23"/>
        <v>C2</v>
      </c>
      <c r="N205" s="53" t="str">
        <f t="shared" ca="1" si="24"/>
        <v>C2</v>
      </c>
    </row>
    <row r="206" spans="1:14" s="60" customFormat="1" ht="30" customHeight="1" x14ac:dyDescent="0.2">
      <c r="A206" s="62"/>
      <c r="B206" s="83" t="s">
        <v>286</v>
      </c>
      <c r="C206" s="40" t="s">
        <v>477</v>
      </c>
      <c r="D206" s="179" t="s">
        <v>466</v>
      </c>
      <c r="E206" s="82" t="s">
        <v>472</v>
      </c>
      <c r="F206" s="81">
        <v>26</v>
      </c>
      <c r="G206" s="114"/>
      <c r="H206" s="80">
        <f>ROUND(G206*F206,2)</f>
        <v>0</v>
      </c>
      <c r="I206" s="50" t="str">
        <f t="shared" ca="1" si="20"/>
        <v/>
      </c>
      <c r="J206" s="51" t="str">
        <f t="shared" si="21"/>
        <v>CutoversCW 3620Ea.</v>
      </c>
      <c r="K206" s="52" t="e">
        <f>MATCH(J206,'[2]Pay Items'!$K$1:$K$642,0)</f>
        <v>#N/A</v>
      </c>
      <c r="L206" s="53" t="str">
        <f t="shared" ca="1" si="22"/>
        <v>F0</v>
      </c>
      <c r="M206" s="53" t="str">
        <f t="shared" ca="1" si="23"/>
        <v>C2</v>
      </c>
      <c r="N206" s="53" t="str">
        <f t="shared" ca="1" si="24"/>
        <v>C2</v>
      </c>
    </row>
    <row r="207" spans="1:14" s="8" customFormat="1" ht="36" customHeight="1" thickBot="1" x14ac:dyDescent="0.25">
      <c r="A207" s="3"/>
      <c r="B207" s="171" t="s">
        <v>12</v>
      </c>
      <c r="C207" s="172" t="str">
        <f>C190</f>
        <v>TRAFFIC SIGNALS</v>
      </c>
      <c r="D207" s="181"/>
      <c r="E207" s="181"/>
      <c r="F207" s="182"/>
      <c r="G207" s="115" t="s">
        <v>15</v>
      </c>
      <c r="H207" s="115">
        <f>SUM(H190:H206)</f>
        <v>0</v>
      </c>
      <c r="I207" s="50" t="str">
        <f t="shared" ca="1" si="20"/>
        <v>LOCKED</v>
      </c>
      <c r="J207" s="51" t="str">
        <f t="shared" si="21"/>
        <v>TRAFFIC SIGNALS</v>
      </c>
      <c r="K207" s="52" t="e">
        <f>MATCH(J207,'[2]Pay Items'!$K$1:$K$642,0)</f>
        <v>#N/A</v>
      </c>
      <c r="L207" s="53" t="str">
        <f t="shared" ca="1" si="22"/>
        <v>G</v>
      </c>
      <c r="M207" s="53" t="str">
        <f t="shared" ca="1" si="23"/>
        <v>C2</v>
      </c>
      <c r="N207" s="53" t="str">
        <f t="shared" ca="1" si="24"/>
        <v>C2</v>
      </c>
    </row>
    <row r="208" spans="1:14" s="8" customFormat="1" ht="20.25" customHeight="1" thickTop="1" x14ac:dyDescent="0.2">
      <c r="A208" s="3"/>
      <c r="B208" s="138" t="s">
        <v>13</v>
      </c>
      <c r="C208" s="139" t="s">
        <v>240</v>
      </c>
      <c r="D208" s="140"/>
      <c r="E208" s="140"/>
      <c r="F208" s="141"/>
      <c r="G208" s="113"/>
      <c r="H208" s="104"/>
      <c r="I208" s="50" t="str">
        <f t="shared" ca="1" si="20"/>
        <v>LOCKED</v>
      </c>
      <c r="J208" s="51" t="str">
        <f t="shared" si="21"/>
        <v>WATER AND WASTE WORK</v>
      </c>
      <c r="K208" s="52" t="e">
        <f>MATCH(J208,'[2]Pay Items'!$K$1:$K$642,0)</f>
        <v>#N/A</v>
      </c>
      <c r="L208" s="53" t="str">
        <f t="shared" ca="1" si="22"/>
        <v>G</v>
      </c>
      <c r="M208" s="53" t="str">
        <f t="shared" ca="1" si="23"/>
        <v>C2</v>
      </c>
      <c r="N208" s="53" t="str">
        <f t="shared" ca="1" si="24"/>
        <v>C2</v>
      </c>
    </row>
    <row r="209" spans="1:14" s="8" customFormat="1" ht="36" customHeight="1" x14ac:dyDescent="0.25">
      <c r="A209" s="3"/>
      <c r="B209" s="13"/>
      <c r="C209" s="14" t="s">
        <v>487</v>
      </c>
      <c r="D209" s="15"/>
      <c r="E209" s="15"/>
      <c r="F209" s="16"/>
      <c r="G209" s="13"/>
      <c r="H209" s="13"/>
      <c r="I209" s="50" t="str">
        <f t="shared" ca="1" si="20"/>
        <v>LOCKED</v>
      </c>
      <c r="J209" s="51" t="str">
        <f t="shared" si="21"/>
        <v>MH REPAIR (S-MH00011664)</v>
      </c>
      <c r="K209" s="52" t="e">
        <f>MATCH(J209,'[2]Pay Items'!$K$1:$K$642,0)</f>
        <v>#N/A</v>
      </c>
      <c r="L209" s="53" t="str">
        <f t="shared" ca="1" si="22"/>
        <v>F0</v>
      </c>
      <c r="M209" s="53" t="str">
        <f t="shared" ca="1" si="23"/>
        <v>F0</v>
      </c>
      <c r="N209" s="53" t="str">
        <f t="shared" ca="1" si="24"/>
        <v>F0</v>
      </c>
    </row>
    <row r="210" spans="1:14" s="8" customFormat="1" ht="19.5" customHeight="1" x14ac:dyDescent="0.25">
      <c r="A210" s="78" t="s">
        <v>543</v>
      </c>
      <c r="B210" s="4" t="s">
        <v>253</v>
      </c>
      <c r="C210" s="5" t="s">
        <v>388</v>
      </c>
      <c r="D210" s="10" t="s">
        <v>373</v>
      </c>
      <c r="E210" s="6"/>
      <c r="F210" s="17"/>
      <c r="G210" s="13"/>
      <c r="H210" s="7">
        <f>ROUND(G210*F210,2)</f>
        <v>0</v>
      </c>
      <c r="I210" s="50" t="str">
        <f t="shared" ca="1" si="20"/>
        <v>LOCKED</v>
      </c>
      <c r="J210" s="51" t="str">
        <f t="shared" si="21"/>
        <v>F002Replace Existing RisersCW 2130</v>
      </c>
      <c r="K210" s="52" t="e">
        <f>MATCH(J210,'[2]Pay Items'!$K$1:$K$642,0)</f>
        <v>#N/A</v>
      </c>
      <c r="L210" s="53" t="str">
        <f t="shared" ca="1" si="22"/>
        <v>,1</v>
      </c>
      <c r="M210" s="53" t="str">
        <f t="shared" ca="1" si="23"/>
        <v>F0</v>
      </c>
      <c r="N210" s="53" t="str">
        <f t="shared" ca="1" si="24"/>
        <v>C2</v>
      </c>
    </row>
    <row r="211" spans="1:14" s="8" customFormat="1" ht="19.5" customHeight="1" x14ac:dyDescent="0.2">
      <c r="A211" s="78" t="s">
        <v>542</v>
      </c>
      <c r="B211" s="9" t="s">
        <v>29</v>
      </c>
      <c r="C211" s="5" t="s">
        <v>389</v>
      </c>
      <c r="D211" s="10"/>
      <c r="E211" s="6" t="s">
        <v>375</v>
      </c>
      <c r="F211" s="19">
        <v>1.2</v>
      </c>
      <c r="G211" s="110"/>
      <c r="H211" s="7">
        <f>ROUND(G211*F211,2)</f>
        <v>0</v>
      </c>
      <c r="I211" s="50" t="str">
        <f t="shared" ca="1" si="20"/>
        <v/>
      </c>
      <c r="J211" s="51" t="str">
        <f t="shared" si="21"/>
        <v>F002APre-cast concrete risersv.m.</v>
      </c>
      <c r="K211" s="52" t="e">
        <f>MATCH(J211,'[2]Pay Items'!$K$1:$K$642,0)</f>
        <v>#N/A</v>
      </c>
      <c r="L211" s="53" t="str">
        <f t="shared" ca="1" si="22"/>
        <v>,2</v>
      </c>
      <c r="M211" s="53" t="str">
        <f t="shared" ca="1" si="23"/>
        <v>C2</v>
      </c>
      <c r="N211" s="53" t="str">
        <f t="shared" ca="1" si="24"/>
        <v>C2</v>
      </c>
    </row>
    <row r="212" spans="1:14" s="8" customFormat="1" ht="36" customHeight="1" x14ac:dyDescent="0.25">
      <c r="A212" s="3"/>
      <c r="B212" s="13"/>
      <c r="C212" s="14" t="s">
        <v>488</v>
      </c>
      <c r="D212" s="15"/>
      <c r="E212" s="15"/>
      <c r="F212" s="16"/>
      <c r="G212" s="13"/>
      <c r="H212" s="13"/>
      <c r="I212" s="50" t="str">
        <f t="shared" ca="1" si="20"/>
        <v>LOCKED</v>
      </c>
      <c r="J212" s="51" t="str">
        <f t="shared" si="21"/>
        <v>MH REPAIR (S-MH00011698)</v>
      </c>
      <c r="K212" s="52" t="e">
        <f>MATCH(J212,'[2]Pay Items'!$K$1:$K$642,0)</f>
        <v>#N/A</v>
      </c>
      <c r="L212" s="53" t="str">
        <f t="shared" ca="1" si="22"/>
        <v>F0</v>
      </c>
      <c r="M212" s="53" t="str">
        <f t="shared" ca="1" si="23"/>
        <v>F0</v>
      </c>
      <c r="N212" s="53" t="str">
        <f t="shared" ca="1" si="24"/>
        <v>F0</v>
      </c>
    </row>
    <row r="213" spans="1:14" s="8" customFormat="1" ht="19.5" customHeight="1" x14ac:dyDescent="0.25">
      <c r="A213" s="78" t="s">
        <v>543</v>
      </c>
      <c r="B213" s="4" t="s">
        <v>254</v>
      </c>
      <c r="C213" s="5" t="s">
        <v>388</v>
      </c>
      <c r="D213" s="10" t="s">
        <v>373</v>
      </c>
      <c r="E213" s="6"/>
      <c r="F213" s="17"/>
      <c r="G213" s="13"/>
      <c r="H213" s="7">
        <f>ROUND(G213*F213,2)</f>
        <v>0</v>
      </c>
      <c r="I213" s="50" t="str">
        <f t="shared" ca="1" si="20"/>
        <v>LOCKED</v>
      </c>
      <c r="J213" s="51" t="str">
        <f t="shared" si="21"/>
        <v>F002Replace Existing RisersCW 2130</v>
      </c>
      <c r="K213" s="52" t="e">
        <f>MATCH(J213,'[2]Pay Items'!$K$1:$K$642,0)</f>
        <v>#N/A</v>
      </c>
      <c r="L213" s="53" t="str">
        <f t="shared" ca="1" si="22"/>
        <v>,1</v>
      </c>
      <c r="M213" s="53" t="str">
        <f t="shared" ca="1" si="23"/>
        <v>F0</v>
      </c>
      <c r="N213" s="53" t="str">
        <f t="shared" ca="1" si="24"/>
        <v>C2</v>
      </c>
    </row>
    <row r="214" spans="1:14" s="8" customFormat="1" ht="20.100000000000001" customHeight="1" x14ac:dyDescent="0.2">
      <c r="A214" s="78" t="s">
        <v>542</v>
      </c>
      <c r="B214" s="9" t="s">
        <v>29</v>
      </c>
      <c r="C214" s="5" t="s">
        <v>389</v>
      </c>
      <c r="D214" s="10"/>
      <c r="E214" s="6" t="s">
        <v>375</v>
      </c>
      <c r="F214" s="19">
        <v>0.4</v>
      </c>
      <c r="G214" s="110"/>
      <c r="H214" s="7">
        <f>ROUND(G214*F214,2)</f>
        <v>0</v>
      </c>
      <c r="I214" s="50" t="str">
        <f t="shared" ca="1" si="20"/>
        <v/>
      </c>
      <c r="J214" s="51" t="str">
        <f t="shared" si="21"/>
        <v>F002APre-cast concrete risersv.m.</v>
      </c>
      <c r="K214" s="52" t="e">
        <f>MATCH(J214,'[2]Pay Items'!$K$1:$K$642,0)</f>
        <v>#N/A</v>
      </c>
      <c r="L214" s="53" t="str">
        <f t="shared" ca="1" si="22"/>
        <v>,2</v>
      </c>
      <c r="M214" s="53" t="str">
        <f t="shared" ca="1" si="23"/>
        <v>C2</v>
      </c>
      <c r="N214" s="53" t="str">
        <f t="shared" ca="1" si="24"/>
        <v>C2</v>
      </c>
    </row>
    <row r="215" spans="1:14" s="8" customFormat="1" ht="36" customHeight="1" x14ac:dyDescent="0.25">
      <c r="A215" s="3"/>
      <c r="B215" s="13"/>
      <c r="C215" s="14" t="s">
        <v>386</v>
      </c>
      <c r="D215" s="15"/>
      <c r="E215" s="15"/>
      <c r="F215" s="16"/>
      <c r="G215" s="13"/>
      <c r="H215" s="13"/>
      <c r="I215" s="50" t="str">
        <f t="shared" ca="1" si="20"/>
        <v>LOCKED</v>
      </c>
      <c r="J215" s="51" t="str">
        <f t="shared" si="21"/>
        <v>MH REPAIR (S-MH00011701)</v>
      </c>
      <c r="K215" s="52" t="e">
        <f>MATCH(J215,'[2]Pay Items'!$K$1:$K$642,0)</f>
        <v>#N/A</v>
      </c>
      <c r="L215" s="53" t="str">
        <f t="shared" ca="1" si="22"/>
        <v>F0</v>
      </c>
      <c r="M215" s="53" t="str">
        <f t="shared" ca="1" si="23"/>
        <v>F0</v>
      </c>
      <c r="N215" s="53" t="str">
        <f t="shared" ca="1" si="24"/>
        <v>F0</v>
      </c>
    </row>
    <row r="216" spans="1:14" s="8" customFormat="1" ht="20.100000000000001" customHeight="1" x14ac:dyDescent="0.2">
      <c r="A216" s="3"/>
      <c r="B216" s="4" t="s">
        <v>255</v>
      </c>
      <c r="C216" s="5" t="s">
        <v>379</v>
      </c>
      <c r="D216" s="10" t="s">
        <v>373</v>
      </c>
      <c r="E216" s="6" t="s">
        <v>375</v>
      </c>
      <c r="F216" s="17">
        <v>0.5</v>
      </c>
      <c r="G216" s="110"/>
      <c r="H216" s="7">
        <f>ROUND(G216*F216,2)</f>
        <v>0</v>
      </c>
      <c r="I216" s="50" t="str">
        <f t="shared" ca="1" si="20"/>
        <v/>
      </c>
      <c r="J216" s="51" t="str">
        <f t="shared" si="21"/>
        <v>Patching Existing ManholesCW 2130v.m.</v>
      </c>
      <c r="K216" s="52" t="e">
        <f>MATCH(J216,'[2]Pay Items'!$K$1:$K$642,0)</f>
        <v>#N/A</v>
      </c>
      <c r="L216" s="53" t="str">
        <f t="shared" ca="1" si="22"/>
        <v>,1</v>
      </c>
      <c r="M216" s="53" t="str">
        <f t="shared" ca="1" si="23"/>
        <v>C2</v>
      </c>
      <c r="N216" s="53" t="str">
        <f t="shared" ca="1" si="24"/>
        <v>C2</v>
      </c>
    </row>
    <row r="217" spans="1:14" s="8" customFormat="1" ht="36" customHeight="1" x14ac:dyDescent="0.25">
      <c r="A217" s="3"/>
      <c r="B217" s="13"/>
      <c r="C217" s="14" t="s">
        <v>387</v>
      </c>
      <c r="D217" s="15"/>
      <c r="E217" s="15"/>
      <c r="F217" s="16"/>
      <c r="G217" s="13"/>
      <c r="H217" s="13"/>
      <c r="I217" s="50" t="str">
        <f t="shared" ca="1" si="20"/>
        <v>LOCKED</v>
      </c>
      <c r="J217" s="51" t="str">
        <f t="shared" si="21"/>
        <v>MH REPAIR (S-MH00011725)</v>
      </c>
      <c r="K217" s="52" t="e">
        <f>MATCH(J217,'[2]Pay Items'!$K$1:$K$642,0)</f>
        <v>#N/A</v>
      </c>
      <c r="L217" s="53" t="str">
        <f t="shared" ca="1" si="22"/>
        <v>F0</v>
      </c>
      <c r="M217" s="53" t="str">
        <f t="shared" ca="1" si="23"/>
        <v>F0</v>
      </c>
      <c r="N217" s="53" t="str">
        <f t="shared" ca="1" si="24"/>
        <v>F0</v>
      </c>
    </row>
    <row r="218" spans="1:14" s="8" customFormat="1" ht="19.5" customHeight="1" x14ac:dyDescent="0.25">
      <c r="A218" s="78" t="s">
        <v>543</v>
      </c>
      <c r="B218" s="4" t="s">
        <v>291</v>
      </c>
      <c r="C218" s="5" t="s">
        <v>388</v>
      </c>
      <c r="D218" s="10" t="s">
        <v>373</v>
      </c>
      <c r="E218" s="6"/>
      <c r="F218" s="17"/>
      <c r="G218" s="13"/>
      <c r="H218" s="7">
        <f>ROUND(G218*F218,2)</f>
        <v>0</v>
      </c>
      <c r="I218" s="50" t="str">
        <f t="shared" ca="1" si="20"/>
        <v>LOCKED</v>
      </c>
      <c r="J218" s="51" t="str">
        <f t="shared" si="21"/>
        <v>F002Replace Existing RisersCW 2130</v>
      </c>
      <c r="K218" s="52" t="e">
        <f>MATCH(J218,'[2]Pay Items'!$K$1:$K$642,0)</f>
        <v>#N/A</v>
      </c>
      <c r="L218" s="53" t="str">
        <f t="shared" ca="1" si="22"/>
        <v>,1</v>
      </c>
      <c r="M218" s="53" t="str">
        <f t="shared" ca="1" si="23"/>
        <v>F0</v>
      </c>
      <c r="N218" s="53" t="str">
        <f t="shared" ca="1" si="24"/>
        <v>C2</v>
      </c>
    </row>
    <row r="219" spans="1:14" s="8" customFormat="1" ht="20.100000000000001" customHeight="1" x14ac:dyDescent="0.2">
      <c r="A219" s="78" t="s">
        <v>542</v>
      </c>
      <c r="B219" s="9" t="s">
        <v>29</v>
      </c>
      <c r="C219" s="5" t="s">
        <v>389</v>
      </c>
      <c r="D219" s="10"/>
      <c r="E219" s="6" t="s">
        <v>375</v>
      </c>
      <c r="F219" s="19">
        <v>0.25</v>
      </c>
      <c r="G219" s="110"/>
      <c r="H219" s="7">
        <f>ROUND(G219*F219,2)</f>
        <v>0</v>
      </c>
      <c r="I219" s="50" t="str">
        <f t="shared" ca="1" si="20"/>
        <v/>
      </c>
      <c r="J219" s="51" t="str">
        <f t="shared" si="21"/>
        <v>F002APre-cast concrete risersv.m.</v>
      </c>
      <c r="K219" s="52" t="e">
        <f>MATCH(J219,'[2]Pay Items'!$K$1:$K$642,0)</f>
        <v>#N/A</v>
      </c>
      <c r="L219" s="53" t="str">
        <f t="shared" ca="1" si="22"/>
        <v>,2</v>
      </c>
      <c r="M219" s="53" t="str">
        <f t="shared" ca="1" si="23"/>
        <v>C2</v>
      </c>
      <c r="N219" s="53" t="str">
        <f t="shared" ca="1" si="24"/>
        <v>C2</v>
      </c>
    </row>
    <row r="220" spans="1:14" s="8" customFormat="1" ht="36" customHeight="1" x14ac:dyDescent="0.25">
      <c r="A220" s="3"/>
      <c r="B220" s="13"/>
      <c r="C220" s="14" t="s">
        <v>493</v>
      </c>
      <c r="D220" s="15"/>
      <c r="E220" s="15"/>
      <c r="F220" s="16"/>
      <c r="G220" s="13"/>
      <c r="H220" s="13"/>
      <c r="I220" s="50" t="str">
        <f t="shared" ca="1" si="20"/>
        <v>LOCKED</v>
      </c>
      <c r="J220" s="51" t="str">
        <f t="shared" si="21"/>
        <v>MH REPAIR (S-MH00011751)</v>
      </c>
      <c r="K220" s="52" t="e">
        <f>MATCH(J220,'[2]Pay Items'!$K$1:$K$642,0)</f>
        <v>#N/A</v>
      </c>
      <c r="L220" s="53" t="str">
        <f t="shared" ca="1" si="22"/>
        <v>F0</v>
      </c>
      <c r="M220" s="53" t="str">
        <f t="shared" ca="1" si="23"/>
        <v>F0</v>
      </c>
      <c r="N220" s="53" t="str">
        <f t="shared" ca="1" si="24"/>
        <v>F0</v>
      </c>
    </row>
    <row r="221" spans="1:14" s="8" customFormat="1" ht="19.5" customHeight="1" x14ac:dyDescent="0.2">
      <c r="A221" s="3"/>
      <c r="B221" s="4" t="s">
        <v>292</v>
      </c>
      <c r="C221" s="5" t="s">
        <v>379</v>
      </c>
      <c r="D221" s="10" t="s">
        <v>373</v>
      </c>
      <c r="E221" s="6" t="s">
        <v>375</v>
      </c>
      <c r="F221" s="17">
        <v>0.3</v>
      </c>
      <c r="G221" s="110"/>
      <c r="H221" s="7">
        <f>ROUND(G221*F221,2)</f>
        <v>0</v>
      </c>
      <c r="I221" s="50" t="str">
        <f t="shared" ca="1" si="20"/>
        <v/>
      </c>
      <c r="J221" s="51" t="str">
        <f t="shared" si="21"/>
        <v>Patching Existing ManholesCW 2130v.m.</v>
      </c>
      <c r="K221" s="52" t="e">
        <f>MATCH(J221,'[2]Pay Items'!$K$1:$K$642,0)</f>
        <v>#N/A</v>
      </c>
      <c r="L221" s="53" t="str">
        <f t="shared" ca="1" si="22"/>
        <v>,1</v>
      </c>
      <c r="M221" s="53" t="str">
        <f t="shared" ca="1" si="23"/>
        <v>C2</v>
      </c>
      <c r="N221" s="53" t="str">
        <f t="shared" ca="1" si="24"/>
        <v>C2</v>
      </c>
    </row>
    <row r="222" spans="1:14" s="8" customFormat="1" ht="36" customHeight="1" x14ac:dyDescent="0.25">
      <c r="A222" s="3"/>
      <c r="B222" s="13"/>
      <c r="C222" s="14" t="s">
        <v>390</v>
      </c>
      <c r="D222" s="15"/>
      <c r="E222" s="15"/>
      <c r="F222" s="16"/>
      <c r="G222" s="13"/>
      <c r="H222" s="13"/>
      <c r="I222" s="50" t="str">
        <f t="shared" ca="1" si="20"/>
        <v>LOCKED</v>
      </c>
      <c r="J222" s="51" t="str">
        <f t="shared" si="21"/>
        <v>MH REPAIR (S-MH00011753)</v>
      </c>
      <c r="K222" s="52" t="e">
        <f>MATCH(J222,'[2]Pay Items'!$K$1:$K$642,0)</f>
        <v>#N/A</v>
      </c>
      <c r="L222" s="53" t="str">
        <f t="shared" ca="1" si="22"/>
        <v>F0</v>
      </c>
      <c r="M222" s="53" t="str">
        <f t="shared" ca="1" si="23"/>
        <v>F0</v>
      </c>
      <c r="N222" s="53" t="str">
        <f t="shared" ca="1" si="24"/>
        <v>F0</v>
      </c>
    </row>
    <row r="223" spans="1:14" s="8" customFormat="1" ht="19.5" customHeight="1" x14ac:dyDescent="0.2">
      <c r="A223" s="3"/>
      <c r="B223" s="4" t="s">
        <v>293</v>
      </c>
      <c r="C223" s="5" t="s">
        <v>379</v>
      </c>
      <c r="D223" s="10" t="s">
        <v>373</v>
      </c>
      <c r="E223" s="6" t="s">
        <v>375</v>
      </c>
      <c r="F223" s="17">
        <v>0.5</v>
      </c>
      <c r="G223" s="110"/>
      <c r="H223" s="7">
        <f>ROUND(G223*F223,2)</f>
        <v>0</v>
      </c>
      <c r="I223" s="50" t="str">
        <f t="shared" ca="1" si="20"/>
        <v/>
      </c>
      <c r="J223" s="51" t="str">
        <f t="shared" si="21"/>
        <v>Patching Existing ManholesCW 2130v.m.</v>
      </c>
      <c r="K223" s="52" t="e">
        <f>MATCH(J223,'[2]Pay Items'!$K$1:$K$642,0)</f>
        <v>#N/A</v>
      </c>
      <c r="L223" s="53" t="str">
        <f t="shared" ca="1" si="22"/>
        <v>,1</v>
      </c>
      <c r="M223" s="53" t="str">
        <f t="shared" ca="1" si="23"/>
        <v>C2</v>
      </c>
      <c r="N223" s="53" t="str">
        <f t="shared" ca="1" si="24"/>
        <v>C2</v>
      </c>
    </row>
    <row r="224" spans="1:14" s="8" customFormat="1" ht="36" customHeight="1" x14ac:dyDescent="0.25">
      <c r="A224" s="3"/>
      <c r="B224" s="13"/>
      <c r="C224" s="14" t="s">
        <v>391</v>
      </c>
      <c r="D224" s="15"/>
      <c r="E224" s="15"/>
      <c r="F224" s="16"/>
      <c r="G224" s="13"/>
      <c r="H224" s="13"/>
      <c r="I224" s="50" t="str">
        <f t="shared" ca="1" si="20"/>
        <v>LOCKED</v>
      </c>
      <c r="J224" s="51" t="str">
        <f t="shared" si="21"/>
        <v>MH REPAIR (S-MH00011756)</v>
      </c>
      <c r="K224" s="52" t="e">
        <f>MATCH(J224,'[2]Pay Items'!$K$1:$K$642,0)</f>
        <v>#N/A</v>
      </c>
      <c r="L224" s="53" t="str">
        <f t="shared" ca="1" si="22"/>
        <v>F0</v>
      </c>
      <c r="M224" s="53" t="str">
        <f t="shared" ca="1" si="23"/>
        <v>F0</v>
      </c>
      <c r="N224" s="53" t="str">
        <f t="shared" ca="1" si="24"/>
        <v>F0</v>
      </c>
    </row>
    <row r="225" spans="1:14" s="8" customFormat="1" ht="20.100000000000001" customHeight="1" x14ac:dyDescent="0.25">
      <c r="A225" s="78" t="s">
        <v>543</v>
      </c>
      <c r="B225" s="4" t="s">
        <v>294</v>
      </c>
      <c r="C225" s="5" t="s">
        <v>388</v>
      </c>
      <c r="D225" s="10" t="s">
        <v>373</v>
      </c>
      <c r="E225" s="6"/>
      <c r="F225" s="17"/>
      <c r="G225" s="13"/>
      <c r="H225" s="7">
        <f>ROUND(G225*F225,2)</f>
        <v>0</v>
      </c>
      <c r="I225" s="50" t="str">
        <f t="shared" ca="1" si="20"/>
        <v>LOCKED</v>
      </c>
      <c r="J225" s="51" t="str">
        <f t="shared" si="21"/>
        <v>F002Replace Existing RisersCW 2130</v>
      </c>
      <c r="K225" s="52" t="e">
        <f>MATCH(J225,'[2]Pay Items'!$K$1:$K$642,0)</f>
        <v>#N/A</v>
      </c>
      <c r="L225" s="53" t="str">
        <f t="shared" ca="1" si="22"/>
        <v>,1</v>
      </c>
      <c r="M225" s="53" t="str">
        <f t="shared" ca="1" si="23"/>
        <v>F0</v>
      </c>
      <c r="N225" s="53" t="str">
        <f t="shared" ca="1" si="24"/>
        <v>C2</v>
      </c>
    </row>
    <row r="226" spans="1:14" s="8" customFormat="1" ht="19.5" customHeight="1" x14ac:dyDescent="0.2">
      <c r="A226" s="78" t="s">
        <v>544</v>
      </c>
      <c r="B226" s="9" t="s">
        <v>29</v>
      </c>
      <c r="C226" s="5" t="s">
        <v>392</v>
      </c>
      <c r="D226" s="10"/>
      <c r="E226" s="6" t="s">
        <v>375</v>
      </c>
      <c r="F226" s="19">
        <v>1.2</v>
      </c>
      <c r="G226" s="110"/>
      <c r="H226" s="7">
        <f>ROUND(G226*F226,2)</f>
        <v>0</v>
      </c>
      <c r="I226" s="50" t="str">
        <f t="shared" ca="1" si="20"/>
        <v/>
      </c>
      <c r="J226" s="51" t="str">
        <f t="shared" si="21"/>
        <v>F002BBrick risersv.m.</v>
      </c>
      <c r="K226" s="52" t="e">
        <f>MATCH(J226,'[2]Pay Items'!$K$1:$K$642,0)</f>
        <v>#N/A</v>
      </c>
      <c r="L226" s="53" t="str">
        <f t="shared" ca="1" si="22"/>
        <v>,2</v>
      </c>
      <c r="M226" s="53" t="str">
        <f t="shared" ca="1" si="23"/>
        <v>C2</v>
      </c>
      <c r="N226" s="53" t="str">
        <f t="shared" ca="1" si="24"/>
        <v>C2</v>
      </c>
    </row>
    <row r="227" spans="1:14" s="8" customFormat="1" ht="36" customHeight="1" x14ac:dyDescent="0.25">
      <c r="A227" s="3"/>
      <c r="B227" s="13"/>
      <c r="C227" s="14" t="s">
        <v>489</v>
      </c>
      <c r="D227" s="15"/>
      <c r="E227" s="15"/>
      <c r="F227" s="16"/>
      <c r="G227" s="13"/>
      <c r="H227" s="13"/>
      <c r="I227" s="50" t="str">
        <f t="shared" ca="1" si="20"/>
        <v>LOCKED</v>
      </c>
      <c r="J227" s="51" t="str">
        <f t="shared" si="21"/>
        <v>MH REPAIR (S-MH00011763)</v>
      </c>
      <c r="K227" s="52" t="e">
        <f>MATCH(J227,'[2]Pay Items'!$K$1:$K$642,0)</f>
        <v>#N/A</v>
      </c>
      <c r="L227" s="53" t="str">
        <f t="shared" ca="1" si="22"/>
        <v>F0</v>
      </c>
      <c r="M227" s="53" t="str">
        <f t="shared" ca="1" si="23"/>
        <v>F0</v>
      </c>
      <c r="N227" s="53" t="str">
        <f t="shared" ca="1" si="24"/>
        <v>F0</v>
      </c>
    </row>
    <row r="228" spans="1:14" s="8" customFormat="1" ht="20.100000000000001" customHeight="1" x14ac:dyDescent="0.25">
      <c r="A228" s="3"/>
      <c r="B228" s="4" t="s">
        <v>295</v>
      </c>
      <c r="C228" s="5" t="s">
        <v>490</v>
      </c>
      <c r="D228" s="10" t="s">
        <v>373</v>
      </c>
      <c r="E228" s="6"/>
      <c r="F228" s="17"/>
      <c r="G228" s="13"/>
      <c r="H228" s="7">
        <f>ROUND(G228*F228,2)</f>
        <v>0</v>
      </c>
      <c r="I228" s="50" t="str">
        <f t="shared" ca="1" si="20"/>
        <v>LOCKED</v>
      </c>
      <c r="J228" s="51" t="str">
        <f t="shared" si="21"/>
        <v>Remove and Replace Existing ManholeCW 2130</v>
      </c>
      <c r="K228" s="52" t="e">
        <f>MATCH(J228,'[2]Pay Items'!$K$1:$K$642,0)</f>
        <v>#N/A</v>
      </c>
      <c r="L228" s="53" t="str">
        <f t="shared" ca="1" si="22"/>
        <v>,1</v>
      </c>
      <c r="M228" s="53" t="str">
        <f t="shared" ca="1" si="23"/>
        <v>F0</v>
      </c>
      <c r="N228" s="53" t="str">
        <f t="shared" ca="1" si="24"/>
        <v>C2</v>
      </c>
    </row>
    <row r="229" spans="1:14" s="8" customFormat="1" ht="19.5" customHeight="1" x14ac:dyDescent="0.25">
      <c r="A229" s="3"/>
      <c r="B229" s="9" t="s">
        <v>29</v>
      </c>
      <c r="C229" s="5" t="s">
        <v>491</v>
      </c>
      <c r="D229" s="10"/>
      <c r="E229" s="6"/>
      <c r="F229" s="19"/>
      <c r="G229" s="13"/>
      <c r="H229" s="7">
        <f>ROUND(G229*F229,2)</f>
        <v>0</v>
      </c>
      <c r="I229" s="50" t="str">
        <f t="shared" ca="1" si="20"/>
        <v>LOCKED</v>
      </c>
      <c r="J229" s="51" t="str">
        <f t="shared" si="21"/>
        <v>SD-010</v>
      </c>
      <c r="K229" s="52" t="e">
        <f>MATCH(J229,'[2]Pay Items'!$K$1:$K$642,0)</f>
        <v>#N/A</v>
      </c>
      <c r="L229" s="53" t="str">
        <f t="shared" ca="1" si="22"/>
        <v>,2</v>
      </c>
      <c r="M229" s="53" t="str">
        <f t="shared" ca="1" si="23"/>
        <v>F0</v>
      </c>
      <c r="N229" s="53" t="str">
        <f t="shared" ca="1" si="24"/>
        <v>C2</v>
      </c>
    </row>
    <row r="230" spans="1:14" s="8" customFormat="1" ht="19.5" customHeight="1" x14ac:dyDescent="0.2">
      <c r="A230" s="3"/>
      <c r="B230" s="11" t="s">
        <v>94</v>
      </c>
      <c r="C230" s="5" t="s">
        <v>492</v>
      </c>
      <c r="D230" s="10"/>
      <c r="E230" s="6" t="s">
        <v>375</v>
      </c>
      <c r="F230" s="19">
        <v>3.13</v>
      </c>
      <c r="G230" s="110"/>
      <c r="H230" s="7">
        <f>ROUND(G230*F230,2)</f>
        <v>0</v>
      </c>
      <c r="I230" s="50" t="str">
        <f t="shared" ca="1" si="20"/>
        <v/>
      </c>
      <c r="J230" s="51" t="str">
        <f t="shared" si="21"/>
        <v>1200mm Diameter Basev.m.</v>
      </c>
      <c r="K230" s="52" t="e">
        <f>MATCH(J230,'[2]Pay Items'!$K$1:$K$642,0)</f>
        <v>#N/A</v>
      </c>
      <c r="L230" s="53" t="str">
        <f t="shared" ca="1" si="22"/>
        <v>,2</v>
      </c>
      <c r="M230" s="53" t="str">
        <f t="shared" ca="1" si="23"/>
        <v>C2</v>
      </c>
      <c r="N230" s="53" t="str">
        <f t="shared" ca="1" si="24"/>
        <v>C2</v>
      </c>
    </row>
    <row r="231" spans="1:14" s="8" customFormat="1" ht="36" customHeight="1" x14ac:dyDescent="0.25">
      <c r="A231" s="3"/>
      <c r="B231" s="13"/>
      <c r="C231" s="14" t="s">
        <v>394</v>
      </c>
      <c r="D231" s="15"/>
      <c r="E231" s="15"/>
      <c r="F231" s="16"/>
      <c r="G231" s="13"/>
      <c r="H231" s="13"/>
      <c r="I231" s="50" t="str">
        <f t="shared" ca="1" si="20"/>
        <v>LOCKED</v>
      </c>
      <c r="J231" s="51" t="str">
        <f t="shared" si="21"/>
        <v>MH REPAIR (S-MH00011778)</v>
      </c>
      <c r="K231" s="52" t="e">
        <f>MATCH(J231,'[2]Pay Items'!$K$1:$K$642,0)</f>
        <v>#N/A</v>
      </c>
      <c r="L231" s="53" t="str">
        <f t="shared" ca="1" si="22"/>
        <v>F0</v>
      </c>
      <c r="M231" s="53" t="str">
        <f t="shared" ca="1" si="23"/>
        <v>F0</v>
      </c>
      <c r="N231" s="53" t="str">
        <f t="shared" ca="1" si="24"/>
        <v>F0</v>
      </c>
    </row>
    <row r="232" spans="1:14" s="8" customFormat="1" ht="19.5" customHeight="1" x14ac:dyDescent="0.2">
      <c r="A232" s="3"/>
      <c r="B232" s="4" t="s">
        <v>296</v>
      </c>
      <c r="C232" s="5" t="s">
        <v>379</v>
      </c>
      <c r="D232" s="10" t="s">
        <v>373</v>
      </c>
      <c r="E232" s="6" t="s">
        <v>375</v>
      </c>
      <c r="F232" s="17">
        <v>0.1</v>
      </c>
      <c r="G232" s="110"/>
      <c r="H232" s="7">
        <f>ROUND(G232*F232,2)</f>
        <v>0</v>
      </c>
      <c r="I232" s="50" t="str">
        <f t="shared" ca="1" si="20"/>
        <v/>
      </c>
      <c r="J232" s="51" t="str">
        <f t="shared" si="21"/>
        <v>Patching Existing ManholesCW 2130v.m.</v>
      </c>
      <c r="K232" s="52" t="e">
        <f>MATCH(J232,'[2]Pay Items'!$K$1:$K$642,0)</f>
        <v>#N/A</v>
      </c>
      <c r="L232" s="53" t="str">
        <f t="shared" ca="1" si="22"/>
        <v>,1</v>
      </c>
      <c r="M232" s="53" t="str">
        <f t="shared" ca="1" si="23"/>
        <v>C2</v>
      </c>
      <c r="N232" s="53" t="str">
        <f t="shared" ca="1" si="24"/>
        <v>C2</v>
      </c>
    </row>
    <row r="233" spans="1:14" s="8" customFormat="1" ht="36" customHeight="1" x14ac:dyDescent="0.25">
      <c r="A233" s="3"/>
      <c r="B233" s="13"/>
      <c r="C233" s="14" t="s">
        <v>393</v>
      </c>
      <c r="D233" s="15"/>
      <c r="E233" s="15"/>
      <c r="F233" s="16"/>
      <c r="G233" s="13"/>
      <c r="H233" s="13"/>
      <c r="I233" s="50" t="str">
        <f t="shared" ca="1" si="20"/>
        <v>LOCKED</v>
      </c>
      <c r="J233" s="51" t="str">
        <f t="shared" si="21"/>
        <v>MH REPAIR (S-MH00011780)</v>
      </c>
      <c r="K233" s="52" t="e">
        <f>MATCH(J233,'[2]Pay Items'!$K$1:$K$642,0)</f>
        <v>#N/A</v>
      </c>
      <c r="L233" s="53" t="str">
        <f t="shared" ca="1" si="22"/>
        <v>F0</v>
      </c>
      <c r="M233" s="53" t="str">
        <f t="shared" ca="1" si="23"/>
        <v>F0</v>
      </c>
      <c r="N233" s="53" t="str">
        <f t="shared" ca="1" si="24"/>
        <v>F0</v>
      </c>
    </row>
    <row r="234" spans="1:14" s="8" customFormat="1" ht="20.100000000000001" customHeight="1" x14ac:dyDescent="0.25">
      <c r="A234" s="78" t="s">
        <v>543</v>
      </c>
      <c r="B234" s="4" t="s">
        <v>297</v>
      </c>
      <c r="C234" s="5" t="s">
        <v>388</v>
      </c>
      <c r="D234" s="10" t="s">
        <v>373</v>
      </c>
      <c r="E234" s="6"/>
      <c r="F234" s="17"/>
      <c r="G234" s="13"/>
      <c r="H234" s="7">
        <f>ROUND(G234*F234,2)</f>
        <v>0</v>
      </c>
      <c r="I234" s="50" t="str">
        <f t="shared" ca="1" si="20"/>
        <v>LOCKED</v>
      </c>
      <c r="J234" s="51" t="str">
        <f t="shared" si="21"/>
        <v>F002Replace Existing RisersCW 2130</v>
      </c>
      <c r="K234" s="52" t="e">
        <f>MATCH(J234,'[2]Pay Items'!$K$1:$K$642,0)</f>
        <v>#N/A</v>
      </c>
      <c r="L234" s="53" t="str">
        <f t="shared" ca="1" si="22"/>
        <v>,1</v>
      </c>
      <c r="M234" s="53" t="str">
        <f t="shared" ca="1" si="23"/>
        <v>F0</v>
      </c>
      <c r="N234" s="53" t="str">
        <f t="shared" ca="1" si="24"/>
        <v>C2</v>
      </c>
    </row>
    <row r="235" spans="1:14" s="8" customFormat="1" ht="19.5" customHeight="1" x14ac:dyDescent="0.2">
      <c r="A235" s="78" t="s">
        <v>542</v>
      </c>
      <c r="B235" s="9" t="s">
        <v>29</v>
      </c>
      <c r="C235" s="5" t="s">
        <v>389</v>
      </c>
      <c r="D235" s="10"/>
      <c r="E235" s="6" t="s">
        <v>375</v>
      </c>
      <c r="F235" s="19">
        <v>0.1</v>
      </c>
      <c r="G235" s="110"/>
      <c r="H235" s="7">
        <f>ROUND(G235*F235,2)</f>
        <v>0</v>
      </c>
      <c r="I235" s="50" t="str">
        <f t="shared" ca="1" si="20"/>
        <v/>
      </c>
      <c r="J235" s="51" t="str">
        <f t="shared" si="21"/>
        <v>F002APre-cast concrete risersv.m.</v>
      </c>
      <c r="K235" s="52" t="e">
        <f>MATCH(J235,'[2]Pay Items'!$K$1:$K$642,0)</f>
        <v>#N/A</v>
      </c>
      <c r="L235" s="53" t="str">
        <f t="shared" ca="1" si="22"/>
        <v>,2</v>
      </c>
      <c r="M235" s="53" t="str">
        <f t="shared" ca="1" si="23"/>
        <v>C2</v>
      </c>
      <c r="N235" s="53" t="str">
        <f t="shared" ca="1" si="24"/>
        <v>C2</v>
      </c>
    </row>
    <row r="236" spans="1:14" s="8" customFormat="1" ht="36" customHeight="1" x14ac:dyDescent="0.25">
      <c r="A236" s="3"/>
      <c r="B236" s="13"/>
      <c r="C236" s="14" t="s">
        <v>395</v>
      </c>
      <c r="D236" s="15"/>
      <c r="E236" s="15"/>
      <c r="F236" s="16"/>
      <c r="G236" s="13"/>
      <c r="H236" s="13"/>
      <c r="I236" s="50" t="str">
        <f t="shared" ca="1" si="20"/>
        <v>LOCKED</v>
      </c>
      <c r="J236" s="51" t="str">
        <f t="shared" si="21"/>
        <v>MH REPAIR (S-MH00013397)</v>
      </c>
      <c r="K236" s="52" t="e">
        <f>MATCH(J236,'[2]Pay Items'!$K$1:$K$642,0)</f>
        <v>#N/A</v>
      </c>
      <c r="L236" s="53" t="str">
        <f t="shared" ca="1" si="22"/>
        <v>F0</v>
      </c>
      <c r="M236" s="53" t="str">
        <f t="shared" ca="1" si="23"/>
        <v>F0</v>
      </c>
      <c r="N236" s="53" t="str">
        <f t="shared" ca="1" si="24"/>
        <v>F0</v>
      </c>
    </row>
    <row r="237" spans="1:14" s="8" customFormat="1" ht="20.100000000000001" customHeight="1" x14ac:dyDescent="0.25">
      <c r="A237" s="78" t="s">
        <v>543</v>
      </c>
      <c r="B237" s="4" t="s">
        <v>298</v>
      </c>
      <c r="C237" s="5" t="s">
        <v>388</v>
      </c>
      <c r="D237" s="10" t="s">
        <v>373</v>
      </c>
      <c r="E237" s="6"/>
      <c r="F237" s="17"/>
      <c r="G237" s="13"/>
      <c r="H237" s="7">
        <f>ROUND(G237*F237,2)</f>
        <v>0</v>
      </c>
      <c r="I237" s="50" t="str">
        <f t="shared" ca="1" si="20"/>
        <v>LOCKED</v>
      </c>
      <c r="J237" s="51" t="str">
        <f t="shared" si="21"/>
        <v>F002Replace Existing RisersCW 2130</v>
      </c>
      <c r="K237" s="52" t="e">
        <f>MATCH(J237,'[2]Pay Items'!$K$1:$K$642,0)</f>
        <v>#N/A</v>
      </c>
      <c r="L237" s="53" t="str">
        <f t="shared" ca="1" si="22"/>
        <v>,1</v>
      </c>
      <c r="M237" s="53" t="str">
        <f t="shared" ca="1" si="23"/>
        <v>F0</v>
      </c>
      <c r="N237" s="53" t="str">
        <f t="shared" ca="1" si="24"/>
        <v>C2</v>
      </c>
    </row>
    <row r="238" spans="1:14" s="8" customFormat="1" ht="19.5" customHeight="1" x14ac:dyDescent="0.2">
      <c r="A238" s="78" t="s">
        <v>542</v>
      </c>
      <c r="B238" s="9" t="s">
        <v>29</v>
      </c>
      <c r="C238" s="5" t="s">
        <v>389</v>
      </c>
      <c r="D238" s="10"/>
      <c r="E238" s="6" t="s">
        <v>375</v>
      </c>
      <c r="F238" s="19">
        <v>1.8</v>
      </c>
      <c r="G238" s="110"/>
      <c r="H238" s="7">
        <f>ROUND(G238*F238,2)</f>
        <v>0</v>
      </c>
      <c r="I238" s="50" t="str">
        <f t="shared" ca="1" si="20"/>
        <v/>
      </c>
      <c r="J238" s="51" t="str">
        <f t="shared" si="21"/>
        <v>F002APre-cast concrete risersv.m.</v>
      </c>
      <c r="K238" s="52" t="e">
        <f>MATCH(J238,'[2]Pay Items'!$K$1:$K$642,0)</f>
        <v>#N/A</v>
      </c>
      <c r="L238" s="53" t="str">
        <f t="shared" ca="1" si="22"/>
        <v>,2</v>
      </c>
      <c r="M238" s="53" t="str">
        <f t="shared" ca="1" si="23"/>
        <v>C2</v>
      </c>
      <c r="N238" s="53" t="str">
        <f t="shared" ca="1" si="24"/>
        <v>C2</v>
      </c>
    </row>
    <row r="239" spans="1:14" s="8" customFormat="1" ht="36" customHeight="1" x14ac:dyDescent="0.25">
      <c r="A239" s="3"/>
      <c r="B239" s="13"/>
      <c r="C239" s="14" t="s">
        <v>494</v>
      </c>
      <c r="D239" s="15"/>
      <c r="E239" s="15"/>
      <c r="F239" s="16"/>
      <c r="G239" s="13"/>
      <c r="H239" s="13"/>
      <c r="I239" s="50" t="str">
        <f t="shared" ca="1" si="20"/>
        <v>LOCKED</v>
      </c>
      <c r="J239" s="51" t="str">
        <f t="shared" si="21"/>
        <v>MH REPAIR (S-MH00013435)</v>
      </c>
      <c r="K239" s="52" t="e">
        <f>MATCH(J239,'[2]Pay Items'!$K$1:$K$642,0)</f>
        <v>#N/A</v>
      </c>
      <c r="L239" s="53" t="str">
        <f t="shared" ca="1" si="22"/>
        <v>F0</v>
      </c>
      <c r="M239" s="53" t="str">
        <f t="shared" ca="1" si="23"/>
        <v>F0</v>
      </c>
      <c r="N239" s="53" t="str">
        <f t="shared" ca="1" si="24"/>
        <v>F0</v>
      </c>
    </row>
    <row r="240" spans="1:14" s="76" customFormat="1" ht="43.9" customHeight="1" x14ac:dyDescent="0.2">
      <c r="A240" s="68" t="s">
        <v>73</v>
      </c>
      <c r="B240" s="155" t="s">
        <v>551</v>
      </c>
      <c r="C240" s="165" t="s">
        <v>278</v>
      </c>
      <c r="D240" s="163" t="s">
        <v>282</v>
      </c>
      <c r="E240" s="153"/>
      <c r="F240" s="156"/>
      <c r="G240" s="116"/>
      <c r="H240" s="183"/>
      <c r="I240" s="75"/>
      <c r="J240" s="74"/>
    </row>
    <row r="241" spans="1:14" s="66" customFormat="1" ht="43.9" customHeight="1" x14ac:dyDescent="0.2">
      <c r="A241" s="68" t="s">
        <v>74</v>
      </c>
      <c r="B241" s="150" t="s">
        <v>29</v>
      </c>
      <c r="C241" s="162" t="s">
        <v>315</v>
      </c>
      <c r="D241" s="152"/>
      <c r="E241" s="153" t="s">
        <v>33</v>
      </c>
      <c r="F241" s="19">
        <v>1</v>
      </c>
      <c r="G241" s="110"/>
      <c r="H241" s="7">
        <f>ROUND(G241*F241,2)</f>
        <v>0</v>
      </c>
      <c r="I241" s="79"/>
      <c r="J241" s="74"/>
    </row>
    <row r="242" spans="1:14" s="8" customFormat="1" ht="36" customHeight="1" x14ac:dyDescent="0.25">
      <c r="A242" s="3"/>
      <c r="B242" s="13"/>
      <c r="C242" s="14" t="s">
        <v>495</v>
      </c>
      <c r="D242" s="15"/>
      <c r="E242" s="15"/>
      <c r="F242" s="16"/>
      <c r="G242" s="13"/>
      <c r="H242" s="13"/>
      <c r="I242" s="50" t="str">
        <f t="shared" ref="I242:I285" ca="1" si="25">IF(CELL("protect",$G242)=1, "LOCKED", "")</f>
        <v>LOCKED</v>
      </c>
      <c r="J242" s="51" t="str">
        <f t="shared" ref="J242:J285" si="26">CLEAN(CONCATENATE(TRIM($A242),TRIM($C242),IF(LEFT($D242)&lt;&gt;"E",TRIM($D242),),TRIM($E242)))</f>
        <v>MH REPAIR (S-MH00013481)</v>
      </c>
      <c r="K242" s="52" t="e">
        <f>MATCH(J242,'[2]Pay Items'!$K$1:$K$642,0)</f>
        <v>#N/A</v>
      </c>
      <c r="L242" s="53" t="str">
        <f t="shared" ref="L242:L285" ca="1" si="27">CELL("format",$F242)</f>
        <v>F0</v>
      </c>
      <c r="M242" s="53" t="str">
        <f t="shared" ref="M242:M285" ca="1" si="28">CELL("format",$G242)</f>
        <v>F0</v>
      </c>
      <c r="N242" s="53" t="str">
        <f t="shared" ref="N242:N285" ca="1" si="29">CELL("format",$H242)</f>
        <v>F0</v>
      </c>
    </row>
    <row r="243" spans="1:14" s="8" customFormat="1" ht="19.5" customHeight="1" x14ac:dyDescent="0.2">
      <c r="A243" s="3"/>
      <c r="B243" s="4" t="s">
        <v>299</v>
      </c>
      <c r="C243" s="5" t="s">
        <v>379</v>
      </c>
      <c r="D243" s="10" t="s">
        <v>373</v>
      </c>
      <c r="E243" s="6" t="s">
        <v>375</v>
      </c>
      <c r="F243" s="17">
        <v>0.4</v>
      </c>
      <c r="G243" s="110"/>
      <c r="H243" s="7">
        <f>ROUND(G243*F243,2)</f>
        <v>0</v>
      </c>
      <c r="I243" s="50" t="str">
        <f t="shared" ca="1" si="25"/>
        <v/>
      </c>
      <c r="J243" s="51" t="str">
        <f t="shared" si="26"/>
        <v>Patching Existing ManholesCW 2130v.m.</v>
      </c>
      <c r="K243" s="52" t="e">
        <f>MATCH(J243,'[2]Pay Items'!$K$1:$K$642,0)</f>
        <v>#N/A</v>
      </c>
      <c r="L243" s="53" t="str">
        <f t="shared" ca="1" si="27"/>
        <v>,1</v>
      </c>
      <c r="M243" s="53" t="str">
        <f t="shared" ca="1" si="28"/>
        <v>C2</v>
      </c>
      <c r="N243" s="53" t="str">
        <f t="shared" ca="1" si="29"/>
        <v>C2</v>
      </c>
    </row>
    <row r="244" spans="1:14" s="8" customFormat="1" ht="36" customHeight="1" x14ac:dyDescent="0.25">
      <c r="A244" s="3"/>
      <c r="B244" s="13"/>
      <c r="C244" s="14" t="s">
        <v>496</v>
      </c>
      <c r="D244" s="15"/>
      <c r="E244" s="15"/>
      <c r="F244" s="16"/>
      <c r="G244" s="13"/>
      <c r="H244" s="13"/>
      <c r="I244" s="50" t="str">
        <f t="shared" ca="1" si="25"/>
        <v>LOCKED</v>
      </c>
      <c r="J244" s="51" t="str">
        <f t="shared" si="26"/>
        <v>MH REPAIR (S-MH00013516)</v>
      </c>
      <c r="K244" s="52" t="e">
        <f>MATCH(J244,'[2]Pay Items'!$K$1:$K$642,0)</f>
        <v>#N/A</v>
      </c>
      <c r="L244" s="53" t="str">
        <f t="shared" ca="1" si="27"/>
        <v>F0</v>
      </c>
      <c r="M244" s="53" t="str">
        <f t="shared" ca="1" si="28"/>
        <v>F0</v>
      </c>
      <c r="N244" s="53" t="str">
        <f t="shared" ca="1" si="29"/>
        <v>F0</v>
      </c>
    </row>
    <row r="245" spans="1:14" s="8" customFormat="1" ht="19.5" customHeight="1" x14ac:dyDescent="0.2">
      <c r="A245" s="3"/>
      <c r="B245" s="4" t="s">
        <v>300</v>
      </c>
      <c r="C245" s="5" t="s">
        <v>379</v>
      </c>
      <c r="D245" s="10" t="s">
        <v>373</v>
      </c>
      <c r="E245" s="6" t="s">
        <v>375</v>
      </c>
      <c r="F245" s="17">
        <v>0.3</v>
      </c>
      <c r="G245" s="110"/>
      <c r="H245" s="7">
        <f>ROUND(G245*F245,2)</f>
        <v>0</v>
      </c>
      <c r="I245" s="50" t="str">
        <f t="shared" ca="1" si="25"/>
        <v/>
      </c>
      <c r="J245" s="51" t="str">
        <f t="shared" si="26"/>
        <v>Patching Existing ManholesCW 2130v.m.</v>
      </c>
      <c r="K245" s="52" t="e">
        <f>MATCH(J245,'[2]Pay Items'!$K$1:$K$642,0)</f>
        <v>#N/A</v>
      </c>
      <c r="L245" s="53" t="str">
        <f t="shared" ca="1" si="27"/>
        <v>,1</v>
      </c>
      <c r="M245" s="53" t="str">
        <f t="shared" ca="1" si="28"/>
        <v>C2</v>
      </c>
      <c r="N245" s="53" t="str">
        <f t="shared" ca="1" si="29"/>
        <v>C2</v>
      </c>
    </row>
    <row r="246" spans="1:14" s="8" customFormat="1" ht="36" customHeight="1" x14ac:dyDescent="0.25">
      <c r="A246" s="3"/>
      <c r="B246" s="13"/>
      <c r="C246" s="14" t="s">
        <v>396</v>
      </c>
      <c r="D246" s="15"/>
      <c r="E246" s="15"/>
      <c r="F246" s="16"/>
      <c r="G246" s="13"/>
      <c r="H246" s="13"/>
      <c r="I246" s="50" t="str">
        <f t="shared" ca="1" si="25"/>
        <v>LOCKED</v>
      </c>
      <c r="J246" s="51" t="str">
        <f t="shared" si="26"/>
        <v>MH REPAIR (S-MH00013517)</v>
      </c>
      <c r="K246" s="52" t="e">
        <f>MATCH(J246,'[2]Pay Items'!$K$1:$K$642,0)</f>
        <v>#N/A</v>
      </c>
      <c r="L246" s="53" t="str">
        <f t="shared" ca="1" si="27"/>
        <v>F0</v>
      </c>
      <c r="M246" s="53" t="str">
        <f t="shared" ca="1" si="28"/>
        <v>F0</v>
      </c>
      <c r="N246" s="53" t="str">
        <f t="shared" ca="1" si="29"/>
        <v>F0</v>
      </c>
    </row>
    <row r="247" spans="1:14" s="8" customFormat="1" ht="20.100000000000001" customHeight="1" x14ac:dyDescent="0.25">
      <c r="A247" s="78" t="s">
        <v>543</v>
      </c>
      <c r="B247" s="4" t="s">
        <v>301</v>
      </c>
      <c r="C247" s="5" t="s">
        <v>388</v>
      </c>
      <c r="D247" s="10" t="s">
        <v>373</v>
      </c>
      <c r="E247" s="6"/>
      <c r="F247" s="17"/>
      <c r="G247" s="13"/>
      <c r="H247" s="7">
        <f>ROUND(G247*F247,2)</f>
        <v>0</v>
      </c>
      <c r="I247" s="50" t="str">
        <f t="shared" ca="1" si="25"/>
        <v>LOCKED</v>
      </c>
      <c r="J247" s="51" t="str">
        <f t="shared" si="26"/>
        <v>F002Replace Existing RisersCW 2130</v>
      </c>
      <c r="K247" s="52" t="e">
        <f>MATCH(J247,'[2]Pay Items'!$K$1:$K$642,0)</f>
        <v>#N/A</v>
      </c>
      <c r="L247" s="53" t="str">
        <f t="shared" ca="1" si="27"/>
        <v>,1</v>
      </c>
      <c r="M247" s="53" t="str">
        <f t="shared" ca="1" si="28"/>
        <v>F0</v>
      </c>
      <c r="N247" s="53" t="str">
        <f t="shared" ca="1" si="29"/>
        <v>C2</v>
      </c>
    </row>
    <row r="248" spans="1:14" s="8" customFormat="1" ht="19.5" customHeight="1" x14ac:dyDescent="0.2">
      <c r="A248" s="78" t="s">
        <v>542</v>
      </c>
      <c r="B248" s="9" t="s">
        <v>29</v>
      </c>
      <c r="C248" s="5" t="s">
        <v>389</v>
      </c>
      <c r="D248" s="10"/>
      <c r="E248" s="6" t="s">
        <v>375</v>
      </c>
      <c r="F248" s="19">
        <v>0.6</v>
      </c>
      <c r="G248" s="110"/>
      <c r="H248" s="7">
        <f>ROUND(G248*F248,2)</f>
        <v>0</v>
      </c>
      <c r="I248" s="50" t="str">
        <f t="shared" ca="1" si="25"/>
        <v/>
      </c>
      <c r="J248" s="51" t="str">
        <f t="shared" si="26"/>
        <v>F002APre-cast concrete risersv.m.</v>
      </c>
      <c r="K248" s="52" t="e">
        <f>MATCH(J248,'[2]Pay Items'!$K$1:$K$642,0)</f>
        <v>#N/A</v>
      </c>
      <c r="L248" s="53" t="str">
        <f t="shared" ca="1" si="27"/>
        <v>,2</v>
      </c>
      <c r="M248" s="53" t="str">
        <f t="shared" ca="1" si="28"/>
        <v>C2</v>
      </c>
      <c r="N248" s="53" t="str">
        <f t="shared" ca="1" si="29"/>
        <v>C2</v>
      </c>
    </row>
    <row r="249" spans="1:14" s="8" customFormat="1" ht="36" customHeight="1" x14ac:dyDescent="0.25">
      <c r="A249" s="3"/>
      <c r="B249" s="13"/>
      <c r="C249" s="14" t="s">
        <v>397</v>
      </c>
      <c r="D249" s="15"/>
      <c r="E249" s="15"/>
      <c r="F249" s="16"/>
      <c r="G249" s="13"/>
      <c r="H249" s="13"/>
      <c r="I249" s="50" t="str">
        <f t="shared" ca="1" si="25"/>
        <v>LOCKED</v>
      </c>
      <c r="J249" s="51" t="str">
        <f t="shared" si="26"/>
        <v>MH REPAIR (S-MH00013518)</v>
      </c>
      <c r="K249" s="52" t="e">
        <f>MATCH(J249,'[2]Pay Items'!$K$1:$K$642,0)</f>
        <v>#N/A</v>
      </c>
      <c r="L249" s="53" t="str">
        <f t="shared" ca="1" si="27"/>
        <v>F0</v>
      </c>
      <c r="M249" s="53" t="str">
        <f t="shared" ca="1" si="28"/>
        <v>F0</v>
      </c>
      <c r="N249" s="53" t="str">
        <f t="shared" ca="1" si="29"/>
        <v>F0</v>
      </c>
    </row>
    <row r="250" spans="1:14" s="8" customFormat="1" ht="20.100000000000001" customHeight="1" x14ac:dyDescent="0.25">
      <c r="A250" s="78" t="s">
        <v>543</v>
      </c>
      <c r="B250" s="4" t="s">
        <v>302</v>
      </c>
      <c r="C250" s="5" t="s">
        <v>388</v>
      </c>
      <c r="D250" s="10" t="s">
        <v>373</v>
      </c>
      <c r="E250" s="6"/>
      <c r="F250" s="17"/>
      <c r="G250" s="13"/>
      <c r="H250" s="7">
        <f>ROUND(G250*F250,2)</f>
        <v>0</v>
      </c>
      <c r="I250" s="50" t="str">
        <f t="shared" ca="1" si="25"/>
        <v>LOCKED</v>
      </c>
      <c r="J250" s="51" t="str">
        <f t="shared" si="26"/>
        <v>F002Replace Existing RisersCW 2130</v>
      </c>
      <c r="K250" s="52" t="e">
        <f>MATCH(J250,'[2]Pay Items'!$K$1:$K$642,0)</f>
        <v>#N/A</v>
      </c>
      <c r="L250" s="53" t="str">
        <f t="shared" ca="1" si="27"/>
        <v>,1</v>
      </c>
      <c r="M250" s="53" t="str">
        <f t="shared" ca="1" si="28"/>
        <v>F0</v>
      </c>
      <c r="N250" s="53" t="str">
        <f t="shared" ca="1" si="29"/>
        <v>C2</v>
      </c>
    </row>
    <row r="251" spans="1:14" s="8" customFormat="1" ht="19.5" customHeight="1" x14ac:dyDescent="0.2">
      <c r="A251" s="78" t="s">
        <v>542</v>
      </c>
      <c r="B251" s="9" t="s">
        <v>29</v>
      </c>
      <c r="C251" s="5" t="s">
        <v>389</v>
      </c>
      <c r="D251" s="10"/>
      <c r="E251" s="6" t="s">
        <v>375</v>
      </c>
      <c r="F251" s="19">
        <v>0.3</v>
      </c>
      <c r="G251" s="110"/>
      <c r="H251" s="7">
        <f>ROUND(G251*F251,2)</f>
        <v>0</v>
      </c>
      <c r="I251" s="50" t="str">
        <f t="shared" ca="1" si="25"/>
        <v/>
      </c>
      <c r="J251" s="51" t="str">
        <f t="shared" si="26"/>
        <v>F002APre-cast concrete risersv.m.</v>
      </c>
      <c r="K251" s="52" t="e">
        <f>MATCH(J251,'[2]Pay Items'!$K$1:$K$642,0)</f>
        <v>#N/A</v>
      </c>
      <c r="L251" s="53" t="str">
        <f t="shared" ca="1" si="27"/>
        <v>,2</v>
      </c>
      <c r="M251" s="53" t="str">
        <f t="shared" ca="1" si="28"/>
        <v>C2</v>
      </c>
      <c r="N251" s="53" t="str">
        <f t="shared" ca="1" si="29"/>
        <v>C2</v>
      </c>
    </row>
    <row r="252" spans="1:14" s="8" customFormat="1" ht="36" customHeight="1" x14ac:dyDescent="0.25">
      <c r="A252" s="3"/>
      <c r="B252" s="13"/>
      <c r="C252" s="14" t="s">
        <v>499</v>
      </c>
      <c r="D252" s="15"/>
      <c r="E252" s="15"/>
      <c r="F252" s="16"/>
      <c r="G252" s="13"/>
      <c r="H252" s="13"/>
      <c r="I252" s="50" t="str">
        <f t="shared" ca="1" si="25"/>
        <v>LOCKED</v>
      </c>
      <c r="J252" s="51" t="str">
        <f t="shared" si="26"/>
        <v>MH REPAIR (S-MH00013526)</v>
      </c>
      <c r="K252" s="52" t="e">
        <f>MATCH(J252,'[2]Pay Items'!$K$1:$K$642,0)</f>
        <v>#N/A</v>
      </c>
      <c r="L252" s="53" t="str">
        <f t="shared" ca="1" si="27"/>
        <v>F0</v>
      </c>
      <c r="M252" s="53" t="str">
        <f t="shared" ca="1" si="28"/>
        <v>F0</v>
      </c>
      <c r="N252" s="53" t="str">
        <f t="shared" ca="1" si="29"/>
        <v>F0</v>
      </c>
    </row>
    <row r="253" spans="1:14" s="8" customFormat="1" ht="19.5" customHeight="1" x14ac:dyDescent="0.2">
      <c r="A253" s="3"/>
      <c r="B253" s="4" t="s">
        <v>303</v>
      </c>
      <c r="C253" s="5" t="s">
        <v>379</v>
      </c>
      <c r="D253" s="10" t="s">
        <v>373</v>
      </c>
      <c r="E253" s="6" t="s">
        <v>375</v>
      </c>
      <c r="F253" s="17">
        <v>0.3</v>
      </c>
      <c r="G253" s="110"/>
      <c r="H253" s="7">
        <f>ROUND(G253*F253,2)</f>
        <v>0</v>
      </c>
      <c r="I253" s="50" t="str">
        <f t="shared" ca="1" si="25"/>
        <v/>
      </c>
      <c r="J253" s="51" t="str">
        <f t="shared" si="26"/>
        <v>Patching Existing ManholesCW 2130v.m.</v>
      </c>
      <c r="K253" s="52" t="e">
        <f>MATCH(J253,'[2]Pay Items'!$K$1:$K$642,0)</f>
        <v>#N/A</v>
      </c>
      <c r="L253" s="53" t="str">
        <f t="shared" ca="1" si="27"/>
        <v>,1</v>
      </c>
      <c r="M253" s="53" t="str">
        <f t="shared" ca="1" si="28"/>
        <v>C2</v>
      </c>
      <c r="N253" s="53" t="str">
        <f t="shared" ca="1" si="29"/>
        <v>C2</v>
      </c>
    </row>
    <row r="254" spans="1:14" s="8" customFormat="1" ht="36" customHeight="1" x14ac:dyDescent="0.25">
      <c r="A254" s="3"/>
      <c r="B254" s="13"/>
      <c r="C254" s="14" t="s">
        <v>399</v>
      </c>
      <c r="D254" s="15"/>
      <c r="E254" s="15"/>
      <c r="F254" s="16"/>
      <c r="G254" s="13"/>
      <c r="H254" s="13"/>
      <c r="I254" s="50" t="str">
        <f t="shared" ca="1" si="25"/>
        <v>LOCKED</v>
      </c>
      <c r="J254" s="51" t="str">
        <f t="shared" si="26"/>
        <v>MH REPAIR (S-MH00013537)</v>
      </c>
      <c r="K254" s="52" t="e">
        <f>MATCH(J254,'[2]Pay Items'!$K$1:$K$642,0)</f>
        <v>#N/A</v>
      </c>
      <c r="L254" s="53" t="str">
        <f t="shared" ca="1" si="27"/>
        <v>F0</v>
      </c>
      <c r="M254" s="53" t="str">
        <f t="shared" ca="1" si="28"/>
        <v>F0</v>
      </c>
      <c r="N254" s="53" t="str">
        <f t="shared" ca="1" si="29"/>
        <v>F0</v>
      </c>
    </row>
    <row r="255" spans="1:14" s="8" customFormat="1" ht="20.100000000000001" customHeight="1" x14ac:dyDescent="0.25">
      <c r="A255" s="78" t="s">
        <v>543</v>
      </c>
      <c r="B255" s="4" t="s">
        <v>304</v>
      </c>
      <c r="C255" s="5" t="s">
        <v>388</v>
      </c>
      <c r="D255" s="10" t="s">
        <v>373</v>
      </c>
      <c r="E255" s="6"/>
      <c r="F255" s="17"/>
      <c r="G255" s="13"/>
      <c r="H255" s="7">
        <f>ROUND(G255*F255,2)</f>
        <v>0</v>
      </c>
      <c r="I255" s="50" t="str">
        <f t="shared" ca="1" si="25"/>
        <v>LOCKED</v>
      </c>
      <c r="J255" s="51" t="str">
        <f t="shared" si="26"/>
        <v>F002Replace Existing RisersCW 2130</v>
      </c>
      <c r="K255" s="52" t="e">
        <f>MATCH(J255,'[2]Pay Items'!$K$1:$K$642,0)</f>
        <v>#N/A</v>
      </c>
      <c r="L255" s="53" t="str">
        <f t="shared" ca="1" si="27"/>
        <v>,1</v>
      </c>
      <c r="M255" s="53" t="str">
        <f t="shared" ca="1" si="28"/>
        <v>F0</v>
      </c>
      <c r="N255" s="53" t="str">
        <f t="shared" ca="1" si="29"/>
        <v>C2</v>
      </c>
    </row>
    <row r="256" spans="1:14" s="8" customFormat="1" ht="19.5" customHeight="1" x14ac:dyDescent="0.2">
      <c r="A256" s="78" t="s">
        <v>542</v>
      </c>
      <c r="B256" s="9" t="s">
        <v>29</v>
      </c>
      <c r="C256" s="5" t="s">
        <v>389</v>
      </c>
      <c r="D256" s="10"/>
      <c r="E256" s="6" t="s">
        <v>375</v>
      </c>
      <c r="F256" s="19">
        <v>0.1</v>
      </c>
      <c r="G256" s="110"/>
      <c r="H256" s="7">
        <f>ROUND(G256*F256,2)</f>
        <v>0</v>
      </c>
      <c r="I256" s="50" t="str">
        <f t="shared" ca="1" si="25"/>
        <v/>
      </c>
      <c r="J256" s="51" t="str">
        <f t="shared" si="26"/>
        <v>F002APre-cast concrete risersv.m.</v>
      </c>
      <c r="K256" s="52" t="e">
        <f>MATCH(J256,'[2]Pay Items'!$K$1:$K$642,0)</f>
        <v>#N/A</v>
      </c>
      <c r="L256" s="53" t="str">
        <f t="shared" ca="1" si="27"/>
        <v>,2</v>
      </c>
      <c r="M256" s="53" t="str">
        <f t="shared" ca="1" si="28"/>
        <v>C2</v>
      </c>
      <c r="N256" s="53" t="str">
        <f t="shared" ca="1" si="29"/>
        <v>C2</v>
      </c>
    </row>
    <row r="257" spans="1:14" s="8" customFormat="1" ht="36" customHeight="1" x14ac:dyDescent="0.25">
      <c r="A257" s="3"/>
      <c r="B257" s="13"/>
      <c r="C257" s="14" t="s">
        <v>398</v>
      </c>
      <c r="D257" s="15"/>
      <c r="E257" s="15"/>
      <c r="F257" s="16"/>
      <c r="G257" s="13"/>
      <c r="H257" s="13"/>
      <c r="I257" s="50" t="str">
        <f t="shared" ca="1" si="25"/>
        <v>LOCKED</v>
      </c>
      <c r="J257" s="51" t="str">
        <f t="shared" si="26"/>
        <v>MH REPAIR (S-MH00013634)</v>
      </c>
      <c r="K257" s="52" t="e">
        <f>MATCH(J257,'[2]Pay Items'!$K$1:$K$642,0)</f>
        <v>#N/A</v>
      </c>
      <c r="L257" s="53" t="str">
        <f t="shared" ca="1" si="27"/>
        <v>F0</v>
      </c>
      <c r="M257" s="53" t="str">
        <f t="shared" ca="1" si="28"/>
        <v>F0</v>
      </c>
      <c r="N257" s="53" t="str">
        <f t="shared" ca="1" si="29"/>
        <v>F0</v>
      </c>
    </row>
    <row r="258" spans="1:14" s="8" customFormat="1" ht="20.100000000000001" customHeight="1" x14ac:dyDescent="0.25">
      <c r="A258" s="78" t="s">
        <v>543</v>
      </c>
      <c r="B258" s="4" t="s">
        <v>305</v>
      </c>
      <c r="C258" s="5" t="s">
        <v>388</v>
      </c>
      <c r="D258" s="10" t="s">
        <v>373</v>
      </c>
      <c r="E258" s="6"/>
      <c r="F258" s="17"/>
      <c r="G258" s="13"/>
      <c r="H258" s="7">
        <f>ROUND(G258*F258,2)</f>
        <v>0</v>
      </c>
      <c r="I258" s="50" t="str">
        <f t="shared" ca="1" si="25"/>
        <v>LOCKED</v>
      </c>
      <c r="J258" s="51" t="str">
        <f t="shared" si="26"/>
        <v>F002Replace Existing RisersCW 2130</v>
      </c>
      <c r="K258" s="52" t="e">
        <f>MATCH(J258,'[2]Pay Items'!$K$1:$K$642,0)</f>
        <v>#N/A</v>
      </c>
      <c r="L258" s="53" t="str">
        <f t="shared" ca="1" si="27"/>
        <v>,1</v>
      </c>
      <c r="M258" s="53" t="str">
        <f t="shared" ca="1" si="28"/>
        <v>F0</v>
      </c>
      <c r="N258" s="53" t="str">
        <f t="shared" ca="1" si="29"/>
        <v>C2</v>
      </c>
    </row>
    <row r="259" spans="1:14" s="8" customFormat="1" ht="19.5" customHeight="1" x14ac:dyDescent="0.2">
      <c r="A259" s="78" t="s">
        <v>542</v>
      </c>
      <c r="B259" s="9" t="s">
        <v>29</v>
      </c>
      <c r="C259" s="5" t="s">
        <v>389</v>
      </c>
      <c r="D259" s="10"/>
      <c r="E259" s="6" t="s">
        <v>375</v>
      </c>
      <c r="F259" s="19">
        <v>0.1</v>
      </c>
      <c r="G259" s="110"/>
      <c r="H259" s="7">
        <f>ROUND(G259*F259,2)</f>
        <v>0</v>
      </c>
      <c r="I259" s="50" t="str">
        <f t="shared" ca="1" si="25"/>
        <v/>
      </c>
      <c r="J259" s="51" t="str">
        <f t="shared" si="26"/>
        <v>F002APre-cast concrete risersv.m.</v>
      </c>
      <c r="K259" s="52" t="e">
        <f>MATCH(J259,'[2]Pay Items'!$K$1:$K$642,0)</f>
        <v>#N/A</v>
      </c>
      <c r="L259" s="53" t="str">
        <f t="shared" ca="1" si="27"/>
        <v>,2</v>
      </c>
      <c r="M259" s="53" t="str">
        <f t="shared" ca="1" si="28"/>
        <v>C2</v>
      </c>
      <c r="N259" s="53" t="str">
        <f t="shared" ca="1" si="29"/>
        <v>C2</v>
      </c>
    </row>
    <row r="260" spans="1:14" s="8" customFormat="1" ht="36" customHeight="1" x14ac:dyDescent="0.25">
      <c r="A260" s="3"/>
      <c r="B260" s="13"/>
      <c r="C260" s="14" t="s">
        <v>500</v>
      </c>
      <c r="D260" s="15"/>
      <c r="E260" s="15"/>
      <c r="F260" s="16"/>
      <c r="G260" s="13"/>
      <c r="H260" s="13"/>
      <c r="I260" s="50" t="str">
        <f t="shared" ca="1" si="25"/>
        <v>LOCKED</v>
      </c>
      <c r="J260" s="51" t="str">
        <f t="shared" si="26"/>
        <v>MH REPAIR (S-MH00013669)</v>
      </c>
      <c r="K260" s="52" t="e">
        <f>MATCH(J260,'[2]Pay Items'!$K$1:$K$642,0)</f>
        <v>#N/A</v>
      </c>
      <c r="L260" s="53" t="str">
        <f t="shared" ca="1" si="27"/>
        <v>F0</v>
      </c>
      <c r="M260" s="53" t="str">
        <f t="shared" ca="1" si="28"/>
        <v>F0</v>
      </c>
      <c r="N260" s="53" t="str">
        <f t="shared" ca="1" si="29"/>
        <v>F0</v>
      </c>
    </row>
    <row r="261" spans="1:14" s="8" customFormat="1" ht="19.5" customHeight="1" x14ac:dyDescent="0.2">
      <c r="A261" s="3"/>
      <c r="B261" s="4" t="s">
        <v>306</v>
      </c>
      <c r="C261" s="5" t="s">
        <v>379</v>
      </c>
      <c r="D261" s="10" t="s">
        <v>373</v>
      </c>
      <c r="E261" s="6" t="s">
        <v>375</v>
      </c>
      <c r="F261" s="17">
        <v>0.3</v>
      </c>
      <c r="G261" s="110"/>
      <c r="H261" s="7">
        <f>ROUND(G261*F261,2)</f>
        <v>0</v>
      </c>
      <c r="I261" s="50" t="str">
        <f t="shared" ca="1" si="25"/>
        <v/>
      </c>
      <c r="J261" s="51" t="str">
        <f t="shared" si="26"/>
        <v>Patching Existing ManholesCW 2130v.m.</v>
      </c>
      <c r="K261" s="52" t="e">
        <f>MATCH(J261,'[2]Pay Items'!$K$1:$K$642,0)</f>
        <v>#N/A</v>
      </c>
      <c r="L261" s="53" t="str">
        <f t="shared" ca="1" si="27"/>
        <v>,1</v>
      </c>
      <c r="M261" s="53" t="str">
        <f t="shared" ca="1" si="28"/>
        <v>C2</v>
      </c>
      <c r="N261" s="53" t="str">
        <f t="shared" ca="1" si="29"/>
        <v>C2</v>
      </c>
    </row>
    <row r="262" spans="1:14" s="8" customFormat="1" ht="36" customHeight="1" x14ac:dyDescent="0.25">
      <c r="A262" s="3"/>
      <c r="B262" s="13"/>
      <c r="C262" s="14" t="s">
        <v>400</v>
      </c>
      <c r="D262" s="15"/>
      <c r="E262" s="15"/>
      <c r="F262" s="16"/>
      <c r="G262" s="13"/>
      <c r="H262" s="13"/>
      <c r="I262" s="50" t="str">
        <f t="shared" ca="1" si="25"/>
        <v>LOCKED</v>
      </c>
      <c r="J262" s="51" t="str">
        <f t="shared" si="26"/>
        <v>MH REPAIR (S-MH00013675)</v>
      </c>
      <c r="K262" s="52" t="e">
        <f>MATCH(J262,'[2]Pay Items'!$K$1:$K$642,0)</f>
        <v>#N/A</v>
      </c>
      <c r="L262" s="53" t="str">
        <f t="shared" ca="1" si="27"/>
        <v>F0</v>
      </c>
      <c r="M262" s="53" t="str">
        <f t="shared" ca="1" si="28"/>
        <v>F0</v>
      </c>
      <c r="N262" s="53" t="str">
        <f t="shared" ca="1" si="29"/>
        <v>F0</v>
      </c>
    </row>
    <row r="263" spans="1:14" s="8" customFormat="1" ht="20.100000000000001" customHeight="1" x14ac:dyDescent="0.25">
      <c r="A263" s="78" t="s">
        <v>543</v>
      </c>
      <c r="B263" s="4" t="s">
        <v>307</v>
      </c>
      <c r="C263" s="5" t="s">
        <v>388</v>
      </c>
      <c r="D263" s="10" t="s">
        <v>373</v>
      </c>
      <c r="E263" s="6"/>
      <c r="F263" s="17"/>
      <c r="G263" s="13"/>
      <c r="H263" s="7">
        <f>ROUND(G263*F263,2)</f>
        <v>0</v>
      </c>
      <c r="I263" s="50" t="str">
        <f t="shared" ca="1" si="25"/>
        <v>LOCKED</v>
      </c>
      <c r="J263" s="51" t="str">
        <f t="shared" si="26"/>
        <v>F002Replace Existing RisersCW 2130</v>
      </c>
      <c r="K263" s="52" t="e">
        <f>MATCH(J263,'[2]Pay Items'!$K$1:$K$642,0)</f>
        <v>#N/A</v>
      </c>
      <c r="L263" s="53" t="str">
        <f t="shared" ca="1" si="27"/>
        <v>,1</v>
      </c>
      <c r="M263" s="53" t="str">
        <f t="shared" ca="1" si="28"/>
        <v>F0</v>
      </c>
      <c r="N263" s="53" t="str">
        <f t="shared" ca="1" si="29"/>
        <v>C2</v>
      </c>
    </row>
    <row r="264" spans="1:14" s="8" customFormat="1" ht="19.5" customHeight="1" x14ac:dyDescent="0.2">
      <c r="A264" s="78" t="s">
        <v>542</v>
      </c>
      <c r="B264" s="9" t="s">
        <v>29</v>
      </c>
      <c r="C264" s="5" t="s">
        <v>389</v>
      </c>
      <c r="D264" s="10"/>
      <c r="E264" s="6" t="s">
        <v>375</v>
      </c>
      <c r="F264" s="19">
        <v>0.1</v>
      </c>
      <c r="G264" s="110"/>
      <c r="H264" s="7">
        <f>ROUND(G264*F264,2)</f>
        <v>0</v>
      </c>
      <c r="I264" s="50" t="str">
        <f t="shared" ca="1" si="25"/>
        <v/>
      </c>
      <c r="J264" s="51" t="str">
        <f t="shared" si="26"/>
        <v>F002APre-cast concrete risersv.m.</v>
      </c>
      <c r="K264" s="52" t="e">
        <f>MATCH(J264,'[2]Pay Items'!$K$1:$K$642,0)</f>
        <v>#N/A</v>
      </c>
      <c r="L264" s="53" t="str">
        <f t="shared" ca="1" si="27"/>
        <v>,2</v>
      </c>
      <c r="M264" s="53" t="str">
        <f t="shared" ca="1" si="28"/>
        <v>C2</v>
      </c>
      <c r="N264" s="53" t="str">
        <f t="shared" ca="1" si="29"/>
        <v>C2</v>
      </c>
    </row>
    <row r="265" spans="1:14" s="8" customFormat="1" ht="36" customHeight="1" x14ac:dyDescent="0.25">
      <c r="A265" s="3"/>
      <c r="B265" s="13"/>
      <c r="C265" s="14" t="s">
        <v>401</v>
      </c>
      <c r="D265" s="15"/>
      <c r="E265" s="15"/>
      <c r="F265" s="16"/>
      <c r="G265" s="13"/>
      <c r="H265" s="13"/>
      <c r="I265" s="50" t="str">
        <f t="shared" ca="1" si="25"/>
        <v>LOCKED</v>
      </c>
      <c r="J265" s="51" t="str">
        <f t="shared" si="26"/>
        <v>MH REPAIR (S-MH00013678)</v>
      </c>
      <c r="K265" s="52" t="e">
        <f>MATCH(J265,'[2]Pay Items'!$K$1:$K$642,0)</f>
        <v>#N/A</v>
      </c>
      <c r="L265" s="53" t="str">
        <f t="shared" ca="1" si="27"/>
        <v>F0</v>
      </c>
      <c r="M265" s="53" t="str">
        <f t="shared" ca="1" si="28"/>
        <v>F0</v>
      </c>
      <c r="N265" s="53" t="str">
        <f t="shared" ca="1" si="29"/>
        <v>F0</v>
      </c>
    </row>
    <row r="266" spans="1:14" s="8" customFormat="1" ht="20.100000000000001" customHeight="1" x14ac:dyDescent="0.25">
      <c r="A266" s="78" t="s">
        <v>543</v>
      </c>
      <c r="B266" s="4" t="s">
        <v>308</v>
      </c>
      <c r="C266" s="5" t="s">
        <v>388</v>
      </c>
      <c r="D266" s="10" t="s">
        <v>373</v>
      </c>
      <c r="E266" s="6"/>
      <c r="F266" s="17"/>
      <c r="G266" s="13"/>
      <c r="H266" s="7">
        <f>ROUND(G266*F266,2)</f>
        <v>0</v>
      </c>
      <c r="I266" s="50" t="str">
        <f t="shared" ca="1" si="25"/>
        <v>LOCKED</v>
      </c>
      <c r="J266" s="51" t="str">
        <f t="shared" si="26"/>
        <v>F002Replace Existing RisersCW 2130</v>
      </c>
      <c r="K266" s="52" t="e">
        <f>MATCH(J266,'[2]Pay Items'!$K$1:$K$642,0)</f>
        <v>#N/A</v>
      </c>
      <c r="L266" s="53" t="str">
        <f t="shared" ca="1" si="27"/>
        <v>,1</v>
      </c>
      <c r="M266" s="53" t="str">
        <f t="shared" ca="1" si="28"/>
        <v>F0</v>
      </c>
      <c r="N266" s="53" t="str">
        <f t="shared" ca="1" si="29"/>
        <v>C2</v>
      </c>
    </row>
    <row r="267" spans="1:14" s="8" customFormat="1" ht="19.5" customHeight="1" x14ac:dyDescent="0.2">
      <c r="A267" s="78" t="s">
        <v>542</v>
      </c>
      <c r="B267" s="9" t="s">
        <v>29</v>
      </c>
      <c r="C267" s="5" t="s">
        <v>389</v>
      </c>
      <c r="D267" s="10"/>
      <c r="E267" s="6" t="s">
        <v>375</v>
      </c>
      <c r="F267" s="19">
        <v>0.1</v>
      </c>
      <c r="G267" s="110"/>
      <c r="H267" s="7">
        <f>ROUND(G267*F267,2)</f>
        <v>0</v>
      </c>
      <c r="I267" s="50" t="str">
        <f t="shared" ca="1" si="25"/>
        <v/>
      </c>
      <c r="J267" s="51" t="str">
        <f t="shared" si="26"/>
        <v>F002APre-cast concrete risersv.m.</v>
      </c>
      <c r="K267" s="52" t="e">
        <f>MATCH(J267,'[2]Pay Items'!$K$1:$K$642,0)</f>
        <v>#N/A</v>
      </c>
      <c r="L267" s="53" t="str">
        <f t="shared" ca="1" si="27"/>
        <v>,2</v>
      </c>
      <c r="M267" s="53" t="str">
        <f t="shared" ca="1" si="28"/>
        <v>C2</v>
      </c>
      <c r="N267" s="53" t="str">
        <f t="shared" ca="1" si="29"/>
        <v>C2</v>
      </c>
    </row>
    <row r="268" spans="1:14" s="8" customFormat="1" ht="36" customHeight="1" x14ac:dyDescent="0.25">
      <c r="A268" s="3"/>
      <c r="B268" s="13"/>
      <c r="C268" s="14" t="s">
        <v>403</v>
      </c>
      <c r="D268" s="15"/>
      <c r="E268" s="15"/>
      <c r="F268" s="16"/>
      <c r="G268" s="13"/>
      <c r="H268" s="13"/>
      <c r="I268" s="50" t="str">
        <f t="shared" ca="1" si="25"/>
        <v>LOCKED</v>
      </c>
      <c r="J268" s="51" t="str">
        <f t="shared" si="26"/>
        <v>MH REPAIR (S-MH00013701)</v>
      </c>
      <c r="K268" s="52" t="e">
        <f>MATCH(J268,'[2]Pay Items'!$K$1:$K$642,0)</f>
        <v>#N/A</v>
      </c>
      <c r="L268" s="53" t="str">
        <f t="shared" ca="1" si="27"/>
        <v>F0</v>
      </c>
      <c r="M268" s="53" t="str">
        <f t="shared" ca="1" si="28"/>
        <v>F0</v>
      </c>
      <c r="N268" s="53" t="str">
        <f t="shared" ca="1" si="29"/>
        <v>F0</v>
      </c>
    </row>
    <row r="269" spans="1:14" s="8" customFormat="1" ht="20.100000000000001" customHeight="1" x14ac:dyDescent="0.25">
      <c r="A269" s="78" t="s">
        <v>543</v>
      </c>
      <c r="B269" s="4" t="s">
        <v>309</v>
      </c>
      <c r="C269" s="5" t="s">
        <v>388</v>
      </c>
      <c r="D269" s="10" t="s">
        <v>373</v>
      </c>
      <c r="E269" s="6"/>
      <c r="F269" s="17"/>
      <c r="G269" s="13"/>
      <c r="H269" s="7">
        <f>ROUND(G269*F269,2)</f>
        <v>0</v>
      </c>
      <c r="I269" s="50" t="str">
        <f t="shared" ca="1" si="25"/>
        <v>LOCKED</v>
      </c>
      <c r="J269" s="51" t="str">
        <f t="shared" si="26"/>
        <v>F002Replace Existing RisersCW 2130</v>
      </c>
      <c r="K269" s="52" t="e">
        <f>MATCH(J269,'[2]Pay Items'!$K$1:$K$642,0)</f>
        <v>#N/A</v>
      </c>
      <c r="L269" s="53" t="str">
        <f t="shared" ca="1" si="27"/>
        <v>,1</v>
      </c>
      <c r="M269" s="53" t="str">
        <f t="shared" ca="1" si="28"/>
        <v>F0</v>
      </c>
      <c r="N269" s="53" t="str">
        <f t="shared" ca="1" si="29"/>
        <v>C2</v>
      </c>
    </row>
    <row r="270" spans="1:14" s="8" customFormat="1" ht="19.5" customHeight="1" x14ac:dyDescent="0.2">
      <c r="A270" s="78" t="s">
        <v>542</v>
      </c>
      <c r="B270" s="9" t="s">
        <v>29</v>
      </c>
      <c r="C270" s="5" t="s">
        <v>389</v>
      </c>
      <c r="D270" s="10"/>
      <c r="E270" s="6" t="s">
        <v>375</v>
      </c>
      <c r="F270" s="19">
        <v>0.35</v>
      </c>
      <c r="G270" s="110"/>
      <c r="H270" s="7">
        <f>ROUND(G270*F270,2)</f>
        <v>0</v>
      </c>
      <c r="I270" s="50" t="str">
        <f t="shared" ca="1" si="25"/>
        <v/>
      </c>
      <c r="J270" s="51" t="str">
        <f t="shared" si="26"/>
        <v>F002APre-cast concrete risersv.m.</v>
      </c>
      <c r="K270" s="52" t="e">
        <f>MATCH(J270,'[2]Pay Items'!$K$1:$K$642,0)</f>
        <v>#N/A</v>
      </c>
      <c r="L270" s="53" t="str">
        <f t="shared" ca="1" si="27"/>
        <v>,2</v>
      </c>
      <c r="M270" s="53" t="str">
        <f t="shared" ca="1" si="28"/>
        <v>C2</v>
      </c>
      <c r="N270" s="53" t="str">
        <f t="shared" ca="1" si="29"/>
        <v>C2</v>
      </c>
    </row>
    <row r="271" spans="1:14" s="8" customFormat="1" ht="36" customHeight="1" x14ac:dyDescent="0.25">
      <c r="A271" s="3"/>
      <c r="B271" s="13"/>
      <c r="C271" s="14" t="s">
        <v>404</v>
      </c>
      <c r="D271" s="15"/>
      <c r="E271" s="15"/>
      <c r="F271" s="16"/>
      <c r="G271" s="13"/>
      <c r="H271" s="13"/>
      <c r="I271" s="50" t="str">
        <f t="shared" ca="1" si="25"/>
        <v>LOCKED</v>
      </c>
      <c r="J271" s="51" t="str">
        <f t="shared" si="26"/>
        <v>MH REPAIR (S-MH00013702)</v>
      </c>
      <c r="K271" s="52" t="e">
        <f>MATCH(J271,'[2]Pay Items'!$K$1:$K$642,0)</f>
        <v>#N/A</v>
      </c>
      <c r="L271" s="53" t="str">
        <f t="shared" ca="1" si="27"/>
        <v>F0</v>
      </c>
      <c r="M271" s="53" t="str">
        <f t="shared" ca="1" si="28"/>
        <v>F0</v>
      </c>
      <c r="N271" s="53" t="str">
        <f t="shared" ca="1" si="29"/>
        <v>F0</v>
      </c>
    </row>
    <row r="272" spans="1:14" s="8" customFormat="1" ht="19.5" customHeight="1" x14ac:dyDescent="0.25">
      <c r="A272" s="78" t="s">
        <v>543</v>
      </c>
      <c r="B272" s="4" t="s">
        <v>310</v>
      </c>
      <c r="C272" s="5" t="s">
        <v>388</v>
      </c>
      <c r="D272" s="10" t="s">
        <v>373</v>
      </c>
      <c r="E272" s="6"/>
      <c r="F272" s="17"/>
      <c r="G272" s="13"/>
      <c r="H272" s="7">
        <f>ROUND(G272*F272,2)</f>
        <v>0</v>
      </c>
      <c r="I272" s="50" t="str">
        <f t="shared" ca="1" si="25"/>
        <v>LOCKED</v>
      </c>
      <c r="J272" s="51" t="str">
        <f t="shared" si="26"/>
        <v>F002Replace Existing RisersCW 2130</v>
      </c>
      <c r="K272" s="52" t="e">
        <f>MATCH(J272,'[2]Pay Items'!$K$1:$K$642,0)</f>
        <v>#N/A</v>
      </c>
      <c r="L272" s="53" t="str">
        <f t="shared" ca="1" si="27"/>
        <v>,1</v>
      </c>
      <c r="M272" s="53" t="str">
        <f t="shared" ca="1" si="28"/>
        <v>F0</v>
      </c>
      <c r="N272" s="53" t="str">
        <f t="shared" ca="1" si="29"/>
        <v>C2</v>
      </c>
    </row>
    <row r="273" spans="1:14" s="8" customFormat="1" ht="19.5" customHeight="1" x14ac:dyDescent="0.2">
      <c r="A273" s="78" t="s">
        <v>542</v>
      </c>
      <c r="B273" s="9" t="s">
        <v>29</v>
      </c>
      <c r="C273" s="5" t="s">
        <v>389</v>
      </c>
      <c r="D273" s="10"/>
      <c r="E273" s="6" t="s">
        <v>375</v>
      </c>
      <c r="F273" s="19">
        <v>0.1</v>
      </c>
      <c r="G273" s="110"/>
      <c r="H273" s="7">
        <f>ROUND(G273*F273,2)</f>
        <v>0</v>
      </c>
      <c r="I273" s="50" t="str">
        <f t="shared" ca="1" si="25"/>
        <v/>
      </c>
      <c r="J273" s="51" t="str">
        <f t="shared" si="26"/>
        <v>F002APre-cast concrete risersv.m.</v>
      </c>
      <c r="K273" s="52" t="e">
        <f>MATCH(J273,'[2]Pay Items'!$K$1:$K$642,0)</f>
        <v>#N/A</v>
      </c>
      <c r="L273" s="53" t="str">
        <f t="shared" ca="1" si="27"/>
        <v>,2</v>
      </c>
      <c r="M273" s="53" t="str">
        <f t="shared" ca="1" si="28"/>
        <v>C2</v>
      </c>
      <c r="N273" s="53" t="str">
        <f t="shared" ca="1" si="29"/>
        <v>C2</v>
      </c>
    </row>
    <row r="274" spans="1:14" s="8" customFormat="1" ht="36" customHeight="1" x14ac:dyDescent="0.25">
      <c r="A274" s="3"/>
      <c r="B274" s="13"/>
      <c r="C274" s="14" t="s">
        <v>502</v>
      </c>
      <c r="D274" s="15"/>
      <c r="E274" s="15"/>
      <c r="F274" s="16"/>
      <c r="G274" s="13"/>
      <c r="H274" s="13"/>
      <c r="I274" s="50" t="str">
        <f t="shared" ca="1" si="25"/>
        <v>LOCKED</v>
      </c>
      <c r="J274" s="51" t="str">
        <f t="shared" si="26"/>
        <v>MH REPAIR (S-MH00013703)</v>
      </c>
      <c r="K274" s="52" t="e">
        <f>MATCH(J274,'[2]Pay Items'!$K$1:$K$642,0)</f>
        <v>#N/A</v>
      </c>
      <c r="L274" s="53" t="str">
        <f t="shared" ca="1" si="27"/>
        <v>F0</v>
      </c>
      <c r="M274" s="53" t="str">
        <f t="shared" ca="1" si="28"/>
        <v>F0</v>
      </c>
      <c r="N274" s="53" t="str">
        <f t="shared" ca="1" si="29"/>
        <v>F0</v>
      </c>
    </row>
    <row r="275" spans="1:14" s="8" customFormat="1" ht="19.5" customHeight="1" x14ac:dyDescent="0.25">
      <c r="A275" s="78" t="s">
        <v>543</v>
      </c>
      <c r="B275" s="4" t="s">
        <v>311</v>
      </c>
      <c r="C275" s="5" t="s">
        <v>388</v>
      </c>
      <c r="D275" s="10" t="s">
        <v>373</v>
      </c>
      <c r="E275" s="6"/>
      <c r="F275" s="17"/>
      <c r="G275" s="13"/>
      <c r="H275" s="7">
        <f>ROUND(G275*F275,2)</f>
        <v>0</v>
      </c>
      <c r="I275" s="50" t="str">
        <f t="shared" ca="1" si="25"/>
        <v>LOCKED</v>
      </c>
      <c r="J275" s="51" t="str">
        <f t="shared" si="26"/>
        <v>F002Replace Existing RisersCW 2130</v>
      </c>
      <c r="K275" s="52" t="e">
        <f>MATCH(J275,'[2]Pay Items'!$K$1:$K$642,0)</f>
        <v>#N/A</v>
      </c>
      <c r="L275" s="53" t="str">
        <f t="shared" ca="1" si="27"/>
        <v>,1</v>
      </c>
      <c r="M275" s="53" t="str">
        <f t="shared" ca="1" si="28"/>
        <v>F0</v>
      </c>
      <c r="N275" s="53" t="str">
        <f t="shared" ca="1" si="29"/>
        <v>C2</v>
      </c>
    </row>
    <row r="276" spans="1:14" s="8" customFormat="1" ht="19.5" customHeight="1" x14ac:dyDescent="0.2">
      <c r="A276" s="78" t="s">
        <v>542</v>
      </c>
      <c r="B276" s="9" t="s">
        <v>29</v>
      </c>
      <c r="C276" s="5" t="s">
        <v>389</v>
      </c>
      <c r="D276" s="10"/>
      <c r="E276" s="6" t="s">
        <v>375</v>
      </c>
      <c r="F276" s="19">
        <v>0.2</v>
      </c>
      <c r="G276" s="110"/>
      <c r="H276" s="7">
        <f>ROUND(G276*F276,2)</f>
        <v>0</v>
      </c>
      <c r="I276" s="50" t="str">
        <f t="shared" ca="1" si="25"/>
        <v/>
      </c>
      <c r="J276" s="51" t="str">
        <f t="shared" si="26"/>
        <v>F002APre-cast concrete risersv.m.</v>
      </c>
      <c r="K276" s="52" t="e">
        <f>MATCH(J276,'[2]Pay Items'!$K$1:$K$642,0)</f>
        <v>#N/A</v>
      </c>
      <c r="L276" s="53" t="str">
        <f t="shared" ca="1" si="27"/>
        <v>,2</v>
      </c>
      <c r="M276" s="53" t="str">
        <f t="shared" ca="1" si="28"/>
        <v>C2</v>
      </c>
      <c r="N276" s="53" t="str">
        <f t="shared" ca="1" si="29"/>
        <v>C2</v>
      </c>
    </row>
    <row r="277" spans="1:14" s="8" customFormat="1" ht="36" customHeight="1" x14ac:dyDescent="0.25">
      <c r="A277" s="3"/>
      <c r="B277" s="13"/>
      <c r="C277" s="14" t="s">
        <v>402</v>
      </c>
      <c r="D277" s="15"/>
      <c r="E277" s="15"/>
      <c r="F277" s="16"/>
      <c r="G277" s="13"/>
      <c r="H277" s="13"/>
      <c r="I277" s="50" t="str">
        <f t="shared" ca="1" si="25"/>
        <v>LOCKED</v>
      </c>
      <c r="J277" s="51" t="str">
        <f t="shared" si="26"/>
        <v>MH REPAIR (S-MH00013705)</v>
      </c>
      <c r="K277" s="52" t="e">
        <f>MATCH(J277,'[2]Pay Items'!$K$1:$K$642,0)</f>
        <v>#N/A</v>
      </c>
      <c r="L277" s="53" t="str">
        <f t="shared" ca="1" si="27"/>
        <v>F0</v>
      </c>
      <c r="M277" s="53" t="str">
        <f t="shared" ca="1" si="28"/>
        <v>F0</v>
      </c>
      <c r="N277" s="53" t="str">
        <f t="shared" ca="1" si="29"/>
        <v>F0</v>
      </c>
    </row>
    <row r="278" spans="1:14" s="8" customFormat="1" ht="20.100000000000001" customHeight="1" x14ac:dyDescent="0.25">
      <c r="A278" s="78" t="s">
        <v>543</v>
      </c>
      <c r="B278" s="4" t="s">
        <v>321</v>
      </c>
      <c r="C278" s="5" t="s">
        <v>388</v>
      </c>
      <c r="D278" s="10" t="s">
        <v>373</v>
      </c>
      <c r="E278" s="6"/>
      <c r="F278" s="17"/>
      <c r="G278" s="13"/>
      <c r="H278" s="7">
        <f>ROUND(G278*F278,2)</f>
        <v>0</v>
      </c>
      <c r="I278" s="50" t="str">
        <f t="shared" ca="1" si="25"/>
        <v>LOCKED</v>
      </c>
      <c r="J278" s="51" t="str">
        <f t="shared" si="26"/>
        <v>F002Replace Existing RisersCW 2130</v>
      </c>
      <c r="K278" s="52" t="e">
        <f>MATCH(J278,'[2]Pay Items'!$K$1:$K$642,0)</f>
        <v>#N/A</v>
      </c>
      <c r="L278" s="53" t="str">
        <f t="shared" ca="1" si="27"/>
        <v>,1</v>
      </c>
      <c r="M278" s="53" t="str">
        <f t="shared" ca="1" si="28"/>
        <v>F0</v>
      </c>
      <c r="N278" s="53" t="str">
        <f t="shared" ca="1" si="29"/>
        <v>C2</v>
      </c>
    </row>
    <row r="279" spans="1:14" s="8" customFormat="1" ht="19.5" customHeight="1" x14ac:dyDescent="0.2">
      <c r="A279" s="78" t="s">
        <v>542</v>
      </c>
      <c r="B279" s="9" t="s">
        <v>29</v>
      </c>
      <c r="C279" s="5" t="s">
        <v>389</v>
      </c>
      <c r="D279" s="10"/>
      <c r="E279" s="6" t="s">
        <v>375</v>
      </c>
      <c r="F279" s="19">
        <v>0.15</v>
      </c>
      <c r="G279" s="110"/>
      <c r="H279" s="7">
        <f>ROUND(G279*F279,2)</f>
        <v>0</v>
      </c>
      <c r="I279" s="50" t="str">
        <f t="shared" ca="1" si="25"/>
        <v/>
      </c>
      <c r="J279" s="51" t="str">
        <f t="shared" si="26"/>
        <v>F002APre-cast concrete risersv.m.</v>
      </c>
      <c r="K279" s="52" t="e">
        <f>MATCH(J279,'[2]Pay Items'!$K$1:$K$642,0)</f>
        <v>#N/A</v>
      </c>
      <c r="L279" s="53" t="str">
        <f t="shared" ca="1" si="27"/>
        <v>,2</v>
      </c>
      <c r="M279" s="53" t="str">
        <f t="shared" ca="1" si="28"/>
        <v>C2</v>
      </c>
      <c r="N279" s="53" t="str">
        <f t="shared" ca="1" si="29"/>
        <v>C2</v>
      </c>
    </row>
    <row r="280" spans="1:14" s="8" customFormat="1" ht="36" customHeight="1" x14ac:dyDescent="0.25">
      <c r="A280" s="3"/>
      <c r="B280" s="13"/>
      <c r="C280" s="14" t="s">
        <v>501</v>
      </c>
      <c r="D280" s="15"/>
      <c r="E280" s="15"/>
      <c r="F280" s="16"/>
      <c r="G280" s="13"/>
      <c r="H280" s="13"/>
      <c r="I280" s="50" t="str">
        <f t="shared" ca="1" si="25"/>
        <v>LOCKED</v>
      </c>
      <c r="J280" s="51" t="str">
        <f t="shared" si="26"/>
        <v>MH REPAIR (S-MH00013711)</v>
      </c>
      <c r="K280" s="52" t="e">
        <f>MATCH(J280,'[2]Pay Items'!$K$1:$K$642,0)</f>
        <v>#N/A</v>
      </c>
      <c r="L280" s="53" t="str">
        <f t="shared" ca="1" si="27"/>
        <v>F0</v>
      </c>
      <c r="M280" s="53" t="str">
        <f t="shared" ca="1" si="28"/>
        <v>F0</v>
      </c>
      <c r="N280" s="53" t="str">
        <f t="shared" ca="1" si="29"/>
        <v>F0</v>
      </c>
    </row>
    <row r="281" spans="1:14" s="8" customFormat="1" ht="19.5" customHeight="1" x14ac:dyDescent="0.2">
      <c r="A281" s="3"/>
      <c r="B281" s="4" t="s">
        <v>322</v>
      </c>
      <c r="C281" s="5" t="s">
        <v>379</v>
      </c>
      <c r="D281" s="10" t="s">
        <v>373</v>
      </c>
      <c r="E281" s="6" t="s">
        <v>375</v>
      </c>
      <c r="F281" s="17">
        <v>0.3</v>
      </c>
      <c r="G281" s="110"/>
      <c r="H281" s="7">
        <f>ROUND(G281*F281,2)</f>
        <v>0</v>
      </c>
      <c r="I281" s="50" t="str">
        <f t="shared" ca="1" si="25"/>
        <v/>
      </c>
      <c r="J281" s="51" t="str">
        <f t="shared" si="26"/>
        <v>Patching Existing ManholesCW 2130v.m.</v>
      </c>
      <c r="K281" s="52" t="e">
        <f>MATCH(J281,'[2]Pay Items'!$K$1:$K$642,0)</f>
        <v>#N/A</v>
      </c>
      <c r="L281" s="53" t="str">
        <f t="shared" ca="1" si="27"/>
        <v>,1</v>
      </c>
      <c r="M281" s="53" t="str">
        <f t="shared" ca="1" si="28"/>
        <v>C2</v>
      </c>
      <c r="N281" s="53" t="str">
        <f t="shared" ca="1" si="29"/>
        <v>C2</v>
      </c>
    </row>
    <row r="282" spans="1:14" s="8" customFormat="1" ht="36" customHeight="1" x14ac:dyDescent="0.25">
      <c r="A282" s="3"/>
      <c r="B282" s="13"/>
      <c r="C282" s="14" t="s">
        <v>405</v>
      </c>
      <c r="D282" s="15"/>
      <c r="E282" s="15"/>
      <c r="F282" s="16"/>
      <c r="G282" s="13"/>
      <c r="H282" s="13"/>
      <c r="I282" s="50" t="str">
        <f t="shared" ca="1" si="25"/>
        <v>LOCKED</v>
      </c>
      <c r="J282" s="51" t="str">
        <f t="shared" si="26"/>
        <v>MH REPAIR (S-MH00006746)</v>
      </c>
      <c r="K282" s="52" t="e">
        <f>MATCH(J282,'[2]Pay Items'!$K$1:$K$642,0)</f>
        <v>#N/A</v>
      </c>
      <c r="L282" s="53" t="str">
        <f t="shared" ca="1" si="27"/>
        <v>F0</v>
      </c>
      <c r="M282" s="53" t="str">
        <f t="shared" ca="1" si="28"/>
        <v>F0</v>
      </c>
      <c r="N282" s="53" t="str">
        <f t="shared" ca="1" si="29"/>
        <v>F0</v>
      </c>
    </row>
    <row r="283" spans="1:14" s="8" customFormat="1" ht="19.5" customHeight="1" x14ac:dyDescent="0.25">
      <c r="A283" s="78" t="s">
        <v>543</v>
      </c>
      <c r="B283" s="4" t="s">
        <v>323</v>
      </c>
      <c r="C283" s="5" t="s">
        <v>388</v>
      </c>
      <c r="D283" s="10" t="s">
        <v>373</v>
      </c>
      <c r="E283" s="6"/>
      <c r="F283" s="17"/>
      <c r="G283" s="13"/>
      <c r="H283" s="7">
        <f>ROUND(G283*F283,2)</f>
        <v>0</v>
      </c>
      <c r="I283" s="50" t="str">
        <f t="shared" ca="1" si="25"/>
        <v>LOCKED</v>
      </c>
      <c r="J283" s="51" t="str">
        <f t="shared" si="26"/>
        <v>F002Replace Existing RisersCW 2130</v>
      </c>
      <c r="K283" s="52" t="e">
        <f>MATCH(J283,'[2]Pay Items'!$K$1:$K$642,0)</f>
        <v>#N/A</v>
      </c>
      <c r="L283" s="53" t="str">
        <f t="shared" ca="1" si="27"/>
        <v>,1</v>
      </c>
      <c r="M283" s="53" t="str">
        <f t="shared" ca="1" si="28"/>
        <v>F0</v>
      </c>
      <c r="N283" s="53" t="str">
        <f t="shared" ca="1" si="29"/>
        <v>C2</v>
      </c>
    </row>
    <row r="284" spans="1:14" s="8" customFormat="1" ht="30" customHeight="1" x14ac:dyDescent="0.2">
      <c r="A284" s="78" t="s">
        <v>542</v>
      </c>
      <c r="B284" s="9" t="s">
        <v>29</v>
      </c>
      <c r="C284" s="5" t="s">
        <v>389</v>
      </c>
      <c r="D284" s="10"/>
      <c r="E284" s="6" t="s">
        <v>375</v>
      </c>
      <c r="F284" s="19">
        <v>0.1</v>
      </c>
      <c r="G284" s="110"/>
      <c r="H284" s="7">
        <f>ROUND(G284*F284,2)</f>
        <v>0</v>
      </c>
      <c r="I284" s="50" t="str">
        <f t="shared" ca="1" si="25"/>
        <v/>
      </c>
      <c r="J284" s="51" t="str">
        <f t="shared" si="26"/>
        <v>F002APre-cast concrete risersv.m.</v>
      </c>
      <c r="K284" s="52" t="e">
        <f>MATCH(J284,'[2]Pay Items'!$K$1:$K$642,0)</f>
        <v>#N/A</v>
      </c>
      <c r="L284" s="53" t="str">
        <f t="shared" ca="1" si="27"/>
        <v>,2</v>
      </c>
      <c r="M284" s="53" t="str">
        <f t="shared" ca="1" si="28"/>
        <v>C2</v>
      </c>
      <c r="N284" s="53" t="str">
        <f t="shared" ca="1" si="29"/>
        <v>C2</v>
      </c>
    </row>
    <row r="285" spans="1:14" s="8" customFormat="1" ht="36" customHeight="1" x14ac:dyDescent="0.25">
      <c r="A285" s="3"/>
      <c r="B285" s="13"/>
      <c r="C285" s="14" t="s">
        <v>406</v>
      </c>
      <c r="D285" s="15"/>
      <c r="E285" s="15"/>
      <c r="F285" s="16"/>
      <c r="G285" s="13"/>
      <c r="H285" s="13"/>
      <c r="I285" s="50" t="str">
        <f t="shared" ca="1" si="25"/>
        <v>LOCKED</v>
      </c>
      <c r="J285" s="51" t="str">
        <f t="shared" si="26"/>
        <v>SEWER REPAIR (S-MA00013166)</v>
      </c>
      <c r="K285" s="52" t="e">
        <f>MATCH(J285,'[2]Pay Items'!$K$1:$K$642,0)</f>
        <v>#N/A</v>
      </c>
      <c r="L285" s="53" t="str">
        <f t="shared" ca="1" si="27"/>
        <v>F0</v>
      </c>
      <c r="M285" s="53" t="str">
        <f t="shared" ca="1" si="28"/>
        <v>F0</v>
      </c>
      <c r="N285" s="53" t="str">
        <f t="shared" ca="1" si="29"/>
        <v>F0</v>
      </c>
    </row>
    <row r="286" spans="1:14" s="66" customFormat="1" ht="30.75" customHeight="1" x14ac:dyDescent="0.2">
      <c r="A286" s="68" t="s">
        <v>241</v>
      </c>
      <c r="B286" s="155" t="s">
        <v>324</v>
      </c>
      <c r="C286" s="151" t="s">
        <v>242</v>
      </c>
      <c r="D286" s="152" t="s">
        <v>119</v>
      </c>
      <c r="E286" s="153"/>
      <c r="F286" s="156"/>
      <c r="G286" s="116"/>
      <c r="H286" s="183"/>
      <c r="I286" s="75" t="s">
        <v>532</v>
      </c>
      <c r="J286" s="74"/>
    </row>
    <row r="287" spans="1:14" s="66" customFormat="1" ht="30" customHeight="1" x14ac:dyDescent="0.2">
      <c r="A287" s="68" t="s">
        <v>541</v>
      </c>
      <c r="B287" s="150" t="s">
        <v>29</v>
      </c>
      <c r="C287" s="151" t="s">
        <v>540</v>
      </c>
      <c r="D287" s="152"/>
      <c r="E287" s="153"/>
      <c r="F287" s="156"/>
      <c r="G287" s="116"/>
      <c r="H287" s="183"/>
      <c r="I287" s="75" t="s">
        <v>531</v>
      </c>
      <c r="J287" s="74"/>
    </row>
    <row r="288" spans="1:14" s="66" customFormat="1" ht="30" customHeight="1" x14ac:dyDescent="0.2">
      <c r="A288" s="68" t="s">
        <v>539</v>
      </c>
      <c r="B288" s="184" t="s">
        <v>94</v>
      </c>
      <c r="C288" s="5" t="s">
        <v>381</v>
      </c>
      <c r="D288" s="10"/>
      <c r="E288" s="6" t="s">
        <v>33</v>
      </c>
      <c r="F288" s="18">
        <v>2</v>
      </c>
      <c r="G288" s="110"/>
      <c r="H288" s="7">
        <f>ROUND(G288*F288,2)</f>
        <v>0</v>
      </c>
      <c r="I288" s="77"/>
      <c r="J288" s="74"/>
    </row>
    <row r="289" spans="1:14" s="66" customFormat="1" ht="30.75" customHeight="1" x14ac:dyDescent="0.2">
      <c r="A289" s="68" t="s">
        <v>319</v>
      </c>
      <c r="B289" s="155" t="s">
        <v>325</v>
      </c>
      <c r="C289" s="151" t="s">
        <v>320</v>
      </c>
      <c r="D289" s="152" t="s">
        <v>119</v>
      </c>
      <c r="E289" s="153"/>
      <c r="F289" s="156"/>
      <c r="G289" s="116"/>
      <c r="H289" s="183"/>
      <c r="I289" s="75" t="s">
        <v>532</v>
      </c>
      <c r="J289" s="74"/>
    </row>
    <row r="290" spans="1:14" s="66" customFormat="1" ht="30" customHeight="1" x14ac:dyDescent="0.2">
      <c r="A290" s="68" t="s">
        <v>538</v>
      </c>
      <c r="B290" s="185" t="s">
        <v>29</v>
      </c>
      <c r="C290" s="151" t="s">
        <v>533</v>
      </c>
      <c r="D290" s="152"/>
      <c r="E290" s="153"/>
      <c r="F290" s="156"/>
      <c r="G290" s="116"/>
      <c r="H290" s="183"/>
      <c r="I290" s="75"/>
      <c r="J290" s="74"/>
    </row>
    <row r="291" spans="1:14" s="66" customFormat="1" ht="30" customHeight="1" x14ac:dyDescent="0.2">
      <c r="A291" s="68" t="s">
        <v>537</v>
      </c>
      <c r="B291" s="184" t="s">
        <v>94</v>
      </c>
      <c r="C291" s="151" t="s">
        <v>245</v>
      </c>
      <c r="D291" s="10"/>
      <c r="E291" s="6" t="s">
        <v>33</v>
      </c>
      <c r="F291" s="12">
        <v>0.4</v>
      </c>
      <c r="G291" s="110"/>
      <c r="H291" s="7">
        <f>ROUND(G291*F291,2)</f>
        <v>0</v>
      </c>
      <c r="I291" s="75" t="s">
        <v>536</v>
      </c>
      <c r="J291" s="74"/>
    </row>
    <row r="292" spans="1:14" s="76" customFormat="1" ht="30" customHeight="1" x14ac:dyDescent="0.2">
      <c r="A292" s="68" t="s">
        <v>200</v>
      </c>
      <c r="B292" s="155" t="s">
        <v>326</v>
      </c>
      <c r="C292" s="186" t="s">
        <v>202</v>
      </c>
      <c r="D292" s="152" t="s">
        <v>119</v>
      </c>
      <c r="E292" s="153"/>
      <c r="F292" s="156"/>
      <c r="G292" s="116"/>
      <c r="H292" s="183"/>
      <c r="I292" s="75"/>
      <c r="J292" s="74"/>
    </row>
    <row r="293" spans="1:14" s="76" customFormat="1" ht="30" customHeight="1" x14ac:dyDescent="0.2">
      <c r="A293" s="68" t="s">
        <v>437</v>
      </c>
      <c r="B293" s="150" t="s">
        <v>29</v>
      </c>
      <c r="C293" s="186" t="s">
        <v>535</v>
      </c>
      <c r="D293" s="152"/>
      <c r="E293" s="153" t="s">
        <v>33</v>
      </c>
      <c r="F293" s="18">
        <v>1</v>
      </c>
      <c r="G293" s="110"/>
      <c r="H293" s="7">
        <f>ROUND(G293*F293,2)</f>
        <v>0</v>
      </c>
      <c r="I293" s="75" t="s">
        <v>529</v>
      </c>
      <c r="J293" s="74"/>
    </row>
    <row r="294" spans="1:14" s="66" customFormat="1" ht="38.450000000000003" customHeight="1" x14ac:dyDescent="0.2">
      <c r="A294" s="68" t="s">
        <v>246</v>
      </c>
      <c r="B294" s="155" t="s">
        <v>550</v>
      </c>
      <c r="C294" s="162" t="s">
        <v>247</v>
      </c>
      <c r="D294" s="163" t="s">
        <v>446</v>
      </c>
      <c r="E294" s="153"/>
      <c r="F294" s="156"/>
      <c r="G294" s="116"/>
      <c r="H294" s="183"/>
      <c r="I294" s="75"/>
      <c r="J294" s="74"/>
    </row>
    <row r="295" spans="1:14" s="66" customFormat="1" ht="30" customHeight="1" x14ac:dyDescent="0.2">
      <c r="A295" s="68" t="s">
        <v>534</v>
      </c>
      <c r="B295" s="150" t="s">
        <v>29</v>
      </c>
      <c r="C295" s="151" t="s">
        <v>533</v>
      </c>
      <c r="D295" s="152"/>
      <c r="E295" s="153" t="s">
        <v>43</v>
      </c>
      <c r="F295" s="12">
        <v>90.2</v>
      </c>
      <c r="G295" s="110"/>
      <c r="H295" s="7">
        <f>ROUND(G295*F295,2)</f>
        <v>0</v>
      </c>
      <c r="I295" s="75" t="s">
        <v>527</v>
      </c>
      <c r="J295" s="74"/>
    </row>
    <row r="296" spans="1:14" ht="36" customHeight="1" x14ac:dyDescent="0.25">
      <c r="A296" s="72"/>
      <c r="B296" s="13"/>
      <c r="C296" s="14" t="s">
        <v>407</v>
      </c>
      <c r="D296" s="15"/>
      <c r="E296" s="15"/>
      <c r="F296" s="16"/>
      <c r="G296" s="13"/>
      <c r="H296" s="13"/>
      <c r="I296" s="50" t="str">
        <f ca="1">IF(CELL("protect",$G296)=1, "LOCKED", "")</f>
        <v>LOCKED</v>
      </c>
      <c r="J296" s="51" t="str">
        <f>CLEAN(CONCATENATE(TRIM($A296),TRIM($C296),IF(LEFT($D296)&lt;&gt;"E",TRIM($D296),),TRIM($E296)))</f>
        <v>SEWER REPAIR (S-MA00013184)</v>
      </c>
      <c r="K296" s="52" t="e">
        <f>MATCH(J296,'[2]Pay Items'!$K$1:$K$642,0)</f>
        <v>#N/A</v>
      </c>
      <c r="L296" s="53" t="str">
        <f ca="1">CELL("format",$F296)</f>
        <v>F0</v>
      </c>
      <c r="M296" s="53" t="str">
        <f ca="1">CELL("format",$G296)</f>
        <v>F0</v>
      </c>
      <c r="N296" s="53" t="str">
        <f ca="1">CELL("format",$H296)</f>
        <v>F0</v>
      </c>
    </row>
    <row r="297" spans="1:14" s="66" customFormat="1" ht="30.75" customHeight="1" x14ac:dyDescent="0.2">
      <c r="A297" s="68" t="s">
        <v>241</v>
      </c>
      <c r="B297" s="155" t="s">
        <v>505</v>
      </c>
      <c r="C297" s="151" t="s">
        <v>242</v>
      </c>
      <c r="D297" s="152" t="s">
        <v>119</v>
      </c>
      <c r="E297" s="153"/>
      <c r="F297" s="156"/>
      <c r="G297" s="116"/>
      <c r="H297" s="183"/>
      <c r="I297" s="75" t="s">
        <v>532</v>
      </c>
      <c r="J297" s="74"/>
    </row>
    <row r="298" spans="1:14" s="66" customFormat="1" ht="30" customHeight="1" x14ac:dyDescent="0.2">
      <c r="A298" s="68" t="s">
        <v>447</v>
      </c>
      <c r="B298" s="150" t="s">
        <v>29</v>
      </c>
      <c r="C298" s="151" t="s">
        <v>198</v>
      </c>
      <c r="D298" s="152"/>
      <c r="E298" s="153"/>
      <c r="F298" s="156"/>
      <c r="G298" s="116"/>
      <c r="H298" s="183"/>
      <c r="I298" s="75" t="s">
        <v>531</v>
      </c>
      <c r="J298" s="74"/>
    </row>
    <row r="299" spans="1:14" s="66" customFormat="1" ht="30" customHeight="1" x14ac:dyDescent="0.2">
      <c r="A299" s="68" t="s">
        <v>448</v>
      </c>
      <c r="B299" s="184" t="s">
        <v>94</v>
      </c>
      <c r="C299" s="151" t="s">
        <v>245</v>
      </c>
      <c r="D299" s="152"/>
      <c r="E299" s="153" t="s">
        <v>33</v>
      </c>
      <c r="F299" s="187">
        <v>2</v>
      </c>
      <c r="G299" s="110"/>
      <c r="H299" s="108">
        <f>ROUND(G299*F299,2)</f>
        <v>0</v>
      </c>
      <c r="I299" s="77"/>
      <c r="J299" s="74"/>
    </row>
    <row r="300" spans="1:14" s="66" customFormat="1" ht="26.25" customHeight="1" x14ac:dyDescent="0.2">
      <c r="A300" s="68" t="s">
        <v>319</v>
      </c>
      <c r="B300" s="155" t="s">
        <v>506</v>
      </c>
      <c r="C300" s="151" t="s">
        <v>320</v>
      </c>
      <c r="D300" s="152" t="s">
        <v>119</v>
      </c>
      <c r="E300" s="153"/>
      <c r="F300" s="156"/>
      <c r="G300" s="116"/>
      <c r="H300" s="183"/>
      <c r="I300" s="75" t="s">
        <v>532</v>
      </c>
      <c r="J300" s="74"/>
    </row>
    <row r="301" spans="1:14" s="66" customFormat="1" ht="30" customHeight="1" x14ac:dyDescent="0.2">
      <c r="A301" s="68" t="s">
        <v>447</v>
      </c>
      <c r="B301" s="150" t="s">
        <v>29</v>
      </c>
      <c r="C301" s="151" t="s">
        <v>198</v>
      </c>
      <c r="D301" s="152"/>
      <c r="E301" s="153"/>
      <c r="F301" s="156"/>
      <c r="G301" s="116"/>
      <c r="H301" s="183"/>
      <c r="I301" s="75" t="s">
        <v>531</v>
      </c>
      <c r="J301" s="74"/>
    </row>
    <row r="302" spans="1:14" s="66" customFormat="1" ht="30" customHeight="1" x14ac:dyDescent="0.2">
      <c r="A302" s="68" t="s">
        <v>448</v>
      </c>
      <c r="B302" s="184" t="s">
        <v>94</v>
      </c>
      <c r="C302" s="151" t="s">
        <v>245</v>
      </c>
      <c r="D302" s="152"/>
      <c r="E302" s="153" t="s">
        <v>33</v>
      </c>
      <c r="F302" s="12">
        <v>0.4</v>
      </c>
      <c r="G302" s="110"/>
      <c r="H302" s="108">
        <f>ROUND(G302*F302,2)</f>
        <v>0</v>
      </c>
      <c r="I302" s="77"/>
      <c r="J302" s="74"/>
    </row>
    <row r="303" spans="1:14" s="76" customFormat="1" ht="30" customHeight="1" x14ac:dyDescent="0.2">
      <c r="A303" s="68" t="s">
        <v>200</v>
      </c>
      <c r="B303" s="155" t="s">
        <v>507</v>
      </c>
      <c r="C303" s="186" t="s">
        <v>202</v>
      </c>
      <c r="D303" s="152" t="s">
        <v>119</v>
      </c>
      <c r="E303" s="153"/>
      <c r="F303" s="156"/>
      <c r="G303" s="116"/>
      <c r="H303" s="183"/>
      <c r="I303" s="75"/>
      <c r="J303" s="74"/>
    </row>
    <row r="304" spans="1:14" s="76" customFormat="1" ht="30" customHeight="1" x14ac:dyDescent="0.2">
      <c r="A304" s="68" t="s">
        <v>437</v>
      </c>
      <c r="B304" s="150" t="s">
        <v>29</v>
      </c>
      <c r="C304" s="186" t="s">
        <v>530</v>
      </c>
      <c r="D304" s="152"/>
      <c r="E304" s="153" t="s">
        <v>33</v>
      </c>
      <c r="F304" s="18">
        <v>1</v>
      </c>
      <c r="G304" s="110"/>
      <c r="H304" s="7">
        <f>ROUND(G304*F304,2)</f>
        <v>0</v>
      </c>
      <c r="I304" s="75" t="s">
        <v>529</v>
      </c>
      <c r="J304" s="74"/>
    </row>
    <row r="305" spans="1:14" s="66" customFormat="1" ht="38.450000000000003" customHeight="1" x14ac:dyDescent="0.2">
      <c r="A305" s="68" t="s">
        <v>246</v>
      </c>
      <c r="B305" s="155" t="s">
        <v>508</v>
      </c>
      <c r="C305" s="162" t="s">
        <v>247</v>
      </c>
      <c r="D305" s="163" t="s">
        <v>446</v>
      </c>
      <c r="E305" s="153"/>
      <c r="F305" s="156"/>
      <c r="G305" s="116"/>
      <c r="H305" s="183"/>
      <c r="I305" s="75"/>
      <c r="J305" s="74"/>
    </row>
    <row r="306" spans="1:14" s="66" customFormat="1" ht="30" customHeight="1" x14ac:dyDescent="0.2">
      <c r="A306" s="68" t="s">
        <v>450</v>
      </c>
      <c r="B306" s="150" t="s">
        <v>29</v>
      </c>
      <c r="C306" s="151" t="s">
        <v>528</v>
      </c>
      <c r="D306" s="152"/>
      <c r="E306" s="153" t="s">
        <v>43</v>
      </c>
      <c r="F306" s="12">
        <v>88.6</v>
      </c>
      <c r="G306" s="110"/>
      <c r="H306" s="7">
        <f>ROUND(G306*F306,2)</f>
        <v>0</v>
      </c>
      <c r="I306" s="75" t="s">
        <v>527</v>
      </c>
      <c r="J306" s="74"/>
    </row>
    <row r="307" spans="1:14" ht="30" customHeight="1" thickBot="1" x14ac:dyDescent="0.25">
      <c r="B307" s="171" t="str">
        <f>B208</f>
        <v>C</v>
      </c>
      <c r="C307" s="172" t="str">
        <f>C208</f>
        <v>WATER AND WASTE WORK</v>
      </c>
      <c r="D307" s="181"/>
      <c r="E307" s="181"/>
      <c r="F307" s="182"/>
      <c r="G307" s="115" t="s">
        <v>15</v>
      </c>
      <c r="H307" s="115">
        <f>SUM(H208:H306)</f>
        <v>0</v>
      </c>
      <c r="I307" s="50" t="str">
        <f t="shared" ref="I307:I317" ca="1" si="30">IF(CELL("protect",$G307)=1, "LOCKED", "")</f>
        <v>LOCKED</v>
      </c>
      <c r="J307" s="51" t="str">
        <f t="shared" ref="J307:J317" si="31">CLEAN(CONCATENATE(TRIM($A307),TRIM($C307),IF(LEFT($D307)&lt;&gt;"E",TRIM($D307),),TRIM($E307)))</f>
        <v>WATER AND WASTE WORK</v>
      </c>
      <c r="K307" s="52" t="e">
        <f>MATCH(J307,'[2]Pay Items'!$K$1:$K$642,0)</f>
        <v>#N/A</v>
      </c>
      <c r="L307" s="53" t="str">
        <f t="shared" ref="L307:L317" ca="1" si="32">CELL("format",$F307)</f>
        <v>G</v>
      </c>
      <c r="M307" s="53" t="str">
        <f t="shared" ref="M307:M317" ca="1" si="33">CELL("format",$G307)</f>
        <v>C2</v>
      </c>
      <c r="N307" s="53" t="str">
        <f t="shared" ref="N307:N317" ca="1" si="34">CELL("format",$H307)</f>
        <v>C2</v>
      </c>
    </row>
    <row r="308" spans="1:14" ht="30" customHeight="1" thickTop="1" x14ac:dyDescent="0.2">
      <c r="B308" s="188" t="s">
        <v>14</v>
      </c>
      <c r="C308" s="139" t="s">
        <v>328</v>
      </c>
      <c r="D308" s="140"/>
      <c r="E308" s="140"/>
      <c r="F308" s="141"/>
      <c r="G308" s="113"/>
      <c r="H308" s="189"/>
      <c r="I308" s="50" t="str">
        <f t="shared" ca="1" si="30"/>
        <v>LOCKED</v>
      </c>
      <c r="J308" s="51" t="str">
        <f t="shared" si="31"/>
        <v>MOBILIZATION /DEMOLIBIZATION</v>
      </c>
      <c r="K308" s="52" t="e">
        <f>MATCH(J308,'[2]Pay Items'!$K$1:$K$642,0)</f>
        <v>#N/A</v>
      </c>
      <c r="L308" s="53" t="str">
        <f t="shared" ca="1" si="32"/>
        <v>G</v>
      </c>
      <c r="M308" s="53" t="str">
        <f t="shared" ca="1" si="33"/>
        <v>C2</v>
      </c>
      <c r="N308" s="53" t="str">
        <f t="shared" ca="1" si="34"/>
        <v>C2</v>
      </c>
    </row>
    <row r="309" spans="1:14" ht="30" customHeight="1" x14ac:dyDescent="0.2">
      <c r="B309" s="41" t="s">
        <v>312</v>
      </c>
      <c r="C309" s="42" t="s">
        <v>331</v>
      </c>
      <c r="D309" s="190" t="s">
        <v>189</v>
      </c>
      <c r="E309" s="43" t="s">
        <v>329</v>
      </c>
      <c r="F309" s="31">
        <v>1</v>
      </c>
      <c r="G309" s="106"/>
      <c r="H309" s="26">
        <f>ROUND(G309*F309,2)</f>
        <v>0</v>
      </c>
      <c r="I309" s="50" t="str">
        <f t="shared" ca="1" si="30"/>
        <v/>
      </c>
      <c r="J309" s="51" t="str">
        <f t="shared" si="31"/>
        <v>Mobilization/DemobilizationL. sum</v>
      </c>
      <c r="K309" s="52" t="e">
        <f>MATCH(J309,'[2]Pay Items'!$K$1:$K$642,0)</f>
        <v>#N/A</v>
      </c>
      <c r="L309" s="53" t="str">
        <f t="shared" ca="1" si="32"/>
        <v>F0</v>
      </c>
      <c r="M309" s="53" t="str">
        <f t="shared" ca="1" si="33"/>
        <v>C2</v>
      </c>
      <c r="N309" s="53" t="str">
        <f t="shared" ca="1" si="34"/>
        <v>C2</v>
      </c>
    </row>
    <row r="310" spans="1:14" ht="30" customHeight="1" thickBot="1" x14ac:dyDescent="0.25">
      <c r="B310" s="191" t="str">
        <f>B308</f>
        <v>D</v>
      </c>
      <c r="C310" s="172" t="str">
        <f>C308</f>
        <v>MOBILIZATION /DEMOLIBIZATION</v>
      </c>
      <c r="D310" s="181"/>
      <c r="E310" s="181"/>
      <c r="F310" s="182"/>
      <c r="G310" s="115" t="s">
        <v>15</v>
      </c>
      <c r="H310" s="192">
        <f>H309</f>
        <v>0</v>
      </c>
      <c r="I310" s="50" t="str">
        <f t="shared" ca="1" si="30"/>
        <v>LOCKED</v>
      </c>
      <c r="J310" s="51" t="str">
        <f t="shared" si="31"/>
        <v>MOBILIZATION /DEMOLIBIZATION</v>
      </c>
      <c r="K310" s="52" t="e">
        <f>MATCH(J310,'[2]Pay Items'!$K$1:$K$642,0)</f>
        <v>#N/A</v>
      </c>
      <c r="L310" s="53" t="str">
        <f t="shared" ca="1" si="32"/>
        <v>G</v>
      </c>
      <c r="M310" s="53" t="str">
        <f t="shared" ca="1" si="33"/>
        <v>C2</v>
      </c>
      <c r="N310" s="53" t="str">
        <f t="shared" ca="1" si="34"/>
        <v>C2</v>
      </c>
    </row>
    <row r="311" spans="1:14" ht="21" thickTop="1" x14ac:dyDescent="0.3">
      <c r="B311" s="193"/>
      <c r="C311" s="194" t="s">
        <v>16</v>
      </c>
      <c r="D311" s="117"/>
      <c r="E311" s="117"/>
      <c r="F311" s="117"/>
      <c r="G311" s="117"/>
      <c r="H311" s="195"/>
      <c r="I311" s="50" t="str">
        <f t="shared" ca="1" si="30"/>
        <v>LOCKED</v>
      </c>
      <c r="J311" s="51" t="str">
        <f t="shared" si="31"/>
        <v>SUMMARY</v>
      </c>
      <c r="K311" s="52" t="e">
        <f>MATCH(J311,'[2]Pay Items'!$K$1:$K$642,0)</f>
        <v>#N/A</v>
      </c>
      <c r="L311" s="53" t="str">
        <f t="shared" ca="1" si="32"/>
        <v>G</v>
      </c>
      <c r="M311" s="53" t="str">
        <f t="shared" ca="1" si="33"/>
        <v>G</v>
      </c>
      <c r="N311" s="53" t="str">
        <f t="shared" ca="1" si="34"/>
        <v>G</v>
      </c>
    </row>
    <row r="312" spans="1:14" ht="24.95" customHeight="1" thickBot="1" x14ac:dyDescent="0.25">
      <c r="B312" s="171" t="str">
        <f>B6</f>
        <v>A</v>
      </c>
      <c r="C312" s="196" t="str">
        <f>C6</f>
        <v>SALTER STREET - SLAW REBCHUK TO CATHEDRAL AVENUE</v>
      </c>
      <c r="D312" s="181"/>
      <c r="E312" s="181"/>
      <c r="F312" s="182"/>
      <c r="G312" s="112" t="s">
        <v>15</v>
      </c>
      <c r="H312" s="112">
        <f>H189</f>
        <v>0</v>
      </c>
      <c r="I312" s="50" t="str">
        <f t="shared" ca="1" si="30"/>
        <v>LOCKED</v>
      </c>
      <c r="J312" s="51" t="str">
        <f t="shared" si="31"/>
        <v>SALTER STREET - SLAW REBCHUK TO CATHEDRAL AVENUE</v>
      </c>
      <c r="K312" s="52" t="e">
        <f>MATCH(J312,'[2]Pay Items'!$K$1:$K$642,0)</f>
        <v>#N/A</v>
      </c>
      <c r="L312" s="53" t="str">
        <f t="shared" ca="1" si="32"/>
        <v>G</v>
      </c>
      <c r="M312" s="53" t="str">
        <f t="shared" ca="1" si="33"/>
        <v>C2</v>
      </c>
      <c r="N312" s="53" t="str">
        <f t="shared" ca="1" si="34"/>
        <v>C2</v>
      </c>
    </row>
    <row r="313" spans="1:14" ht="25.5" customHeight="1" thickTop="1" thickBot="1" x14ac:dyDescent="0.25">
      <c r="B313" s="171" t="str">
        <f>B190</f>
        <v>B</v>
      </c>
      <c r="C313" s="197" t="str">
        <f>C190</f>
        <v>TRAFFIC SIGNALS</v>
      </c>
      <c r="D313" s="198"/>
      <c r="E313" s="198"/>
      <c r="F313" s="199"/>
      <c r="G313" s="112" t="s">
        <v>15</v>
      </c>
      <c r="H313" s="112">
        <f>H207</f>
        <v>0</v>
      </c>
      <c r="I313" s="50" t="str">
        <f t="shared" ca="1" si="30"/>
        <v>LOCKED</v>
      </c>
      <c r="J313" s="51" t="str">
        <f t="shared" si="31"/>
        <v>TRAFFIC SIGNALS</v>
      </c>
      <c r="K313" s="52" t="e">
        <f>MATCH(J313,'[2]Pay Items'!$K$1:$K$642,0)</f>
        <v>#N/A</v>
      </c>
      <c r="L313" s="53" t="str">
        <f t="shared" ca="1" si="32"/>
        <v>G</v>
      </c>
      <c r="M313" s="53" t="str">
        <f t="shared" ca="1" si="33"/>
        <v>C2</v>
      </c>
      <c r="N313" s="53" t="str">
        <f t="shared" ca="1" si="34"/>
        <v>C2</v>
      </c>
    </row>
    <row r="314" spans="1:14" ht="24.6" customHeight="1" thickTop="1" thickBot="1" x14ac:dyDescent="0.25">
      <c r="B314" s="171" t="str">
        <f>B208</f>
        <v>C</v>
      </c>
      <c r="C314" s="197" t="str">
        <f>C208</f>
        <v>WATER AND WASTE WORK</v>
      </c>
      <c r="D314" s="198"/>
      <c r="E314" s="198"/>
      <c r="F314" s="199"/>
      <c r="G314" s="112" t="s">
        <v>15</v>
      </c>
      <c r="H314" s="112">
        <f>H307</f>
        <v>0</v>
      </c>
      <c r="I314" s="50" t="str">
        <f t="shared" ca="1" si="30"/>
        <v>LOCKED</v>
      </c>
      <c r="J314" s="51" t="str">
        <f t="shared" si="31"/>
        <v>WATER AND WASTE WORK</v>
      </c>
      <c r="K314" s="52" t="e">
        <f>MATCH(J314,'[2]Pay Items'!$K$1:$K$642,0)</f>
        <v>#N/A</v>
      </c>
      <c r="L314" s="53" t="str">
        <f t="shared" ca="1" si="32"/>
        <v>G</v>
      </c>
      <c r="M314" s="53" t="str">
        <f t="shared" ca="1" si="33"/>
        <v>C2</v>
      </c>
      <c r="N314" s="53" t="str">
        <f t="shared" ca="1" si="34"/>
        <v>C2</v>
      </c>
    </row>
    <row r="315" spans="1:14" ht="24.6" customHeight="1" thickTop="1" thickBot="1" x14ac:dyDescent="0.3">
      <c r="B315" s="200" t="str">
        <f>B308</f>
        <v>D</v>
      </c>
      <c r="C315" s="197" t="str">
        <f>C308</f>
        <v>MOBILIZATION /DEMOLIBIZATION</v>
      </c>
      <c r="D315" s="198"/>
      <c r="E315" s="198"/>
      <c r="F315" s="199"/>
      <c r="G315" s="118" t="s">
        <v>330</v>
      </c>
      <c r="H315" s="201">
        <f>H310</f>
        <v>0</v>
      </c>
      <c r="I315" s="50" t="str">
        <f t="shared" ca="1" si="30"/>
        <v>LOCKED</v>
      </c>
      <c r="J315" s="51" t="str">
        <f t="shared" si="31"/>
        <v>MOBILIZATION /DEMOLIBIZATION</v>
      </c>
      <c r="K315" s="52" t="e">
        <f>MATCH(J315,'[2]Pay Items'!$K$1:$K$642,0)</f>
        <v>#N/A</v>
      </c>
      <c r="L315" s="53" t="str">
        <f t="shared" ca="1" si="32"/>
        <v>G</v>
      </c>
      <c r="M315" s="53" t="str">
        <f t="shared" ca="1" si="33"/>
        <v>C2</v>
      </c>
      <c r="N315" s="53" t="str">
        <f t="shared" ca="1" si="34"/>
        <v>C2</v>
      </c>
    </row>
    <row r="316" spans="1:14" ht="15.75" thickTop="1" x14ac:dyDescent="0.2">
      <c r="B316" s="202" t="s">
        <v>25</v>
      </c>
      <c r="C316" s="203"/>
      <c r="D316" s="203"/>
      <c r="E316" s="203"/>
      <c r="F316" s="203"/>
      <c r="G316" s="204">
        <f>H312+H313+H314+H315</f>
        <v>0</v>
      </c>
      <c r="H316" s="205"/>
      <c r="I316" s="50" t="str">
        <f t="shared" ca="1" si="30"/>
        <v>LOCKED</v>
      </c>
      <c r="J316" s="51" t="str">
        <f t="shared" si="31"/>
        <v/>
      </c>
      <c r="K316" s="52">
        <f>MATCH(J316,'[2]Pay Items'!$K$1:$K$642,0)</f>
        <v>1</v>
      </c>
      <c r="L316" s="53" t="str">
        <f t="shared" ca="1" si="32"/>
        <v>G</v>
      </c>
      <c r="M316" s="53" t="str">
        <f t="shared" ca="1" si="33"/>
        <v>C2</v>
      </c>
      <c r="N316" s="53" t="str">
        <f t="shared" ca="1" si="34"/>
        <v>G</v>
      </c>
    </row>
    <row r="317" spans="1:14" x14ac:dyDescent="0.2">
      <c r="B317" s="206"/>
      <c r="C317" s="207"/>
      <c r="D317" s="208"/>
      <c r="E317" s="207"/>
      <c r="F317" s="207"/>
      <c r="G317" s="119"/>
      <c r="H317" s="209"/>
      <c r="I317" s="50" t="str">
        <f t="shared" ca="1" si="30"/>
        <v>LOCKED</v>
      </c>
      <c r="J317" s="51" t="str">
        <f t="shared" si="31"/>
        <v/>
      </c>
      <c r="K317" s="52">
        <f>MATCH(J317,'[2]Pay Items'!$K$1:$K$642,0)</f>
        <v>1</v>
      </c>
      <c r="L317" s="53" t="str">
        <f t="shared" ca="1" si="32"/>
        <v>G</v>
      </c>
      <c r="M317" s="53" t="str">
        <f t="shared" ca="1" si="33"/>
        <v>C2</v>
      </c>
      <c r="N317" s="53" t="str">
        <f t="shared" ca="1" si="34"/>
        <v>G</v>
      </c>
    </row>
  </sheetData>
  <sheetProtection algorithmName="SHA-512" hashValue="+PN0kitETuxYWQsLf6o/M6MaGimHM9BLj7ozIumCEUk0kWAB0lXdZUXNPZDBH1zYEsymi6Nkz0IqUZ5Md4uzhA==" saltValue="qJ24Y1oUbfacfXWjMwmo2Q==" spinCount="100000" sheet="1" selectLockedCells="1"/>
  <mergeCells count="14">
    <mergeCell ref="C307:F307"/>
    <mergeCell ref="C6:F6"/>
    <mergeCell ref="C189:F189"/>
    <mergeCell ref="C190:F190"/>
    <mergeCell ref="C207:F207"/>
    <mergeCell ref="C208:F208"/>
    <mergeCell ref="B316:F316"/>
    <mergeCell ref="G316:H316"/>
    <mergeCell ref="C308:F308"/>
    <mergeCell ref="C310:F310"/>
    <mergeCell ref="C312:F312"/>
    <mergeCell ref="C313:F313"/>
    <mergeCell ref="C314:F314"/>
    <mergeCell ref="C315:F315"/>
  </mergeCells>
  <conditionalFormatting sqref="D309 D17:D18 D47:D51 D41 D64:D65">
    <cfRule type="cellIs" dxfId="552" priority="551" stopIfTrue="1" operator="equal">
      <formula>"CW 2130-R11"</formula>
    </cfRule>
    <cfRule type="cellIs" dxfId="551" priority="552" stopIfTrue="1" operator="equal">
      <formula>"CW 3120-R2"</formula>
    </cfRule>
    <cfRule type="cellIs" dxfId="550" priority="553" stopIfTrue="1" operator="equal">
      <formula>"CW 3240-R7"</formula>
    </cfRule>
  </conditionalFormatting>
  <conditionalFormatting sqref="G309">
    <cfRule type="expression" dxfId="549" priority="550">
      <formula>G309&gt;G316*0.05</formula>
    </cfRule>
  </conditionalFormatting>
  <conditionalFormatting sqref="D8">
    <cfRule type="cellIs" dxfId="548" priority="547" stopIfTrue="1" operator="equal">
      <formula>"CW 2130-R11"</formula>
    </cfRule>
    <cfRule type="cellIs" dxfId="547" priority="548" stopIfTrue="1" operator="equal">
      <formula>"CW 3120-R2"</formula>
    </cfRule>
    <cfRule type="cellIs" dxfId="546" priority="549" stopIfTrue="1" operator="equal">
      <formula>"CW 3240-R7"</formula>
    </cfRule>
  </conditionalFormatting>
  <conditionalFormatting sqref="D10">
    <cfRule type="cellIs" dxfId="545" priority="544" stopIfTrue="1" operator="equal">
      <formula>"CW 2130-R11"</formula>
    </cfRule>
    <cfRule type="cellIs" dxfId="544" priority="545" stopIfTrue="1" operator="equal">
      <formula>"CW 3120-R2"</formula>
    </cfRule>
    <cfRule type="cellIs" dxfId="543" priority="546" stopIfTrue="1" operator="equal">
      <formula>"CW 3240-R7"</formula>
    </cfRule>
  </conditionalFormatting>
  <conditionalFormatting sqref="D11">
    <cfRule type="cellIs" dxfId="542" priority="541" stopIfTrue="1" operator="equal">
      <formula>"CW 2130-R11"</formula>
    </cfRule>
    <cfRule type="cellIs" dxfId="541" priority="542" stopIfTrue="1" operator="equal">
      <formula>"CW 3120-R2"</formula>
    </cfRule>
    <cfRule type="cellIs" dxfId="540" priority="543" stopIfTrue="1" operator="equal">
      <formula>"CW 3240-R7"</formula>
    </cfRule>
  </conditionalFormatting>
  <conditionalFormatting sqref="D12">
    <cfRule type="cellIs" dxfId="539" priority="538" stopIfTrue="1" operator="equal">
      <formula>"CW 2130-R11"</formula>
    </cfRule>
    <cfRule type="cellIs" dxfId="538" priority="539" stopIfTrue="1" operator="equal">
      <formula>"CW 3120-R2"</formula>
    </cfRule>
    <cfRule type="cellIs" dxfId="537" priority="540" stopIfTrue="1" operator="equal">
      <formula>"CW 3240-R7"</formula>
    </cfRule>
  </conditionalFormatting>
  <conditionalFormatting sqref="D13">
    <cfRule type="cellIs" dxfId="536" priority="535" stopIfTrue="1" operator="equal">
      <formula>"CW 2130-R11"</formula>
    </cfRule>
    <cfRule type="cellIs" dxfId="535" priority="536" stopIfTrue="1" operator="equal">
      <formula>"CW 3120-R2"</formula>
    </cfRule>
    <cfRule type="cellIs" dxfId="534" priority="537" stopIfTrue="1" operator="equal">
      <formula>"CW 3240-R7"</formula>
    </cfRule>
  </conditionalFormatting>
  <conditionalFormatting sqref="D22">
    <cfRule type="cellIs" dxfId="533" priority="532" stopIfTrue="1" operator="equal">
      <formula>"CW 2130-R11"</formula>
    </cfRule>
    <cfRule type="cellIs" dxfId="532" priority="533" stopIfTrue="1" operator="equal">
      <formula>"CW 3120-R2"</formula>
    </cfRule>
    <cfRule type="cellIs" dxfId="531" priority="534" stopIfTrue="1" operator="equal">
      <formula>"CW 3240-R7"</formula>
    </cfRule>
  </conditionalFormatting>
  <conditionalFormatting sqref="D23">
    <cfRule type="cellIs" dxfId="530" priority="529" stopIfTrue="1" operator="equal">
      <formula>"CW 2130-R11"</formula>
    </cfRule>
    <cfRule type="cellIs" dxfId="529" priority="530" stopIfTrue="1" operator="equal">
      <formula>"CW 3120-R2"</formula>
    </cfRule>
    <cfRule type="cellIs" dxfId="528" priority="531" stopIfTrue="1" operator="equal">
      <formula>"CW 3240-R7"</formula>
    </cfRule>
  </conditionalFormatting>
  <conditionalFormatting sqref="D29">
    <cfRule type="cellIs" dxfId="527" priority="526" stopIfTrue="1" operator="equal">
      <formula>"CW 2130-R11"</formula>
    </cfRule>
    <cfRule type="cellIs" dxfId="526" priority="527" stopIfTrue="1" operator="equal">
      <formula>"CW 3120-R2"</formula>
    </cfRule>
    <cfRule type="cellIs" dxfId="525" priority="528" stopIfTrue="1" operator="equal">
      <formula>"CW 3240-R7"</formula>
    </cfRule>
  </conditionalFormatting>
  <conditionalFormatting sqref="D30:D33">
    <cfRule type="cellIs" dxfId="524" priority="523" stopIfTrue="1" operator="equal">
      <formula>"CW 2130-R11"</formula>
    </cfRule>
    <cfRule type="cellIs" dxfId="523" priority="524" stopIfTrue="1" operator="equal">
      <formula>"CW 3120-R2"</formula>
    </cfRule>
    <cfRule type="cellIs" dxfId="522" priority="525" stopIfTrue="1" operator="equal">
      <formula>"CW 3240-R7"</formula>
    </cfRule>
  </conditionalFormatting>
  <conditionalFormatting sqref="D34">
    <cfRule type="cellIs" dxfId="521" priority="520" stopIfTrue="1" operator="equal">
      <formula>"CW 2130-R11"</formula>
    </cfRule>
    <cfRule type="cellIs" dxfId="520" priority="521" stopIfTrue="1" operator="equal">
      <formula>"CW 3120-R2"</formula>
    </cfRule>
    <cfRule type="cellIs" dxfId="519" priority="522" stopIfTrue="1" operator="equal">
      <formula>"CW 3240-R7"</formula>
    </cfRule>
  </conditionalFormatting>
  <conditionalFormatting sqref="D37">
    <cfRule type="cellIs" dxfId="518" priority="514" stopIfTrue="1" operator="equal">
      <formula>"CW 2130-R11"</formula>
    </cfRule>
    <cfRule type="cellIs" dxfId="517" priority="515" stopIfTrue="1" operator="equal">
      <formula>"CW 3120-R2"</formula>
    </cfRule>
    <cfRule type="cellIs" dxfId="516" priority="516" stopIfTrue="1" operator="equal">
      <formula>"CW 3240-R7"</formula>
    </cfRule>
  </conditionalFormatting>
  <conditionalFormatting sqref="D38 D36">
    <cfRule type="cellIs" dxfId="515" priority="517" stopIfTrue="1" operator="equal">
      <formula>"CW 2130-R11"</formula>
    </cfRule>
    <cfRule type="cellIs" dxfId="514" priority="518" stopIfTrue="1" operator="equal">
      <formula>"CW 3120-R2"</formula>
    </cfRule>
    <cfRule type="cellIs" dxfId="513" priority="519" stopIfTrue="1" operator="equal">
      <formula>"CW 3240-R7"</formula>
    </cfRule>
  </conditionalFormatting>
  <conditionalFormatting sqref="D40">
    <cfRule type="cellIs" dxfId="512" priority="511" stopIfTrue="1" operator="equal">
      <formula>"CW 2130-R11"</formula>
    </cfRule>
    <cfRule type="cellIs" dxfId="511" priority="512" stopIfTrue="1" operator="equal">
      <formula>"CW 3120-R2"</formula>
    </cfRule>
    <cfRule type="cellIs" dxfId="510" priority="513" stopIfTrue="1" operator="equal">
      <formula>"CW 3240-R7"</formula>
    </cfRule>
  </conditionalFormatting>
  <conditionalFormatting sqref="D42">
    <cfRule type="cellIs" dxfId="509" priority="508" stopIfTrue="1" operator="equal">
      <formula>"CW 2130-R11"</formula>
    </cfRule>
    <cfRule type="cellIs" dxfId="508" priority="509" stopIfTrue="1" operator="equal">
      <formula>"CW 3120-R2"</formula>
    </cfRule>
    <cfRule type="cellIs" dxfId="507" priority="510" stopIfTrue="1" operator="equal">
      <formula>"CW 3240-R7"</formula>
    </cfRule>
  </conditionalFormatting>
  <conditionalFormatting sqref="D43">
    <cfRule type="cellIs" dxfId="506" priority="505" stopIfTrue="1" operator="equal">
      <formula>"CW 2130-R11"</formula>
    </cfRule>
    <cfRule type="cellIs" dxfId="505" priority="506" stopIfTrue="1" operator="equal">
      <formula>"CW 3120-R2"</formula>
    </cfRule>
    <cfRule type="cellIs" dxfId="504" priority="507" stopIfTrue="1" operator="equal">
      <formula>"CW 3240-R7"</formula>
    </cfRule>
  </conditionalFormatting>
  <conditionalFormatting sqref="D44">
    <cfRule type="cellIs" dxfId="503" priority="502" stopIfTrue="1" operator="equal">
      <formula>"CW 2130-R11"</formula>
    </cfRule>
    <cfRule type="cellIs" dxfId="502" priority="503" stopIfTrue="1" operator="equal">
      <formula>"CW 3120-R2"</formula>
    </cfRule>
    <cfRule type="cellIs" dxfId="501" priority="504" stopIfTrue="1" operator="equal">
      <formula>"CW 3240-R7"</formula>
    </cfRule>
  </conditionalFormatting>
  <conditionalFormatting sqref="D45">
    <cfRule type="cellIs" dxfId="500" priority="499" stopIfTrue="1" operator="equal">
      <formula>"CW 2130-R11"</formula>
    </cfRule>
    <cfRule type="cellIs" dxfId="499" priority="500" stopIfTrue="1" operator="equal">
      <formula>"CW 3120-R2"</formula>
    </cfRule>
    <cfRule type="cellIs" dxfId="498" priority="501" stopIfTrue="1" operator="equal">
      <formula>"CW 3240-R7"</formula>
    </cfRule>
  </conditionalFormatting>
  <conditionalFormatting sqref="D46">
    <cfRule type="cellIs" dxfId="497" priority="496" stopIfTrue="1" operator="equal">
      <formula>"CW 2130-R11"</formula>
    </cfRule>
    <cfRule type="cellIs" dxfId="496" priority="497" stopIfTrue="1" operator="equal">
      <formula>"CW 3120-R2"</formula>
    </cfRule>
    <cfRule type="cellIs" dxfId="495" priority="498" stopIfTrue="1" operator="equal">
      <formula>"CW 3240-R7"</formula>
    </cfRule>
  </conditionalFormatting>
  <conditionalFormatting sqref="D52">
    <cfRule type="cellIs" dxfId="494" priority="493" stopIfTrue="1" operator="equal">
      <formula>"CW 2130-R11"</formula>
    </cfRule>
    <cfRule type="cellIs" dxfId="493" priority="494" stopIfTrue="1" operator="equal">
      <formula>"CW 3120-R2"</formula>
    </cfRule>
    <cfRule type="cellIs" dxfId="492" priority="495" stopIfTrue="1" operator="equal">
      <formula>"CW 3240-R7"</formula>
    </cfRule>
  </conditionalFormatting>
  <conditionalFormatting sqref="D60">
    <cfRule type="cellIs" dxfId="491" priority="490" stopIfTrue="1" operator="equal">
      <formula>"CW 2130-R11"</formula>
    </cfRule>
    <cfRule type="cellIs" dxfId="490" priority="491" stopIfTrue="1" operator="equal">
      <formula>"CW 3120-R2"</formula>
    </cfRule>
    <cfRule type="cellIs" dxfId="489" priority="492" stopIfTrue="1" operator="equal">
      <formula>"CW 3240-R7"</formula>
    </cfRule>
  </conditionalFormatting>
  <conditionalFormatting sqref="D53">
    <cfRule type="cellIs" dxfId="488" priority="487" stopIfTrue="1" operator="equal">
      <formula>"CW 2130-R11"</formula>
    </cfRule>
    <cfRule type="cellIs" dxfId="487" priority="488" stopIfTrue="1" operator="equal">
      <formula>"CW 3120-R2"</formula>
    </cfRule>
    <cfRule type="cellIs" dxfId="486" priority="489" stopIfTrue="1" operator="equal">
      <formula>"CW 3240-R7"</formula>
    </cfRule>
  </conditionalFormatting>
  <conditionalFormatting sqref="D55:D57">
    <cfRule type="cellIs" dxfId="485" priority="484" stopIfTrue="1" operator="equal">
      <formula>"CW 2130-R11"</formula>
    </cfRule>
    <cfRule type="cellIs" dxfId="484" priority="485" stopIfTrue="1" operator="equal">
      <formula>"CW 3120-R2"</formula>
    </cfRule>
    <cfRule type="cellIs" dxfId="483" priority="486" stopIfTrue="1" operator="equal">
      <formula>"CW 3240-R7"</formula>
    </cfRule>
  </conditionalFormatting>
  <conditionalFormatting sqref="D61:D63">
    <cfRule type="cellIs" dxfId="482" priority="481" stopIfTrue="1" operator="equal">
      <formula>"CW 2130-R11"</formula>
    </cfRule>
    <cfRule type="cellIs" dxfId="481" priority="482" stopIfTrue="1" operator="equal">
      <formula>"CW 3120-R2"</formula>
    </cfRule>
    <cfRule type="cellIs" dxfId="480" priority="483" stopIfTrue="1" operator="equal">
      <formula>"CW 3240-R7"</formula>
    </cfRule>
  </conditionalFormatting>
  <conditionalFormatting sqref="D66:D67">
    <cfRule type="cellIs" dxfId="479" priority="478" stopIfTrue="1" operator="equal">
      <formula>"CW 2130-R11"</formula>
    </cfRule>
    <cfRule type="cellIs" dxfId="478" priority="479" stopIfTrue="1" operator="equal">
      <formula>"CW 3120-R2"</formula>
    </cfRule>
    <cfRule type="cellIs" dxfId="477" priority="480" stopIfTrue="1" operator="equal">
      <formula>"CW 3240-R7"</formula>
    </cfRule>
  </conditionalFormatting>
  <conditionalFormatting sqref="D71">
    <cfRule type="cellIs" dxfId="476" priority="472" stopIfTrue="1" operator="equal">
      <formula>"CW 2130-R11"</formula>
    </cfRule>
    <cfRule type="cellIs" dxfId="475" priority="473" stopIfTrue="1" operator="equal">
      <formula>"CW 3120-R2"</formula>
    </cfRule>
    <cfRule type="cellIs" dxfId="474" priority="474" stopIfTrue="1" operator="equal">
      <formula>"CW 3240-R7"</formula>
    </cfRule>
  </conditionalFormatting>
  <conditionalFormatting sqref="D69">
    <cfRule type="cellIs" dxfId="473" priority="475" stopIfTrue="1" operator="equal">
      <formula>"CW 2130-R11"</formula>
    </cfRule>
    <cfRule type="cellIs" dxfId="472" priority="476" stopIfTrue="1" operator="equal">
      <formula>"CW 3120-R2"</formula>
    </cfRule>
    <cfRule type="cellIs" dxfId="471" priority="477" stopIfTrue="1" operator="equal">
      <formula>"CW 3240-R7"</formula>
    </cfRule>
  </conditionalFormatting>
  <conditionalFormatting sqref="D75">
    <cfRule type="cellIs" dxfId="470" priority="469" stopIfTrue="1" operator="equal">
      <formula>"CW 2130-R11"</formula>
    </cfRule>
    <cfRule type="cellIs" dxfId="469" priority="470" stopIfTrue="1" operator="equal">
      <formula>"CW 3120-R2"</formula>
    </cfRule>
    <cfRule type="cellIs" dxfId="468" priority="471" stopIfTrue="1" operator="equal">
      <formula>"CW 3240-R7"</formula>
    </cfRule>
  </conditionalFormatting>
  <conditionalFormatting sqref="D84">
    <cfRule type="cellIs" dxfId="467" priority="466" stopIfTrue="1" operator="equal">
      <formula>"CW 2130-R11"</formula>
    </cfRule>
    <cfRule type="cellIs" dxfId="466" priority="467" stopIfTrue="1" operator="equal">
      <formula>"CW 3120-R2"</formula>
    </cfRule>
    <cfRule type="cellIs" dxfId="465" priority="468" stopIfTrue="1" operator="equal">
      <formula>"CW 3240-R7"</formula>
    </cfRule>
  </conditionalFormatting>
  <conditionalFormatting sqref="D35">
    <cfRule type="cellIs" dxfId="464" priority="463" stopIfTrue="1" operator="equal">
      <formula>"CW 2130-R11"</formula>
    </cfRule>
    <cfRule type="cellIs" dxfId="463" priority="464" stopIfTrue="1" operator="equal">
      <formula>"CW 3120-R2"</formula>
    </cfRule>
    <cfRule type="cellIs" dxfId="462" priority="465" stopIfTrue="1" operator="equal">
      <formula>"CW 3240-R7"</formula>
    </cfRule>
  </conditionalFormatting>
  <conditionalFormatting sqref="D89">
    <cfRule type="cellIs" dxfId="461" priority="460" stopIfTrue="1" operator="equal">
      <formula>"CW 2130-R11"</formula>
    </cfRule>
    <cfRule type="cellIs" dxfId="460" priority="461" stopIfTrue="1" operator="equal">
      <formula>"CW 3120-R2"</formula>
    </cfRule>
    <cfRule type="cellIs" dxfId="459" priority="462" stopIfTrue="1" operator="equal">
      <formula>"CW 3240-R7"</formula>
    </cfRule>
  </conditionalFormatting>
  <conditionalFormatting sqref="D78">
    <cfRule type="cellIs" dxfId="458" priority="457" stopIfTrue="1" operator="equal">
      <formula>"CW 2130-R11"</formula>
    </cfRule>
    <cfRule type="cellIs" dxfId="457" priority="458" stopIfTrue="1" operator="equal">
      <formula>"CW 3120-R2"</formula>
    </cfRule>
    <cfRule type="cellIs" dxfId="456" priority="459" stopIfTrue="1" operator="equal">
      <formula>"CW 3240-R7"</formula>
    </cfRule>
  </conditionalFormatting>
  <conditionalFormatting sqref="D9">
    <cfRule type="cellIs" dxfId="455" priority="454" stopIfTrue="1" operator="equal">
      <formula>"CW 2130-R11"</formula>
    </cfRule>
    <cfRule type="cellIs" dxfId="454" priority="455" stopIfTrue="1" operator="equal">
      <formula>"CW 3120-R2"</formula>
    </cfRule>
    <cfRule type="cellIs" dxfId="453" priority="456" stopIfTrue="1" operator="equal">
      <formula>"CW 3240-R7"</formula>
    </cfRule>
  </conditionalFormatting>
  <conditionalFormatting sqref="D39">
    <cfRule type="cellIs" dxfId="452" priority="451" stopIfTrue="1" operator="equal">
      <formula>"CW 2130-R11"</formula>
    </cfRule>
    <cfRule type="cellIs" dxfId="451" priority="452" stopIfTrue="1" operator="equal">
      <formula>"CW 3120-R2"</formula>
    </cfRule>
    <cfRule type="cellIs" dxfId="450" priority="453" stopIfTrue="1" operator="equal">
      <formula>"CW 3240-R7"</formula>
    </cfRule>
  </conditionalFormatting>
  <conditionalFormatting sqref="D68">
    <cfRule type="cellIs" dxfId="449" priority="442" stopIfTrue="1" operator="equal">
      <formula>"CW 2130-R11"</formula>
    </cfRule>
    <cfRule type="cellIs" dxfId="448" priority="443" stopIfTrue="1" operator="equal">
      <formula>"CW 3120-R2"</formula>
    </cfRule>
    <cfRule type="cellIs" dxfId="447" priority="444" stopIfTrue="1" operator="equal">
      <formula>"CW 3240-R7"</formula>
    </cfRule>
  </conditionalFormatting>
  <conditionalFormatting sqref="D59">
    <cfRule type="cellIs" dxfId="446" priority="448" stopIfTrue="1" operator="equal">
      <formula>"CW 2130-R11"</formula>
    </cfRule>
    <cfRule type="cellIs" dxfId="445" priority="449" stopIfTrue="1" operator="equal">
      <formula>"CW 3120-R2"</formula>
    </cfRule>
    <cfRule type="cellIs" dxfId="444" priority="450" stopIfTrue="1" operator="equal">
      <formula>"CW 3240-R7"</formula>
    </cfRule>
  </conditionalFormatting>
  <conditionalFormatting sqref="D58">
    <cfRule type="cellIs" dxfId="443" priority="445" stopIfTrue="1" operator="equal">
      <formula>"CW 2130-R11"</formula>
    </cfRule>
    <cfRule type="cellIs" dxfId="442" priority="446" stopIfTrue="1" operator="equal">
      <formula>"CW 3120-R2"</formula>
    </cfRule>
    <cfRule type="cellIs" dxfId="441" priority="447" stopIfTrue="1" operator="equal">
      <formula>"CW 3240-R7"</formula>
    </cfRule>
  </conditionalFormatting>
  <conditionalFormatting sqref="D79">
    <cfRule type="cellIs" dxfId="440" priority="436" stopIfTrue="1" operator="equal">
      <formula>"CW 2130-R11"</formula>
    </cfRule>
    <cfRule type="cellIs" dxfId="439" priority="437" stopIfTrue="1" operator="equal">
      <formula>"CW 3120-R2"</formula>
    </cfRule>
    <cfRule type="cellIs" dxfId="438" priority="438" stopIfTrue="1" operator="equal">
      <formula>"CW 3240-R7"</formula>
    </cfRule>
  </conditionalFormatting>
  <conditionalFormatting sqref="D76">
    <cfRule type="cellIs" dxfId="437" priority="439" stopIfTrue="1" operator="equal">
      <formula>"CW 2130-R11"</formula>
    </cfRule>
    <cfRule type="cellIs" dxfId="436" priority="440" stopIfTrue="1" operator="equal">
      <formula>"CW 3120-R2"</formula>
    </cfRule>
    <cfRule type="cellIs" dxfId="435" priority="441" stopIfTrue="1" operator="equal">
      <formula>"CW 3240-R7"</formula>
    </cfRule>
  </conditionalFormatting>
  <conditionalFormatting sqref="D81">
    <cfRule type="cellIs" dxfId="434" priority="430" stopIfTrue="1" operator="equal">
      <formula>"CW 2130-R11"</formula>
    </cfRule>
    <cfRule type="cellIs" dxfId="433" priority="431" stopIfTrue="1" operator="equal">
      <formula>"CW 3120-R2"</formula>
    </cfRule>
    <cfRule type="cellIs" dxfId="432" priority="432" stopIfTrue="1" operator="equal">
      <formula>"CW 3240-R7"</formula>
    </cfRule>
  </conditionalFormatting>
  <conditionalFormatting sqref="D80">
    <cfRule type="cellIs" dxfId="431" priority="433" stopIfTrue="1" operator="equal">
      <formula>"CW 2130-R11"</formula>
    </cfRule>
    <cfRule type="cellIs" dxfId="430" priority="434" stopIfTrue="1" operator="equal">
      <formula>"CW 3120-R2"</formula>
    </cfRule>
    <cfRule type="cellIs" dxfId="429" priority="435" stopIfTrue="1" operator="equal">
      <formula>"CW 3240-R7"</formula>
    </cfRule>
  </conditionalFormatting>
  <conditionalFormatting sqref="D82">
    <cfRule type="cellIs" dxfId="428" priority="427" stopIfTrue="1" operator="equal">
      <formula>"CW 2130-R11"</formula>
    </cfRule>
    <cfRule type="cellIs" dxfId="427" priority="428" stopIfTrue="1" operator="equal">
      <formula>"CW 3120-R2"</formula>
    </cfRule>
    <cfRule type="cellIs" dxfId="426" priority="429" stopIfTrue="1" operator="equal">
      <formula>"CW 3240-R7"</formula>
    </cfRule>
  </conditionalFormatting>
  <conditionalFormatting sqref="D119">
    <cfRule type="cellIs" dxfId="425" priority="424" stopIfTrue="1" operator="equal">
      <formula>"CW 2130-R11"</formula>
    </cfRule>
    <cfRule type="cellIs" dxfId="424" priority="425" stopIfTrue="1" operator="equal">
      <formula>"CW 3120-R2"</formula>
    </cfRule>
    <cfRule type="cellIs" dxfId="423" priority="426" stopIfTrue="1" operator="equal">
      <formula>"CW 3240-R7"</formula>
    </cfRule>
  </conditionalFormatting>
  <conditionalFormatting sqref="D128">
    <cfRule type="cellIs" dxfId="422" priority="421" stopIfTrue="1" operator="equal">
      <formula>"CW 2130-R11"</formula>
    </cfRule>
    <cfRule type="cellIs" dxfId="421" priority="422" stopIfTrue="1" operator="equal">
      <formula>"CW 3120-R2"</formula>
    </cfRule>
    <cfRule type="cellIs" dxfId="420" priority="423" stopIfTrue="1" operator="equal">
      <formula>"CW 3240-R7"</formula>
    </cfRule>
  </conditionalFormatting>
  <conditionalFormatting sqref="D216">
    <cfRule type="cellIs" dxfId="419" priority="418" stopIfTrue="1" operator="equal">
      <formula>"CW 2130-R11"</formula>
    </cfRule>
    <cfRule type="cellIs" dxfId="418" priority="419" stopIfTrue="1" operator="equal">
      <formula>"CW 3120-R2"</formula>
    </cfRule>
    <cfRule type="cellIs" dxfId="417" priority="420" stopIfTrue="1" operator="equal">
      <formula>"CW 3240-R7"</formula>
    </cfRule>
  </conditionalFormatting>
  <conditionalFormatting sqref="D219">
    <cfRule type="cellIs" dxfId="416" priority="415" stopIfTrue="1" operator="equal">
      <formula>"CW 2130-R11"</formula>
    </cfRule>
    <cfRule type="cellIs" dxfId="415" priority="416" stopIfTrue="1" operator="equal">
      <formula>"CW 3120-R2"</formula>
    </cfRule>
    <cfRule type="cellIs" dxfId="414" priority="417" stopIfTrue="1" operator="equal">
      <formula>"CW 3240-R7"</formula>
    </cfRule>
  </conditionalFormatting>
  <conditionalFormatting sqref="D218">
    <cfRule type="cellIs" dxfId="413" priority="412" stopIfTrue="1" operator="equal">
      <formula>"CW 2130-R11"</formula>
    </cfRule>
    <cfRule type="cellIs" dxfId="412" priority="413" stopIfTrue="1" operator="equal">
      <formula>"CW 3120-R2"</formula>
    </cfRule>
    <cfRule type="cellIs" dxfId="411" priority="414" stopIfTrue="1" operator="equal">
      <formula>"CW 3240-R7"</formula>
    </cfRule>
  </conditionalFormatting>
  <conditionalFormatting sqref="D223">
    <cfRule type="cellIs" dxfId="410" priority="409" stopIfTrue="1" operator="equal">
      <formula>"CW 2130-R11"</formula>
    </cfRule>
    <cfRule type="cellIs" dxfId="409" priority="410" stopIfTrue="1" operator="equal">
      <formula>"CW 3120-R2"</formula>
    </cfRule>
    <cfRule type="cellIs" dxfId="408" priority="411" stopIfTrue="1" operator="equal">
      <formula>"CW 3240-R7"</formula>
    </cfRule>
  </conditionalFormatting>
  <conditionalFormatting sqref="D226">
    <cfRule type="cellIs" dxfId="407" priority="406" stopIfTrue="1" operator="equal">
      <formula>"CW 2130-R11"</formula>
    </cfRule>
    <cfRule type="cellIs" dxfId="406" priority="407" stopIfTrue="1" operator="equal">
      <formula>"CW 3120-R2"</formula>
    </cfRule>
    <cfRule type="cellIs" dxfId="405" priority="408" stopIfTrue="1" operator="equal">
      <formula>"CW 3240-R7"</formula>
    </cfRule>
  </conditionalFormatting>
  <conditionalFormatting sqref="D225">
    <cfRule type="cellIs" dxfId="404" priority="403" stopIfTrue="1" operator="equal">
      <formula>"CW 2130-R11"</formula>
    </cfRule>
    <cfRule type="cellIs" dxfId="403" priority="404" stopIfTrue="1" operator="equal">
      <formula>"CW 3120-R2"</formula>
    </cfRule>
    <cfRule type="cellIs" dxfId="402" priority="405" stopIfTrue="1" operator="equal">
      <formula>"CW 3240-R7"</formula>
    </cfRule>
  </conditionalFormatting>
  <conditionalFormatting sqref="D235">
    <cfRule type="cellIs" dxfId="401" priority="400" stopIfTrue="1" operator="equal">
      <formula>"CW 2130-R11"</formula>
    </cfRule>
    <cfRule type="cellIs" dxfId="400" priority="401" stopIfTrue="1" operator="equal">
      <formula>"CW 3120-R2"</formula>
    </cfRule>
    <cfRule type="cellIs" dxfId="399" priority="402" stopIfTrue="1" operator="equal">
      <formula>"CW 3240-R7"</formula>
    </cfRule>
  </conditionalFormatting>
  <conditionalFormatting sqref="D234">
    <cfRule type="cellIs" dxfId="398" priority="397" stopIfTrue="1" operator="equal">
      <formula>"CW 2130-R11"</formula>
    </cfRule>
    <cfRule type="cellIs" dxfId="397" priority="398" stopIfTrue="1" operator="equal">
      <formula>"CW 3120-R2"</formula>
    </cfRule>
    <cfRule type="cellIs" dxfId="396" priority="399" stopIfTrue="1" operator="equal">
      <formula>"CW 3240-R7"</formula>
    </cfRule>
  </conditionalFormatting>
  <conditionalFormatting sqref="D232:D235">
    <cfRule type="cellIs" dxfId="395" priority="394" stopIfTrue="1" operator="equal">
      <formula>"CW 2130-R11"</formula>
    </cfRule>
    <cfRule type="cellIs" dxfId="394" priority="395" stopIfTrue="1" operator="equal">
      <formula>"CW 3120-R2"</formula>
    </cfRule>
    <cfRule type="cellIs" dxfId="393" priority="396" stopIfTrue="1" operator="equal">
      <formula>"CW 3240-R7"</formula>
    </cfRule>
  </conditionalFormatting>
  <conditionalFormatting sqref="D238">
    <cfRule type="cellIs" dxfId="392" priority="391" stopIfTrue="1" operator="equal">
      <formula>"CW 2130-R11"</formula>
    </cfRule>
    <cfRule type="cellIs" dxfId="391" priority="392" stopIfTrue="1" operator="equal">
      <formula>"CW 3120-R2"</formula>
    </cfRule>
    <cfRule type="cellIs" dxfId="390" priority="393" stopIfTrue="1" operator="equal">
      <formula>"CW 3240-R7"</formula>
    </cfRule>
  </conditionalFormatting>
  <conditionalFormatting sqref="D237">
    <cfRule type="cellIs" dxfId="389" priority="388" stopIfTrue="1" operator="equal">
      <formula>"CW 2130-R11"</formula>
    </cfRule>
    <cfRule type="cellIs" dxfId="388" priority="389" stopIfTrue="1" operator="equal">
      <formula>"CW 3120-R2"</formula>
    </cfRule>
    <cfRule type="cellIs" dxfId="387" priority="390" stopIfTrue="1" operator="equal">
      <formula>"CW 3240-R7"</formula>
    </cfRule>
  </conditionalFormatting>
  <conditionalFormatting sqref="D248">
    <cfRule type="cellIs" dxfId="386" priority="385" stopIfTrue="1" operator="equal">
      <formula>"CW 2130-R11"</formula>
    </cfRule>
    <cfRule type="cellIs" dxfId="385" priority="386" stopIfTrue="1" operator="equal">
      <formula>"CW 3120-R2"</formula>
    </cfRule>
    <cfRule type="cellIs" dxfId="384" priority="387" stopIfTrue="1" operator="equal">
      <formula>"CW 3240-R7"</formula>
    </cfRule>
  </conditionalFormatting>
  <conditionalFormatting sqref="D247">
    <cfRule type="cellIs" dxfId="383" priority="382" stopIfTrue="1" operator="equal">
      <formula>"CW 2130-R11"</formula>
    </cfRule>
    <cfRule type="cellIs" dxfId="382" priority="383" stopIfTrue="1" operator="equal">
      <formula>"CW 3120-R2"</formula>
    </cfRule>
    <cfRule type="cellIs" dxfId="381" priority="384" stopIfTrue="1" operator="equal">
      <formula>"CW 3240-R7"</formula>
    </cfRule>
  </conditionalFormatting>
  <conditionalFormatting sqref="D251 D254:D256">
    <cfRule type="cellIs" dxfId="380" priority="379" stopIfTrue="1" operator="equal">
      <formula>"CW 2130-R11"</formula>
    </cfRule>
    <cfRule type="cellIs" dxfId="379" priority="380" stopIfTrue="1" operator="equal">
      <formula>"CW 3120-R2"</formula>
    </cfRule>
    <cfRule type="cellIs" dxfId="378" priority="381" stopIfTrue="1" operator="equal">
      <formula>"CW 3240-R7"</formula>
    </cfRule>
  </conditionalFormatting>
  <conditionalFormatting sqref="D250">
    <cfRule type="cellIs" dxfId="377" priority="376" stopIfTrue="1" operator="equal">
      <formula>"CW 2130-R11"</formula>
    </cfRule>
    <cfRule type="cellIs" dxfId="376" priority="377" stopIfTrue="1" operator="equal">
      <formula>"CW 3120-R2"</formula>
    </cfRule>
    <cfRule type="cellIs" dxfId="375" priority="378" stopIfTrue="1" operator="equal">
      <formula>"CW 3240-R7"</formula>
    </cfRule>
  </conditionalFormatting>
  <conditionalFormatting sqref="D259">
    <cfRule type="cellIs" dxfId="374" priority="373" stopIfTrue="1" operator="equal">
      <formula>"CW 2130-R11"</formula>
    </cfRule>
    <cfRule type="cellIs" dxfId="373" priority="374" stopIfTrue="1" operator="equal">
      <formula>"CW 3120-R2"</formula>
    </cfRule>
    <cfRule type="cellIs" dxfId="372" priority="375" stopIfTrue="1" operator="equal">
      <formula>"CW 3240-R7"</formula>
    </cfRule>
  </conditionalFormatting>
  <conditionalFormatting sqref="D258">
    <cfRule type="cellIs" dxfId="371" priority="370" stopIfTrue="1" operator="equal">
      <formula>"CW 2130-R11"</formula>
    </cfRule>
    <cfRule type="cellIs" dxfId="370" priority="371" stopIfTrue="1" operator="equal">
      <formula>"CW 3120-R2"</formula>
    </cfRule>
    <cfRule type="cellIs" dxfId="369" priority="372" stopIfTrue="1" operator="equal">
      <formula>"CW 3240-R7"</formula>
    </cfRule>
  </conditionalFormatting>
  <conditionalFormatting sqref="D256">
    <cfRule type="cellIs" dxfId="368" priority="367" stopIfTrue="1" operator="equal">
      <formula>"CW 2130-R11"</formula>
    </cfRule>
    <cfRule type="cellIs" dxfId="367" priority="368" stopIfTrue="1" operator="equal">
      <formula>"CW 3120-R2"</formula>
    </cfRule>
    <cfRule type="cellIs" dxfId="366" priority="369" stopIfTrue="1" operator="equal">
      <formula>"CW 3240-R7"</formula>
    </cfRule>
  </conditionalFormatting>
  <conditionalFormatting sqref="D255">
    <cfRule type="cellIs" dxfId="365" priority="364" stopIfTrue="1" operator="equal">
      <formula>"CW 2130-R11"</formula>
    </cfRule>
    <cfRule type="cellIs" dxfId="364" priority="365" stopIfTrue="1" operator="equal">
      <formula>"CW 3120-R2"</formula>
    </cfRule>
    <cfRule type="cellIs" dxfId="363" priority="366" stopIfTrue="1" operator="equal">
      <formula>"CW 3240-R7"</formula>
    </cfRule>
  </conditionalFormatting>
  <conditionalFormatting sqref="D264">
    <cfRule type="cellIs" dxfId="362" priority="361" stopIfTrue="1" operator="equal">
      <formula>"CW 2130-R11"</formula>
    </cfRule>
    <cfRule type="cellIs" dxfId="361" priority="362" stopIfTrue="1" operator="equal">
      <formula>"CW 3120-R2"</formula>
    </cfRule>
    <cfRule type="cellIs" dxfId="360" priority="363" stopIfTrue="1" operator="equal">
      <formula>"CW 3240-R7"</formula>
    </cfRule>
  </conditionalFormatting>
  <conditionalFormatting sqref="D263">
    <cfRule type="cellIs" dxfId="359" priority="358" stopIfTrue="1" operator="equal">
      <formula>"CW 2130-R11"</formula>
    </cfRule>
    <cfRule type="cellIs" dxfId="358" priority="359" stopIfTrue="1" operator="equal">
      <formula>"CW 3120-R2"</formula>
    </cfRule>
    <cfRule type="cellIs" dxfId="357" priority="360" stopIfTrue="1" operator="equal">
      <formula>"CW 3240-R7"</formula>
    </cfRule>
  </conditionalFormatting>
  <conditionalFormatting sqref="D267">
    <cfRule type="cellIs" dxfId="356" priority="355" stopIfTrue="1" operator="equal">
      <formula>"CW 2130-R11"</formula>
    </cfRule>
    <cfRule type="cellIs" dxfId="355" priority="356" stopIfTrue="1" operator="equal">
      <formula>"CW 3120-R2"</formula>
    </cfRule>
    <cfRule type="cellIs" dxfId="354" priority="357" stopIfTrue="1" operator="equal">
      <formula>"CW 3240-R7"</formula>
    </cfRule>
  </conditionalFormatting>
  <conditionalFormatting sqref="D266">
    <cfRule type="cellIs" dxfId="353" priority="352" stopIfTrue="1" operator="equal">
      <formula>"CW 2130-R11"</formula>
    </cfRule>
    <cfRule type="cellIs" dxfId="352" priority="353" stopIfTrue="1" operator="equal">
      <formula>"CW 3120-R2"</formula>
    </cfRule>
    <cfRule type="cellIs" dxfId="351" priority="354" stopIfTrue="1" operator="equal">
      <formula>"CW 3240-R7"</formula>
    </cfRule>
  </conditionalFormatting>
  <conditionalFormatting sqref="D279">
    <cfRule type="cellIs" dxfId="350" priority="349" stopIfTrue="1" operator="equal">
      <formula>"CW 2130-R11"</formula>
    </cfRule>
    <cfRule type="cellIs" dxfId="349" priority="350" stopIfTrue="1" operator="equal">
      <formula>"CW 3120-R2"</formula>
    </cfRule>
    <cfRule type="cellIs" dxfId="348" priority="351" stopIfTrue="1" operator="equal">
      <formula>"CW 3240-R7"</formula>
    </cfRule>
  </conditionalFormatting>
  <conditionalFormatting sqref="D278">
    <cfRule type="cellIs" dxfId="347" priority="346" stopIfTrue="1" operator="equal">
      <formula>"CW 2130-R11"</formula>
    </cfRule>
    <cfRule type="cellIs" dxfId="346" priority="347" stopIfTrue="1" operator="equal">
      <formula>"CW 3120-R2"</formula>
    </cfRule>
    <cfRule type="cellIs" dxfId="345" priority="348" stopIfTrue="1" operator="equal">
      <formula>"CW 3240-R7"</formula>
    </cfRule>
  </conditionalFormatting>
  <conditionalFormatting sqref="D270">
    <cfRule type="cellIs" dxfId="344" priority="343" stopIfTrue="1" operator="equal">
      <formula>"CW 2130-R11"</formula>
    </cfRule>
    <cfRule type="cellIs" dxfId="343" priority="344" stopIfTrue="1" operator="equal">
      <formula>"CW 3120-R2"</formula>
    </cfRule>
    <cfRule type="cellIs" dxfId="342" priority="345" stopIfTrue="1" operator="equal">
      <formula>"CW 3240-R7"</formula>
    </cfRule>
  </conditionalFormatting>
  <conditionalFormatting sqref="D269">
    <cfRule type="cellIs" dxfId="341" priority="340" stopIfTrue="1" operator="equal">
      <formula>"CW 2130-R11"</formula>
    </cfRule>
    <cfRule type="cellIs" dxfId="340" priority="341" stopIfTrue="1" operator="equal">
      <formula>"CW 3120-R2"</formula>
    </cfRule>
    <cfRule type="cellIs" dxfId="339" priority="342" stopIfTrue="1" operator="equal">
      <formula>"CW 3240-R7"</formula>
    </cfRule>
  </conditionalFormatting>
  <conditionalFormatting sqref="D273 D277:D279">
    <cfRule type="cellIs" dxfId="338" priority="337" stopIfTrue="1" operator="equal">
      <formula>"CW 2130-R11"</formula>
    </cfRule>
    <cfRule type="cellIs" dxfId="337" priority="338" stopIfTrue="1" operator="equal">
      <formula>"CW 3120-R2"</formula>
    </cfRule>
    <cfRule type="cellIs" dxfId="336" priority="339" stopIfTrue="1" operator="equal">
      <formula>"CW 3240-R7"</formula>
    </cfRule>
  </conditionalFormatting>
  <conditionalFormatting sqref="D272">
    <cfRule type="cellIs" dxfId="335" priority="334" stopIfTrue="1" operator="equal">
      <formula>"CW 2130-R11"</formula>
    </cfRule>
    <cfRule type="cellIs" dxfId="334" priority="335" stopIfTrue="1" operator="equal">
      <formula>"CW 3120-R2"</formula>
    </cfRule>
    <cfRule type="cellIs" dxfId="333" priority="336" stopIfTrue="1" operator="equal">
      <formula>"CW 3240-R7"</formula>
    </cfRule>
  </conditionalFormatting>
  <conditionalFormatting sqref="D284">
    <cfRule type="cellIs" dxfId="332" priority="331" stopIfTrue="1" operator="equal">
      <formula>"CW 2130-R11"</formula>
    </cfRule>
    <cfRule type="cellIs" dxfId="331" priority="332" stopIfTrue="1" operator="equal">
      <formula>"CW 3120-R2"</formula>
    </cfRule>
    <cfRule type="cellIs" dxfId="330" priority="333" stopIfTrue="1" operator="equal">
      <formula>"CW 3240-R7"</formula>
    </cfRule>
  </conditionalFormatting>
  <conditionalFormatting sqref="D283">
    <cfRule type="cellIs" dxfId="329" priority="328" stopIfTrue="1" operator="equal">
      <formula>"CW 2130-R11"</formula>
    </cfRule>
    <cfRule type="cellIs" dxfId="328" priority="329" stopIfTrue="1" operator="equal">
      <formula>"CW 3120-R2"</formula>
    </cfRule>
    <cfRule type="cellIs" dxfId="327" priority="330" stopIfTrue="1" operator="equal">
      <formula>"CW 3240-R7"</formula>
    </cfRule>
  </conditionalFormatting>
  <conditionalFormatting sqref="D25:D28">
    <cfRule type="cellIs" dxfId="326" priority="322" stopIfTrue="1" operator="equal">
      <formula>"CW 2130-R11"</formula>
    </cfRule>
    <cfRule type="cellIs" dxfId="325" priority="323" stopIfTrue="1" operator="equal">
      <formula>"CW 3120-R2"</formula>
    </cfRule>
    <cfRule type="cellIs" dxfId="324" priority="324" stopIfTrue="1" operator="equal">
      <formula>"CW 3240-R7"</formula>
    </cfRule>
  </conditionalFormatting>
  <conditionalFormatting sqref="D24">
    <cfRule type="cellIs" dxfId="323" priority="325" stopIfTrue="1" operator="equal">
      <formula>"CW 2130-R11"</formula>
    </cfRule>
    <cfRule type="cellIs" dxfId="322" priority="326" stopIfTrue="1" operator="equal">
      <formula>"CW 3120-R2"</formula>
    </cfRule>
    <cfRule type="cellIs" dxfId="321" priority="327" stopIfTrue="1" operator="equal">
      <formula>"CW 3240-R7"</formula>
    </cfRule>
  </conditionalFormatting>
  <conditionalFormatting sqref="D20">
    <cfRule type="cellIs" dxfId="320" priority="319" stopIfTrue="1" operator="equal">
      <formula>"CW 2130-R11"</formula>
    </cfRule>
    <cfRule type="cellIs" dxfId="319" priority="320" stopIfTrue="1" operator="equal">
      <formula>"CW 3120-R2"</formula>
    </cfRule>
    <cfRule type="cellIs" dxfId="318" priority="321" stopIfTrue="1" operator="equal">
      <formula>"CW 3240-R7"</formula>
    </cfRule>
  </conditionalFormatting>
  <conditionalFormatting sqref="D21">
    <cfRule type="cellIs" dxfId="317" priority="316" stopIfTrue="1" operator="equal">
      <formula>"CW 2130-R11"</formula>
    </cfRule>
    <cfRule type="cellIs" dxfId="316" priority="317" stopIfTrue="1" operator="equal">
      <formula>"CW 3120-R2"</formula>
    </cfRule>
    <cfRule type="cellIs" dxfId="315" priority="318" stopIfTrue="1" operator="equal">
      <formula>"CW 3240-R7"</formula>
    </cfRule>
  </conditionalFormatting>
  <conditionalFormatting sqref="D88">
    <cfRule type="cellIs" dxfId="314" priority="313" stopIfTrue="1" operator="equal">
      <formula>"CW 2130-R11"</formula>
    </cfRule>
    <cfRule type="cellIs" dxfId="313" priority="314" stopIfTrue="1" operator="equal">
      <formula>"CW 3120-R2"</formula>
    </cfRule>
    <cfRule type="cellIs" dxfId="312" priority="315" stopIfTrue="1" operator="equal">
      <formula>"CW 3240-R7"</formula>
    </cfRule>
  </conditionalFormatting>
  <conditionalFormatting sqref="D19">
    <cfRule type="cellIs" dxfId="311" priority="310" stopIfTrue="1" operator="equal">
      <formula>"CW 2130-R11"</formula>
    </cfRule>
    <cfRule type="cellIs" dxfId="310" priority="311" stopIfTrue="1" operator="equal">
      <formula>"CW 3120-R2"</formula>
    </cfRule>
    <cfRule type="cellIs" dxfId="309" priority="312" stopIfTrue="1" operator="equal">
      <formula>"CW 3240-R7"</formula>
    </cfRule>
  </conditionalFormatting>
  <conditionalFormatting sqref="D170:D173">
    <cfRule type="cellIs" dxfId="308" priority="307" stopIfTrue="1" operator="equal">
      <formula>"CW 2130-R11"</formula>
    </cfRule>
    <cfRule type="cellIs" dxfId="307" priority="308" stopIfTrue="1" operator="equal">
      <formula>"CW 3120-R2"</formula>
    </cfRule>
    <cfRule type="cellIs" dxfId="306" priority="309" stopIfTrue="1" operator="equal">
      <formula>"CW 3240-R7"</formula>
    </cfRule>
  </conditionalFormatting>
  <conditionalFormatting sqref="D178">
    <cfRule type="cellIs" dxfId="305" priority="295" stopIfTrue="1" operator="equal">
      <formula>"CW 2130-R11"</formula>
    </cfRule>
    <cfRule type="cellIs" dxfId="304" priority="296" stopIfTrue="1" operator="equal">
      <formula>"CW 3120-R2"</formula>
    </cfRule>
    <cfRule type="cellIs" dxfId="303" priority="297" stopIfTrue="1" operator="equal">
      <formula>"CW 3240-R7"</formula>
    </cfRule>
  </conditionalFormatting>
  <conditionalFormatting sqref="D168">
    <cfRule type="cellIs" dxfId="302" priority="304" stopIfTrue="1" operator="equal">
      <formula>"CW 2130-R11"</formula>
    </cfRule>
    <cfRule type="cellIs" dxfId="301" priority="305" stopIfTrue="1" operator="equal">
      <formula>"CW 3120-R2"</formula>
    </cfRule>
    <cfRule type="cellIs" dxfId="300" priority="306" stopIfTrue="1" operator="equal">
      <formula>"CW 3240-R7"</formula>
    </cfRule>
  </conditionalFormatting>
  <conditionalFormatting sqref="D169">
    <cfRule type="cellIs" dxfId="299" priority="301" stopIfTrue="1" operator="equal">
      <formula>"CW 2130-R11"</formula>
    </cfRule>
    <cfRule type="cellIs" dxfId="298" priority="302" stopIfTrue="1" operator="equal">
      <formula>"CW 3120-R2"</formula>
    </cfRule>
    <cfRule type="cellIs" dxfId="297" priority="303" stopIfTrue="1" operator="equal">
      <formula>"CW 3240-R7"</formula>
    </cfRule>
  </conditionalFormatting>
  <conditionalFormatting sqref="D174 D177">
    <cfRule type="cellIs" dxfId="296" priority="298" stopIfTrue="1" operator="equal">
      <formula>"CW 2130-R11"</formula>
    </cfRule>
    <cfRule type="cellIs" dxfId="295" priority="299" stopIfTrue="1" operator="equal">
      <formula>"CW 3120-R2"</formula>
    </cfRule>
    <cfRule type="cellIs" dxfId="294" priority="300" stopIfTrue="1" operator="equal">
      <formula>"CW 3240-R7"</formula>
    </cfRule>
  </conditionalFormatting>
  <conditionalFormatting sqref="D179">
    <cfRule type="cellIs" dxfId="293" priority="292" stopIfTrue="1" operator="equal">
      <formula>"CW 2130-R11"</formula>
    </cfRule>
    <cfRule type="cellIs" dxfId="292" priority="293" stopIfTrue="1" operator="equal">
      <formula>"CW 3120-R2"</formula>
    </cfRule>
    <cfRule type="cellIs" dxfId="291" priority="294" stopIfTrue="1" operator="equal">
      <formula>"CW 3240-R7"</formula>
    </cfRule>
  </conditionalFormatting>
  <conditionalFormatting sqref="D182:D184">
    <cfRule type="cellIs" dxfId="290" priority="289" stopIfTrue="1" operator="equal">
      <formula>"CW 2130-R11"</formula>
    </cfRule>
    <cfRule type="cellIs" dxfId="289" priority="290" stopIfTrue="1" operator="equal">
      <formula>"CW 3120-R2"</formula>
    </cfRule>
    <cfRule type="cellIs" dxfId="288" priority="291" stopIfTrue="1" operator="equal">
      <formula>"CW 3240-R7"</formula>
    </cfRule>
  </conditionalFormatting>
  <conditionalFormatting sqref="D185">
    <cfRule type="cellIs" dxfId="287" priority="286" stopIfTrue="1" operator="equal">
      <formula>"CW 2130-R11"</formula>
    </cfRule>
    <cfRule type="cellIs" dxfId="286" priority="287" stopIfTrue="1" operator="equal">
      <formula>"CW 3120-R2"</formula>
    </cfRule>
    <cfRule type="cellIs" dxfId="285" priority="288" stopIfTrue="1" operator="equal">
      <formula>"CW 3240-R7"</formula>
    </cfRule>
  </conditionalFormatting>
  <conditionalFormatting sqref="D73">
    <cfRule type="cellIs" dxfId="284" priority="283" stopIfTrue="1" operator="equal">
      <formula>"CW 2130-R11"</formula>
    </cfRule>
    <cfRule type="cellIs" dxfId="283" priority="284" stopIfTrue="1" operator="equal">
      <formula>"CW 3120-R2"</formula>
    </cfRule>
    <cfRule type="cellIs" dxfId="282" priority="285" stopIfTrue="1" operator="equal">
      <formula>"CW 3240-R7"</formula>
    </cfRule>
  </conditionalFormatting>
  <conditionalFormatting sqref="D77">
    <cfRule type="cellIs" dxfId="281" priority="280" stopIfTrue="1" operator="equal">
      <formula>"CW 2130-R11"</formula>
    </cfRule>
    <cfRule type="cellIs" dxfId="280" priority="281" stopIfTrue="1" operator="equal">
      <formula>"CW 3120-R2"</formula>
    </cfRule>
    <cfRule type="cellIs" dxfId="279" priority="282" stopIfTrue="1" operator="equal">
      <formula>"CW 3240-R7"</formula>
    </cfRule>
  </conditionalFormatting>
  <conditionalFormatting sqref="D85">
    <cfRule type="cellIs" dxfId="278" priority="277" stopIfTrue="1" operator="equal">
      <formula>"CW 2130-R11"</formula>
    </cfRule>
    <cfRule type="cellIs" dxfId="277" priority="278" stopIfTrue="1" operator="equal">
      <formula>"CW 3120-R2"</formula>
    </cfRule>
    <cfRule type="cellIs" dxfId="276" priority="279" stopIfTrue="1" operator="equal">
      <formula>"CW 3240-R7"</formula>
    </cfRule>
  </conditionalFormatting>
  <conditionalFormatting sqref="D86">
    <cfRule type="cellIs" dxfId="275" priority="274" stopIfTrue="1" operator="equal">
      <formula>"CW 2130-R11"</formula>
    </cfRule>
    <cfRule type="cellIs" dxfId="274" priority="275" stopIfTrue="1" operator="equal">
      <formula>"CW 3120-R2"</formula>
    </cfRule>
    <cfRule type="cellIs" dxfId="273" priority="276" stopIfTrue="1" operator="equal">
      <formula>"CW 3240-R7"</formula>
    </cfRule>
  </conditionalFormatting>
  <conditionalFormatting sqref="D92">
    <cfRule type="cellIs" dxfId="272" priority="269" stopIfTrue="1" operator="equal">
      <formula>"CW 2130-R11"</formula>
    </cfRule>
    <cfRule type="cellIs" dxfId="271" priority="270" stopIfTrue="1" operator="equal">
      <formula>"CW 3120-R2"</formula>
    </cfRule>
    <cfRule type="cellIs" dxfId="270" priority="271" stopIfTrue="1" operator="equal">
      <formula>"CW 3240-R7"</formula>
    </cfRule>
  </conditionalFormatting>
  <conditionalFormatting sqref="D91">
    <cfRule type="cellIs" dxfId="269" priority="272" stopIfTrue="1" operator="equal">
      <formula>"CW 3120-R2"</formula>
    </cfRule>
    <cfRule type="cellIs" dxfId="268" priority="273" stopIfTrue="1" operator="equal">
      <formula>"CW 3240-R7"</formula>
    </cfRule>
  </conditionalFormatting>
  <conditionalFormatting sqref="D110">
    <cfRule type="cellIs" dxfId="267" priority="242" stopIfTrue="1" operator="equal">
      <formula>"CW 2130-R11"</formula>
    </cfRule>
    <cfRule type="cellIs" dxfId="266" priority="243" stopIfTrue="1" operator="equal">
      <formula>"CW 3120-R2"</formula>
    </cfRule>
    <cfRule type="cellIs" dxfId="265" priority="244" stopIfTrue="1" operator="equal">
      <formula>"CW 3240-R7"</formula>
    </cfRule>
  </conditionalFormatting>
  <conditionalFormatting sqref="D93:D94">
    <cfRule type="cellIs" dxfId="264" priority="267" stopIfTrue="1" operator="equal">
      <formula>"CW 3120-R2"</formula>
    </cfRule>
    <cfRule type="cellIs" dxfId="263" priority="268" stopIfTrue="1" operator="equal">
      <formula>"CW 3240-R7"</formula>
    </cfRule>
  </conditionalFormatting>
  <conditionalFormatting sqref="D95">
    <cfRule type="cellIs" dxfId="262" priority="265" stopIfTrue="1" operator="equal">
      <formula>"CW 3120-R2"</formula>
    </cfRule>
    <cfRule type="cellIs" dxfId="261" priority="266" stopIfTrue="1" operator="equal">
      <formula>"CW 3240-R7"</formula>
    </cfRule>
  </conditionalFormatting>
  <conditionalFormatting sqref="D97:D98">
    <cfRule type="cellIs" dxfId="260" priority="263" stopIfTrue="1" operator="equal">
      <formula>"CW 3120-R2"</formula>
    </cfRule>
    <cfRule type="cellIs" dxfId="259" priority="264" stopIfTrue="1" operator="equal">
      <formula>"CW 3240-R7"</formula>
    </cfRule>
  </conditionalFormatting>
  <conditionalFormatting sqref="D99:D100">
    <cfRule type="cellIs" dxfId="258" priority="261" stopIfTrue="1" operator="equal">
      <formula>"CW 3120-R2"</formula>
    </cfRule>
    <cfRule type="cellIs" dxfId="257" priority="262" stopIfTrue="1" operator="equal">
      <formula>"CW 3240-R7"</formula>
    </cfRule>
  </conditionalFormatting>
  <conditionalFormatting sqref="D101">
    <cfRule type="cellIs" dxfId="256" priority="259" stopIfTrue="1" operator="equal">
      <formula>"CW 3120-R2"</formula>
    </cfRule>
    <cfRule type="cellIs" dxfId="255" priority="260" stopIfTrue="1" operator="equal">
      <formula>"CW 3240-R7"</formula>
    </cfRule>
  </conditionalFormatting>
  <conditionalFormatting sqref="D102:D103">
    <cfRule type="cellIs" dxfId="254" priority="257" stopIfTrue="1" operator="equal">
      <formula>"CW 3120-R2"</formula>
    </cfRule>
    <cfRule type="cellIs" dxfId="253" priority="258" stopIfTrue="1" operator="equal">
      <formula>"CW 3240-R7"</formula>
    </cfRule>
  </conditionalFormatting>
  <conditionalFormatting sqref="D105:D106">
    <cfRule type="cellIs" dxfId="252" priority="255" stopIfTrue="1" operator="equal">
      <formula>"CW 3120-R2"</formula>
    </cfRule>
    <cfRule type="cellIs" dxfId="251" priority="256" stopIfTrue="1" operator="equal">
      <formula>"CW 3240-R7"</formula>
    </cfRule>
  </conditionalFormatting>
  <conditionalFormatting sqref="D107">
    <cfRule type="cellIs" dxfId="250" priority="253" stopIfTrue="1" operator="equal">
      <formula>"CW 3120-R2"</formula>
    </cfRule>
    <cfRule type="cellIs" dxfId="249" priority="254" stopIfTrue="1" operator="equal">
      <formula>"CW 3240-R7"</formula>
    </cfRule>
  </conditionalFormatting>
  <conditionalFormatting sqref="D108">
    <cfRule type="cellIs" dxfId="248" priority="251" stopIfTrue="1" operator="equal">
      <formula>"CW 3120-R2"</formula>
    </cfRule>
    <cfRule type="cellIs" dxfId="247" priority="252" stopIfTrue="1" operator="equal">
      <formula>"CW 3240-R7"</formula>
    </cfRule>
  </conditionalFormatting>
  <conditionalFormatting sqref="D105">
    <cfRule type="cellIs" dxfId="246" priority="249" stopIfTrue="1" operator="equal">
      <formula>"CW 3120-R2"</formula>
    </cfRule>
    <cfRule type="cellIs" dxfId="245" priority="250" stopIfTrue="1" operator="equal">
      <formula>"CW 3240-R7"</formula>
    </cfRule>
  </conditionalFormatting>
  <conditionalFormatting sqref="D106">
    <cfRule type="cellIs" dxfId="244" priority="247" stopIfTrue="1" operator="equal">
      <formula>"CW 3120-R2"</formula>
    </cfRule>
    <cfRule type="cellIs" dxfId="243" priority="248" stopIfTrue="1" operator="equal">
      <formula>"CW 3240-R7"</formula>
    </cfRule>
  </conditionalFormatting>
  <conditionalFormatting sqref="D115">
    <cfRule type="cellIs" dxfId="242" priority="229" stopIfTrue="1" operator="equal">
      <formula>"CW 3120-R2"</formula>
    </cfRule>
    <cfRule type="cellIs" dxfId="241" priority="230" stopIfTrue="1" operator="equal">
      <formula>"CW 3240-R7"</formula>
    </cfRule>
  </conditionalFormatting>
  <conditionalFormatting sqref="D109">
    <cfRule type="cellIs" dxfId="240" priority="245" stopIfTrue="1" operator="equal">
      <formula>"CW 3120-R2"</formula>
    </cfRule>
    <cfRule type="cellIs" dxfId="239" priority="246" stopIfTrue="1" operator="equal">
      <formula>"CW 3240-R7"</formula>
    </cfRule>
  </conditionalFormatting>
  <conditionalFormatting sqref="D111">
    <cfRule type="cellIs" dxfId="238" priority="239" stopIfTrue="1" operator="equal">
      <formula>"CW 2130-R11"</formula>
    </cfRule>
    <cfRule type="cellIs" dxfId="237" priority="240" stopIfTrue="1" operator="equal">
      <formula>"CW 3120-R2"</formula>
    </cfRule>
    <cfRule type="cellIs" dxfId="236" priority="241" stopIfTrue="1" operator="equal">
      <formula>"CW 3240-R7"</formula>
    </cfRule>
  </conditionalFormatting>
  <conditionalFormatting sqref="D112">
    <cfRule type="cellIs" dxfId="235" priority="236" stopIfTrue="1" operator="equal">
      <formula>"CW 2130-R11"</formula>
    </cfRule>
    <cfRule type="cellIs" dxfId="234" priority="237" stopIfTrue="1" operator="equal">
      <formula>"CW 3120-R2"</formula>
    </cfRule>
    <cfRule type="cellIs" dxfId="233" priority="238" stopIfTrue="1" operator="equal">
      <formula>"CW 3240-R7"</formula>
    </cfRule>
  </conditionalFormatting>
  <conditionalFormatting sqref="D113">
    <cfRule type="cellIs" dxfId="232" priority="233" stopIfTrue="1" operator="equal">
      <formula>"CW 2130-R11"</formula>
    </cfRule>
    <cfRule type="cellIs" dxfId="231" priority="234" stopIfTrue="1" operator="equal">
      <formula>"CW 3120-R2"</formula>
    </cfRule>
    <cfRule type="cellIs" dxfId="230" priority="235" stopIfTrue="1" operator="equal">
      <formula>"CW 3240-R7"</formula>
    </cfRule>
  </conditionalFormatting>
  <conditionalFormatting sqref="D120">
    <cfRule type="cellIs" dxfId="229" priority="220" stopIfTrue="1" operator="equal">
      <formula>"CW 2130-R11"</formula>
    </cfRule>
    <cfRule type="cellIs" dxfId="228" priority="221" stopIfTrue="1" operator="equal">
      <formula>"CW 3120-R2"</formula>
    </cfRule>
    <cfRule type="cellIs" dxfId="227" priority="222" stopIfTrue="1" operator="equal">
      <formula>"CW 3240-R7"</formula>
    </cfRule>
  </conditionalFormatting>
  <conditionalFormatting sqref="D118">
    <cfRule type="cellIs" dxfId="226" priority="231" stopIfTrue="1" operator="equal">
      <formula>"CW 2130-R11"</formula>
    </cfRule>
    <cfRule type="cellIs" dxfId="225" priority="232" stopIfTrue="1" operator="equal">
      <formula>"CW 3240-R7"</formula>
    </cfRule>
  </conditionalFormatting>
  <conditionalFormatting sqref="D114">
    <cfRule type="cellIs" dxfId="224" priority="227" stopIfTrue="1" operator="equal">
      <formula>"CW 3120-R2"</formula>
    </cfRule>
    <cfRule type="cellIs" dxfId="223" priority="228" stopIfTrue="1" operator="equal">
      <formula>"CW 3240-R7"</formula>
    </cfRule>
  </conditionalFormatting>
  <conditionalFormatting sqref="D116">
    <cfRule type="cellIs" dxfId="222" priority="225" stopIfTrue="1" operator="equal">
      <formula>"CW 3120-R2"</formula>
    </cfRule>
    <cfRule type="cellIs" dxfId="221" priority="226" stopIfTrue="1" operator="equal">
      <formula>"CW 3240-R7"</formula>
    </cfRule>
  </conditionalFormatting>
  <conditionalFormatting sqref="D130">
    <cfRule type="cellIs" dxfId="220" priority="215" stopIfTrue="1" operator="equal">
      <formula>"CW 3120-R2"</formula>
    </cfRule>
    <cfRule type="cellIs" dxfId="219" priority="216" stopIfTrue="1" operator="equal">
      <formula>"CW 3240-R7"</formula>
    </cfRule>
  </conditionalFormatting>
  <conditionalFormatting sqref="D117">
    <cfRule type="cellIs" dxfId="218" priority="223" stopIfTrue="1" operator="equal">
      <formula>"CW 2130-R11"</formula>
    </cfRule>
    <cfRule type="cellIs" dxfId="217" priority="224" stopIfTrue="1" operator="equal">
      <formula>"CW 3240-R7"</formula>
    </cfRule>
  </conditionalFormatting>
  <conditionalFormatting sqref="D121:D122">
    <cfRule type="cellIs" dxfId="216" priority="217" stopIfTrue="1" operator="equal">
      <formula>"CW 2130-R11"</formula>
    </cfRule>
    <cfRule type="cellIs" dxfId="215" priority="218" stopIfTrue="1" operator="equal">
      <formula>"CW 3120-R2"</formula>
    </cfRule>
    <cfRule type="cellIs" dxfId="214" priority="219" stopIfTrue="1" operator="equal">
      <formula>"CW 3240-R7"</formula>
    </cfRule>
  </conditionalFormatting>
  <conditionalFormatting sqref="D131">
    <cfRule type="cellIs" dxfId="213" priority="213" stopIfTrue="1" operator="equal">
      <formula>"CW 3120-R2"</formula>
    </cfRule>
    <cfRule type="cellIs" dxfId="212" priority="214" stopIfTrue="1" operator="equal">
      <formula>"CW 3240-R7"</formula>
    </cfRule>
  </conditionalFormatting>
  <conditionalFormatting sqref="D132">
    <cfRule type="cellIs" dxfId="211" priority="211" stopIfTrue="1" operator="equal">
      <formula>"CW 3120-R2"</formula>
    </cfRule>
    <cfRule type="cellIs" dxfId="210" priority="212" stopIfTrue="1" operator="equal">
      <formula>"CW 3240-R7"</formula>
    </cfRule>
  </conditionalFormatting>
  <conditionalFormatting sqref="D134">
    <cfRule type="cellIs" dxfId="209" priority="209" stopIfTrue="1" operator="equal">
      <formula>"CW 3120-R2"</formula>
    </cfRule>
    <cfRule type="cellIs" dxfId="208" priority="210" stopIfTrue="1" operator="equal">
      <formula>"CW 3240-R7"</formula>
    </cfRule>
  </conditionalFormatting>
  <conditionalFormatting sqref="D138">
    <cfRule type="cellIs" dxfId="207" priority="205" stopIfTrue="1" operator="equal">
      <formula>"CW 3120-R2"</formula>
    </cfRule>
    <cfRule type="cellIs" dxfId="206" priority="206" stopIfTrue="1" operator="equal">
      <formula>"CW 3240-R7"</formula>
    </cfRule>
  </conditionalFormatting>
  <conditionalFormatting sqref="D136">
    <cfRule type="cellIs" dxfId="205" priority="207" stopIfTrue="1" operator="equal">
      <formula>"CW 3120-R2"</formula>
    </cfRule>
    <cfRule type="cellIs" dxfId="204" priority="208" stopIfTrue="1" operator="equal">
      <formula>"CW 3240-R7"</formula>
    </cfRule>
  </conditionalFormatting>
  <conditionalFormatting sqref="D137">
    <cfRule type="cellIs" dxfId="203" priority="203" stopIfTrue="1" operator="equal">
      <formula>"CW 3120-R2"</formula>
    </cfRule>
    <cfRule type="cellIs" dxfId="202" priority="204" stopIfTrue="1" operator="equal">
      <formula>"CW 3240-R7"</formula>
    </cfRule>
  </conditionalFormatting>
  <conditionalFormatting sqref="D140">
    <cfRule type="cellIs" dxfId="201" priority="201" stopIfTrue="1" operator="equal">
      <formula>"CW 3120-R2"</formula>
    </cfRule>
    <cfRule type="cellIs" dxfId="200" priority="202" stopIfTrue="1" operator="equal">
      <formula>"CW 3240-R7"</formula>
    </cfRule>
  </conditionalFormatting>
  <conditionalFormatting sqref="D144">
    <cfRule type="cellIs" dxfId="199" priority="197" stopIfTrue="1" operator="equal">
      <formula>"CW 3120-R2"</formula>
    </cfRule>
    <cfRule type="cellIs" dxfId="198" priority="198" stopIfTrue="1" operator="equal">
      <formula>"CW 3240-R7"</formula>
    </cfRule>
  </conditionalFormatting>
  <conditionalFormatting sqref="D142">
    <cfRule type="cellIs" dxfId="197" priority="199" stopIfTrue="1" operator="equal">
      <formula>"CW 3120-R2"</formula>
    </cfRule>
    <cfRule type="cellIs" dxfId="196" priority="200" stopIfTrue="1" operator="equal">
      <formula>"CW 3240-R7"</formula>
    </cfRule>
  </conditionalFormatting>
  <conditionalFormatting sqref="D143">
    <cfRule type="cellIs" dxfId="195" priority="195" stopIfTrue="1" operator="equal">
      <formula>"CW 3120-R2"</formula>
    </cfRule>
    <cfRule type="cellIs" dxfId="194" priority="196" stopIfTrue="1" operator="equal">
      <formula>"CW 3240-R7"</formula>
    </cfRule>
  </conditionalFormatting>
  <conditionalFormatting sqref="D150">
    <cfRule type="cellIs" dxfId="193" priority="189" stopIfTrue="1" operator="equal">
      <formula>"CW 3120-R2"</formula>
    </cfRule>
    <cfRule type="cellIs" dxfId="192" priority="190" stopIfTrue="1" operator="equal">
      <formula>"CW 3240-R7"</formula>
    </cfRule>
  </conditionalFormatting>
  <conditionalFormatting sqref="D148">
    <cfRule type="cellIs" dxfId="191" priority="193" stopIfTrue="1" operator="equal">
      <formula>"CW 3120-R2"</formula>
    </cfRule>
    <cfRule type="cellIs" dxfId="190" priority="194" stopIfTrue="1" operator="equal">
      <formula>"CW 3240-R7"</formula>
    </cfRule>
  </conditionalFormatting>
  <conditionalFormatting sqref="D152">
    <cfRule type="cellIs" dxfId="189" priority="191" stopIfTrue="1" operator="equal">
      <formula>"CW 3120-R2"</formula>
    </cfRule>
    <cfRule type="cellIs" dxfId="188" priority="192" stopIfTrue="1" operator="equal">
      <formula>"CW 3240-R7"</formula>
    </cfRule>
  </conditionalFormatting>
  <conditionalFormatting sqref="D149">
    <cfRule type="cellIs" dxfId="187" priority="187" stopIfTrue="1" operator="equal">
      <formula>"CW 3120-R2"</formula>
    </cfRule>
    <cfRule type="cellIs" dxfId="186" priority="188" stopIfTrue="1" operator="equal">
      <formula>"CW 3240-R7"</formula>
    </cfRule>
  </conditionalFormatting>
  <conditionalFormatting sqref="D146">
    <cfRule type="cellIs" dxfId="185" priority="185" stopIfTrue="1" operator="equal">
      <formula>"CW 3120-R2"</formula>
    </cfRule>
    <cfRule type="cellIs" dxfId="184" priority="186" stopIfTrue="1" operator="equal">
      <formula>"CW 3240-R7"</formula>
    </cfRule>
  </conditionalFormatting>
  <conditionalFormatting sqref="D154">
    <cfRule type="cellIs" dxfId="183" priority="183" stopIfTrue="1" operator="equal">
      <formula>"CW 3120-R2"</formula>
    </cfRule>
    <cfRule type="cellIs" dxfId="182" priority="184" stopIfTrue="1" operator="equal">
      <formula>"CW 3240-R7"</formula>
    </cfRule>
  </conditionalFormatting>
  <conditionalFormatting sqref="D156">
    <cfRule type="cellIs" dxfId="181" priority="181" stopIfTrue="1" operator="equal">
      <formula>"CW 3120-R2"</formula>
    </cfRule>
    <cfRule type="cellIs" dxfId="180" priority="182" stopIfTrue="1" operator="equal">
      <formula>"CW 3240-R7"</formula>
    </cfRule>
  </conditionalFormatting>
  <conditionalFormatting sqref="D155">
    <cfRule type="cellIs" dxfId="179" priority="179" stopIfTrue="1" operator="equal">
      <formula>"CW 3120-R2"</formula>
    </cfRule>
    <cfRule type="cellIs" dxfId="178" priority="180" stopIfTrue="1" operator="equal">
      <formula>"CW 3240-R7"</formula>
    </cfRule>
  </conditionalFormatting>
  <conditionalFormatting sqref="D157">
    <cfRule type="cellIs" dxfId="177" priority="177" stopIfTrue="1" operator="equal">
      <formula>"CW 3120-R2"</formula>
    </cfRule>
    <cfRule type="cellIs" dxfId="176" priority="178" stopIfTrue="1" operator="equal">
      <formula>"CW 3240-R7"</formula>
    </cfRule>
  </conditionalFormatting>
  <conditionalFormatting sqref="D159">
    <cfRule type="cellIs" dxfId="175" priority="175" stopIfTrue="1" operator="equal">
      <formula>"CW 3120-R2"</formula>
    </cfRule>
    <cfRule type="cellIs" dxfId="174" priority="176" stopIfTrue="1" operator="equal">
      <formula>"CW 3240-R7"</formula>
    </cfRule>
  </conditionalFormatting>
  <conditionalFormatting sqref="D158">
    <cfRule type="cellIs" dxfId="173" priority="173" stopIfTrue="1" operator="equal">
      <formula>"CW 3120-R2"</formula>
    </cfRule>
    <cfRule type="cellIs" dxfId="172" priority="174" stopIfTrue="1" operator="equal">
      <formula>"CW 3240-R7"</formula>
    </cfRule>
  </conditionalFormatting>
  <conditionalFormatting sqref="D161">
    <cfRule type="cellIs" dxfId="171" priority="171" stopIfTrue="1" operator="equal">
      <formula>"CW 3120-R2"</formula>
    </cfRule>
    <cfRule type="cellIs" dxfId="170" priority="172" stopIfTrue="1" operator="equal">
      <formula>"CW 3240-R7"</formula>
    </cfRule>
  </conditionalFormatting>
  <conditionalFormatting sqref="D165">
    <cfRule type="cellIs" dxfId="169" priority="169" stopIfTrue="1" operator="equal">
      <formula>"CW 3120-R2"</formula>
    </cfRule>
    <cfRule type="cellIs" dxfId="168" priority="170" stopIfTrue="1" operator="equal">
      <formula>"CW 3240-R7"</formula>
    </cfRule>
  </conditionalFormatting>
  <conditionalFormatting sqref="D166">
    <cfRule type="cellIs" dxfId="167" priority="167" stopIfTrue="1" operator="equal">
      <formula>"CW 3120-R2"</formula>
    </cfRule>
    <cfRule type="cellIs" dxfId="166" priority="168" stopIfTrue="1" operator="equal">
      <formula>"CW 3240-R7"</formula>
    </cfRule>
  </conditionalFormatting>
  <conditionalFormatting sqref="D104">
    <cfRule type="cellIs" dxfId="165" priority="165" stopIfTrue="1" operator="equal">
      <formula>"CW 3120-R2"</formula>
    </cfRule>
    <cfRule type="cellIs" dxfId="164" priority="166" stopIfTrue="1" operator="equal">
      <formula>"CW 3240-R7"</formula>
    </cfRule>
  </conditionalFormatting>
  <conditionalFormatting sqref="D211">
    <cfRule type="cellIs" dxfId="163" priority="162" stopIfTrue="1" operator="equal">
      <formula>"CW 2130-R11"</formula>
    </cfRule>
    <cfRule type="cellIs" dxfId="162" priority="163" stopIfTrue="1" operator="equal">
      <formula>"CW 3120-R2"</formula>
    </cfRule>
    <cfRule type="cellIs" dxfId="161" priority="164" stopIfTrue="1" operator="equal">
      <formula>"CW 3240-R7"</formula>
    </cfRule>
  </conditionalFormatting>
  <conditionalFormatting sqref="D210">
    <cfRule type="cellIs" dxfId="160" priority="159" stopIfTrue="1" operator="equal">
      <formula>"CW 2130-R11"</formula>
    </cfRule>
    <cfRule type="cellIs" dxfId="159" priority="160" stopIfTrue="1" operator="equal">
      <formula>"CW 3120-R2"</formula>
    </cfRule>
    <cfRule type="cellIs" dxfId="158" priority="161" stopIfTrue="1" operator="equal">
      <formula>"CW 3240-R7"</formula>
    </cfRule>
  </conditionalFormatting>
  <conditionalFormatting sqref="D214">
    <cfRule type="cellIs" dxfId="157" priority="156" stopIfTrue="1" operator="equal">
      <formula>"CW 2130-R11"</formula>
    </cfRule>
    <cfRule type="cellIs" dxfId="156" priority="157" stopIfTrue="1" operator="equal">
      <formula>"CW 3120-R2"</formula>
    </cfRule>
    <cfRule type="cellIs" dxfId="155" priority="158" stopIfTrue="1" operator="equal">
      <formula>"CW 3240-R7"</formula>
    </cfRule>
  </conditionalFormatting>
  <conditionalFormatting sqref="D213">
    <cfRule type="cellIs" dxfId="154" priority="153" stopIfTrue="1" operator="equal">
      <formula>"CW 2130-R11"</formula>
    </cfRule>
    <cfRule type="cellIs" dxfId="153" priority="154" stopIfTrue="1" operator="equal">
      <formula>"CW 3120-R2"</formula>
    </cfRule>
    <cfRule type="cellIs" dxfId="152" priority="155" stopIfTrue="1" operator="equal">
      <formula>"CW 3240-R7"</formula>
    </cfRule>
  </conditionalFormatting>
  <conditionalFormatting sqref="D230">
    <cfRule type="cellIs" dxfId="151" priority="150" stopIfTrue="1" operator="equal">
      <formula>"CW 2130-R11"</formula>
    </cfRule>
    <cfRule type="cellIs" dxfId="150" priority="151" stopIfTrue="1" operator="equal">
      <formula>"CW 3120-R2"</formula>
    </cfRule>
    <cfRule type="cellIs" dxfId="149" priority="152" stopIfTrue="1" operator="equal">
      <formula>"CW 3240-R7"</formula>
    </cfRule>
  </conditionalFormatting>
  <conditionalFormatting sqref="D228">
    <cfRule type="cellIs" dxfId="148" priority="147" stopIfTrue="1" operator="equal">
      <formula>"CW 2130-R11"</formula>
    </cfRule>
    <cfRule type="cellIs" dxfId="147" priority="148" stopIfTrue="1" operator="equal">
      <formula>"CW 3120-R2"</formula>
    </cfRule>
    <cfRule type="cellIs" dxfId="146" priority="149" stopIfTrue="1" operator="equal">
      <formula>"CW 3240-R7"</formula>
    </cfRule>
  </conditionalFormatting>
  <conditionalFormatting sqref="D229">
    <cfRule type="cellIs" dxfId="145" priority="144" stopIfTrue="1" operator="equal">
      <formula>"CW 2130-R11"</formula>
    </cfRule>
    <cfRule type="cellIs" dxfId="144" priority="145" stopIfTrue="1" operator="equal">
      <formula>"CW 3120-R2"</formula>
    </cfRule>
    <cfRule type="cellIs" dxfId="143" priority="146" stopIfTrue="1" operator="equal">
      <formula>"CW 3240-R7"</formula>
    </cfRule>
  </conditionalFormatting>
  <conditionalFormatting sqref="D221">
    <cfRule type="cellIs" dxfId="142" priority="141" stopIfTrue="1" operator="equal">
      <formula>"CW 2130-R11"</formula>
    </cfRule>
    <cfRule type="cellIs" dxfId="141" priority="142" stopIfTrue="1" operator="equal">
      <formula>"CW 3120-R2"</formula>
    </cfRule>
    <cfRule type="cellIs" dxfId="140" priority="143" stopIfTrue="1" operator="equal">
      <formula>"CW 3240-R7"</formula>
    </cfRule>
  </conditionalFormatting>
  <conditionalFormatting sqref="D243">
    <cfRule type="cellIs" dxfId="139" priority="138" stopIfTrue="1" operator="equal">
      <formula>"CW 2130-R11"</formula>
    </cfRule>
    <cfRule type="cellIs" dxfId="138" priority="139" stopIfTrue="1" operator="equal">
      <formula>"CW 3120-R2"</formula>
    </cfRule>
    <cfRule type="cellIs" dxfId="137" priority="140" stopIfTrue="1" operator="equal">
      <formula>"CW 3240-R7"</formula>
    </cfRule>
  </conditionalFormatting>
  <conditionalFormatting sqref="D245">
    <cfRule type="cellIs" dxfId="136" priority="135" stopIfTrue="1" operator="equal">
      <formula>"CW 2130-R11"</formula>
    </cfRule>
    <cfRule type="cellIs" dxfId="135" priority="136" stopIfTrue="1" operator="equal">
      <formula>"CW 3120-R2"</formula>
    </cfRule>
    <cfRule type="cellIs" dxfId="134" priority="137" stopIfTrue="1" operator="equal">
      <formula>"CW 3240-R7"</formula>
    </cfRule>
  </conditionalFormatting>
  <conditionalFormatting sqref="D126">
    <cfRule type="cellIs" dxfId="133" priority="132" stopIfTrue="1" operator="equal">
      <formula>"CW 2130-R11"</formula>
    </cfRule>
    <cfRule type="cellIs" dxfId="132" priority="133" stopIfTrue="1" operator="equal">
      <formula>"CW 3120-R2"</formula>
    </cfRule>
    <cfRule type="cellIs" dxfId="131" priority="134" stopIfTrue="1" operator="equal">
      <formula>"CW 3240-R7"</formula>
    </cfRule>
  </conditionalFormatting>
  <conditionalFormatting sqref="D124">
    <cfRule type="cellIs" dxfId="130" priority="129" stopIfTrue="1" operator="equal">
      <formula>"CW 2130-R11"</formula>
    </cfRule>
    <cfRule type="cellIs" dxfId="129" priority="130" stopIfTrue="1" operator="equal">
      <formula>"CW 3120-R2"</formula>
    </cfRule>
    <cfRule type="cellIs" dxfId="128" priority="131" stopIfTrue="1" operator="equal">
      <formula>"CW 3240-R7"</formula>
    </cfRule>
  </conditionalFormatting>
  <conditionalFormatting sqref="D253">
    <cfRule type="cellIs" dxfId="127" priority="126" stopIfTrue="1" operator="equal">
      <formula>"CW 2130-R11"</formula>
    </cfRule>
    <cfRule type="cellIs" dxfId="126" priority="127" stopIfTrue="1" operator="equal">
      <formula>"CW 3120-R2"</formula>
    </cfRule>
    <cfRule type="cellIs" dxfId="125" priority="128" stopIfTrue="1" operator="equal">
      <formula>"CW 3240-R7"</formula>
    </cfRule>
  </conditionalFormatting>
  <conditionalFormatting sqref="D261">
    <cfRule type="cellIs" dxfId="124" priority="123" stopIfTrue="1" operator="equal">
      <formula>"CW 2130-R11"</formula>
    </cfRule>
    <cfRule type="cellIs" dxfId="123" priority="124" stopIfTrue="1" operator="equal">
      <formula>"CW 3120-R2"</formula>
    </cfRule>
    <cfRule type="cellIs" dxfId="122" priority="125" stopIfTrue="1" operator="equal">
      <formula>"CW 3240-R7"</formula>
    </cfRule>
  </conditionalFormatting>
  <conditionalFormatting sqref="D281">
    <cfRule type="cellIs" dxfId="121" priority="120" stopIfTrue="1" operator="equal">
      <formula>"CW 2130-R11"</formula>
    </cfRule>
    <cfRule type="cellIs" dxfId="120" priority="121" stopIfTrue="1" operator="equal">
      <formula>"CW 3120-R2"</formula>
    </cfRule>
    <cfRule type="cellIs" dxfId="119" priority="122" stopIfTrue="1" operator="equal">
      <formula>"CW 3240-R7"</formula>
    </cfRule>
  </conditionalFormatting>
  <conditionalFormatting sqref="D276">
    <cfRule type="cellIs" dxfId="118" priority="117" stopIfTrue="1" operator="equal">
      <formula>"CW 2130-R11"</formula>
    </cfRule>
    <cfRule type="cellIs" dxfId="117" priority="118" stopIfTrue="1" operator="equal">
      <formula>"CW 3120-R2"</formula>
    </cfRule>
    <cfRule type="cellIs" dxfId="116" priority="119" stopIfTrue="1" operator="equal">
      <formula>"CW 3240-R7"</formula>
    </cfRule>
  </conditionalFormatting>
  <conditionalFormatting sqref="D275">
    <cfRule type="cellIs" dxfId="115" priority="114" stopIfTrue="1" operator="equal">
      <formula>"CW 2130-R11"</formula>
    </cfRule>
    <cfRule type="cellIs" dxfId="114" priority="115" stopIfTrue="1" operator="equal">
      <formula>"CW 3120-R2"</formula>
    </cfRule>
    <cfRule type="cellIs" dxfId="113" priority="116" stopIfTrue="1" operator="equal">
      <formula>"CW 3240-R7"</formula>
    </cfRule>
  </conditionalFormatting>
  <conditionalFormatting sqref="D83">
    <cfRule type="cellIs" dxfId="112" priority="111" stopIfTrue="1" operator="equal">
      <formula>"CW 2130-R11"</formula>
    </cfRule>
    <cfRule type="cellIs" dxfId="111" priority="112" stopIfTrue="1" operator="equal">
      <formula>"CW 3120-R2"</formula>
    </cfRule>
    <cfRule type="cellIs" dxfId="110" priority="113" stopIfTrue="1" operator="equal">
      <formula>"CW 3240-R7"</formula>
    </cfRule>
  </conditionalFormatting>
  <conditionalFormatting sqref="D175">
    <cfRule type="cellIs" dxfId="109" priority="108" stopIfTrue="1" operator="equal">
      <formula>"CW 2130-R11"</formula>
    </cfRule>
    <cfRule type="cellIs" dxfId="108" priority="109" stopIfTrue="1" operator="equal">
      <formula>"CW 3120-R2"</formula>
    </cfRule>
    <cfRule type="cellIs" dxfId="107" priority="110" stopIfTrue="1" operator="equal">
      <formula>"CW 3240-R7"</formula>
    </cfRule>
  </conditionalFormatting>
  <conditionalFormatting sqref="D180">
    <cfRule type="cellIs" dxfId="106" priority="105" stopIfTrue="1" operator="equal">
      <formula>"CW 2130-R11"</formula>
    </cfRule>
    <cfRule type="cellIs" dxfId="105" priority="106" stopIfTrue="1" operator="equal">
      <formula>"CW 3120-R2"</formula>
    </cfRule>
    <cfRule type="cellIs" dxfId="104" priority="107" stopIfTrue="1" operator="equal">
      <formula>"CW 3240-R7"</formula>
    </cfRule>
  </conditionalFormatting>
  <conditionalFormatting sqref="D176">
    <cfRule type="cellIs" dxfId="103" priority="102" stopIfTrue="1" operator="equal">
      <formula>"CW 2130-R11"</formula>
    </cfRule>
    <cfRule type="cellIs" dxfId="102" priority="103" stopIfTrue="1" operator="equal">
      <formula>"CW 3120-R2"</formula>
    </cfRule>
    <cfRule type="cellIs" dxfId="101" priority="104" stopIfTrue="1" operator="equal">
      <formula>"CW 3240-R7"</formula>
    </cfRule>
  </conditionalFormatting>
  <conditionalFormatting sqref="D163:D164">
    <cfRule type="cellIs" dxfId="100" priority="99" stopIfTrue="1" operator="equal">
      <formula>"CW 2130-R11"</formula>
    </cfRule>
    <cfRule type="cellIs" dxfId="99" priority="100" stopIfTrue="1" operator="equal">
      <formula>"CW 3120-R2"</formula>
    </cfRule>
    <cfRule type="cellIs" dxfId="98" priority="101" stopIfTrue="1" operator="equal">
      <formula>"CW 3240-R7"</formula>
    </cfRule>
  </conditionalFormatting>
  <conditionalFormatting sqref="D162">
    <cfRule type="cellIs" dxfId="97" priority="97" stopIfTrue="1" operator="equal">
      <formula>"CW 3120-R2"</formula>
    </cfRule>
    <cfRule type="cellIs" dxfId="96" priority="98" stopIfTrue="1" operator="equal">
      <formula>"CW 3240-R7"</formula>
    </cfRule>
  </conditionalFormatting>
  <conditionalFormatting sqref="D54">
    <cfRule type="cellIs" dxfId="95" priority="94" stopIfTrue="1" operator="equal">
      <formula>"CW 2130-R11"</formula>
    </cfRule>
    <cfRule type="cellIs" dxfId="94" priority="95" stopIfTrue="1" operator="equal">
      <formula>"CW 3120-R2"</formula>
    </cfRule>
    <cfRule type="cellIs" dxfId="93" priority="96" stopIfTrue="1" operator="equal">
      <formula>"CW 3240-R7"</formula>
    </cfRule>
  </conditionalFormatting>
  <conditionalFormatting sqref="D70">
    <cfRule type="cellIs" dxfId="92" priority="91" stopIfTrue="1" operator="equal">
      <formula>"CW 2130-R11"</formula>
    </cfRule>
    <cfRule type="cellIs" dxfId="91" priority="92" stopIfTrue="1" operator="equal">
      <formula>"CW 3120-R2"</formula>
    </cfRule>
    <cfRule type="cellIs" dxfId="90" priority="93" stopIfTrue="1" operator="equal">
      <formula>"CW 3240-R7"</formula>
    </cfRule>
  </conditionalFormatting>
  <conditionalFormatting sqref="D74">
    <cfRule type="cellIs" dxfId="89" priority="88" stopIfTrue="1" operator="equal">
      <formula>"CW 2130-R11"</formula>
    </cfRule>
    <cfRule type="cellIs" dxfId="88" priority="89" stopIfTrue="1" operator="equal">
      <formula>"CW 3120-R2"</formula>
    </cfRule>
    <cfRule type="cellIs" dxfId="87" priority="90" stopIfTrue="1" operator="equal">
      <formula>"CW 3240-R7"</formula>
    </cfRule>
  </conditionalFormatting>
  <conditionalFormatting sqref="D96">
    <cfRule type="cellIs" dxfId="86" priority="86" stopIfTrue="1" operator="equal">
      <formula>"CW 3120-R2"</formula>
    </cfRule>
    <cfRule type="cellIs" dxfId="85" priority="87" stopIfTrue="1" operator="equal">
      <formula>"CW 3240-R7"</formula>
    </cfRule>
  </conditionalFormatting>
  <conditionalFormatting sqref="D187">
    <cfRule type="cellIs" dxfId="84" priority="83" stopIfTrue="1" operator="equal">
      <formula>"CW 2130-R11"</formula>
    </cfRule>
    <cfRule type="cellIs" dxfId="83" priority="84" stopIfTrue="1" operator="equal">
      <formula>"CW 3120-R2"</formula>
    </cfRule>
    <cfRule type="cellIs" dxfId="82" priority="85" stopIfTrue="1" operator="equal">
      <formula>"CW 3240-R7"</formula>
    </cfRule>
  </conditionalFormatting>
  <conditionalFormatting sqref="D188">
    <cfRule type="cellIs" dxfId="81" priority="80" stopIfTrue="1" operator="equal">
      <formula>"CW 2130-R11"</formula>
    </cfRule>
    <cfRule type="cellIs" dxfId="80" priority="81" stopIfTrue="1" operator="equal">
      <formula>"CW 3120-R2"</formula>
    </cfRule>
    <cfRule type="cellIs" dxfId="79" priority="82" stopIfTrue="1" operator="equal">
      <formula>"CW 3240-R7"</formula>
    </cfRule>
  </conditionalFormatting>
  <conditionalFormatting sqref="D192">
    <cfRule type="cellIs" dxfId="78" priority="77" stopIfTrue="1" operator="equal">
      <formula>"CW 2130-R11"</formula>
    </cfRule>
    <cfRule type="cellIs" dxfId="77" priority="78" stopIfTrue="1" operator="equal">
      <formula>"CW 3120-R2"</formula>
    </cfRule>
    <cfRule type="cellIs" dxfId="76" priority="79" stopIfTrue="1" operator="equal">
      <formula>"CW 3240-R7"</formula>
    </cfRule>
  </conditionalFormatting>
  <conditionalFormatting sqref="D193">
    <cfRule type="cellIs" dxfId="75" priority="74" stopIfTrue="1" operator="equal">
      <formula>"CW 2130-R11"</formula>
    </cfRule>
    <cfRule type="cellIs" dxfId="74" priority="75" stopIfTrue="1" operator="equal">
      <formula>"CW 3120-R2"</formula>
    </cfRule>
    <cfRule type="cellIs" dxfId="73" priority="76" stopIfTrue="1" operator="equal">
      <formula>"CW 3240-R7"</formula>
    </cfRule>
  </conditionalFormatting>
  <conditionalFormatting sqref="D194">
    <cfRule type="cellIs" dxfId="72" priority="71" stopIfTrue="1" operator="equal">
      <formula>"CW 2130-R11"</formula>
    </cfRule>
    <cfRule type="cellIs" dxfId="71" priority="72" stopIfTrue="1" operator="equal">
      <formula>"CW 3120-R2"</formula>
    </cfRule>
    <cfRule type="cellIs" dxfId="70" priority="73" stopIfTrue="1" operator="equal">
      <formula>"CW 3240-R7"</formula>
    </cfRule>
  </conditionalFormatting>
  <conditionalFormatting sqref="D195">
    <cfRule type="cellIs" dxfId="69" priority="68" stopIfTrue="1" operator="equal">
      <formula>"CW 2130-R11"</formula>
    </cfRule>
    <cfRule type="cellIs" dxfId="68" priority="69" stopIfTrue="1" operator="equal">
      <formula>"CW 3120-R2"</formula>
    </cfRule>
    <cfRule type="cellIs" dxfId="67" priority="70" stopIfTrue="1" operator="equal">
      <formula>"CW 3240-R7"</formula>
    </cfRule>
  </conditionalFormatting>
  <conditionalFormatting sqref="D197">
    <cfRule type="cellIs" dxfId="66" priority="65" stopIfTrue="1" operator="equal">
      <formula>"CW 2130-R11"</formula>
    </cfRule>
    <cfRule type="cellIs" dxfId="65" priority="66" stopIfTrue="1" operator="equal">
      <formula>"CW 3120-R2"</formula>
    </cfRule>
    <cfRule type="cellIs" dxfId="64" priority="67" stopIfTrue="1" operator="equal">
      <formula>"CW 3240-R7"</formula>
    </cfRule>
  </conditionalFormatting>
  <conditionalFormatting sqref="D198">
    <cfRule type="cellIs" dxfId="63" priority="62" stopIfTrue="1" operator="equal">
      <formula>"CW 2130-R11"</formula>
    </cfRule>
    <cfRule type="cellIs" dxfId="62" priority="63" stopIfTrue="1" operator="equal">
      <formula>"CW 3120-R2"</formula>
    </cfRule>
    <cfRule type="cellIs" dxfId="61" priority="64" stopIfTrue="1" operator="equal">
      <formula>"CW 3240-R7"</formula>
    </cfRule>
  </conditionalFormatting>
  <conditionalFormatting sqref="D199">
    <cfRule type="cellIs" dxfId="60" priority="59" stopIfTrue="1" operator="equal">
      <formula>"CW 2130-R11"</formula>
    </cfRule>
    <cfRule type="cellIs" dxfId="59" priority="60" stopIfTrue="1" operator="equal">
      <formula>"CW 3120-R2"</formula>
    </cfRule>
    <cfRule type="cellIs" dxfId="58" priority="61" stopIfTrue="1" operator="equal">
      <formula>"CW 3240-R7"</formula>
    </cfRule>
  </conditionalFormatting>
  <conditionalFormatting sqref="D201">
    <cfRule type="cellIs" dxfId="57" priority="56" stopIfTrue="1" operator="equal">
      <formula>"CW 2130-R11"</formula>
    </cfRule>
    <cfRule type="cellIs" dxfId="56" priority="57" stopIfTrue="1" operator="equal">
      <formula>"CW 3120-R2"</formula>
    </cfRule>
    <cfRule type="cellIs" dxfId="55" priority="58" stopIfTrue="1" operator="equal">
      <formula>"CW 3240-R7"</formula>
    </cfRule>
  </conditionalFormatting>
  <conditionalFormatting sqref="D203">
    <cfRule type="cellIs" dxfId="54" priority="53" stopIfTrue="1" operator="equal">
      <formula>"CW 2130-R11"</formula>
    </cfRule>
    <cfRule type="cellIs" dxfId="53" priority="54" stopIfTrue="1" operator="equal">
      <formula>"CW 3120-R2"</formula>
    </cfRule>
    <cfRule type="cellIs" dxfId="52" priority="55" stopIfTrue="1" operator="equal">
      <formula>"CW 3240-R7"</formula>
    </cfRule>
  </conditionalFormatting>
  <conditionalFormatting sqref="D205">
    <cfRule type="cellIs" dxfId="51" priority="50" stopIfTrue="1" operator="equal">
      <formula>"CW 2130-R11"</formula>
    </cfRule>
    <cfRule type="cellIs" dxfId="50" priority="51" stopIfTrue="1" operator="equal">
      <formula>"CW 3120-R2"</formula>
    </cfRule>
    <cfRule type="cellIs" dxfId="49" priority="52" stopIfTrue="1" operator="equal">
      <formula>"CW 3240-R7"</formula>
    </cfRule>
  </conditionalFormatting>
  <conditionalFormatting sqref="D288">
    <cfRule type="cellIs" dxfId="48" priority="43" stopIfTrue="1" operator="equal">
      <formula>"CW 2130-R11"</formula>
    </cfRule>
    <cfRule type="cellIs" dxfId="47" priority="44" stopIfTrue="1" operator="equal">
      <formula>"CW 3120-R2"</formula>
    </cfRule>
    <cfRule type="cellIs" dxfId="46" priority="45" stopIfTrue="1" operator="equal">
      <formula>"CW 3240-R7"</formula>
    </cfRule>
  </conditionalFormatting>
  <conditionalFormatting sqref="D286">
    <cfRule type="cellIs" dxfId="45" priority="48" stopIfTrue="1" operator="equal">
      <formula>"CW 3120-R2"</formula>
    </cfRule>
    <cfRule type="cellIs" dxfId="44" priority="49" stopIfTrue="1" operator="equal">
      <formula>"CW 3240-R7"</formula>
    </cfRule>
  </conditionalFormatting>
  <conditionalFormatting sqref="D287">
    <cfRule type="cellIs" dxfId="43" priority="46" stopIfTrue="1" operator="equal">
      <formula>"CW 3120-R2"</formula>
    </cfRule>
    <cfRule type="cellIs" dxfId="42" priority="47" stopIfTrue="1" operator="equal">
      <formula>"CW 3240-R7"</formula>
    </cfRule>
  </conditionalFormatting>
  <conditionalFormatting sqref="D289">
    <cfRule type="cellIs" dxfId="41" priority="41" stopIfTrue="1" operator="equal">
      <formula>"CW 3120-R2"</formula>
    </cfRule>
    <cfRule type="cellIs" dxfId="40" priority="42" stopIfTrue="1" operator="equal">
      <formula>"CW 3240-R7"</formula>
    </cfRule>
  </conditionalFormatting>
  <conditionalFormatting sqref="D290">
    <cfRule type="cellIs" dxfId="39" priority="39" stopIfTrue="1" operator="equal">
      <formula>"CW 3120-R2"</formula>
    </cfRule>
    <cfRule type="cellIs" dxfId="38" priority="40" stopIfTrue="1" operator="equal">
      <formula>"CW 3240-R7"</formula>
    </cfRule>
  </conditionalFormatting>
  <conditionalFormatting sqref="D297">
    <cfRule type="cellIs" dxfId="37" priority="34" stopIfTrue="1" operator="equal">
      <formula>"CW 3120-R2"</formula>
    </cfRule>
    <cfRule type="cellIs" dxfId="36" priority="35" stopIfTrue="1" operator="equal">
      <formula>"CW 3240-R7"</formula>
    </cfRule>
  </conditionalFormatting>
  <conditionalFormatting sqref="D291">
    <cfRule type="cellIs" dxfId="35" priority="36" stopIfTrue="1" operator="equal">
      <formula>"CW 2130-R11"</formula>
    </cfRule>
    <cfRule type="cellIs" dxfId="34" priority="37" stopIfTrue="1" operator="equal">
      <formula>"CW 3120-R2"</formula>
    </cfRule>
    <cfRule type="cellIs" dxfId="33" priority="38" stopIfTrue="1" operator="equal">
      <formula>"CW 3240-R7"</formula>
    </cfRule>
  </conditionalFormatting>
  <conditionalFormatting sqref="D298">
    <cfRule type="cellIs" dxfId="32" priority="32" stopIfTrue="1" operator="equal">
      <formula>"CW 3120-R2"</formula>
    </cfRule>
    <cfRule type="cellIs" dxfId="31" priority="33" stopIfTrue="1" operator="equal">
      <formula>"CW 3240-R7"</formula>
    </cfRule>
  </conditionalFormatting>
  <conditionalFormatting sqref="D299">
    <cfRule type="cellIs" dxfId="30" priority="30" stopIfTrue="1" operator="equal">
      <formula>"CW 3120-R2"</formula>
    </cfRule>
    <cfRule type="cellIs" dxfId="29" priority="31" stopIfTrue="1" operator="equal">
      <formula>"CW 3240-R7"</formula>
    </cfRule>
  </conditionalFormatting>
  <conditionalFormatting sqref="D300">
    <cfRule type="cellIs" dxfId="28" priority="28" stopIfTrue="1" operator="equal">
      <formula>"CW 3120-R2"</formula>
    </cfRule>
    <cfRule type="cellIs" dxfId="27" priority="29" stopIfTrue="1" operator="equal">
      <formula>"CW 3240-R7"</formula>
    </cfRule>
  </conditionalFormatting>
  <conditionalFormatting sqref="D301">
    <cfRule type="cellIs" dxfId="26" priority="26" stopIfTrue="1" operator="equal">
      <formula>"CW 3120-R2"</formula>
    </cfRule>
    <cfRule type="cellIs" dxfId="25" priority="27" stopIfTrue="1" operator="equal">
      <formula>"CW 3240-R7"</formula>
    </cfRule>
  </conditionalFormatting>
  <conditionalFormatting sqref="D302">
    <cfRule type="cellIs" dxfId="24" priority="24" stopIfTrue="1" operator="equal">
      <formula>"CW 3120-R2"</formula>
    </cfRule>
    <cfRule type="cellIs" dxfId="23" priority="25" stopIfTrue="1" operator="equal">
      <formula>"CW 3240-R7"</formula>
    </cfRule>
  </conditionalFormatting>
  <conditionalFormatting sqref="D240">
    <cfRule type="cellIs" dxfId="22" priority="22" stopIfTrue="1" operator="equal">
      <formula>"CW 3120-R2"</formula>
    </cfRule>
    <cfRule type="cellIs" dxfId="21" priority="23" stopIfTrue="1" operator="equal">
      <formula>"CW 3240-R7"</formula>
    </cfRule>
  </conditionalFormatting>
  <conditionalFormatting sqref="D241">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295">
    <cfRule type="cellIs" dxfId="17" priority="17" stopIfTrue="1" operator="equal">
      <formula>"CW 3120-R2"</formula>
    </cfRule>
    <cfRule type="cellIs" dxfId="16" priority="18" stopIfTrue="1" operator="equal">
      <formula>"CW 3240-R7"</formula>
    </cfRule>
  </conditionalFormatting>
  <conditionalFormatting sqref="D292">
    <cfRule type="cellIs" dxfId="15" priority="15" stopIfTrue="1" operator="equal">
      <formula>"CW 3120-R2"</formula>
    </cfRule>
    <cfRule type="cellIs" dxfId="14" priority="16" stopIfTrue="1" operator="equal">
      <formula>"CW 3240-R7"</formula>
    </cfRule>
  </conditionalFormatting>
  <conditionalFormatting sqref="D303">
    <cfRule type="cellIs" dxfId="13" priority="13" stopIfTrue="1" operator="equal">
      <formula>"CW 3120-R2"</formula>
    </cfRule>
    <cfRule type="cellIs" dxfId="12" priority="14" stopIfTrue="1" operator="equal">
      <formula>"CW 3240-R7"</formula>
    </cfRule>
  </conditionalFormatting>
  <conditionalFormatting sqref="D293">
    <cfRule type="cellIs" dxfId="11" priority="11" stopIfTrue="1" operator="equal">
      <formula>"CW 3120-R2"</formula>
    </cfRule>
    <cfRule type="cellIs" dxfId="10" priority="12" stopIfTrue="1" operator="equal">
      <formula>"CW 3240-R7"</formula>
    </cfRule>
  </conditionalFormatting>
  <conditionalFormatting sqref="D304">
    <cfRule type="cellIs" dxfId="9" priority="9" stopIfTrue="1" operator="equal">
      <formula>"CW 3120-R2"</formula>
    </cfRule>
    <cfRule type="cellIs" dxfId="8" priority="10" stopIfTrue="1" operator="equal">
      <formula>"CW 3240-R7"</formula>
    </cfRule>
  </conditionalFormatting>
  <conditionalFormatting sqref="D306">
    <cfRule type="cellIs" dxfId="7" priority="7" stopIfTrue="1" operator="equal">
      <formula>"CW 3120-R2"</formula>
    </cfRule>
    <cfRule type="cellIs" dxfId="6" priority="8" stopIfTrue="1" operator="equal">
      <formula>"CW 3240-R7"</formula>
    </cfRule>
  </conditionalFormatting>
  <conditionalFormatting sqref="D14">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5">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4">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309" xr:uid="{E30C5BFE-2E8A-417D-9CB8-7BBCEA1D8480}">
      <formula1>IF(AND(G309&gt;=0.01,G309&lt;=G316*0.05),ROUND(G309,2),0.01)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163:G164 G11 G211 G25:G28 G30:G33 G88:G89 G8:G9 G47 G49:G52 G63 G55:G60 G35 G45 G74 G37:G39 G76:G77 G128 G134 G140 G216 G232 G223 G219 G238 G221 G251 G124 G306 G259 G264 G267 G261 G279 G23 G21 G18:G19 G168 G41:G43 G79:G86 G65 G183:G185 G273 G92 G94 G67:G71 G98 G101 G108 G166 G113:G119 G245 G132 G138 G144 G146 G150 G152 G156 G159 G170:G180 G104:G106 G214 G230 G226 G248 G243 G126 G121:G122 G284 G256 G281 G270 G161 G96 G111 G187:G188 G192:G195 G197:G199 G201 G203 G205:G206 G288 G295 G291 G299 G241 G302 G293 G304 G253 G276 G235 G13 G15" xr:uid="{5815DB83-6F10-4245-995A-BEF15A252420}">
      <formula1>IF(G8&gt;=0.01,ROUND(G8,2),0.01)</formula1>
    </dataValidation>
    <dataValidation type="custom" allowBlank="1" showInputMessage="1" showErrorMessage="1" error="If you can enter a Unit  Price in this cell, pLease contact the Contract Administrator immediately!" sqref="G10 G12 G17 G29 G182 G34 G36 G40 G44 G46 G48 G162 G61:G62 G64 G66 G78 G24 G20 G22 G169 G53 G75 G91 G93 G73 G97 G99:G100 G102:G103 G107 G105 G95 G112 G130:G131 G133 G136:G137 G139 G142:G143 G148:G149 G151 G145 G154:G155 G157:G158 G160 G165 G109:G110 G191 G196 G200 G202 G204 G286:G287 G289:G290 G240 G297:G298 G300:G301 G303 G294 G292 G305" xr:uid="{19A5FDDF-37C3-4DD1-A8E0-E26DE7DC3EFE}">
      <formula1>"isblank(G3)"</formula1>
    </dataValidation>
    <dataValidation type="decimal" operator="equal" allowBlank="1" showInputMessage="1" showErrorMessage="1" errorTitle="ENTRY ERROR!" error="Approx. Quantity  for this Item _x000a_must be a whole number. " prompt="Enter the Approx. Quantity_x000a_" sqref="F134 F140 F146 F152 F161" xr:uid="{5C00BD50-C47A-4136-9B72-671B050B4AD3}">
      <formula1>IF(F134&gt;=0,ROUND(F134,0),0)</formula1>
    </dataValidation>
  </dataValidations>
  <pageMargins left="0.7" right="0.7" top="0.75" bottom="0.75" header="0.3" footer="0.3"/>
  <pageSetup scale="71" fitToHeight="0" orientation="portrait" r:id="rId1"/>
  <headerFooter alignWithMargins="0">
    <oddHeader>&amp;L&amp;10The City of Winnipeg
Tender No. 439-2020 Addendum 1&amp;R&amp;10Bid Submission
&amp;P of &amp;N</oddHeader>
    <oddFooter xml:space="preserve">&amp;R                   </oddFooter>
  </headerFooter>
  <rowBreaks count="10" manualBreakCount="10">
    <brk id="30" min="1" max="13" man="1"/>
    <brk id="56" min="1" max="13" man="1"/>
    <brk id="79" min="1" max="13" man="1"/>
    <brk id="102" min="1" max="13" man="1"/>
    <brk id="129" min="1" max="13" man="1"/>
    <brk id="154" min="1" max="13" man="1"/>
    <brk id="179" min="1" max="13" man="1"/>
    <brk id="206" min="1" max="13" man="1"/>
    <brk id="239" min="1" max="13" man="1"/>
    <brk id="270" min="1"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 PRICES</vt:lpstr>
      <vt:lpstr>'FORM B - PRICES'!Print_Area</vt:lpstr>
      <vt:lpstr>'FORM B - PRICES'!Print_Titles</vt:lpstr>
      <vt:lpstr>'FORM B - PRICES'!XEVERYTHING</vt:lpstr>
      <vt:lpstr>'FORM B - PRICES'!XITEMS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Reviewed by C. Humbert
December 7, 2020
File Size = 82.2KB</dc:description>
  <cp:lastModifiedBy>Windows User</cp:lastModifiedBy>
  <cp:lastPrinted>2020-11-16T20:01:31Z</cp:lastPrinted>
  <dcterms:created xsi:type="dcterms:W3CDTF">1999-03-31T15:44:33Z</dcterms:created>
  <dcterms:modified xsi:type="dcterms:W3CDTF">2020-12-07T17:40:39Z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