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P:\60617750\400-Technical\436 Tender Documents\219-2020\"/>
    </mc:Choice>
  </mc:AlternateContent>
  <xr:revisionPtr revIDLastSave="0" documentId="13_ncr:1_{A30E9F6A-6A3C-43C0-8219-C36A1055F89F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219-2020" sheetId="33" r:id="rId1"/>
  </sheets>
  <externalReferences>
    <externalReference r:id="rId2"/>
    <externalReference r:id="rId3"/>
    <externalReference r:id="rId4"/>
  </externalReferences>
  <definedNames>
    <definedName name="_10PAGE_1_OF_13">'[1]FORM B; PRICES'!#REF!</definedName>
    <definedName name="_12TENDER_SUBMISSI" localSheetId="0">'[2]FORM B - PRICES'!#REF!</definedName>
    <definedName name="_12TENDER_SUBMISSI">'[3]FORM B; PRICES'!#REF!</definedName>
    <definedName name="_1PAGE_1_OF_13" localSheetId="0">'219-2020'!#REF!</definedName>
    <definedName name="_20TENDER_NO._181">'[1]FORM B; PRICES'!#REF!</definedName>
    <definedName name="_30TENDER_SUBMISSI">'[1]FORM B; PRICES'!#REF!</definedName>
    <definedName name="_4PAGE_1_OF_13" localSheetId="0">'[2]FORM B - PRICES'!#REF!</definedName>
    <definedName name="_4PAGE_1_OF_13">'[3]FORM B; PRICES'!#REF!</definedName>
    <definedName name="_5TENDER_NO._181" localSheetId="0">'219-2020'!#REF!</definedName>
    <definedName name="_8TENDER_NO._181" localSheetId="0">'[2]FORM B - PRICES'!#REF!</definedName>
    <definedName name="_8TENDER_NO._181">'[3]FORM B; PRICES'!#REF!</definedName>
    <definedName name="_9TENDER_SUBMISSI" localSheetId="0">'219-2020'!#REF!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'219-2020'!#REF!</definedName>
    <definedName name="HEADER">'[1]FORM B; PRICES'!#REF!</definedName>
    <definedName name="_xlnm.Print_Area" localSheetId="0">'219-2020'!$B$6:$H$205</definedName>
    <definedName name="_xlnm.Print_Titles" localSheetId="0">'219-2020'!$1:$4</definedName>
    <definedName name="_xlnm.Print_Titles">#REF!</definedName>
    <definedName name="TEMP" localSheetId="0">'219-2020'!#REF!</definedName>
    <definedName name="TEMP">'[1]FORM B; PRICES'!#REF!</definedName>
    <definedName name="TESTHEAD" localSheetId="0">'219-2020'!#REF!</definedName>
    <definedName name="TESTHEAD">'[1]FORM B; PRICES'!#REF!</definedName>
    <definedName name="XEVERYTHING" localSheetId="0">'219-2020'!$B$1:$IV$180</definedName>
    <definedName name="XEverything">#REF!</definedName>
    <definedName name="XITEMS" localSheetId="0">'219-2020'!$B$7:$IV$180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3" i="33" l="1"/>
  <c r="J205" i="33" l="1"/>
  <c r="K205" i="33" s="1"/>
  <c r="I205" i="33"/>
  <c r="J204" i="33"/>
  <c r="K204" i="33" s="1"/>
  <c r="I204" i="33"/>
  <c r="I203" i="33"/>
  <c r="J202" i="33"/>
  <c r="K202" i="33" s="1"/>
  <c r="I202" i="33"/>
  <c r="I201" i="33"/>
  <c r="J200" i="33"/>
  <c r="K200" i="33" s="1"/>
  <c r="I200" i="33"/>
  <c r="J199" i="33"/>
  <c r="K199" i="33" s="1"/>
  <c r="I199" i="33"/>
  <c r="J198" i="33"/>
  <c r="K198" i="33" s="1"/>
  <c r="I198" i="33"/>
  <c r="I197" i="33"/>
  <c r="J196" i="33"/>
  <c r="K196" i="33" s="1"/>
  <c r="I196" i="33"/>
  <c r="J195" i="33"/>
  <c r="K195" i="33" s="1"/>
  <c r="I195" i="33"/>
  <c r="I194" i="33"/>
  <c r="J193" i="33"/>
  <c r="K193" i="33" s="1"/>
  <c r="I193" i="33"/>
  <c r="J192" i="33"/>
  <c r="K192" i="33" s="1"/>
  <c r="I192" i="33"/>
  <c r="J191" i="33"/>
  <c r="K191" i="33" s="1"/>
  <c r="I191" i="33"/>
  <c r="J190" i="33"/>
  <c r="K190" i="33" s="1"/>
  <c r="I190" i="33"/>
  <c r="J189" i="33"/>
  <c r="K189" i="33" s="1"/>
  <c r="I189" i="33"/>
  <c r="J188" i="33"/>
  <c r="K188" i="33" s="1"/>
  <c r="I188" i="33"/>
  <c r="K187" i="33"/>
  <c r="J187" i="33"/>
  <c r="I187" i="33"/>
  <c r="J186" i="33"/>
  <c r="K186" i="33" s="1"/>
  <c r="I186" i="33"/>
  <c r="J185" i="33"/>
  <c r="K185" i="33" s="1"/>
  <c r="I185" i="33"/>
  <c r="J184" i="33"/>
  <c r="K184" i="33" s="1"/>
  <c r="I184" i="33"/>
  <c r="J183" i="33"/>
  <c r="K183" i="33" s="1"/>
  <c r="I183" i="33"/>
  <c r="J182" i="33"/>
  <c r="K182" i="33" s="1"/>
  <c r="I182" i="33"/>
  <c r="J181" i="33"/>
  <c r="K181" i="33" s="1"/>
  <c r="I181" i="33"/>
  <c r="J180" i="33"/>
  <c r="K180" i="33" s="1"/>
  <c r="I180" i="33"/>
  <c r="J179" i="33"/>
  <c r="K179" i="33" s="1"/>
  <c r="I179" i="33"/>
  <c r="I178" i="33"/>
  <c r="J177" i="33"/>
  <c r="K177" i="33" s="1"/>
  <c r="I177" i="33"/>
  <c r="J176" i="33"/>
  <c r="K176" i="33" s="1"/>
  <c r="I176" i="33"/>
  <c r="K175" i="33"/>
  <c r="J175" i="33"/>
  <c r="I175" i="33"/>
  <c r="J174" i="33"/>
  <c r="K174" i="33" s="1"/>
  <c r="I174" i="33"/>
  <c r="K173" i="33"/>
  <c r="J173" i="33"/>
  <c r="I173" i="33"/>
  <c r="J172" i="33"/>
  <c r="K172" i="33" s="1"/>
  <c r="I172" i="33"/>
  <c r="K171" i="33"/>
  <c r="J171" i="33"/>
  <c r="I171" i="33"/>
  <c r="I170" i="33"/>
  <c r="J169" i="33"/>
  <c r="K169" i="33" s="1"/>
  <c r="I169" i="33"/>
  <c r="J168" i="33"/>
  <c r="K168" i="33" s="1"/>
  <c r="I168" i="33"/>
  <c r="J167" i="33"/>
  <c r="K167" i="33" s="1"/>
  <c r="I167" i="33"/>
  <c r="J166" i="33"/>
  <c r="K166" i="33" s="1"/>
  <c r="I166" i="33"/>
  <c r="K165" i="33"/>
  <c r="J165" i="33"/>
  <c r="I165" i="33"/>
  <c r="J164" i="33"/>
  <c r="K164" i="33" s="1"/>
  <c r="I164" i="33"/>
  <c r="J163" i="33"/>
  <c r="K163" i="33" s="1"/>
  <c r="I163" i="33"/>
  <c r="J162" i="33"/>
  <c r="K162" i="33" s="1"/>
  <c r="I162" i="33"/>
  <c r="J161" i="33"/>
  <c r="K161" i="33" s="1"/>
  <c r="I161" i="33"/>
  <c r="J160" i="33"/>
  <c r="K160" i="33" s="1"/>
  <c r="I160" i="33"/>
  <c r="K159" i="33"/>
  <c r="J159" i="33"/>
  <c r="I159" i="33"/>
  <c r="J158" i="33"/>
  <c r="K158" i="33" s="1"/>
  <c r="I158" i="33"/>
  <c r="K157" i="33"/>
  <c r="J157" i="33"/>
  <c r="I157" i="33"/>
  <c r="J156" i="33"/>
  <c r="K156" i="33" s="1"/>
  <c r="I156" i="33"/>
  <c r="K155" i="33"/>
  <c r="J155" i="33"/>
  <c r="I155" i="33"/>
  <c r="J154" i="33"/>
  <c r="K154" i="33" s="1"/>
  <c r="I154" i="33"/>
  <c r="J153" i="33"/>
  <c r="K153" i="33" s="1"/>
  <c r="I153" i="33"/>
  <c r="J152" i="33"/>
  <c r="K152" i="33" s="1"/>
  <c r="I152" i="33"/>
  <c r="J151" i="33"/>
  <c r="K151" i="33" s="1"/>
  <c r="I151" i="33"/>
  <c r="J150" i="33"/>
  <c r="K150" i="33" s="1"/>
  <c r="I150" i="33"/>
  <c r="K149" i="33"/>
  <c r="J149" i="33"/>
  <c r="I149" i="33"/>
  <c r="J148" i="33"/>
  <c r="K148" i="33" s="1"/>
  <c r="I148" i="33"/>
  <c r="J147" i="33"/>
  <c r="K147" i="33" s="1"/>
  <c r="I147" i="33"/>
  <c r="J146" i="33"/>
  <c r="K146" i="33" s="1"/>
  <c r="I146" i="33"/>
  <c r="J145" i="33"/>
  <c r="K145" i="33" s="1"/>
  <c r="I145" i="33"/>
  <c r="J144" i="33"/>
  <c r="K144" i="33" s="1"/>
  <c r="I144" i="33"/>
  <c r="K143" i="33"/>
  <c r="J143" i="33"/>
  <c r="I143" i="33"/>
  <c r="J142" i="33"/>
  <c r="K142" i="33" s="1"/>
  <c r="I142" i="33"/>
  <c r="K141" i="33"/>
  <c r="J141" i="33"/>
  <c r="I141" i="33"/>
  <c r="J140" i="33"/>
  <c r="K140" i="33" s="1"/>
  <c r="I140" i="33"/>
  <c r="K139" i="33"/>
  <c r="J139" i="33"/>
  <c r="I139" i="33"/>
  <c r="J138" i="33"/>
  <c r="K138" i="33" s="1"/>
  <c r="I138" i="33"/>
  <c r="J137" i="33"/>
  <c r="K137" i="33" s="1"/>
  <c r="I137" i="33"/>
  <c r="J136" i="33"/>
  <c r="K136" i="33" s="1"/>
  <c r="I136" i="33"/>
  <c r="J135" i="33"/>
  <c r="K135" i="33" s="1"/>
  <c r="I135" i="33"/>
  <c r="J134" i="33"/>
  <c r="K134" i="33" s="1"/>
  <c r="I134" i="33"/>
  <c r="K133" i="33"/>
  <c r="J133" i="33"/>
  <c r="I133" i="33"/>
  <c r="J132" i="33"/>
  <c r="K132" i="33" s="1"/>
  <c r="I132" i="33"/>
  <c r="J131" i="33"/>
  <c r="K131" i="33" s="1"/>
  <c r="I131" i="33"/>
  <c r="J130" i="33"/>
  <c r="K130" i="33" s="1"/>
  <c r="I130" i="33"/>
  <c r="J129" i="33"/>
  <c r="K129" i="33" s="1"/>
  <c r="I129" i="33"/>
  <c r="J128" i="33"/>
  <c r="K128" i="33" s="1"/>
  <c r="I128" i="33"/>
  <c r="K127" i="33"/>
  <c r="J127" i="33"/>
  <c r="I127" i="33"/>
  <c r="J126" i="33"/>
  <c r="K126" i="33" s="1"/>
  <c r="I126" i="33"/>
  <c r="K125" i="33"/>
  <c r="J125" i="33"/>
  <c r="I125" i="33"/>
  <c r="J124" i="33"/>
  <c r="K124" i="33" s="1"/>
  <c r="I124" i="33"/>
  <c r="K123" i="33"/>
  <c r="J123" i="33"/>
  <c r="I123" i="33"/>
  <c r="J122" i="33"/>
  <c r="K122" i="33" s="1"/>
  <c r="I122" i="33"/>
  <c r="J121" i="33"/>
  <c r="K121" i="33" s="1"/>
  <c r="I121" i="33"/>
  <c r="J120" i="33"/>
  <c r="K120" i="33" s="1"/>
  <c r="I120" i="33"/>
  <c r="J119" i="33"/>
  <c r="K119" i="33" s="1"/>
  <c r="I119" i="33"/>
  <c r="J118" i="33"/>
  <c r="K118" i="33" s="1"/>
  <c r="I118" i="33"/>
  <c r="K117" i="33"/>
  <c r="J117" i="33"/>
  <c r="I117" i="33"/>
  <c r="J116" i="33"/>
  <c r="K116" i="33" s="1"/>
  <c r="I116" i="33"/>
  <c r="J115" i="33"/>
  <c r="K115" i="33" s="1"/>
  <c r="I115" i="33"/>
  <c r="J114" i="33"/>
  <c r="K114" i="33" s="1"/>
  <c r="I114" i="33"/>
  <c r="J113" i="33"/>
  <c r="K113" i="33" s="1"/>
  <c r="I113" i="33"/>
  <c r="J112" i="33"/>
  <c r="K112" i="33" s="1"/>
  <c r="I112" i="33"/>
  <c r="K111" i="33"/>
  <c r="J111" i="33"/>
  <c r="I111" i="33"/>
  <c r="J110" i="33"/>
  <c r="K110" i="33" s="1"/>
  <c r="I110" i="33"/>
  <c r="K109" i="33"/>
  <c r="J109" i="33"/>
  <c r="I109" i="33"/>
  <c r="J108" i="33"/>
  <c r="K108" i="33" s="1"/>
  <c r="I108" i="33"/>
  <c r="K107" i="33"/>
  <c r="J107" i="33"/>
  <c r="I107" i="33"/>
  <c r="J106" i="33"/>
  <c r="K106" i="33" s="1"/>
  <c r="I106" i="33"/>
  <c r="J105" i="33"/>
  <c r="K105" i="33" s="1"/>
  <c r="I105" i="33"/>
  <c r="J104" i="33"/>
  <c r="K104" i="33" s="1"/>
  <c r="I104" i="33"/>
  <c r="J103" i="33"/>
  <c r="K103" i="33" s="1"/>
  <c r="I103" i="33"/>
  <c r="J102" i="33"/>
  <c r="K102" i="33" s="1"/>
  <c r="I102" i="33"/>
  <c r="K101" i="33"/>
  <c r="J101" i="33"/>
  <c r="I101" i="33"/>
  <c r="J100" i="33"/>
  <c r="K100" i="33" s="1"/>
  <c r="I100" i="33"/>
  <c r="J99" i="33"/>
  <c r="K99" i="33" s="1"/>
  <c r="I99" i="33"/>
  <c r="J98" i="33"/>
  <c r="K98" i="33" s="1"/>
  <c r="I98" i="33"/>
  <c r="J97" i="33"/>
  <c r="K97" i="33" s="1"/>
  <c r="I97" i="33"/>
  <c r="J96" i="33"/>
  <c r="K96" i="33" s="1"/>
  <c r="I96" i="33"/>
  <c r="J95" i="33"/>
  <c r="K95" i="33" s="1"/>
  <c r="I95" i="33"/>
  <c r="J94" i="33"/>
  <c r="K94" i="33" s="1"/>
  <c r="I94" i="33"/>
  <c r="J93" i="33"/>
  <c r="K93" i="33" s="1"/>
  <c r="I93" i="33"/>
  <c r="J92" i="33"/>
  <c r="K92" i="33" s="1"/>
  <c r="I92" i="33"/>
  <c r="J91" i="33"/>
  <c r="K91" i="33" s="1"/>
  <c r="I91" i="33"/>
  <c r="J90" i="33"/>
  <c r="K90" i="33" s="1"/>
  <c r="I90" i="33"/>
  <c r="K89" i="33"/>
  <c r="J89" i="33"/>
  <c r="I89" i="33"/>
  <c r="J88" i="33"/>
  <c r="K88" i="33" s="1"/>
  <c r="I88" i="33"/>
  <c r="J87" i="33"/>
  <c r="K87" i="33" s="1"/>
  <c r="I87" i="33"/>
  <c r="J86" i="33"/>
  <c r="K86" i="33" s="1"/>
  <c r="I86" i="33"/>
  <c r="J85" i="33"/>
  <c r="K85" i="33" s="1"/>
  <c r="I85" i="33"/>
  <c r="J84" i="33"/>
  <c r="K84" i="33" s="1"/>
  <c r="I84" i="33"/>
  <c r="J83" i="33"/>
  <c r="K83" i="33" s="1"/>
  <c r="I83" i="33"/>
  <c r="J82" i="33"/>
  <c r="K82" i="33" s="1"/>
  <c r="I82" i="33"/>
  <c r="J81" i="33"/>
  <c r="K81" i="33" s="1"/>
  <c r="I81" i="33"/>
  <c r="J80" i="33"/>
  <c r="K80" i="33" s="1"/>
  <c r="I80" i="33"/>
  <c r="J79" i="33"/>
  <c r="K79" i="33" s="1"/>
  <c r="I79" i="33"/>
  <c r="J78" i="33"/>
  <c r="K78" i="33" s="1"/>
  <c r="I78" i="33"/>
  <c r="K77" i="33"/>
  <c r="J77" i="33"/>
  <c r="I77" i="33"/>
  <c r="J76" i="33"/>
  <c r="K76" i="33" s="1"/>
  <c r="I76" i="33"/>
  <c r="J75" i="33"/>
  <c r="K75" i="33" s="1"/>
  <c r="I75" i="33"/>
  <c r="J74" i="33"/>
  <c r="K74" i="33" s="1"/>
  <c r="I74" i="33"/>
  <c r="K73" i="33"/>
  <c r="J73" i="33"/>
  <c r="I73" i="33"/>
  <c r="J72" i="33"/>
  <c r="K72" i="33" s="1"/>
  <c r="I72" i="33"/>
  <c r="J71" i="33"/>
  <c r="K71" i="33" s="1"/>
  <c r="I71" i="33"/>
  <c r="J70" i="33"/>
  <c r="K70" i="33" s="1"/>
  <c r="I70" i="33"/>
  <c r="K69" i="33"/>
  <c r="J69" i="33"/>
  <c r="I69" i="33"/>
  <c r="J68" i="33"/>
  <c r="K68" i="33" s="1"/>
  <c r="I68" i="33"/>
  <c r="J67" i="33"/>
  <c r="K67" i="33" s="1"/>
  <c r="I67" i="33"/>
  <c r="J66" i="33"/>
  <c r="K66" i="33" s="1"/>
  <c r="I66" i="33"/>
  <c r="J65" i="33"/>
  <c r="K65" i="33" s="1"/>
  <c r="I65" i="33"/>
  <c r="J64" i="33"/>
  <c r="K64" i="33" s="1"/>
  <c r="I64" i="33"/>
  <c r="J63" i="33"/>
  <c r="K63" i="33" s="1"/>
  <c r="I63" i="33"/>
  <c r="J62" i="33"/>
  <c r="K62" i="33" s="1"/>
  <c r="I62" i="33"/>
  <c r="J61" i="33"/>
  <c r="K61" i="33" s="1"/>
  <c r="I61" i="33"/>
  <c r="J60" i="33"/>
  <c r="K60" i="33" s="1"/>
  <c r="I60" i="33"/>
  <c r="J59" i="33"/>
  <c r="K59" i="33" s="1"/>
  <c r="I59" i="33"/>
  <c r="J58" i="33"/>
  <c r="K58" i="33" s="1"/>
  <c r="I58" i="33"/>
  <c r="J57" i="33"/>
  <c r="K57" i="33" s="1"/>
  <c r="I57" i="33"/>
  <c r="J56" i="33"/>
  <c r="K56" i="33" s="1"/>
  <c r="I56" i="33"/>
  <c r="J55" i="33"/>
  <c r="K55" i="33" s="1"/>
  <c r="I55" i="33"/>
  <c r="J54" i="33"/>
  <c r="K54" i="33" s="1"/>
  <c r="I54" i="33"/>
  <c r="J53" i="33"/>
  <c r="K53" i="33" s="1"/>
  <c r="I53" i="33"/>
  <c r="J52" i="33"/>
  <c r="K52" i="33" s="1"/>
  <c r="I52" i="33"/>
  <c r="J51" i="33"/>
  <c r="K51" i="33" s="1"/>
  <c r="I51" i="33"/>
  <c r="J50" i="33"/>
  <c r="K50" i="33" s="1"/>
  <c r="I50" i="33"/>
  <c r="J49" i="33"/>
  <c r="K49" i="33" s="1"/>
  <c r="I49" i="33"/>
  <c r="J48" i="33"/>
  <c r="K48" i="33" s="1"/>
  <c r="I48" i="33"/>
  <c r="J47" i="33"/>
  <c r="K47" i="33" s="1"/>
  <c r="I47" i="33"/>
  <c r="J46" i="33"/>
  <c r="K46" i="33" s="1"/>
  <c r="I46" i="33"/>
  <c r="J45" i="33"/>
  <c r="K45" i="33" s="1"/>
  <c r="I45" i="33"/>
  <c r="J44" i="33"/>
  <c r="K44" i="33" s="1"/>
  <c r="I44" i="33"/>
  <c r="J43" i="33"/>
  <c r="K43" i="33" s="1"/>
  <c r="I43" i="33"/>
  <c r="J42" i="33"/>
  <c r="K42" i="33" s="1"/>
  <c r="I42" i="33"/>
  <c r="J41" i="33"/>
  <c r="K41" i="33" s="1"/>
  <c r="I41" i="33"/>
  <c r="J40" i="33"/>
  <c r="K40" i="33" s="1"/>
  <c r="I40" i="33"/>
  <c r="J39" i="33"/>
  <c r="K39" i="33" s="1"/>
  <c r="I39" i="33"/>
  <c r="J38" i="33"/>
  <c r="K38" i="33" s="1"/>
  <c r="I38" i="33"/>
  <c r="J37" i="33"/>
  <c r="K37" i="33" s="1"/>
  <c r="I37" i="33"/>
  <c r="J36" i="33"/>
  <c r="K36" i="33" s="1"/>
  <c r="I36" i="33"/>
  <c r="J35" i="33"/>
  <c r="K35" i="33" s="1"/>
  <c r="I35" i="33"/>
  <c r="J34" i="33"/>
  <c r="K34" i="33" s="1"/>
  <c r="I34" i="33"/>
  <c r="J33" i="33"/>
  <c r="K33" i="33" s="1"/>
  <c r="I33" i="33"/>
  <c r="J32" i="33"/>
  <c r="K32" i="33" s="1"/>
  <c r="I32" i="33"/>
  <c r="J31" i="33"/>
  <c r="K31" i="33" s="1"/>
  <c r="I31" i="33"/>
  <c r="J30" i="33"/>
  <c r="K30" i="33" s="1"/>
  <c r="I30" i="33"/>
  <c r="J29" i="33"/>
  <c r="K29" i="33" s="1"/>
  <c r="I29" i="33"/>
  <c r="J28" i="33"/>
  <c r="K28" i="33" s="1"/>
  <c r="I28" i="33"/>
  <c r="J27" i="33"/>
  <c r="K27" i="33" s="1"/>
  <c r="I27" i="33"/>
  <c r="J26" i="33"/>
  <c r="K26" i="33" s="1"/>
  <c r="I26" i="33"/>
  <c r="J25" i="33"/>
  <c r="K25" i="33" s="1"/>
  <c r="I25" i="33"/>
  <c r="J24" i="33"/>
  <c r="K24" i="33" s="1"/>
  <c r="I24" i="33"/>
  <c r="J23" i="33"/>
  <c r="K23" i="33" s="1"/>
  <c r="I23" i="33"/>
  <c r="J22" i="33"/>
  <c r="K22" i="33" s="1"/>
  <c r="I22" i="33"/>
  <c r="J21" i="33"/>
  <c r="K21" i="33" s="1"/>
  <c r="I21" i="33"/>
  <c r="J20" i="33"/>
  <c r="K20" i="33" s="1"/>
  <c r="I20" i="33"/>
  <c r="J19" i="33"/>
  <c r="K19" i="33" s="1"/>
  <c r="I19" i="33"/>
  <c r="J18" i="33"/>
  <c r="K18" i="33" s="1"/>
  <c r="I18" i="33"/>
  <c r="J17" i="33"/>
  <c r="K17" i="33" s="1"/>
  <c r="I17" i="33"/>
  <c r="J16" i="33"/>
  <c r="K16" i="33" s="1"/>
  <c r="I16" i="33"/>
  <c r="J15" i="33"/>
  <c r="K15" i="33" s="1"/>
  <c r="I15" i="33"/>
  <c r="J14" i="33"/>
  <c r="K14" i="33" s="1"/>
  <c r="I14" i="33"/>
  <c r="J13" i="33"/>
  <c r="K13" i="33" s="1"/>
  <c r="I13" i="33"/>
  <c r="J12" i="33"/>
  <c r="K12" i="33" s="1"/>
  <c r="I12" i="33"/>
  <c r="J11" i="33"/>
  <c r="K11" i="33" s="1"/>
  <c r="I11" i="33"/>
  <c r="J10" i="33"/>
  <c r="K10" i="33" s="1"/>
  <c r="I10" i="33"/>
  <c r="J9" i="33"/>
  <c r="K9" i="33" s="1"/>
  <c r="I9" i="33"/>
  <c r="J8" i="33"/>
  <c r="K8" i="33" s="1"/>
  <c r="I8" i="33"/>
  <c r="J7" i="33"/>
  <c r="K7" i="33" s="1"/>
  <c r="I7" i="33"/>
  <c r="J6" i="33"/>
  <c r="K6" i="33" s="1"/>
  <c r="I6" i="33"/>
  <c r="C203" i="33"/>
  <c r="J203" i="33" s="1"/>
  <c r="K203" i="33" s="1"/>
  <c r="B203" i="33"/>
  <c r="C201" i="33"/>
  <c r="J201" i="33" s="1"/>
  <c r="K201" i="33" s="1"/>
  <c r="B201" i="33"/>
  <c r="B200" i="33"/>
  <c r="C198" i="33"/>
  <c r="B198" i="33"/>
  <c r="C197" i="33"/>
  <c r="J197" i="33" s="1"/>
  <c r="K197" i="33" s="1"/>
  <c r="B197" i="33"/>
  <c r="B196" i="33"/>
  <c r="C194" i="33"/>
  <c r="J194" i="33" s="1"/>
  <c r="K194" i="33" s="1"/>
  <c r="B194" i="33"/>
  <c r="H194" i="33"/>
  <c r="H203" i="33" s="1"/>
  <c r="C191" i="33"/>
  <c r="B191" i="33"/>
  <c r="H190" i="33"/>
  <c r="H189" i="33"/>
  <c r="H188" i="33"/>
  <c r="H187" i="33"/>
  <c r="H186" i="33"/>
  <c r="H185" i="33"/>
  <c r="H184" i="33"/>
  <c r="H183" i="33"/>
  <c r="H182" i="33"/>
  <c r="H181" i="33"/>
  <c r="C178" i="33"/>
  <c r="J178" i="33" s="1"/>
  <c r="K178" i="33" s="1"/>
  <c r="H176" i="33"/>
  <c r="H175" i="33"/>
  <c r="H178" i="33" s="1"/>
  <c r="H198" i="33" s="1"/>
  <c r="C170" i="33"/>
  <c r="J170" i="33" s="1"/>
  <c r="K170" i="33" s="1"/>
  <c r="H168" i="33"/>
  <c r="H166" i="33"/>
  <c r="H165" i="33"/>
  <c r="H164" i="33"/>
  <c r="H161" i="33"/>
  <c r="H160" i="33"/>
  <c r="H159" i="33"/>
  <c r="H158" i="33"/>
  <c r="H157" i="33"/>
  <c r="H156" i="33"/>
  <c r="H155" i="33"/>
  <c r="H154" i="33"/>
  <c r="H152" i="33"/>
  <c r="H150" i="33"/>
  <c r="H148" i="33"/>
  <c r="H147" i="33"/>
  <c r="H144" i="33"/>
  <c r="H143" i="33"/>
  <c r="H140" i="33"/>
  <c r="H139" i="33"/>
  <c r="H138" i="33"/>
  <c r="H137" i="33"/>
  <c r="H135" i="33"/>
  <c r="H134" i="33"/>
  <c r="H131" i="33"/>
  <c r="H129" i="33"/>
  <c r="H128" i="33"/>
  <c r="H126" i="33"/>
  <c r="H125" i="33"/>
  <c r="H124" i="33"/>
  <c r="H123" i="33"/>
  <c r="H121" i="33"/>
  <c r="H120" i="33"/>
  <c r="H117" i="33"/>
  <c r="H115" i="33"/>
  <c r="H114" i="33"/>
  <c r="H111" i="33"/>
  <c r="H110" i="33"/>
  <c r="H107" i="33"/>
  <c r="H105" i="33"/>
  <c r="H103" i="33"/>
  <c r="H101" i="33"/>
  <c r="H99" i="33"/>
  <c r="H98" i="33"/>
  <c r="H96" i="33"/>
  <c r="H94" i="33"/>
  <c r="H92" i="33"/>
  <c r="H89" i="33"/>
  <c r="H88" i="33"/>
  <c r="H87" i="33"/>
  <c r="H85" i="33"/>
  <c r="H83" i="33"/>
  <c r="H80" i="33"/>
  <c r="H79" i="33"/>
  <c r="H78" i="33"/>
  <c r="H75" i="33"/>
  <c r="H74" i="33"/>
  <c r="H73" i="33"/>
  <c r="H72" i="33"/>
  <c r="H71" i="33"/>
  <c r="H70" i="33"/>
  <c r="H68" i="33"/>
  <c r="H67" i="33"/>
  <c r="H65" i="33"/>
  <c r="H64" i="33"/>
  <c r="H63" i="33"/>
  <c r="H62" i="33"/>
  <c r="H59" i="33"/>
  <c r="H58" i="33"/>
  <c r="H57" i="33"/>
  <c r="H56" i="33"/>
  <c r="H55" i="33"/>
  <c r="H54" i="33"/>
  <c r="H53" i="33"/>
  <c r="H51" i="33"/>
  <c r="H50" i="33"/>
  <c r="H49" i="33"/>
  <c r="H48" i="33"/>
  <c r="H46" i="33"/>
  <c r="H45" i="33"/>
  <c r="H43" i="33"/>
  <c r="H42" i="33"/>
  <c r="H40" i="33"/>
  <c r="H38" i="33"/>
  <c r="H36" i="33"/>
  <c r="H34" i="33"/>
  <c r="H32" i="33"/>
  <c r="H31" i="33"/>
  <c r="H30" i="33"/>
  <c r="H28" i="33"/>
  <c r="H26" i="33"/>
  <c r="H25" i="33"/>
  <c r="H22" i="33"/>
  <c r="H20" i="33"/>
  <c r="H18" i="33"/>
  <c r="H17" i="33"/>
  <c r="H16" i="33"/>
  <c r="H15" i="33"/>
  <c r="H13" i="33"/>
  <c r="H12" i="33"/>
  <c r="H10" i="33"/>
  <c r="H9" i="33"/>
  <c r="H191" i="33" l="1"/>
  <c r="H201" i="33" s="1"/>
  <c r="H202" i="33" s="1"/>
  <c r="H170" i="33"/>
  <c r="H197" i="33" s="1"/>
  <c r="H199" i="33" s="1"/>
  <c r="L138" i="33"/>
  <c r="L16" i="33"/>
  <c r="N124" i="33"/>
  <c r="M49" i="33"/>
  <c r="N112" i="33"/>
  <c r="N41" i="33"/>
  <c r="N98" i="33"/>
  <c r="N70" i="33"/>
  <c r="M10" i="33"/>
  <c r="L145" i="33"/>
  <c r="M197" i="33"/>
  <c r="L187" i="33"/>
  <c r="L96" i="33"/>
  <c r="M97" i="33"/>
  <c r="N136" i="33"/>
  <c r="L78" i="33"/>
  <c r="L186" i="33"/>
  <c r="L59" i="33"/>
  <c r="N24" i="33"/>
  <c r="N160" i="33"/>
  <c r="L135" i="33"/>
  <c r="N68" i="33"/>
  <c r="L55" i="33"/>
  <c r="N179" i="33"/>
  <c r="L162" i="33"/>
  <c r="M120" i="33"/>
  <c r="L141" i="33"/>
  <c r="L26" i="33"/>
  <c r="L169" i="33"/>
  <c r="L23" i="33"/>
  <c r="N106" i="33"/>
  <c r="M108" i="33"/>
  <c r="L90" i="33"/>
  <c r="N36" i="33"/>
  <c r="N129" i="33"/>
  <c r="L22" i="33"/>
  <c r="L176" i="33"/>
  <c r="L95" i="33"/>
  <c r="M128" i="33"/>
  <c r="M70" i="33"/>
  <c r="M175" i="33"/>
  <c r="L20" i="33"/>
  <c r="N175" i="33"/>
  <c r="N44" i="33"/>
  <c r="L89" i="33"/>
  <c r="L31" i="33"/>
  <c r="M172" i="33"/>
  <c r="L133" i="33"/>
  <c r="M191" i="33"/>
  <c r="L52" i="33"/>
  <c r="N113" i="33"/>
  <c r="M130" i="33"/>
  <c r="L160" i="33"/>
  <c r="L79" i="33"/>
  <c r="L120" i="33"/>
  <c r="M90" i="33"/>
  <c r="M143" i="33"/>
  <c r="N19" i="33"/>
  <c r="N159" i="33"/>
  <c r="L17" i="33"/>
  <c r="M202" i="33"/>
  <c r="M164" i="33"/>
  <c r="M48" i="33"/>
  <c r="N97" i="33"/>
  <c r="L40" i="33"/>
  <c r="M201" i="33"/>
  <c r="N120" i="33"/>
  <c r="M62" i="33"/>
  <c r="M7" i="33"/>
  <c r="L103" i="33"/>
  <c r="N73" i="33"/>
  <c r="N121" i="33"/>
  <c r="N25" i="33"/>
  <c r="N14" i="33"/>
  <c r="N75" i="33"/>
  <c r="M66" i="33"/>
  <c r="L49" i="33"/>
  <c r="M51" i="33"/>
  <c r="M109" i="33"/>
  <c r="N64" i="33"/>
  <c r="N127" i="33"/>
  <c r="N139" i="33"/>
  <c r="M92" i="33"/>
  <c r="N101" i="33"/>
  <c r="L94" i="33"/>
  <c r="N94" i="33"/>
  <c r="M180" i="33"/>
  <c r="N23" i="33"/>
  <c r="M146" i="33"/>
  <c r="N128" i="33"/>
  <c r="L159" i="33"/>
  <c r="L137" i="33"/>
  <c r="N32" i="33"/>
  <c r="M65" i="33"/>
  <c r="L74" i="33"/>
  <c r="N85" i="33"/>
  <c r="L42" i="33"/>
  <c r="L165" i="33"/>
  <c r="L12" i="33"/>
  <c r="L73" i="33"/>
  <c r="L182" i="33"/>
  <c r="N45" i="33"/>
  <c r="L25" i="33"/>
  <c r="L81" i="33"/>
  <c r="M69" i="33"/>
  <c r="L123" i="33"/>
  <c r="M110" i="33"/>
  <c r="L189" i="33"/>
  <c r="M176" i="33"/>
  <c r="L148" i="33"/>
  <c r="L106" i="33"/>
  <c r="L62" i="33"/>
  <c r="N161" i="33"/>
  <c r="N80" i="33"/>
  <c r="L192" i="33"/>
  <c r="L127" i="33"/>
  <c r="N59" i="33"/>
  <c r="L8" i="33"/>
  <c r="L82" i="33"/>
  <c r="N20" i="33"/>
  <c r="N191" i="33"/>
  <c r="M112" i="33"/>
  <c r="L105" i="33"/>
  <c r="N7" i="33"/>
  <c r="L54" i="33"/>
  <c r="M17" i="33"/>
  <c r="M63" i="33"/>
  <c r="L45" i="33"/>
  <c r="M113" i="33"/>
  <c r="M204" i="33"/>
  <c r="M205" i="33"/>
  <c r="M60" i="33"/>
  <c r="M103" i="33"/>
  <c r="L190" i="33"/>
  <c r="M15" i="33"/>
  <c r="L15" i="33"/>
  <c r="N95" i="33"/>
  <c r="N122" i="33"/>
  <c r="N171" i="33"/>
  <c r="M26" i="33"/>
  <c r="N150" i="33"/>
  <c r="N199" i="33"/>
  <c r="M31" i="33"/>
  <c r="N35" i="33"/>
  <c r="M81" i="33"/>
  <c r="M148" i="33"/>
  <c r="M141" i="33"/>
  <c r="M28" i="33"/>
  <c r="L119" i="33"/>
  <c r="L167" i="33"/>
  <c r="L203" i="33"/>
  <c r="L200" i="33"/>
  <c r="M203" i="33"/>
  <c r="L174" i="33"/>
  <c r="N155" i="33"/>
  <c r="M149" i="33"/>
  <c r="M123" i="33"/>
  <c r="L32" i="33"/>
  <c r="M89" i="33"/>
  <c r="N202" i="33"/>
  <c r="L152" i="33"/>
  <c r="M29" i="33"/>
  <c r="L27" i="33"/>
  <c r="M188" i="33"/>
  <c r="N173" i="33"/>
  <c r="L18" i="33"/>
  <c r="M33" i="33"/>
  <c r="N61" i="33"/>
  <c r="L11" i="33"/>
  <c r="L154" i="33"/>
  <c r="N83" i="33"/>
  <c r="M135" i="33"/>
  <c r="M171" i="33"/>
  <c r="L164" i="33"/>
  <c r="M95" i="33"/>
  <c r="L35" i="33"/>
  <c r="L36" i="33"/>
  <c r="L101" i="33"/>
  <c r="L84" i="33"/>
  <c r="M154" i="33"/>
  <c r="L118" i="33"/>
  <c r="L34" i="33"/>
  <c r="L126" i="33"/>
  <c r="N163" i="33"/>
  <c r="N174" i="33"/>
  <c r="N50" i="33"/>
  <c r="M82" i="33"/>
  <c r="L125" i="33"/>
  <c r="N47" i="33"/>
  <c r="M181" i="33"/>
  <c r="M127" i="33"/>
  <c r="M200" i="33"/>
  <c r="M145" i="33"/>
  <c r="N31" i="33"/>
  <c r="L112" i="33"/>
  <c r="M122" i="33"/>
  <c r="N90" i="33"/>
  <c r="M93" i="33"/>
  <c r="M47" i="33"/>
  <c r="N65" i="33"/>
  <c r="N111" i="33"/>
  <c r="N186" i="33"/>
  <c r="N187" i="33"/>
  <c r="M58" i="33"/>
  <c r="L196" i="33"/>
  <c r="N103" i="33"/>
  <c r="L163" i="33"/>
  <c r="N17" i="33"/>
  <c r="L181" i="33"/>
  <c r="N16" i="33"/>
  <c r="M13" i="33"/>
  <c r="M72" i="33"/>
  <c r="M104" i="33"/>
  <c r="L204" i="33"/>
  <c r="L139" i="33"/>
  <c r="L158" i="33"/>
  <c r="M75" i="33"/>
  <c r="N34" i="33"/>
  <c r="N107" i="33"/>
  <c r="L21" i="33"/>
  <c r="M159" i="33"/>
  <c r="N192" i="33"/>
  <c r="L147" i="33"/>
  <c r="L33" i="33"/>
  <c r="L149" i="33"/>
  <c r="M76" i="33"/>
  <c r="N194" i="33"/>
  <c r="N13" i="33"/>
  <c r="N205" i="33"/>
  <c r="L188" i="33"/>
  <c r="L107" i="33"/>
  <c r="M199" i="33"/>
  <c r="M43" i="33"/>
  <c r="N8" i="33"/>
  <c r="N91" i="33"/>
  <c r="M158" i="33"/>
  <c r="L122" i="33"/>
  <c r="N63" i="33"/>
  <c r="N67" i="33"/>
  <c r="M165" i="33"/>
  <c r="N165" i="33"/>
  <c r="L39" i="33"/>
  <c r="N132" i="33"/>
  <c r="L185" i="33"/>
  <c r="M41" i="33"/>
  <c r="M162" i="33"/>
  <c r="L70" i="33"/>
  <c r="N30" i="33"/>
  <c r="M194" i="33"/>
  <c r="N114" i="33"/>
  <c r="N109" i="33"/>
  <c r="M106" i="33"/>
  <c r="N152" i="33"/>
  <c r="M131" i="33"/>
  <c r="L115" i="33"/>
  <c r="N22" i="33"/>
  <c r="L98" i="33"/>
  <c r="M44" i="33"/>
  <c r="N9" i="33"/>
  <c r="N178" i="33"/>
  <c r="N200" i="33"/>
  <c r="L113" i="33"/>
  <c r="N116" i="33"/>
  <c r="N76" i="33"/>
  <c r="N144" i="33"/>
  <c r="L67" i="33"/>
  <c r="N89" i="33"/>
  <c r="M38" i="33"/>
  <c r="L157" i="33"/>
  <c r="L14" i="33"/>
  <c r="L100" i="33"/>
  <c r="L195" i="33"/>
  <c r="M22" i="33"/>
  <c r="M174" i="33"/>
  <c r="N183" i="33"/>
  <c r="M18" i="33"/>
  <c r="L41" i="33"/>
  <c r="M183" i="33"/>
  <c r="M32" i="33"/>
  <c r="N29" i="33"/>
  <c r="N140" i="33"/>
  <c r="N110" i="33"/>
  <c r="M20" i="33"/>
  <c r="M61" i="33"/>
  <c r="M178" i="33"/>
  <c r="M116" i="33"/>
  <c r="M53" i="33"/>
  <c r="L179" i="33"/>
  <c r="M144" i="33"/>
  <c r="L197" i="33"/>
  <c r="N56" i="33"/>
  <c r="M77" i="33"/>
  <c r="M140" i="33"/>
  <c r="M102" i="33"/>
  <c r="M166" i="33"/>
  <c r="L155" i="33"/>
  <c r="N138" i="33"/>
  <c r="M139" i="33"/>
  <c r="L87" i="33"/>
  <c r="N123" i="33"/>
  <c r="L50" i="33"/>
  <c r="M198" i="33"/>
  <c r="N96" i="33"/>
  <c r="L83" i="33"/>
  <c r="M83" i="33"/>
  <c r="L85" i="33"/>
  <c r="N60" i="33"/>
  <c r="N130" i="33"/>
  <c r="L13" i="33"/>
  <c r="N141" i="33"/>
  <c r="L124" i="33"/>
  <c r="M170" i="33"/>
  <c r="L68" i="33"/>
  <c r="N168" i="33"/>
  <c r="N197" i="33"/>
  <c r="M163" i="33"/>
  <c r="N11" i="33"/>
  <c r="M138" i="33"/>
  <c r="N81" i="33"/>
  <c r="N18" i="33"/>
  <c r="N188" i="33"/>
  <c r="N147" i="33"/>
  <c r="M134" i="33"/>
  <c r="L108" i="33"/>
  <c r="L80" i="33"/>
  <c r="N181" i="33"/>
  <c r="N62" i="33"/>
  <c r="L64" i="33"/>
  <c r="L121" i="33"/>
  <c r="L184" i="33"/>
  <c r="M91" i="33"/>
  <c r="L109" i="33"/>
  <c r="L93" i="33"/>
  <c r="L91" i="33"/>
  <c r="M85" i="33"/>
  <c r="L131" i="33"/>
  <c r="N6" i="33"/>
  <c r="N42" i="33"/>
  <c r="N119" i="33"/>
  <c r="M94" i="33"/>
  <c r="L144" i="33"/>
  <c r="M55" i="33"/>
  <c r="M136" i="33"/>
  <c r="N189" i="33"/>
  <c r="L48" i="33"/>
  <c r="L194" i="33"/>
  <c r="M68" i="33"/>
  <c r="L199" i="33"/>
  <c r="N143" i="33"/>
  <c r="L37" i="33"/>
  <c r="N166" i="33"/>
  <c r="L99" i="33"/>
  <c r="M179" i="33"/>
  <c r="L117" i="33"/>
  <c r="M80" i="33"/>
  <c r="N146" i="33"/>
  <c r="M184" i="33"/>
  <c r="N157" i="33"/>
  <c r="L140" i="33"/>
  <c r="M192" i="33"/>
  <c r="M12" i="33"/>
  <c r="N184" i="33"/>
  <c r="N12" i="33"/>
  <c r="M195" i="33"/>
  <c r="N43" i="33"/>
  <c r="N72" i="33"/>
  <c r="L132" i="33"/>
  <c r="M86" i="33"/>
  <c r="M132" i="33"/>
  <c r="N151" i="33"/>
  <c r="N156" i="33"/>
  <c r="L198" i="33"/>
  <c r="L51" i="33"/>
  <c r="M105" i="33"/>
  <c r="M101" i="33"/>
  <c r="L24" i="33"/>
  <c r="N153" i="33"/>
  <c r="N88" i="33"/>
  <c r="N133" i="33"/>
  <c r="M35" i="33"/>
  <c r="M96" i="33"/>
  <c r="M8" i="33"/>
  <c r="L116" i="33"/>
  <c r="N26" i="33"/>
  <c r="L10" i="33"/>
  <c r="N135" i="33"/>
  <c r="N92" i="33"/>
  <c r="L166" i="33"/>
  <c r="M196" i="33"/>
  <c r="M73" i="33"/>
  <c r="M37" i="33"/>
  <c r="M124" i="33"/>
  <c r="N137" i="33"/>
  <c r="L44" i="33"/>
  <c r="N117" i="33"/>
  <c r="L75" i="33"/>
  <c r="N57" i="33"/>
  <c r="N48" i="33"/>
  <c r="M39" i="33"/>
  <c r="N82" i="33"/>
  <c r="M52" i="33"/>
  <c r="M99" i="33"/>
  <c r="N93" i="33"/>
  <c r="M23" i="33"/>
  <c r="M114" i="33"/>
  <c r="N78" i="33"/>
  <c r="L129" i="33"/>
  <c r="N134" i="33"/>
  <c r="M57" i="33"/>
  <c r="L170" i="33"/>
  <c r="L146" i="33"/>
  <c r="L142" i="33"/>
  <c r="L28" i="33"/>
  <c r="M84" i="33"/>
  <c r="L183" i="33"/>
  <c r="M11" i="33"/>
  <c r="N182" i="33"/>
  <c r="L30" i="33"/>
  <c r="M142" i="33"/>
  <c r="N10" i="33"/>
  <c r="M187" i="33"/>
  <c r="L47" i="33"/>
  <c r="M173" i="33"/>
  <c r="L175" i="33"/>
  <c r="L57" i="33"/>
  <c r="N125" i="33"/>
  <c r="M167" i="33"/>
  <c r="L130" i="33"/>
  <c r="L88" i="33"/>
  <c r="M16" i="33"/>
  <c r="N79" i="33"/>
  <c r="N51" i="33"/>
  <c r="L180" i="33"/>
  <c r="N77" i="33"/>
  <c r="N55" i="33"/>
  <c r="N167" i="33"/>
  <c r="M115" i="33"/>
  <c r="M190" i="33"/>
  <c r="L92" i="33"/>
  <c r="M169" i="33"/>
  <c r="M133" i="33"/>
  <c r="L60" i="33"/>
  <c r="N185" i="33"/>
  <c r="N104" i="33"/>
  <c r="N149" i="33"/>
  <c r="M67" i="33"/>
  <c r="M160" i="33"/>
  <c r="M156" i="33"/>
  <c r="M21" i="33"/>
  <c r="N21" i="33"/>
  <c r="L168" i="33"/>
  <c r="N71" i="33"/>
  <c r="M126" i="33"/>
  <c r="L102" i="33"/>
  <c r="M14" i="33"/>
  <c r="L177" i="33"/>
  <c r="N158" i="33"/>
  <c r="N40" i="33"/>
  <c r="M161" i="33"/>
  <c r="N15" i="33"/>
  <c r="M153" i="33"/>
  <c r="N164" i="33"/>
  <c r="L38" i="33"/>
  <c r="N54" i="33"/>
  <c r="N198" i="33"/>
  <c r="L58" i="33"/>
  <c r="M157" i="33"/>
  <c r="M155" i="33"/>
  <c r="M78" i="33"/>
  <c r="L86" i="33"/>
  <c r="N28" i="33"/>
  <c r="L161" i="33"/>
  <c r="N142" i="33"/>
  <c r="L29" i="33"/>
  <c r="M129" i="33"/>
  <c r="N58" i="33"/>
  <c r="M121" i="33"/>
  <c r="N148" i="33"/>
  <c r="L9" i="33"/>
  <c r="M50" i="33"/>
  <c r="L53" i="33"/>
  <c r="L143" i="33"/>
  <c r="L46" i="33"/>
  <c r="N39" i="33"/>
  <c r="L171" i="33"/>
  <c r="N172" i="33"/>
  <c r="L128" i="33"/>
  <c r="M111" i="33"/>
  <c r="N203" i="33"/>
  <c r="N126" i="33"/>
  <c r="L178" i="33"/>
  <c r="N108" i="33"/>
  <c r="L56" i="33"/>
  <c r="M189" i="33"/>
  <c r="M151" i="33"/>
  <c r="M118" i="33"/>
  <c r="M152" i="33"/>
  <c r="L191" i="33"/>
  <c r="L153" i="33"/>
  <c r="N193" i="33"/>
  <c r="L61" i="33"/>
  <c r="N69" i="33"/>
  <c r="N74" i="33"/>
  <c r="M100" i="33"/>
  <c r="N118" i="33"/>
  <c r="M36" i="33"/>
  <c r="N49" i="33"/>
  <c r="N145" i="33"/>
  <c r="M59" i="33"/>
  <c r="N204" i="33"/>
  <c r="M45" i="33"/>
  <c r="L111" i="33"/>
  <c r="N131" i="33"/>
  <c r="M137" i="33"/>
  <c r="M30" i="33"/>
  <c r="L66" i="33"/>
  <c r="M56" i="33"/>
  <c r="N169" i="33"/>
  <c r="M107" i="33"/>
  <c r="N33" i="33"/>
  <c r="M117" i="33"/>
  <c r="N53" i="33"/>
  <c r="L69" i="33"/>
  <c r="N87" i="33"/>
  <c r="M42" i="33"/>
  <c r="L134" i="33"/>
  <c r="M46" i="33"/>
  <c r="L193" i="33"/>
  <c r="N190" i="33"/>
  <c r="M74" i="33"/>
  <c r="M193" i="33"/>
  <c r="M98" i="33"/>
  <c r="M185" i="33"/>
  <c r="N180" i="33"/>
  <c r="L65" i="33"/>
  <c r="M54" i="33"/>
  <c r="N102" i="33"/>
  <c r="M150" i="33"/>
  <c r="M71" i="33"/>
  <c r="M27" i="33"/>
  <c r="N154" i="33"/>
  <c r="M119" i="33"/>
  <c r="M147" i="33"/>
  <c r="L97" i="33"/>
  <c r="L77" i="33"/>
  <c r="M24" i="33"/>
  <c r="L205" i="33"/>
  <c r="M34" i="33"/>
  <c r="M25" i="33"/>
  <c r="N100" i="33"/>
  <c r="N52" i="33"/>
  <c r="N27" i="33"/>
  <c r="N86" i="33"/>
  <c r="M40" i="33"/>
  <c r="L151" i="33"/>
  <c r="L71" i="33"/>
  <c r="L110" i="33"/>
  <c r="M87" i="33"/>
  <c r="M19" i="33"/>
  <c r="M186" i="33"/>
  <c r="M182" i="33"/>
  <c r="L76" i="33"/>
  <c r="L173" i="33"/>
  <c r="L72" i="33"/>
  <c r="L201" i="33"/>
  <c r="N84" i="33"/>
  <c r="L136" i="33"/>
  <c r="M6" i="33"/>
  <c r="L172" i="33"/>
  <c r="M64" i="33"/>
  <c r="N201" i="33"/>
  <c r="N38" i="33"/>
  <c r="L104" i="33"/>
  <c r="N195" i="33"/>
  <c r="L150" i="33"/>
  <c r="N37" i="33"/>
  <c r="N196" i="33"/>
  <c r="L19" i="33"/>
  <c r="N46" i="33"/>
  <c r="L202" i="33"/>
  <c r="M88" i="33"/>
  <c r="N99" i="33"/>
  <c r="M177" i="33"/>
  <c r="N176" i="33"/>
  <c r="L63" i="33"/>
  <c r="N162" i="33"/>
  <c r="L7" i="33"/>
  <c r="M9" i="33"/>
  <c r="L156" i="33"/>
  <c r="M79" i="33"/>
  <c r="N105" i="33"/>
  <c r="M125" i="33"/>
  <c r="L6" i="33"/>
  <c r="N66" i="33"/>
  <c r="M168" i="33"/>
  <c r="N115" i="33"/>
  <c r="N177" i="33"/>
  <c r="L114" i="33"/>
  <c r="N170" i="33"/>
  <c r="L43" i="33"/>
  <c r="G204" i="3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8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<sst xmlns="http://schemas.openxmlformats.org/spreadsheetml/2006/main" count="904" uniqueCount="458">
  <si>
    <t>E050A</t>
  </si>
  <si>
    <t>Catch Basin Cleaning</t>
  </si>
  <si>
    <t>E17</t>
  </si>
  <si>
    <t xml:space="preserve">CW 3235-R9  </t>
  </si>
  <si>
    <t>Splash Strip (150 mm reveal ht, Monolithic Barrier Curb,  750 mm width)</t>
  </si>
  <si>
    <t>Splash Strip (150 mm reveal ht, Monolithic Modified Barrier Curb,  750 mm width)</t>
  </si>
  <si>
    <t>Salt Tolerant Grass Seeding</t>
  </si>
  <si>
    <t>100 mm Sidewalk</t>
  </si>
  <si>
    <t>CW 2130-R12</t>
  </si>
  <si>
    <t>CW 2110-R11</t>
  </si>
  <si>
    <t>CW 3510-R9</t>
  </si>
  <si>
    <t>Construction of 230 mm Concrete Pavement (Plain-Dowelled)</t>
  </si>
  <si>
    <t>C055</t>
  </si>
  <si>
    <t>D</t>
  </si>
  <si>
    <t>E009</t>
  </si>
  <si>
    <t>E010</t>
  </si>
  <si>
    <t>E012</t>
  </si>
  <si>
    <t>E023</t>
  </si>
  <si>
    <t>E024</t>
  </si>
  <si>
    <t>E025</t>
  </si>
  <si>
    <t>E028</t>
  </si>
  <si>
    <t>E029</t>
  </si>
  <si>
    <t>E032</t>
  </si>
  <si>
    <t>E033</t>
  </si>
  <si>
    <t>E034</t>
  </si>
  <si>
    <t>E035</t>
  </si>
  <si>
    <t>E036</t>
  </si>
  <si>
    <t>E037</t>
  </si>
  <si>
    <t>E040</t>
  </si>
  <si>
    <t>E042</t>
  </si>
  <si>
    <t>E043</t>
  </si>
  <si>
    <t>Sub-Grade Compaction</t>
  </si>
  <si>
    <t>50 - 100 mm Depth (Asphalt)</t>
  </si>
  <si>
    <t>Pavement Repair Fabric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</si>
  <si>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</si>
  <si>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</si>
  <si>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</si>
  <si>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</si>
  <si>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</si>
  <si>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</si>
  <si>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</si>
  <si>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</si>
  <si>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</si>
  <si>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</si>
  <si>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</si>
  <si>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</si>
  <si>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</si>
  <si>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</si>
  <si>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</si>
  <si>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</si>
  <si>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</si>
  <si>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</si>
  <si>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</si>
  <si>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</si>
  <si>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</si>
  <si>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Concrete Pavements for Early Opening</t>
  </si>
  <si>
    <t>Supply and Installation of Dowel Assemblies</t>
  </si>
  <si>
    <t>Sodding</t>
  </si>
  <si>
    <t>B.1</t>
  </si>
  <si>
    <t>B.2</t>
  </si>
  <si>
    <t>Concrete Curb Renewal</t>
  </si>
  <si>
    <t>Drilled Dowels</t>
  </si>
  <si>
    <t>Drilled Tie Bars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</si>
  <si>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</si>
  <si>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</si>
  <si>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</si>
  <si>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</si>
  <si>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</si>
  <si>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</si>
  <si>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</si>
  <si>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</si>
  <si>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</si>
  <si>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</si>
  <si>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</si>
  <si>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</si>
  <si>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MISCELLANEOUS</t>
  </si>
  <si>
    <t>20 M Deformed Tie Bar</t>
  </si>
  <si>
    <t>25 M Deformed Tie Bar</t>
  </si>
  <si>
    <t>19.1 mm Diameter</t>
  </si>
  <si>
    <t>28.6 mm Diameter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</si>
  <si>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</si>
  <si>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</si>
  <si>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</si>
  <si>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</si>
  <si>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</si>
  <si>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</si>
  <si>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</si>
  <si>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C001</t>
  </si>
  <si>
    <t>C007</t>
  </si>
  <si>
    <t>E003</t>
  </si>
  <si>
    <t>E004</t>
  </si>
  <si>
    <t>E006</t>
  </si>
  <si>
    <t>E007</t>
  </si>
  <si>
    <t>E008</t>
  </si>
  <si>
    <t>F001</t>
  </si>
  <si>
    <t>F002</t>
  </si>
  <si>
    <t>F003</t>
  </si>
  <si>
    <t>F005</t>
  </si>
  <si>
    <t>F007</t>
  </si>
  <si>
    <t>F009</t>
  </si>
  <si>
    <t>F011</t>
  </si>
  <si>
    <t>F018</t>
  </si>
  <si>
    <t>G001</t>
  </si>
  <si>
    <t>G002</t>
  </si>
  <si>
    <t>G003</t>
  </si>
  <si>
    <t>A004</t>
  </si>
  <si>
    <t>A007</t>
  </si>
  <si>
    <t>A010</t>
  </si>
  <si>
    <t>A012</t>
  </si>
  <si>
    <t>A013</t>
  </si>
  <si>
    <t>A016</t>
  </si>
  <si>
    <t>A017</t>
  </si>
  <si>
    <t>A022</t>
  </si>
  <si>
    <t>B003</t>
  </si>
  <si>
    <t>B004</t>
  </si>
  <si>
    <t>B010</t>
  </si>
  <si>
    <t>B017</t>
  </si>
  <si>
    <t>B022</t>
  </si>
  <si>
    <t>B023</t>
  </si>
  <si>
    <t>B025</t>
  </si>
  <si>
    <t>B094</t>
  </si>
  <si>
    <t>B095</t>
  </si>
  <si>
    <t>B096</t>
  </si>
  <si>
    <t>B097</t>
  </si>
  <si>
    <t>B098</t>
  </si>
  <si>
    <t>A.18</t>
  </si>
  <si>
    <t>A.19</t>
  </si>
  <si>
    <t>Pavement Removal</t>
  </si>
  <si>
    <t>Concrete Pavement</t>
  </si>
  <si>
    <t>Asphalt Pavement</t>
  </si>
  <si>
    <t>Supplying and Placing Base Course Material</t>
  </si>
  <si>
    <t xml:space="preserve">Ditch Grading </t>
  </si>
  <si>
    <t>Removal of Existing Concrete Bases</t>
  </si>
  <si>
    <t>Miscellaneous Concrete Slab Removal</t>
  </si>
  <si>
    <t>Median Slab</t>
  </si>
  <si>
    <t>Safety Median</t>
  </si>
  <si>
    <t>Bullnose</t>
  </si>
  <si>
    <t xml:space="preserve">Miscellaneous Concrete Slab Installation </t>
  </si>
  <si>
    <t xml:space="preserve">Miscellaneous Concrete Slab Renewal </t>
  </si>
  <si>
    <t>SD-226A</t>
  </si>
  <si>
    <t>SD-226B</t>
  </si>
  <si>
    <t>SD-227A</t>
  </si>
  <si>
    <t>Concrete Curb Removal</t>
  </si>
  <si>
    <t>Concrete Curb Installation</t>
  </si>
  <si>
    <t>i)</t>
  </si>
  <si>
    <t>ii)</t>
  </si>
  <si>
    <t>iii)</t>
  </si>
  <si>
    <t>iv)</t>
  </si>
  <si>
    <t>v)</t>
  </si>
  <si>
    <t>vi)</t>
  </si>
  <si>
    <t xml:space="preserve">Construction of Asphaltic Concrete Overlay </t>
  </si>
  <si>
    <t>Main Line Paving</t>
  </si>
  <si>
    <t>Tie-ins and Approaches</t>
  </si>
  <si>
    <t>SD-229A,B,C</t>
  </si>
  <si>
    <t>C</t>
  </si>
  <si>
    <t>B001</t>
  </si>
  <si>
    <t>C.6</t>
  </si>
  <si>
    <t>C.7</t>
  </si>
  <si>
    <t>C.8</t>
  </si>
  <si>
    <t>C.9</t>
  </si>
  <si>
    <t>C.10</t>
  </si>
  <si>
    <t>C019</t>
  </si>
  <si>
    <t>Monolithic Median Slab</t>
  </si>
  <si>
    <t>SD-228A</t>
  </si>
  <si>
    <t>SD-205</t>
  </si>
  <si>
    <t>SD-203B</t>
  </si>
  <si>
    <t xml:space="preserve">Construction of Asphaltic Concrete Pavements </t>
  </si>
  <si>
    <t>C056</t>
  </si>
  <si>
    <t>C058</t>
  </si>
  <si>
    <t>Adjustment of Precast  Sidewalk Blocks</t>
  </si>
  <si>
    <t>Supply of Precast  Sidewalk Blocks</t>
  </si>
  <si>
    <t xml:space="preserve">Catch Basin  </t>
  </si>
  <si>
    <t xml:space="preserve">Catch Pit </t>
  </si>
  <si>
    <t>SD-023</t>
  </si>
  <si>
    <t>Sewer Service</t>
  </si>
  <si>
    <t>Connecting to Existing Manhole</t>
  </si>
  <si>
    <t>Connecting to Existing Catch Basin</t>
  </si>
  <si>
    <t xml:space="preserve">Connecting to Existing Sewer </t>
  </si>
  <si>
    <t>Removal of Existing Catch Pit</t>
  </si>
  <si>
    <t>E046</t>
  </si>
  <si>
    <t>E047</t>
  </si>
  <si>
    <t>A003</t>
  </si>
  <si>
    <t>B002</t>
  </si>
  <si>
    <t>D.1</t>
  </si>
  <si>
    <t>F019</t>
  </si>
  <si>
    <t>B099</t>
  </si>
  <si>
    <t>F010</t>
  </si>
  <si>
    <t>Slab Replacement</t>
  </si>
  <si>
    <t>230 mm Concrete Pavement (Plain-Dowelled)</t>
  </si>
  <si>
    <t>230 mm Concrete Pavement (Type A)</t>
  </si>
  <si>
    <t>230 mm Concrete Pavement (Type B)</t>
  </si>
  <si>
    <t>230 mm Concrete Pavement (Type D)</t>
  </si>
  <si>
    <t>Partial Slab Patches</t>
  </si>
  <si>
    <t>Slab Replacement - Early Opening (24 hour)</t>
  </si>
  <si>
    <t>Partial Slab Patches - Early Opening (24 hour)</t>
  </si>
  <si>
    <t>Partial Slab Patches 
- Early Opening (72 hour)</t>
  </si>
  <si>
    <t>Concrete Pavements, Median Slabs, Bull-noses, and Safety Medians</t>
  </si>
  <si>
    <t>B124</t>
  </si>
  <si>
    <t>B125</t>
  </si>
  <si>
    <t>B188</t>
  </si>
  <si>
    <t>B190</t>
  </si>
  <si>
    <t>B191</t>
  </si>
  <si>
    <t>B193</t>
  </si>
  <si>
    <t>B194</t>
  </si>
  <si>
    <t>B195</t>
  </si>
  <si>
    <t>B200</t>
  </si>
  <si>
    <t>B201</t>
  </si>
  <si>
    <t>B202</t>
  </si>
  <si>
    <t>A.22</t>
  </si>
  <si>
    <t>A.23</t>
  </si>
  <si>
    <t>A.24</t>
  </si>
  <si>
    <t>A.25</t>
  </si>
  <si>
    <t>D006</t>
  </si>
  <si>
    <t>B206</t>
  </si>
  <si>
    <t>Slab Replacement - Early Opening (72 hour)</t>
  </si>
  <si>
    <t>SD-203A</t>
  </si>
  <si>
    <t>E13</t>
  </si>
  <si>
    <t>E12</t>
  </si>
  <si>
    <t>E14</t>
  </si>
  <si>
    <t>F022</t>
  </si>
  <si>
    <t>Adjustment of Valve Boxes</t>
  </si>
  <si>
    <t>Adjustment of Curb Stop Boxes</t>
  </si>
  <si>
    <t>Valve Box Extensions</t>
  </si>
  <si>
    <t>Curb Stop Extensions</t>
  </si>
  <si>
    <t>Removal of Precast Sidewalk Blocks</t>
  </si>
  <si>
    <t>SD-227C</t>
  </si>
  <si>
    <t>E15</t>
  </si>
  <si>
    <t>Drainage Connection Pipe</t>
  </si>
  <si>
    <t>A</t>
  </si>
  <si>
    <t>B</t>
  </si>
  <si>
    <t>B125A</t>
  </si>
  <si>
    <t>Locked?</t>
  </si>
  <si>
    <t>MATCH</t>
  </si>
  <si>
    <t>Format F</t>
  </si>
  <si>
    <t>Format G</t>
  </si>
  <si>
    <t>Format H</t>
  </si>
  <si>
    <t>Replacing Existing Risers</t>
  </si>
  <si>
    <t>F002A</t>
  </si>
  <si>
    <t>Joined, Trimmed, &amp; Cleaned for Checking</t>
  </si>
  <si>
    <t>Curb Ramp</t>
  </si>
  <si>
    <t>Removal of Existing Catch Basins</t>
  </si>
  <si>
    <t>Pre-cast Concrete Risers</t>
  </si>
  <si>
    <t>a)</t>
  </si>
  <si>
    <t>Less than 5 sq.m.</t>
  </si>
  <si>
    <t>b)</t>
  </si>
  <si>
    <t>SD-223A</t>
  </si>
  <si>
    <t>SD-205,
SD-206A</t>
  </si>
  <si>
    <t>Less than 3 m</t>
  </si>
  <si>
    <t>SD-229C,D</t>
  </si>
  <si>
    <t>Type IA</t>
  </si>
  <si>
    <t>ROADWORK - NEW CONSTRUCTION</t>
  </si>
  <si>
    <t>Connecting New Sewer Service to Existing Sewer Service</t>
  </si>
  <si>
    <t>A.26</t>
  </si>
  <si>
    <t>A.27</t>
  </si>
  <si>
    <t>CW 3250-R7</t>
  </si>
  <si>
    <t>A.20</t>
  </si>
  <si>
    <t>B034-24</t>
  </si>
  <si>
    <t>B040-24</t>
  </si>
  <si>
    <t>B047-24</t>
  </si>
  <si>
    <t>B053-24</t>
  </si>
  <si>
    <t>B064-72</t>
  </si>
  <si>
    <t>B070-72</t>
  </si>
  <si>
    <t>B077-72</t>
  </si>
  <si>
    <t>B083-72</t>
  </si>
  <si>
    <t>B100r</t>
  </si>
  <si>
    <t>B101r</t>
  </si>
  <si>
    <t>B102r</t>
  </si>
  <si>
    <t>B104r</t>
  </si>
  <si>
    <t>B105r</t>
  </si>
  <si>
    <t>B107i</t>
  </si>
  <si>
    <t>B108i</t>
  </si>
  <si>
    <t>B109i</t>
  </si>
  <si>
    <t>B110i</t>
  </si>
  <si>
    <t>B112i</t>
  </si>
  <si>
    <t>B114rl</t>
  </si>
  <si>
    <t>B118rl</t>
  </si>
  <si>
    <t>B119rl</t>
  </si>
  <si>
    <t>B126r</t>
  </si>
  <si>
    <t>B132r</t>
  </si>
  <si>
    <t>B135i</t>
  </si>
  <si>
    <t>B150i</t>
  </si>
  <si>
    <t>B154rl</t>
  </si>
  <si>
    <t>G005</t>
  </si>
  <si>
    <t>600 mm Diameter or Less</t>
  </si>
  <si>
    <t>51 mm</t>
  </si>
  <si>
    <t>76 mm</t>
  </si>
  <si>
    <t xml:space="preserve"> width &lt; 600 mm</t>
  </si>
  <si>
    <t xml:space="preserve"> width &gt; or = 600 mm</t>
  </si>
  <si>
    <t>Relocating Existing Hydrant - Type A</t>
  </si>
  <si>
    <t>B111i</t>
  </si>
  <si>
    <t xml:space="preserve">CW 3240-R10 </t>
  </si>
  <si>
    <t>Curb Ramp (8-12 mm reveal ht, Integral)</t>
  </si>
  <si>
    <t>Curb Ramp (8-12 mm reveal ht, Monolithic)</t>
  </si>
  <si>
    <t xml:space="preserve">CW 3230-R8
</t>
  </si>
  <si>
    <t>B153B</t>
  </si>
  <si>
    <t>B153C</t>
  </si>
  <si>
    <t>B184rlA</t>
  </si>
  <si>
    <t>CW 3310-R17</t>
  </si>
  <si>
    <t xml:space="preserve">CW 3450-R6 </t>
  </si>
  <si>
    <t>A.29</t>
  </si>
  <si>
    <t>Barrier Separate</t>
  </si>
  <si>
    <t>Barrier (150 mm reveal ht, Dowelled)</t>
  </si>
  <si>
    <t>Barrier (150 mm reveal ht, Separate)</t>
  </si>
  <si>
    <t>Modified Barrier (150 mm reveal ht, Dowelled)</t>
  </si>
  <si>
    <t>Construction of 230 mm Concrete Pavement for Early Opening 72 Hour (Plain-Dowelled)</t>
  </si>
  <si>
    <t>SD-024, 1200 mm deep</t>
  </si>
  <si>
    <t>SD-024, 1800 mm deep</t>
  </si>
  <si>
    <t>250 mm Catch Basin Lead</t>
  </si>
  <si>
    <t>250 mm Drainage Connection Pipe</t>
  </si>
  <si>
    <t>1 - 50 mm Depth (Asphalt)</t>
  </si>
  <si>
    <t xml:space="preserve">250 mm </t>
  </si>
  <si>
    <t>E004A</t>
  </si>
  <si>
    <t>Frames &amp; Covers</t>
  </si>
  <si>
    <t>CW 3210-R8</t>
  </si>
  <si>
    <t>Adjustment of Manholes/Catch Basins Frames</t>
  </si>
  <si>
    <t>E041B</t>
  </si>
  <si>
    <t>CW 2145-R4</t>
  </si>
  <si>
    <t>CW 2140-R4</t>
  </si>
  <si>
    <t>Supplying and Placing Sub-base Material</t>
  </si>
  <si>
    <t>A007A2</t>
  </si>
  <si>
    <t>A007C3</t>
  </si>
  <si>
    <t>A008A2</t>
  </si>
  <si>
    <t>A010A2</t>
  </si>
  <si>
    <t>A010C3</t>
  </si>
  <si>
    <t>Geotextile Fabric</t>
  </si>
  <si>
    <t>CW 3130-R5</t>
  </si>
  <si>
    <t>A022A2</t>
  </si>
  <si>
    <t>Separation/Filtration Fabric</t>
  </si>
  <si>
    <t>B127rB</t>
  </si>
  <si>
    <t>B136iA</t>
  </si>
  <si>
    <t>B137iA</t>
  </si>
  <si>
    <t>B139iA</t>
  </si>
  <si>
    <t>B155rlA</t>
  </si>
  <si>
    <t>CW 3410-R12</t>
  </si>
  <si>
    <t>C025-72</t>
  </si>
  <si>
    <t>AP-006 - Standard Frame for Manhole and Catch Basin</t>
  </si>
  <si>
    <t>AP-007 - Standard Solid Cover for Standard Frame</t>
  </si>
  <si>
    <t xml:space="preserve">AP-011 - Barrier Curb and Gutter Frame </t>
  </si>
  <si>
    <t xml:space="preserve">AP-012 - Barrier Curb and Gutter Cover </t>
  </si>
  <si>
    <t>Lifter Rings (AP-010)</t>
  </si>
  <si>
    <r>
      <t>Raising of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Existing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Hydrant</t>
    </r>
  </si>
  <si>
    <t>B114C</t>
  </si>
  <si>
    <t>B114E</t>
  </si>
  <si>
    <t>Paving Stone Indicator Surfaces</t>
  </si>
  <si>
    <t>I001</t>
  </si>
  <si>
    <t>L. sum</t>
  </si>
  <si>
    <t>Mobilization/Demobilization</t>
  </si>
  <si>
    <t>CW 3110-R21</t>
  </si>
  <si>
    <t>FORM B: PRICES</t>
  </si>
  <si>
    <t>(SEE B9)</t>
  </si>
  <si>
    <t>UNIT PRICES</t>
  </si>
  <si>
    <t>SPEC.</t>
  </si>
  <si>
    <t>APPROX.</t>
  </si>
  <si>
    <t>REF.</t>
  </si>
  <si>
    <t>QUANTITY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</si>
  <si>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</si>
  <si>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ARCHIBALD STREET PAVEMENT REHABILITATION:  COTTONWOOD ROAD TO ELIZABETH ROAD</t>
  </si>
  <si>
    <t xml:space="preserve">A.2 </t>
  </si>
  <si>
    <t>50 mm Granular A</t>
  </si>
  <si>
    <t>100 mm Granular A</t>
  </si>
  <si>
    <t>Base Course Material - Granular A</t>
  </si>
  <si>
    <t>Base Course Material - Granular C</t>
  </si>
  <si>
    <t>A.6</t>
  </si>
  <si>
    <t>A.8</t>
  </si>
  <si>
    <t>ROADWORKS - REMOVALS/RENEWALS</t>
  </si>
  <si>
    <t>A.10</t>
  </si>
  <si>
    <t>Monolithic Curb and 100 mm Sidewalk with Block Outs (150 mm reveal ht, Dowelled)</t>
  </si>
  <si>
    <t>A.21</t>
  </si>
  <si>
    <t>A.28</t>
  </si>
  <si>
    <t>A.30</t>
  </si>
  <si>
    <t>A.31</t>
  </si>
  <si>
    <t>A.32</t>
  </si>
  <si>
    <t>E11</t>
  </si>
  <si>
    <t>A.33</t>
  </si>
  <si>
    <t>A.34</t>
  </si>
  <si>
    <t>A.35</t>
  </si>
  <si>
    <t>ACTIVE TRANSPORTATION PATHWAY</t>
  </si>
  <si>
    <t>A.36</t>
  </si>
  <si>
    <t>A.37</t>
  </si>
  <si>
    <t>A.38</t>
  </si>
  <si>
    <t>50 mm Granular C</t>
  </si>
  <si>
    <t>A.39</t>
  </si>
  <si>
    <t>A.40</t>
  </si>
  <si>
    <t>A.41</t>
  </si>
  <si>
    <t>A.42</t>
  </si>
  <si>
    <t>A.43</t>
  </si>
  <si>
    <t>A.44</t>
  </si>
  <si>
    <t>A.45</t>
  </si>
  <si>
    <t>A.46</t>
  </si>
  <si>
    <t>250 mm, PVC</t>
  </si>
  <si>
    <t>In a Trench, Class B Sand Bedding, Class 3 Backfill</t>
  </si>
  <si>
    <t>A.47</t>
  </si>
  <si>
    <t>A.48</t>
  </si>
  <si>
    <t>A.49</t>
  </si>
  <si>
    <t>300 mm Land Drainage Sewer</t>
  </si>
  <si>
    <t>A.50</t>
  </si>
  <si>
    <t>A.51</t>
  </si>
  <si>
    <t>250 mm (PVC) Connecting Pipe</t>
  </si>
  <si>
    <t>Connecting to 450 mm (Concrete) Sewer</t>
  </si>
  <si>
    <t>Connecting to 750 mm (Concrete) Sewer</t>
  </si>
  <si>
    <t>A.52</t>
  </si>
  <si>
    <t>A.53</t>
  </si>
  <si>
    <t>CW 2130-R12, E16</t>
  </si>
  <si>
    <t>A.54</t>
  </si>
  <si>
    <t>A.55</t>
  </si>
  <si>
    <t>A.56</t>
  </si>
  <si>
    <t>Installation of New Manhole</t>
  </si>
  <si>
    <t>SD-010</t>
  </si>
  <si>
    <t>1200 mm Diameter Base</t>
  </si>
  <si>
    <t>A.57</t>
  </si>
  <si>
    <t>New Manhole Inspection</t>
  </si>
  <si>
    <t>A.58</t>
  </si>
  <si>
    <t>Land Drainage Sewer</t>
  </si>
  <si>
    <t>300 mm</t>
  </si>
  <si>
    <t>Trenchless Installation, Class B Sand Bedding, Class 3 Backfill</t>
  </si>
  <si>
    <t>A.59</t>
  </si>
  <si>
    <t>New 300mm Land Drainage Sewer Inspection</t>
  </si>
  <si>
    <t>A.60</t>
  </si>
  <si>
    <t>A.61</t>
  </si>
  <si>
    <t>A.62</t>
  </si>
  <si>
    <t>A.63</t>
  </si>
  <si>
    <t>A.64</t>
  </si>
  <si>
    <t>A.65</t>
  </si>
  <si>
    <t>A.66</t>
  </si>
  <si>
    <t>A.67</t>
  </si>
  <si>
    <t>A.68</t>
  </si>
  <si>
    <t>A.69</t>
  </si>
  <si>
    <t>A.70</t>
  </si>
  <si>
    <t>A.71</t>
  </si>
  <si>
    <t>Exposure of Bell MTS Duct Line</t>
  </si>
  <si>
    <t>Subtotal:</t>
  </si>
  <si>
    <t>ARCHIBALD STREET SEWER REPAIRS:  COTTONWOOD ROAD TO ELIZABETH ROAD</t>
  </si>
  <si>
    <t>ARCHIBALD ST (MH50007527)</t>
  </si>
  <si>
    <t>Remove and Replace Risers</t>
  </si>
  <si>
    <t>750 mm Diameter Risers</t>
  </si>
  <si>
    <t>vert.m.</t>
  </si>
  <si>
    <t>Manhole Inspection Post Repair</t>
  </si>
  <si>
    <t>CW2145-R4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</si>
  <si>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B9.6, B17.2.1, B18.4, D2, D12, D13.4, E17)</t>
    </r>
  </si>
  <si>
    <t>STREET LIGHTING AND ASSOCIATED WORKS</t>
  </si>
  <si>
    <t>Removal of 45' street light pole and precast, poured in place concrete, steel power installed base or direct buried including davit arm, luminaire and appurtenances.</t>
  </si>
  <si>
    <t>Installation of conduit and #4 AL C/N or 1/0 AL Triplex streetlight cable in conduit by open trench method.</t>
  </si>
  <si>
    <t>Installation of 50 mm conduit(s) by boring method complete with cable insertion (#4 AL C/N or 1/0 AL Triplex).</t>
  </si>
  <si>
    <t>Installation of one (1) 10' ground rod at every 3rd street light, at the end of every street light circuit and anywhere else as shown on the design drawings. Trench #4 ground wire up to 1 m from rod location to new street light and connect (hammerlock) to top of the ground rod.</t>
  </si>
  <si>
    <t>Install lower 3 m of Cable Guard, ground lug, cable up pole, and first 3 m section of ground rod per Standard CD 315-5.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</si>
  <si>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</si>
  <si>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</si>
  <si>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t>Installation of overhead span of #4 duplex between new or existing streetlight poles and connect luminaire to provide temporary Overhead Feed.</t>
  </si>
  <si>
    <t>Removal of overhead span of #4 duplex between new or existing streetlight poles to remove temporary Overhead Feed.</t>
  </si>
  <si>
    <t>MOBILIZATION /DEMOBILIZATION</t>
  </si>
  <si>
    <t>E2</t>
  </si>
  <si>
    <t>SUMMARY</t>
  </si>
  <si>
    <t xml:space="preserve"> (total price) PART 1</t>
  </si>
  <si>
    <t xml:space="preserve"> (total price) PART 2</t>
  </si>
  <si>
    <t>Total:</t>
  </si>
  <si>
    <t xml:space="preserve">TOTAL BID PRICE (GST extra)                                                                              (in figures)                                             </t>
  </si>
  <si>
    <t>B156rlA</t>
  </si>
  <si>
    <t>Installation of 45'/55' pole, davit arm and precast concrete base including luminaire and appurtenances.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</si>
</sst>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</numFmts>
  <fonts count="50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Cambria"/>
      <family val="1"/>
    </font>
    <font>
      <sz val="10"/>
      <name val="Cambria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MS Sans Serif"/>
      <family val="2"/>
    </font>
    <font>
      <sz val="10"/>
      <name val="MS Sans Serif"/>
    </font>
    <font>
      <sz val="12"/>
      <name val="Arial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i/>
      <sz val="16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u/>
      <sz val="12"/>
      <color indexed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4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3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4" fillId="0" borderId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7" fillId="0" borderId="0">
      <alignment horizontal="right"/>
    </xf>
    <xf numFmtId="0" fontId="30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12" fillId="23" borderId="0"/>
    <xf numFmtId="0" fontId="12" fillId="23" borderId="0"/>
    <xf numFmtId="0" fontId="43" fillId="23" borderId="0"/>
    <xf numFmtId="0" fontId="42" fillId="0" borderId="0"/>
  </cellStyleXfs>
  <cellXfs count="228">
    <xf numFmtId="0" fontId="0" fillId="0" borderId="0" xfId="0"/>
    <xf numFmtId="176" fontId="12" fillId="26" borderId="0" xfId="0" applyNumberFormat="1" applyFont="1" applyFill="1" applyBorder="1" applyAlignment="1" applyProtection="1">
      <alignment vertical="center"/>
    </xf>
    <xf numFmtId="165" fontId="12" fillId="26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25" borderId="0" xfId="54" applyFont="1" applyFill="1" applyAlignment="1">
      <alignment wrapText="1"/>
    </xf>
    <xf numFmtId="0" fontId="38" fillId="0" borderId="0" xfId="0" applyFont="1" applyAlignment="1" applyProtection="1">
      <alignment vertical="center"/>
    </xf>
    <xf numFmtId="0" fontId="41" fillId="27" borderId="0" xfId="53" applyFont="1" applyFill="1"/>
    <xf numFmtId="176" fontId="39" fillId="27" borderId="1" xfId="53" applyNumberFormat="1" applyFont="1" applyFill="1" applyBorder="1" applyAlignment="1" applyProtection="1">
      <alignment vertical="top"/>
      <protection locked="0"/>
    </xf>
    <xf numFmtId="0" fontId="37" fillId="25" borderId="0" xfId="53" applyNumberFormat="1" applyFont="1" applyFill="1"/>
    <xf numFmtId="0" fontId="15" fillId="25" borderId="0" xfId="53" applyNumberFormat="1" applyFont="1" applyFill="1" applyBorder="1" applyAlignment="1" applyProtection="1">
      <alignment horizontal="center"/>
    </xf>
    <xf numFmtId="0" fontId="15" fillId="25" borderId="0" xfId="53" applyNumberFormat="1" applyFont="1" applyFill="1"/>
    <xf numFmtId="0" fontId="15" fillId="25" borderId="0" xfId="53" applyNumberFormat="1" applyFont="1" applyFill="1" applyAlignment="1" applyProtection="1">
      <alignment horizontal="center"/>
    </xf>
    <xf numFmtId="7" fontId="44" fillId="23" borderId="0" xfId="72" applyNumberFormat="1" applyFont="1" applyAlignment="1">
      <alignment horizontal="centerContinuous" vertical="center"/>
    </xf>
    <xf numFmtId="1" fontId="13" fillId="23" borderId="0" xfId="72" applyNumberFormat="1" applyFont="1" applyAlignment="1">
      <alignment horizontal="centerContinuous" vertical="top"/>
    </xf>
    <xf numFmtId="0" fontId="13" fillId="23" borderId="0" xfId="72" applyFont="1" applyAlignment="1">
      <alignment horizontal="centerContinuous" vertical="center"/>
    </xf>
    <xf numFmtId="0" fontId="43" fillId="23" borderId="0" xfId="72"/>
    <xf numFmtId="7" fontId="45" fillId="23" borderId="0" xfId="72" applyNumberFormat="1" applyFont="1" applyAlignment="1">
      <alignment horizontal="centerContinuous" vertical="center"/>
    </xf>
    <xf numFmtId="1" fontId="43" fillId="23" borderId="0" xfId="72" applyNumberFormat="1" applyAlignment="1">
      <alignment horizontal="centerContinuous" vertical="top"/>
    </xf>
    <xf numFmtId="0" fontId="43" fillId="23" borderId="0" xfId="72" applyAlignment="1">
      <alignment horizontal="centerContinuous" vertical="center"/>
    </xf>
    <xf numFmtId="7" fontId="43" fillId="23" borderId="0" xfId="72" applyNumberFormat="1" applyAlignment="1">
      <alignment horizontal="right"/>
    </xf>
    <xf numFmtId="0" fontId="43" fillId="23" borderId="0" xfId="72" applyAlignment="1">
      <alignment vertical="top"/>
    </xf>
    <xf numFmtId="7" fontId="43" fillId="23" borderId="0" xfId="72" applyNumberFormat="1" applyAlignment="1">
      <alignment vertical="center"/>
    </xf>
    <xf numFmtId="2" fontId="43" fillId="23" borderId="0" xfId="72" applyNumberFormat="1"/>
    <xf numFmtId="7" fontId="43" fillId="23" borderId="18" xfId="72" applyNumberFormat="1" applyBorder="1" applyAlignment="1">
      <alignment horizontal="center"/>
    </xf>
    <xf numFmtId="0" fontId="43" fillId="23" borderId="18" xfId="72" applyBorder="1" applyAlignment="1">
      <alignment horizontal="center" vertical="top"/>
    </xf>
    <xf numFmtId="0" fontId="43" fillId="23" borderId="19" xfId="72" applyBorder="1" applyAlignment="1">
      <alignment horizontal="center"/>
    </xf>
    <xf numFmtId="0" fontId="43" fillId="23" borderId="18" xfId="72" applyBorder="1" applyAlignment="1">
      <alignment horizontal="center"/>
    </xf>
    <xf numFmtId="0" fontId="43" fillId="23" borderId="20" xfId="72" applyBorder="1" applyAlignment="1">
      <alignment horizontal="center"/>
    </xf>
    <xf numFmtId="7" fontId="43" fillId="23" borderId="20" xfId="72" applyNumberFormat="1" applyBorder="1" applyAlignment="1">
      <alignment horizontal="right"/>
    </xf>
    <xf numFmtId="7" fontId="43" fillId="23" borderId="21" xfId="72" applyNumberFormat="1" applyBorder="1" applyAlignment="1">
      <alignment horizontal="right"/>
    </xf>
    <xf numFmtId="0" fontId="43" fillId="23" borderId="22" xfId="72" applyBorder="1" applyAlignment="1">
      <alignment vertical="top"/>
    </xf>
    <xf numFmtId="0" fontId="43" fillId="23" borderId="23" xfId="72" applyBorder="1"/>
    <xf numFmtId="0" fontId="43" fillId="23" borderId="22" xfId="72" applyBorder="1" applyAlignment="1">
      <alignment horizontal="center"/>
    </xf>
    <xf numFmtId="0" fontId="43" fillId="23" borderId="24" xfId="72" applyBorder="1"/>
    <xf numFmtId="0" fontId="43" fillId="23" borderId="24" xfId="72" applyBorder="1" applyAlignment="1">
      <alignment horizontal="center"/>
    </xf>
    <xf numFmtId="7" fontId="43" fillId="23" borderId="24" xfId="72" applyNumberFormat="1" applyBorder="1" applyAlignment="1">
      <alignment horizontal="right"/>
    </xf>
    <xf numFmtId="0" fontId="43" fillId="23" borderId="22" xfId="72" applyBorder="1" applyAlignment="1">
      <alignment horizontal="right"/>
    </xf>
    <xf numFmtId="7" fontId="43" fillId="23" borderId="25" xfId="72" applyNumberFormat="1" applyBorder="1" applyAlignment="1">
      <alignment horizontal="right"/>
    </xf>
    <xf numFmtId="7" fontId="43" fillId="23" borderId="29" xfId="72" applyNumberFormat="1" applyBorder="1" applyAlignment="1">
      <alignment horizontal="right"/>
    </xf>
    <xf numFmtId="0" fontId="43" fillId="23" borderId="29" xfId="72" applyBorder="1" applyAlignment="1">
      <alignment horizontal="right"/>
    </xf>
    <xf numFmtId="7" fontId="43" fillId="23" borderId="25" xfId="72" applyNumberFormat="1" applyBorder="1" applyAlignment="1">
      <alignment horizontal="right" vertical="center"/>
    </xf>
    <xf numFmtId="0" fontId="47" fillId="23" borderId="30" xfId="72" applyFont="1" applyBorder="1" applyAlignment="1">
      <alignment horizontal="center" vertical="center"/>
    </xf>
    <xf numFmtId="7" fontId="43" fillId="23" borderId="30" xfId="72" applyNumberFormat="1" applyBorder="1" applyAlignment="1">
      <alignment horizontal="right" vertical="center"/>
    </xf>
    <xf numFmtId="0" fontId="43" fillId="23" borderId="0" xfId="72" applyAlignment="1">
      <alignment vertical="center"/>
    </xf>
    <xf numFmtId="0" fontId="47" fillId="23" borderId="30" xfId="72" applyFont="1" applyBorder="1" applyAlignment="1">
      <alignment vertical="top"/>
    </xf>
    <xf numFmtId="165" fontId="47" fillId="26" borderId="30" xfId="72" applyNumberFormat="1" applyFont="1" applyFill="1" applyBorder="1" applyAlignment="1">
      <alignment horizontal="left" vertical="center"/>
    </xf>
    <xf numFmtId="1" fontId="43" fillId="23" borderId="25" xfId="72" applyNumberFormat="1" applyBorder="1" applyAlignment="1">
      <alignment horizontal="center" vertical="top"/>
    </xf>
    <xf numFmtId="0" fontId="43" fillId="23" borderId="25" xfId="72" applyBorder="1" applyAlignment="1">
      <alignment horizontal="center" vertical="top"/>
    </xf>
    <xf numFmtId="7" fontId="43" fillId="23" borderId="30" xfId="72" applyNumberFormat="1" applyBorder="1" applyAlignment="1">
      <alignment horizontal="right"/>
    </xf>
    <xf numFmtId="4" fontId="39" fillId="0" borderId="1" xfId="72" applyNumberFormat="1" applyFont="1" applyFill="1" applyBorder="1" applyAlignment="1">
      <alignment horizontal="center" vertical="top" wrapText="1"/>
    </xf>
    <xf numFmtId="174" fontId="39" fillId="0" borderId="1" xfId="72" applyNumberFormat="1" applyFont="1" applyFill="1" applyBorder="1" applyAlignment="1">
      <alignment horizontal="left" vertical="top" wrapText="1"/>
    </xf>
    <xf numFmtId="165" fontId="39" fillId="0" borderId="1" xfId="72" applyNumberFormat="1" applyFont="1" applyFill="1" applyBorder="1" applyAlignment="1">
      <alignment horizontal="left" vertical="top" wrapText="1"/>
    </xf>
    <xf numFmtId="165" fontId="39" fillId="27" borderId="1" xfId="72" applyNumberFormat="1" applyFont="1" applyFill="1" applyBorder="1" applyAlignment="1">
      <alignment horizontal="center" vertical="top" wrapText="1"/>
    </xf>
    <xf numFmtId="0" fontId="39" fillId="0" borderId="1" xfId="72" applyFont="1" applyFill="1" applyBorder="1" applyAlignment="1">
      <alignment horizontal="center" vertical="top" wrapText="1"/>
    </xf>
    <xf numFmtId="1" fontId="39" fillId="0" borderId="1" xfId="72" applyNumberFormat="1" applyFont="1" applyFill="1" applyBorder="1" applyAlignment="1">
      <alignment horizontal="right" vertical="top"/>
    </xf>
    <xf numFmtId="176" fontId="39" fillId="27" borderId="1" xfId="72" applyNumberFormat="1" applyFont="1" applyFill="1" applyBorder="1" applyAlignment="1" applyProtection="1">
      <alignment vertical="top"/>
      <protection locked="0"/>
    </xf>
    <xf numFmtId="176" fontId="39" fillId="0" borderId="1" xfId="72" applyNumberFormat="1" applyFont="1" applyFill="1" applyBorder="1" applyAlignment="1">
      <alignment vertical="top"/>
    </xf>
    <xf numFmtId="175" fontId="39" fillId="0" borderId="1" xfId="72" applyNumberFormat="1" applyFont="1" applyFill="1" applyBorder="1" applyAlignment="1">
      <alignment horizontal="center" vertical="top"/>
    </xf>
    <xf numFmtId="175" fontId="39" fillId="27" borderId="1" xfId="72" applyNumberFormat="1" applyFont="1" applyFill="1" applyBorder="1" applyAlignment="1">
      <alignment horizontal="center" vertical="top"/>
    </xf>
    <xf numFmtId="174" fontId="39" fillId="0" borderId="1" xfId="72" applyNumberFormat="1" applyFont="1" applyFill="1" applyBorder="1" applyAlignment="1">
      <alignment horizontal="center" vertical="top" wrapText="1"/>
    </xf>
    <xf numFmtId="165" fontId="39" fillId="0" borderId="1" xfId="72" applyNumberFormat="1" applyFont="1" applyFill="1" applyBorder="1" applyAlignment="1">
      <alignment horizontal="center" vertical="top" wrapText="1"/>
    </xf>
    <xf numFmtId="4" fontId="39" fillId="27" borderId="1" xfId="72" applyNumberFormat="1" applyFont="1" applyFill="1" applyBorder="1" applyAlignment="1">
      <alignment horizontal="center" vertical="top" wrapText="1"/>
    </xf>
    <xf numFmtId="165" fontId="47" fillId="26" borderId="30" xfId="72" applyNumberFormat="1" applyFont="1" applyFill="1" applyBorder="1" applyAlignment="1">
      <alignment horizontal="left" vertical="center" wrapText="1"/>
    </xf>
    <xf numFmtId="1" fontId="43" fillId="23" borderId="25" xfId="72" applyNumberFormat="1" applyBorder="1" applyAlignment="1">
      <alignment vertical="top"/>
    </xf>
    <xf numFmtId="4" fontId="39" fillId="27" borderId="1" xfId="72" applyNumberFormat="1" applyFont="1" applyFill="1" applyBorder="1" applyAlignment="1">
      <alignment horizontal="center" vertical="top"/>
    </xf>
    <xf numFmtId="174" fontId="39" fillId="0" borderId="2" xfId="72" applyNumberFormat="1" applyFont="1" applyFill="1" applyBorder="1" applyAlignment="1">
      <alignment horizontal="center" vertical="top" wrapText="1"/>
    </xf>
    <xf numFmtId="165" fontId="39" fillId="0" borderId="2" xfId="72" applyNumberFormat="1" applyFont="1" applyFill="1" applyBorder="1" applyAlignment="1">
      <alignment horizontal="left" vertical="top" wrapText="1"/>
    </xf>
    <xf numFmtId="165" fontId="39" fillId="0" borderId="2" xfId="72" applyNumberFormat="1" applyFont="1" applyFill="1" applyBorder="1" applyAlignment="1">
      <alignment horizontal="center" vertical="top" wrapText="1"/>
    </xf>
    <xf numFmtId="0" fontId="39" fillId="0" borderId="2" xfId="72" applyFont="1" applyFill="1" applyBorder="1" applyAlignment="1">
      <alignment horizontal="center" vertical="top" wrapText="1"/>
    </xf>
    <xf numFmtId="1" fontId="39" fillId="0" borderId="2" xfId="72" applyNumberFormat="1" applyFont="1" applyFill="1" applyBorder="1" applyAlignment="1">
      <alignment horizontal="right" vertical="top"/>
    </xf>
    <xf numFmtId="176" fontId="39" fillId="27" borderId="2" xfId="72" applyNumberFormat="1" applyFont="1" applyFill="1" applyBorder="1" applyAlignment="1" applyProtection="1">
      <alignment vertical="top"/>
      <protection locked="0"/>
    </xf>
    <xf numFmtId="176" fontId="39" fillId="0" borderId="2" xfId="72" applyNumberFormat="1" applyFont="1" applyFill="1" applyBorder="1" applyAlignment="1">
      <alignment vertical="top"/>
    </xf>
    <xf numFmtId="174" fontId="39" fillId="0" borderId="1" xfId="72" applyNumberFormat="1" applyFont="1" applyFill="1" applyBorder="1" applyAlignment="1">
      <alignment horizontal="left" vertical="top"/>
    </xf>
    <xf numFmtId="176" fontId="39" fillId="0" borderId="1" xfId="72" applyNumberFormat="1" applyFont="1" applyFill="1" applyBorder="1" applyAlignment="1" applyProtection="1">
      <alignment vertical="top"/>
      <protection locked="0"/>
    </xf>
    <xf numFmtId="4" fontId="39" fillId="27" borderId="1" xfId="73" applyNumberFormat="1" applyFont="1" applyFill="1" applyBorder="1" applyAlignment="1">
      <alignment horizontal="center" vertical="top"/>
    </xf>
    <xf numFmtId="174" fontId="39" fillId="0" borderId="1" xfId="73" applyNumberFormat="1" applyFont="1" applyBorder="1" applyAlignment="1">
      <alignment horizontal="center" vertical="top" wrapText="1"/>
    </xf>
    <xf numFmtId="165" fontId="39" fillId="0" borderId="1" xfId="73" applyNumberFormat="1" applyFont="1" applyBorder="1" applyAlignment="1">
      <alignment horizontal="left" vertical="top" wrapText="1"/>
    </xf>
    <xf numFmtId="165" fontId="39" fillId="0" borderId="1" xfId="73" applyNumberFormat="1" applyFont="1" applyBorder="1" applyAlignment="1">
      <alignment horizontal="center" vertical="top" wrapText="1"/>
    </xf>
    <xf numFmtId="0" fontId="39" fillId="0" borderId="1" xfId="73" applyFont="1" applyBorder="1" applyAlignment="1">
      <alignment horizontal="center" vertical="top" wrapText="1"/>
    </xf>
    <xf numFmtId="4" fontId="12" fillId="27" borderId="1" xfId="72" applyNumberFormat="1" applyFont="1" applyFill="1" applyBorder="1" applyAlignment="1">
      <alignment horizontal="center" vertical="top"/>
    </xf>
    <xf numFmtId="174" fontId="12" fillId="0" borderId="1" xfId="72" applyNumberFormat="1" applyFont="1" applyFill="1" applyBorder="1" applyAlignment="1">
      <alignment horizontal="left" vertical="top" wrapText="1"/>
    </xf>
    <xf numFmtId="165" fontId="12" fillId="0" borderId="1" xfId="72" applyNumberFormat="1" applyFont="1" applyFill="1" applyBorder="1" applyAlignment="1">
      <alignment horizontal="left" vertical="top" wrapText="1"/>
    </xf>
    <xf numFmtId="0" fontId="12" fillId="0" borderId="1" xfId="72" applyFont="1" applyFill="1" applyBorder="1" applyAlignment="1">
      <alignment horizontal="center" vertical="top" wrapText="1"/>
    </xf>
    <xf numFmtId="1" fontId="12" fillId="0" borderId="1" xfId="72" applyNumberFormat="1" applyFont="1" applyFill="1" applyBorder="1" applyAlignment="1">
      <alignment horizontal="right" vertical="top" wrapText="1"/>
    </xf>
    <xf numFmtId="176" fontId="12" fillId="27" borderId="1" xfId="72" applyNumberFormat="1" applyFont="1" applyFill="1" applyBorder="1" applyAlignment="1" applyProtection="1">
      <alignment vertical="top"/>
      <protection locked="0"/>
    </xf>
    <xf numFmtId="176" fontId="12" fillId="0" borderId="1" xfId="72" applyNumberFormat="1" applyFont="1" applyFill="1" applyBorder="1" applyAlignment="1">
      <alignment vertical="top"/>
    </xf>
    <xf numFmtId="1" fontId="39" fillId="0" borderId="1" xfId="72" applyNumberFormat="1" applyFont="1" applyFill="1" applyBorder="1" applyAlignment="1">
      <alignment horizontal="right" vertical="top" wrapText="1"/>
    </xf>
    <xf numFmtId="174" fontId="39" fillId="27" borderId="1" xfId="72" applyNumberFormat="1" applyFont="1" applyFill="1" applyBorder="1" applyAlignment="1">
      <alignment horizontal="right" vertical="top" wrapText="1"/>
    </xf>
    <xf numFmtId="0" fontId="39" fillId="27" borderId="1" xfId="72" applyFont="1" applyFill="1" applyBorder="1" applyAlignment="1">
      <alignment horizontal="center" vertical="top" wrapText="1"/>
    </xf>
    <xf numFmtId="1" fontId="39" fillId="27" borderId="1" xfId="72" applyNumberFormat="1" applyFont="1" applyFill="1" applyBorder="1" applyAlignment="1">
      <alignment horizontal="right" vertical="top"/>
    </xf>
    <xf numFmtId="176" fontId="39" fillId="27" borderId="1" xfId="72" applyNumberFormat="1" applyFont="1" applyFill="1" applyBorder="1" applyAlignment="1">
      <alignment vertical="top"/>
    </xf>
    <xf numFmtId="0" fontId="41" fillId="0" borderId="0" xfId="72" applyFont="1" applyFill="1"/>
    <xf numFmtId="174" fontId="39" fillId="0" borderId="1" xfId="72" applyNumberFormat="1" applyFont="1" applyFill="1" applyBorder="1" applyAlignment="1">
      <alignment horizontal="right" vertical="top" wrapText="1"/>
    </xf>
    <xf numFmtId="174" fontId="39" fillId="0" borderId="2" xfId="72" applyNumberFormat="1" applyFont="1" applyFill="1" applyBorder="1" applyAlignment="1">
      <alignment horizontal="left" vertical="top" wrapText="1"/>
    </xf>
    <xf numFmtId="1" fontId="39" fillId="0" borderId="2" xfId="72" applyNumberFormat="1" applyFont="1" applyFill="1" applyBorder="1" applyAlignment="1">
      <alignment horizontal="right" vertical="top" wrapText="1"/>
    </xf>
    <xf numFmtId="175" fontId="40" fillId="27" borderId="1" xfId="72" applyNumberFormat="1" applyFont="1" applyFill="1" applyBorder="1" applyAlignment="1">
      <alignment horizontal="center"/>
    </xf>
    <xf numFmtId="174" fontId="40" fillId="0" borderId="1" xfId="72" applyNumberFormat="1" applyFont="1" applyFill="1" applyBorder="1" applyAlignment="1">
      <alignment horizontal="center" vertical="center" wrapText="1"/>
    </xf>
    <xf numFmtId="165" fontId="40" fillId="0" borderId="1" xfId="72" applyNumberFormat="1" applyFont="1" applyFill="1" applyBorder="1" applyAlignment="1">
      <alignment vertical="center" wrapText="1"/>
    </xf>
    <xf numFmtId="165" fontId="39" fillId="0" borderId="1" xfId="72" applyNumberFormat="1" applyFont="1" applyFill="1" applyBorder="1" applyAlignment="1">
      <alignment horizontal="centerContinuous" wrapText="1"/>
    </xf>
    <xf numFmtId="0" fontId="43" fillId="23" borderId="30" xfId="72" applyBorder="1" applyAlignment="1">
      <alignment horizontal="center" vertical="top"/>
    </xf>
    <xf numFmtId="0" fontId="43" fillId="23" borderId="25" xfId="72" applyBorder="1" applyAlignment="1">
      <alignment vertical="top"/>
    </xf>
    <xf numFmtId="165" fontId="40" fillId="0" borderId="1" xfId="72" applyNumberFormat="1" applyFont="1" applyFill="1" applyBorder="1" applyAlignment="1">
      <alignment horizontal="left" vertical="top" wrapText="1"/>
    </xf>
    <xf numFmtId="165" fontId="39" fillId="0" borderId="16" xfId="72" applyNumberFormat="1" applyFont="1" applyFill="1" applyBorder="1" applyAlignment="1">
      <alignment horizontal="center" vertical="top" wrapText="1"/>
    </xf>
    <xf numFmtId="165" fontId="39" fillId="0" borderId="1" xfId="53" applyNumberFormat="1" applyFont="1" applyBorder="1" applyAlignment="1">
      <alignment vertical="top" wrapText="1"/>
    </xf>
    <xf numFmtId="165" fontId="39" fillId="0" borderId="1" xfId="53" applyNumberFormat="1" applyFont="1" applyBorder="1" applyAlignment="1">
      <alignment horizontal="center" vertical="top" wrapText="1"/>
    </xf>
    <xf numFmtId="165" fontId="39" fillId="0" borderId="1" xfId="53" applyNumberFormat="1" applyFont="1" applyBorder="1" applyAlignment="1">
      <alignment horizontal="left" vertical="top" wrapText="1"/>
    </xf>
    <xf numFmtId="165" fontId="39" fillId="0" borderId="1" xfId="72" applyNumberFormat="1" applyFont="1" applyFill="1" applyBorder="1" applyAlignment="1">
      <alignment vertical="top" wrapText="1"/>
    </xf>
    <xf numFmtId="4" fontId="39" fillId="27" borderId="1" xfId="53" applyNumberFormat="1" applyFont="1" applyFill="1" applyBorder="1" applyAlignment="1">
      <alignment horizontal="center" vertical="top" wrapText="1"/>
    </xf>
    <xf numFmtId="4" fontId="39" fillId="28" borderId="1" xfId="72" applyNumberFormat="1" applyFont="1" applyFill="1" applyBorder="1" applyAlignment="1">
      <alignment horizontal="center" vertical="top" wrapText="1"/>
    </xf>
    <xf numFmtId="174" fontId="39" fillId="27" borderId="1" xfId="72" applyNumberFormat="1" applyFont="1" applyFill="1" applyBorder="1" applyAlignment="1">
      <alignment horizontal="left" vertical="top" wrapText="1"/>
    </xf>
    <xf numFmtId="165" fontId="39" fillId="0" borderId="16" xfId="72" applyNumberFormat="1" applyFont="1" applyFill="1" applyBorder="1" applyAlignment="1">
      <alignment horizontal="left" vertical="top" wrapText="1"/>
    </xf>
    <xf numFmtId="165" fontId="39" fillId="27" borderId="16" xfId="72" applyNumberFormat="1" applyFont="1" applyFill="1" applyBorder="1" applyAlignment="1">
      <alignment horizontal="center" vertical="top" wrapText="1"/>
    </xf>
    <xf numFmtId="174" fontId="39" fillId="27" borderId="1" xfId="72" applyNumberFormat="1" applyFont="1" applyFill="1" applyBorder="1" applyAlignment="1">
      <alignment horizontal="center" vertical="top" wrapText="1"/>
    </xf>
    <xf numFmtId="177" fontId="39" fillId="0" borderId="16" xfId="72" applyNumberFormat="1" applyFont="1" applyFill="1" applyBorder="1" applyAlignment="1">
      <alignment horizontal="right" vertical="top" wrapText="1"/>
    </xf>
    <xf numFmtId="1" fontId="39" fillId="0" borderId="16" xfId="72" applyNumberFormat="1" applyFont="1" applyFill="1" applyBorder="1" applyAlignment="1">
      <alignment horizontal="right" vertical="top" wrapText="1"/>
    </xf>
    <xf numFmtId="165" fontId="39" fillId="0" borderId="17" xfId="72" applyNumberFormat="1" applyFont="1" applyFill="1" applyBorder="1" applyAlignment="1">
      <alignment horizontal="left" vertical="top" wrapText="1"/>
    </xf>
    <xf numFmtId="165" fontId="39" fillId="27" borderId="17" xfId="72" applyNumberFormat="1" applyFont="1" applyFill="1" applyBorder="1" applyAlignment="1">
      <alignment horizontal="center" vertical="top" wrapText="1"/>
    </xf>
    <xf numFmtId="1" fontId="39" fillId="0" borderId="17" xfId="72" applyNumberFormat="1" applyFont="1" applyFill="1" applyBorder="1" applyAlignment="1">
      <alignment horizontal="right" vertical="top" wrapText="1"/>
    </xf>
    <xf numFmtId="0" fontId="43" fillId="23" borderId="30" xfId="72" applyBorder="1" applyAlignment="1">
      <alignment vertical="top"/>
    </xf>
    <xf numFmtId="177" fontId="39" fillId="0" borderId="1" xfId="72" applyNumberFormat="1" applyFont="1" applyFill="1" applyBorder="1" applyAlignment="1">
      <alignment horizontal="right" vertical="top" wrapText="1"/>
    </xf>
    <xf numFmtId="174" fontId="39" fillId="0" borderId="1" xfId="53" applyNumberFormat="1" applyFont="1" applyBorder="1" applyAlignment="1">
      <alignment horizontal="left" vertical="top" wrapText="1"/>
    </xf>
    <xf numFmtId="0" fontId="39" fillId="0" borderId="1" xfId="53" applyFont="1" applyBorder="1" applyAlignment="1">
      <alignment horizontal="center" vertical="top" wrapText="1"/>
    </xf>
    <xf numFmtId="1" fontId="39" fillId="0" borderId="1" xfId="53" applyNumberFormat="1" applyFont="1" applyBorder="1" applyAlignment="1">
      <alignment horizontal="right" vertical="top" wrapText="1"/>
    </xf>
    <xf numFmtId="176" fontId="39" fillId="0" borderId="1" xfId="53" applyNumberFormat="1" applyFont="1" applyBorder="1" applyAlignment="1">
      <alignment vertical="top"/>
    </xf>
    <xf numFmtId="0" fontId="43" fillId="23" borderId="30" xfId="72" applyBorder="1" applyAlignment="1">
      <alignment horizontal="left" vertical="top"/>
    </xf>
    <xf numFmtId="7" fontId="43" fillId="23" borderId="32" xfId="72" applyNumberFormat="1" applyBorder="1" applyAlignment="1">
      <alignment horizontal="right"/>
    </xf>
    <xf numFmtId="0" fontId="47" fillId="23" borderId="32" xfId="72" applyFont="1" applyBorder="1" applyAlignment="1">
      <alignment horizontal="center" vertical="center"/>
    </xf>
    <xf numFmtId="0" fontId="34" fillId="23" borderId="30" xfId="72" applyFont="1" applyBorder="1" applyAlignment="1">
      <alignment vertical="top"/>
    </xf>
    <xf numFmtId="7" fontId="43" fillId="23" borderId="25" xfId="72" applyNumberFormat="1" applyBorder="1" applyAlignment="1">
      <alignment horizontal="right" vertical="top"/>
    </xf>
    <xf numFmtId="0" fontId="34" fillId="23" borderId="30" xfId="72" applyFont="1" applyBorder="1" applyAlignment="1">
      <alignment horizontal="center" vertical="top"/>
    </xf>
    <xf numFmtId="165" fontId="34" fillId="26" borderId="30" xfId="72" applyNumberFormat="1" applyFont="1" applyFill="1" applyBorder="1" applyAlignment="1">
      <alignment horizontal="left" vertical="top"/>
    </xf>
    <xf numFmtId="0" fontId="34" fillId="23" borderId="30" xfId="72" applyFont="1" applyBorder="1" applyAlignment="1">
      <alignment horizontal="right" vertical="top"/>
    </xf>
    <xf numFmtId="2" fontId="39" fillId="0" borderId="1" xfId="72" applyNumberFormat="1" applyFont="1" applyFill="1" applyBorder="1" applyAlignment="1">
      <alignment horizontal="right" vertical="top"/>
    </xf>
    <xf numFmtId="7" fontId="43" fillId="23" borderId="32" xfId="72" applyNumberFormat="1" applyBorder="1" applyAlignment="1">
      <alignment horizontal="right" vertical="center"/>
    </xf>
    <xf numFmtId="0" fontId="43" fillId="23" borderId="30" xfId="72" applyBorder="1" applyAlignment="1">
      <alignment horizontal="right"/>
    </xf>
    <xf numFmtId="7" fontId="12" fillId="23" borderId="25" xfId="70" applyNumberFormat="1" applyBorder="1" applyAlignment="1">
      <alignment horizontal="right" vertical="center"/>
    </xf>
    <xf numFmtId="0" fontId="47" fillId="23" borderId="36" xfId="70" applyFont="1" applyBorder="1" applyAlignment="1">
      <alignment horizontal="center" vertical="center"/>
    </xf>
    <xf numFmtId="7" fontId="12" fillId="23" borderId="37" xfId="70" applyNumberFormat="1" applyBorder="1" applyAlignment="1">
      <alignment horizontal="right" vertical="center"/>
    </xf>
    <xf numFmtId="0" fontId="12" fillId="23" borderId="0" xfId="70" applyAlignment="1">
      <alignment vertical="center"/>
    </xf>
    <xf numFmtId="4" fontId="12" fillId="27" borderId="15" xfId="70" applyNumberFormat="1" applyFill="1" applyBorder="1" applyAlignment="1">
      <alignment horizontal="center" vertical="top" wrapText="1"/>
    </xf>
    <xf numFmtId="174" fontId="12" fillId="0" borderId="1" xfId="70" applyNumberFormat="1" applyFill="1" applyBorder="1" applyAlignment="1">
      <alignment horizontal="left" vertical="top" wrapText="1"/>
    </xf>
    <xf numFmtId="165" fontId="12" fillId="0" borderId="1" xfId="70" applyNumberFormat="1" applyFill="1" applyBorder="1" applyAlignment="1">
      <alignment horizontal="left" vertical="top" wrapText="1"/>
    </xf>
    <xf numFmtId="165" fontId="12" fillId="0" borderId="1" xfId="53" applyNumberFormat="1" applyFont="1" applyBorder="1" applyAlignment="1">
      <alignment horizontal="center" vertical="top" wrapText="1"/>
    </xf>
    <xf numFmtId="0" fontId="12" fillId="0" borderId="1" xfId="70" applyFill="1" applyBorder="1" applyAlignment="1">
      <alignment horizontal="center" vertical="top" wrapText="1"/>
    </xf>
    <xf numFmtId="1" fontId="39" fillId="0" borderId="1" xfId="70" applyNumberFormat="1" applyFont="1" applyFill="1" applyBorder="1" applyAlignment="1">
      <alignment horizontal="right" vertical="top" wrapText="1"/>
    </xf>
    <xf numFmtId="176" fontId="39" fillId="27" borderId="1" xfId="70" applyNumberFormat="1" applyFont="1" applyFill="1" applyBorder="1" applyAlignment="1" applyProtection="1">
      <alignment vertical="top"/>
      <protection locked="0"/>
    </xf>
    <xf numFmtId="176" fontId="39" fillId="0" borderId="1" xfId="70" applyNumberFormat="1" applyFont="1" applyFill="1" applyBorder="1" applyAlignment="1">
      <alignment vertical="top"/>
    </xf>
    <xf numFmtId="0" fontId="12" fillId="23" borderId="0" xfId="70"/>
    <xf numFmtId="7" fontId="12" fillId="23" borderId="33" xfId="70" applyNumberFormat="1" applyBorder="1" applyAlignment="1">
      <alignment horizontal="right" vertical="center"/>
    </xf>
    <xf numFmtId="0" fontId="47" fillId="23" borderId="38" xfId="70" applyFont="1" applyBorder="1" applyAlignment="1">
      <alignment horizontal="center" vertical="center"/>
    </xf>
    <xf numFmtId="7" fontId="12" fillId="23" borderId="32" xfId="70" applyNumberFormat="1" applyBorder="1" applyAlignment="1">
      <alignment horizontal="right" vertical="center"/>
    </xf>
    <xf numFmtId="7" fontId="12" fillId="23" borderId="39" xfId="70" applyNumberFormat="1" applyBorder="1" applyAlignment="1">
      <alignment horizontal="right" vertical="center"/>
    </xf>
    <xf numFmtId="0" fontId="43" fillId="23" borderId="25" xfId="72" applyBorder="1" applyAlignment="1">
      <alignment horizontal="right"/>
    </xf>
    <xf numFmtId="0" fontId="43" fillId="23" borderId="40" xfId="72" applyBorder="1" applyAlignment="1">
      <alignment vertical="top"/>
    </xf>
    <xf numFmtId="0" fontId="33" fillId="23" borderId="41" xfId="72" applyFont="1" applyBorder="1" applyAlignment="1">
      <alignment horizontal="centerContinuous"/>
    </xf>
    <xf numFmtId="0" fontId="43" fillId="23" borderId="41" xfId="72" applyBorder="1" applyAlignment="1">
      <alignment horizontal="centerContinuous"/>
    </xf>
    <xf numFmtId="0" fontId="43" fillId="23" borderId="42" xfId="72" applyBorder="1" applyAlignment="1">
      <alignment horizontal="right"/>
    </xf>
    <xf numFmtId="0" fontId="43" fillId="23" borderId="25" xfId="72" applyBorder="1" applyAlignment="1">
      <alignment horizontal="right" vertical="center"/>
    </xf>
    <xf numFmtId="0" fontId="43" fillId="23" borderId="0" xfId="72" applyAlignment="1">
      <alignment horizontal="right" vertical="center"/>
    </xf>
    <xf numFmtId="0" fontId="43" fillId="23" borderId="45" xfId="72" applyBorder="1" applyAlignment="1">
      <alignment horizontal="right" vertical="center"/>
    </xf>
    <xf numFmtId="0" fontId="47" fillId="23" borderId="49" xfId="72" applyFont="1" applyBorder="1" applyAlignment="1">
      <alignment horizontal="center"/>
    </xf>
    <xf numFmtId="1" fontId="49" fillId="23" borderId="50" xfId="72" applyNumberFormat="1" applyFont="1" applyBorder="1" applyAlignment="1">
      <alignment horizontal="left"/>
    </xf>
    <xf numFmtId="1" fontId="43" fillId="23" borderId="50" xfId="72" applyNumberFormat="1" applyBorder="1" applyAlignment="1">
      <alignment horizontal="center"/>
    </xf>
    <xf numFmtId="1" fontId="43" fillId="23" borderId="50" xfId="72" applyNumberFormat="1" applyBorder="1"/>
    <xf numFmtId="7" fontId="13" fillId="23" borderId="51" xfId="72" applyNumberFormat="1" applyFont="1" applyBorder="1" applyAlignment="1">
      <alignment horizontal="right"/>
    </xf>
    <xf numFmtId="7" fontId="43" fillId="23" borderId="51" xfId="72" applyNumberFormat="1" applyBorder="1" applyAlignment="1">
      <alignment horizontal="right"/>
    </xf>
    <xf numFmtId="7" fontId="43" fillId="23" borderId="22" xfId="72" applyNumberFormat="1" applyBorder="1" applyAlignment="1">
      <alignment horizontal="right" vertical="center"/>
    </xf>
    <xf numFmtId="7" fontId="43" fillId="23" borderId="53" xfId="72" applyNumberFormat="1" applyBorder="1" applyAlignment="1">
      <alignment horizontal="right"/>
    </xf>
    <xf numFmtId="0" fontId="47" fillId="23" borderId="26" xfId="72" applyFont="1" applyBorder="1" applyAlignment="1">
      <alignment horizontal="center"/>
    </xf>
    <xf numFmtId="7" fontId="13" fillId="23" borderId="29" xfId="72" applyNumberFormat="1" applyFont="1" applyBorder="1" applyAlignment="1">
      <alignment horizontal="right"/>
    </xf>
    <xf numFmtId="0" fontId="47" fillId="23" borderId="53" xfId="72" applyFont="1" applyBorder="1" applyAlignment="1">
      <alignment horizontal="center" vertical="center"/>
    </xf>
    <xf numFmtId="7" fontId="13" fillId="23" borderId="54" xfId="72" applyNumberFormat="1" applyFont="1" applyBorder="1" applyAlignment="1">
      <alignment horizontal="right"/>
    </xf>
    <xf numFmtId="7" fontId="43" fillId="23" borderId="54" xfId="72" applyNumberFormat="1" applyBorder="1" applyAlignment="1">
      <alignment horizontal="right"/>
    </xf>
    <xf numFmtId="7" fontId="43" fillId="23" borderId="59" xfId="72" applyNumberFormat="1" applyBorder="1" applyAlignment="1">
      <alignment horizontal="right"/>
    </xf>
    <xf numFmtId="0" fontId="43" fillId="23" borderId="60" xfId="72" applyBorder="1" applyAlignment="1">
      <alignment vertical="top"/>
    </xf>
    <xf numFmtId="0" fontId="43" fillId="23" borderId="13" xfId="72" applyBorder="1"/>
    <xf numFmtId="0" fontId="43" fillId="23" borderId="13" xfId="72" applyBorder="1" applyAlignment="1">
      <alignment horizontal="center"/>
    </xf>
    <xf numFmtId="7" fontId="43" fillId="23" borderId="13" xfId="72" applyNumberFormat="1" applyBorder="1" applyAlignment="1">
      <alignment horizontal="right"/>
    </xf>
    <xf numFmtId="0" fontId="43" fillId="23" borderId="17" xfId="72" applyBorder="1" applyAlignment="1">
      <alignment horizontal="right"/>
    </xf>
    <xf numFmtId="0" fontId="43" fillId="23" borderId="0" xfId="72" applyAlignment="1">
      <alignment horizontal="right"/>
    </xf>
    <xf numFmtId="0" fontId="43" fillId="23" borderId="0" xfId="72" applyAlignment="1">
      <alignment horizontal="center"/>
    </xf>
    <xf numFmtId="0" fontId="43" fillId="23" borderId="0" xfId="72" applyBorder="1"/>
    <xf numFmtId="4" fontId="39" fillId="27" borderId="2" xfId="72" applyNumberFormat="1" applyFont="1" applyFill="1" applyBorder="1" applyAlignment="1">
      <alignment horizontal="center" vertical="top"/>
    </xf>
    <xf numFmtId="4" fontId="39" fillId="27" borderId="2" xfId="72" applyNumberFormat="1" applyFont="1" applyFill="1" applyBorder="1" applyAlignment="1">
      <alignment horizontal="center" vertical="top" wrapText="1"/>
    </xf>
    <xf numFmtId="4" fontId="39" fillId="28" borderId="2" xfId="72" applyNumberFormat="1" applyFont="1" applyFill="1" applyBorder="1" applyAlignment="1">
      <alignment horizontal="center" vertical="top" wrapText="1"/>
    </xf>
    <xf numFmtId="174" fontId="39" fillId="27" borderId="2" xfId="72" applyNumberFormat="1" applyFont="1" applyFill="1" applyBorder="1" applyAlignment="1">
      <alignment horizontal="left" vertical="top" wrapText="1"/>
    </xf>
    <xf numFmtId="0" fontId="38" fillId="0" borderId="13" xfId="0" applyFont="1" applyBorder="1" applyAlignment="1" applyProtection="1">
      <alignment vertical="center"/>
    </xf>
    <xf numFmtId="176" fontId="12" fillId="26" borderId="13" xfId="0" applyNumberFormat="1" applyFont="1" applyFill="1" applyBorder="1" applyAlignment="1" applyProtection="1">
      <alignment vertical="center"/>
    </xf>
    <xf numFmtId="165" fontId="12" fillId="26" borderId="13" xfId="0" applyNumberFormat="1" applyFont="1" applyFill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175" fontId="39" fillId="0" borderId="2" xfId="72" applyNumberFormat="1" applyFont="1" applyFill="1" applyBorder="1" applyAlignment="1">
      <alignment horizontal="center" vertical="top"/>
    </xf>
    <xf numFmtId="165" fontId="39" fillId="27" borderId="2" xfId="72" applyNumberFormat="1" applyFont="1" applyFill="1" applyBorder="1" applyAlignment="1">
      <alignment horizontal="center" vertical="top" wrapText="1"/>
    </xf>
    <xf numFmtId="1" fontId="49" fillId="23" borderId="46" xfId="72" applyNumberFormat="1" applyFont="1" applyBorder="1" applyAlignment="1">
      <alignment horizontal="left" vertical="center" wrapText="1"/>
    </xf>
    <xf numFmtId="0" fontId="43" fillId="23" borderId="47" xfId="72" applyBorder="1" applyAlignment="1">
      <alignment vertical="center" wrapText="1"/>
    </xf>
    <xf numFmtId="0" fontId="43" fillId="23" borderId="48" xfId="72" applyBorder="1" applyAlignment="1">
      <alignment vertical="center" wrapText="1"/>
    </xf>
    <xf numFmtId="0" fontId="33" fillId="23" borderId="52" xfId="72" applyFont="1" applyBorder="1" applyAlignment="1">
      <alignment vertical="center" wrapText="1"/>
    </xf>
    <xf numFmtId="0" fontId="43" fillId="23" borderId="19" xfId="72" applyBorder="1" applyAlignment="1">
      <alignment vertical="center" wrapText="1"/>
    </xf>
    <xf numFmtId="0" fontId="43" fillId="23" borderId="20" xfId="72" applyBorder="1" applyAlignment="1">
      <alignment vertical="center" wrapText="1"/>
    </xf>
    <xf numFmtId="0" fontId="43" fillId="23" borderId="55" xfId="72" applyBorder="1"/>
    <xf numFmtId="0" fontId="43" fillId="23" borderId="56" xfId="72" applyBorder="1"/>
    <xf numFmtId="7" fontId="43" fillId="23" borderId="57" xfId="72" applyNumberFormat="1" applyBorder="1" applyAlignment="1">
      <alignment horizontal="center"/>
    </xf>
    <xf numFmtId="0" fontId="43" fillId="23" borderId="58" xfId="72" applyBorder="1"/>
    <xf numFmtId="1" fontId="49" fillId="23" borderId="33" xfId="72" applyNumberFormat="1" applyFont="1" applyBorder="1" applyAlignment="1">
      <alignment horizontal="left" vertical="center" wrapText="1"/>
    </xf>
    <xf numFmtId="0" fontId="43" fillId="23" borderId="34" xfId="72" applyBorder="1" applyAlignment="1">
      <alignment vertical="center" wrapText="1"/>
    </xf>
    <xf numFmtId="0" fontId="43" fillId="23" borderId="35" xfId="72" applyBorder="1" applyAlignment="1">
      <alignment vertical="center" wrapText="1"/>
    </xf>
    <xf numFmtId="0" fontId="33" fillId="23" borderId="26" xfId="72" applyFont="1" applyBorder="1" applyAlignment="1">
      <alignment vertical="top"/>
    </xf>
    <xf numFmtId="0" fontId="43" fillId="23" borderId="27" xfId="72" applyBorder="1"/>
    <xf numFmtId="0" fontId="43" fillId="23" borderId="28" xfId="72" applyBorder="1"/>
    <xf numFmtId="1" fontId="48" fillId="23" borderId="25" xfId="72" applyNumberFormat="1" applyFont="1" applyBorder="1" applyAlignment="1">
      <alignment horizontal="left" vertical="center" wrapText="1"/>
    </xf>
    <xf numFmtId="0" fontId="43" fillId="23" borderId="0" xfId="72" applyAlignment="1">
      <alignment vertical="center" wrapText="1"/>
    </xf>
    <xf numFmtId="0" fontId="43" fillId="23" borderId="31" xfId="72" applyBorder="1" applyAlignment="1">
      <alignment vertical="center" wrapText="1"/>
    </xf>
    <xf numFmtId="1" fontId="48" fillId="23" borderId="33" xfId="72" applyNumberFormat="1" applyFont="1" applyBorder="1" applyAlignment="1">
      <alignment horizontal="left" vertical="center" wrapText="1"/>
    </xf>
    <xf numFmtId="1" fontId="48" fillId="23" borderId="26" xfId="72" applyNumberFormat="1" applyFont="1" applyBorder="1" applyAlignment="1">
      <alignment horizontal="left" vertical="center" wrapText="1"/>
    </xf>
    <xf numFmtId="0" fontId="43" fillId="23" borderId="27" xfId="72" applyBorder="1" applyAlignment="1">
      <alignment vertical="center" wrapText="1"/>
    </xf>
    <xf numFmtId="0" fontId="43" fillId="23" borderId="28" xfId="72" applyBorder="1" applyAlignment="1">
      <alignment vertical="center" wrapText="1"/>
    </xf>
    <xf numFmtId="0" fontId="33" fillId="23" borderId="26" xfId="72" applyFont="1" applyBorder="1" applyAlignment="1">
      <alignment vertical="top" wrapText="1"/>
    </xf>
    <xf numFmtId="0" fontId="43" fillId="23" borderId="27" xfId="72" applyBorder="1" applyAlignment="1">
      <alignment wrapText="1"/>
    </xf>
    <xf numFmtId="0" fontId="43" fillId="23" borderId="28" xfId="72" applyBorder="1" applyAlignment="1">
      <alignment wrapText="1"/>
    </xf>
    <xf numFmtId="1" fontId="48" fillId="23" borderId="25" xfId="70" applyNumberFormat="1" applyFont="1" applyBorder="1" applyAlignment="1">
      <alignment horizontal="left" vertical="center" wrapText="1"/>
    </xf>
    <xf numFmtId="0" fontId="12" fillId="23" borderId="0" xfId="70" applyAlignment="1">
      <alignment vertical="center" wrapText="1"/>
    </xf>
    <xf numFmtId="0" fontId="12" fillId="23" borderId="31" xfId="70" applyBorder="1" applyAlignment="1">
      <alignment vertical="center" wrapText="1"/>
    </xf>
    <xf numFmtId="1" fontId="48" fillId="23" borderId="33" xfId="70" applyNumberFormat="1" applyFont="1" applyBorder="1" applyAlignment="1">
      <alignment horizontal="left" vertical="center" wrapText="1"/>
    </xf>
    <xf numFmtId="0" fontId="12" fillId="23" borderId="34" xfId="70" applyBorder="1" applyAlignment="1">
      <alignment vertical="center" wrapText="1"/>
    </xf>
    <xf numFmtId="0" fontId="12" fillId="23" borderId="35" xfId="70" applyBorder="1" applyAlignment="1">
      <alignment vertical="center" wrapText="1"/>
    </xf>
    <xf numFmtId="0" fontId="33" fillId="23" borderId="43" xfId="72" applyFont="1" applyBorder="1" applyAlignment="1">
      <alignment vertical="center"/>
    </xf>
    <xf numFmtId="0" fontId="43" fillId="23" borderId="44" xfId="72" applyBorder="1" applyAlignment="1">
      <alignment vertical="center"/>
    </xf>
  </cellXfs>
  <cellStyles count="7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3" xfId="70" xr:uid="{00000000-0005-0000-0000-000036000000}"/>
    <cellStyle name="Normal 3 2" xfId="71" xr:uid="{00000000-0005-0000-0000-000037000000}"/>
    <cellStyle name="Normal 4" xfId="72" xr:uid="{00000000-0005-0000-0000-000038000000}"/>
    <cellStyle name="Normal 6" xfId="73" xr:uid="{00000000-0005-0000-0000-000039000000}"/>
    <cellStyle name="Normal_Surface Works Pay Items" xfId="54" xr:uid="{00000000-0005-0000-0000-00003A000000}"/>
    <cellStyle name="Note" xfId="55" builtinId="10" customBuiltin="1"/>
    <cellStyle name="Null" xfId="56" xr:uid="{00000000-0005-0000-0000-00003C000000}"/>
    <cellStyle name="Output" xfId="57" builtinId="21" customBuiltin="1"/>
    <cellStyle name="Regular" xfId="58" xr:uid="{00000000-0005-0000-0000-00003E000000}"/>
    <cellStyle name="Title" xfId="59" builtinId="15" customBuiltin="1"/>
    <cellStyle name="TitleA" xfId="60" xr:uid="{00000000-0005-0000-0000-000040000000}"/>
    <cellStyle name="TitleC" xfId="61" xr:uid="{00000000-0005-0000-0000-000041000000}"/>
    <cellStyle name="TitleE8" xfId="62" xr:uid="{00000000-0005-0000-0000-000042000000}"/>
    <cellStyle name="TitleE8x" xfId="63" xr:uid="{00000000-0005-0000-0000-000043000000}"/>
    <cellStyle name="TitleF" xfId="64" xr:uid="{00000000-0005-0000-0000-000044000000}"/>
    <cellStyle name="TitleT" xfId="65" xr:uid="{00000000-0005-0000-0000-000045000000}"/>
    <cellStyle name="TitleYC89" xfId="66" xr:uid="{00000000-0005-0000-0000-000046000000}"/>
    <cellStyle name="TitleZ" xfId="67" xr:uid="{00000000-0005-0000-0000-000047000000}"/>
    <cellStyle name="Total" xfId="68" builtinId="25" customBuiltin="1"/>
    <cellStyle name="Warning Text" xfId="69" builtinId="11" customBuiltin="1"/>
  </cellStyles>
  <dxfs count="3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19-2020_Form_B-Excel-Engineers%20Estim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219-2020"/>
      <sheetName val="SAMPLE 1"/>
      <sheetName val="SAMPLE 2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autoPageBreaks="0"/>
  </sheetPr>
  <dimension ref="A1:O205"/>
  <sheetViews>
    <sheetView showZeros="0" tabSelected="1" showOutlineSymbols="0" view="pageBreakPreview" topLeftCell="B180" zoomScale="87" zoomScaleNormal="87" zoomScaleSheetLayoutView="87" workbookViewId="0">
      <selection activeCell="G184" sqref="G184"/>
    </sheetView>
  </sheetViews>
  <sheetFormatPr defaultColWidth="13.5703125" defaultRowHeight="15" x14ac:dyDescent="0.2"/>
  <cols>
    <col min="1" max="1" width="10.7109375" style="179" hidden="1" customWidth="1"/>
    <col min="2" max="2" width="11.28515625" style="20" customWidth="1"/>
    <col min="3" max="3" width="47.28515625" style="15" customWidth="1"/>
    <col min="4" max="4" width="16.42578125" style="180" customWidth="1"/>
    <col min="5" max="5" width="8.7109375" style="15" customWidth="1"/>
    <col min="6" max="6" width="15.140625" style="15" customWidth="1"/>
    <col min="7" max="7" width="15.140625" style="179" customWidth="1"/>
    <col min="8" max="8" width="21.5703125" style="179" customWidth="1"/>
    <col min="9" max="9" width="15.5703125" style="15" hidden="1" customWidth="1"/>
    <col min="10" max="10" width="33.85546875" style="15" hidden="1" customWidth="1"/>
    <col min="11" max="14" width="0" style="15" hidden="1" customWidth="1"/>
    <col min="15" max="16384" width="13.5703125" style="15"/>
  </cols>
  <sheetData>
    <row r="1" spans="1:15" ht="15.75" x14ac:dyDescent="0.2">
      <c r="A1" s="12"/>
      <c r="B1" s="13" t="s">
        <v>348</v>
      </c>
      <c r="C1" s="14"/>
      <c r="D1" s="14"/>
      <c r="E1" s="14"/>
      <c r="F1" s="14"/>
      <c r="G1" s="12"/>
      <c r="H1" s="14"/>
    </row>
    <row r="2" spans="1:15" x14ac:dyDescent="0.2">
      <c r="A2" s="16"/>
      <c r="B2" s="17" t="s">
        <v>349</v>
      </c>
      <c r="C2" s="18"/>
      <c r="D2" s="18"/>
      <c r="E2" s="18"/>
      <c r="F2" s="18"/>
      <c r="G2" s="16"/>
      <c r="H2" s="18"/>
    </row>
    <row r="3" spans="1:15" x14ac:dyDescent="0.2">
      <c r="A3" s="19"/>
      <c r="B3" s="20" t="s">
        <v>350</v>
      </c>
      <c r="D3" s="15"/>
      <c r="G3" s="21"/>
      <c r="H3" s="22"/>
    </row>
    <row r="4" spans="1:15" x14ac:dyDescent="0.2">
      <c r="A4" s="23" t="s">
        <v>86</v>
      </c>
      <c r="B4" s="24" t="s">
        <v>65</v>
      </c>
      <c r="C4" s="25" t="s">
        <v>66</v>
      </c>
      <c r="D4" s="26" t="s">
        <v>351</v>
      </c>
      <c r="E4" s="27" t="s">
        <v>67</v>
      </c>
      <c r="F4" s="27" t="s">
        <v>352</v>
      </c>
      <c r="G4" s="28" t="s">
        <v>63</v>
      </c>
      <c r="H4" s="26" t="s">
        <v>68</v>
      </c>
    </row>
    <row r="5" spans="1:15" ht="15" customHeight="1" thickBot="1" x14ac:dyDescent="0.3">
      <c r="A5" s="29"/>
      <c r="B5" s="30"/>
      <c r="C5" s="31"/>
      <c r="D5" s="32" t="s">
        <v>353</v>
      </c>
      <c r="E5" s="33"/>
      <c r="F5" s="34" t="s">
        <v>354</v>
      </c>
      <c r="G5" s="35"/>
      <c r="H5" s="36"/>
      <c r="I5" s="8" t="s">
        <v>231</v>
      </c>
      <c r="J5" s="4" t="s">
        <v>238</v>
      </c>
      <c r="K5" s="9" t="s">
        <v>232</v>
      </c>
      <c r="L5" s="10" t="s">
        <v>233</v>
      </c>
      <c r="M5" s="11" t="s">
        <v>234</v>
      </c>
      <c r="N5" s="10" t="s">
        <v>235</v>
      </c>
      <c r="O5" s="6"/>
    </row>
    <row r="6" spans="1:15" ht="30" customHeight="1" thickTop="1" x14ac:dyDescent="0.2">
      <c r="A6" s="37"/>
      <c r="B6" s="207" t="s">
        <v>355</v>
      </c>
      <c r="C6" s="208"/>
      <c r="D6" s="208"/>
      <c r="E6" s="208"/>
      <c r="F6" s="209"/>
      <c r="G6" s="38"/>
      <c r="H6" s="39"/>
      <c r="I6" s="5" t="str">
        <f t="shared" ref="I6:I69" ca="1" si="0">IF(CELL("protect",$G6)=1, "LOCKED", "")</f>
        <v>LOCKED</v>
      </c>
      <c r="J6" s="1" t="str">
        <f>CLEAN(CONCATENATE(TRIM($A6),TRIM($C6),IF(LEFT($D6)&lt;&gt;"E",TRIM($D6),),TRIM($E6)))</f>
        <v/>
      </c>
      <c r="K6" s="2" t="e">
        <f>MATCH(J6,#REF!,0)</f>
        <v>#REF!</v>
      </c>
      <c r="L6" s="3" t="str">
        <f t="shared" ref="L6:L69" ca="1" si="1">CELL("format",$F6)</f>
        <v>G</v>
      </c>
      <c r="M6" s="3" t="str">
        <f t="shared" ref="M6:M69" ca="1" si="2">CELL("format",$G6)</f>
        <v>C2</v>
      </c>
      <c r="N6" s="3" t="str">
        <f t="shared" ref="N6:N69" ca="1" si="3">CELL("format",$H6)</f>
        <v>G</v>
      </c>
      <c r="O6" s="6"/>
    </row>
    <row r="7" spans="1:15" s="43" customFormat="1" ht="48" customHeight="1" x14ac:dyDescent="0.2">
      <c r="A7" s="40"/>
      <c r="B7" s="41" t="s">
        <v>228</v>
      </c>
      <c r="C7" s="210" t="s">
        <v>356</v>
      </c>
      <c r="D7" s="211"/>
      <c r="E7" s="211"/>
      <c r="F7" s="212"/>
      <c r="G7" s="42"/>
      <c r="H7" s="42" t="s">
        <v>64</v>
      </c>
      <c r="I7" s="5" t="str">
        <f t="shared" ca="1" si="0"/>
        <v>LOCKED</v>
      </c>
      <c r="J7" s="1" t="str">
        <f t="shared" ref="J7:J70" si="4">CLEAN(CONCATENATE(TRIM($A7),TRIM($C7),IF(LEFT($D7)&lt;&gt;"E",TRIM($D7),),TRIM($E7)))</f>
        <v>ARCHIBALD STREET PAVEMENT REHABILITATION: COTTONWOOD ROAD TO ELIZABETH ROAD</v>
      </c>
      <c r="K7" s="2" t="e">
        <f>MATCH(J7,#REF!,0)</f>
        <v>#REF!</v>
      </c>
      <c r="L7" s="3" t="str">
        <f t="shared" ca="1" si="1"/>
        <v>G</v>
      </c>
      <c r="M7" s="3" t="str">
        <f t="shared" ca="1" si="2"/>
        <v>C2</v>
      </c>
      <c r="N7" s="3" t="str">
        <f t="shared" ca="1" si="3"/>
        <v>C2</v>
      </c>
    </row>
    <row r="8" spans="1:15" ht="36" customHeight="1" x14ac:dyDescent="0.2">
      <c r="A8" s="37"/>
      <c r="B8" s="44"/>
      <c r="C8" s="45" t="s">
        <v>80</v>
      </c>
      <c r="D8" s="46"/>
      <c r="E8" s="47" t="s">
        <v>64</v>
      </c>
      <c r="F8" s="47" t="s">
        <v>64</v>
      </c>
      <c r="G8" s="48" t="s">
        <v>64</v>
      </c>
      <c r="H8" s="48"/>
      <c r="I8" s="5" t="str">
        <f t="shared" ca="1" si="0"/>
        <v>LOCKED</v>
      </c>
      <c r="J8" s="1" t="str">
        <f t="shared" si="4"/>
        <v>EARTH AND BASE WORKS</v>
      </c>
      <c r="K8" s="2" t="e">
        <f>MATCH(J8,#REF!,0)</f>
        <v>#REF!</v>
      </c>
      <c r="L8" s="3" t="str">
        <f t="shared" ca="1" si="1"/>
        <v>G</v>
      </c>
      <c r="M8" s="3" t="str">
        <f t="shared" ca="1" si="2"/>
        <v>C2</v>
      </c>
      <c r="N8" s="3" t="str">
        <f t="shared" ca="1" si="3"/>
        <v>C2</v>
      </c>
    </row>
    <row r="9" spans="1:15" ht="36" customHeight="1" x14ac:dyDescent="0.2">
      <c r="A9" s="49" t="s">
        <v>181</v>
      </c>
      <c r="B9" s="50" t="s">
        <v>81</v>
      </c>
      <c r="C9" s="51" t="s">
        <v>39</v>
      </c>
      <c r="D9" s="52" t="s">
        <v>347</v>
      </c>
      <c r="E9" s="53" t="s">
        <v>70</v>
      </c>
      <c r="F9" s="54">
        <v>2250</v>
      </c>
      <c r="G9" s="55"/>
      <c r="H9" s="56">
        <f t="shared" ref="H9:H10" si="5">ROUND(G9*F9,2)</f>
        <v>0</v>
      </c>
      <c r="I9" s="5" t="str">
        <f t="shared" ca="1" si="0"/>
        <v/>
      </c>
      <c r="J9" s="1" t="str">
        <f t="shared" si="4"/>
        <v>A003ExcavationCW 3110-R21m³</v>
      </c>
      <c r="K9" s="2" t="e">
        <f>MATCH(J9,#REF!,0)</f>
        <v>#REF!</v>
      </c>
      <c r="L9" s="3" t="str">
        <f t="shared" ca="1" si="1"/>
        <v>F0</v>
      </c>
      <c r="M9" s="3" t="str">
        <f t="shared" ca="1" si="2"/>
        <v>C2</v>
      </c>
      <c r="N9" s="3" t="str">
        <f t="shared" ca="1" si="3"/>
        <v>C2</v>
      </c>
    </row>
    <row r="10" spans="1:15" ht="36" customHeight="1" x14ac:dyDescent="0.2">
      <c r="A10" s="57" t="s">
        <v>105</v>
      </c>
      <c r="B10" s="50" t="s">
        <v>357</v>
      </c>
      <c r="C10" s="51" t="s">
        <v>31</v>
      </c>
      <c r="D10" s="52" t="s">
        <v>347</v>
      </c>
      <c r="E10" s="53" t="s">
        <v>69</v>
      </c>
      <c r="F10" s="54">
        <v>3750</v>
      </c>
      <c r="G10" s="55"/>
      <c r="H10" s="56">
        <f t="shared" si="5"/>
        <v>0</v>
      </c>
      <c r="I10" s="5" t="str">
        <f t="shared" ca="1" si="0"/>
        <v/>
      </c>
      <c r="J10" s="1" t="str">
        <f t="shared" si="4"/>
        <v>A004Sub-Grade CompactionCW 3110-R21m²</v>
      </c>
      <c r="K10" s="2" t="e">
        <f>MATCH(J10,#REF!,0)</f>
        <v>#REF!</v>
      </c>
      <c r="L10" s="3" t="str">
        <f t="shared" ca="1" si="1"/>
        <v>F0</v>
      </c>
      <c r="M10" s="3" t="str">
        <f t="shared" ca="1" si="2"/>
        <v>C2</v>
      </c>
      <c r="N10" s="3" t="str">
        <f t="shared" ca="1" si="3"/>
        <v>C2</v>
      </c>
    </row>
    <row r="11" spans="1:15" ht="36" customHeight="1" x14ac:dyDescent="0.2">
      <c r="A11" s="57" t="s">
        <v>106</v>
      </c>
      <c r="B11" s="50" t="s">
        <v>36</v>
      </c>
      <c r="C11" s="51" t="s">
        <v>318</v>
      </c>
      <c r="D11" s="52" t="s">
        <v>347</v>
      </c>
      <c r="E11" s="53"/>
      <c r="F11" s="47" t="s">
        <v>64</v>
      </c>
      <c r="G11" s="48" t="s">
        <v>64</v>
      </c>
      <c r="H11" s="48"/>
      <c r="I11" s="5" t="str">
        <f t="shared" ca="1" si="0"/>
        <v>LOCKED</v>
      </c>
      <c r="J11" s="1" t="str">
        <f t="shared" si="4"/>
        <v>A007Supplying and Placing Sub-base MaterialCW 3110-R21</v>
      </c>
      <c r="K11" s="2" t="e">
        <f>MATCH(J11,#REF!,0)</f>
        <v>#REF!</v>
      </c>
      <c r="L11" s="3" t="str">
        <f t="shared" ca="1" si="1"/>
        <v>G</v>
      </c>
      <c r="M11" s="3" t="str">
        <f t="shared" ca="1" si="2"/>
        <v>C2</v>
      </c>
      <c r="N11" s="3" t="str">
        <f t="shared" ca="1" si="3"/>
        <v>C2</v>
      </c>
    </row>
    <row r="12" spans="1:15" ht="36" customHeight="1" x14ac:dyDescent="0.2">
      <c r="A12" s="58" t="s">
        <v>319</v>
      </c>
      <c r="B12" s="59" t="s">
        <v>144</v>
      </c>
      <c r="C12" s="51" t="s">
        <v>358</v>
      </c>
      <c r="D12" s="60" t="s">
        <v>64</v>
      </c>
      <c r="E12" s="53" t="s">
        <v>71</v>
      </c>
      <c r="F12" s="54">
        <v>2400</v>
      </c>
      <c r="G12" s="55"/>
      <c r="H12" s="56">
        <f t="shared" ref="H12:H13" si="6">ROUND(G12*F12,2)</f>
        <v>0</v>
      </c>
      <c r="I12" s="5" t="str">
        <f t="shared" ca="1" si="0"/>
        <v/>
      </c>
      <c r="J12" s="1" t="str">
        <f t="shared" si="4"/>
        <v>A007A250 mm Granular Atonne</v>
      </c>
      <c r="K12" s="2" t="e">
        <f>MATCH(J12,#REF!,0)</f>
        <v>#REF!</v>
      </c>
      <c r="L12" s="3" t="str">
        <f t="shared" ca="1" si="1"/>
        <v>F0</v>
      </c>
      <c r="M12" s="3" t="str">
        <f t="shared" ca="1" si="2"/>
        <v>C2</v>
      </c>
      <c r="N12" s="3" t="str">
        <f t="shared" ca="1" si="3"/>
        <v>C2</v>
      </c>
    </row>
    <row r="13" spans="1:15" ht="36" customHeight="1" x14ac:dyDescent="0.2">
      <c r="A13" s="58" t="s">
        <v>321</v>
      </c>
      <c r="B13" s="59" t="s">
        <v>145</v>
      </c>
      <c r="C13" s="51" t="s">
        <v>359</v>
      </c>
      <c r="D13" s="60" t="s">
        <v>64</v>
      </c>
      <c r="E13" s="53" t="s">
        <v>71</v>
      </c>
      <c r="F13" s="54">
        <v>310</v>
      </c>
      <c r="G13" s="55"/>
      <c r="H13" s="56">
        <f t="shared" si="6"/>
        <v>0</v>
      </c>
      <c r="I13" s="5" t="str">
        <f t="shared" ca="1" si="0"/>
        <v/>
      </c>
      <c r="J13" s="1" t="str">
        <f t="shared" si="4"/>
        <v>A008A2100 mm Granular Atonne</v>
      </c>
      <c r="K13" s="2" t="e">
        <f>MATCH(J13,#REF!,0)</f>
        <v>#REF!</v>
      </c>
      <c r="L13" s="3" t="str">
        <f t="shared" ca="1" si="1"/>
        <v>F0</v>
      </c>
      <c r="M13" s="3" t="str">
        <f t="shared" ca="1" si="2"/>
        <v>C2</v>
      </c>
      <c r="N13" s="3" t="str">
        <f t="shared" ca="1" si="3"/>
        <v>C2</v>
      </c>
    </row>
    <row r="14" spans="1:15" ht="48" customHeight="1" x14ac:dyDescent="0.2">
      <c r="A14" s="57" t="s">
        <v>107</v>
      </c>
      <c r="B14" s="50" t="s">
        <v>37</v>
      </c>
      <c r="C14" s="51" t="s">
        <v>130</v>
      </c>
      <c r="D14" s="52" t="s">
        <v>347</v>
      </c>
      <c r="E14" s="53"/>
      <c r="F14" s="47" t="s">
        <v>64</v>
      </c>
      <c r="G14" s="48" t="s">
        <v>64</v>
      </c>
      <c r="H14" s="48"/>
      <c r="I14" s="5" t="str">
        <f t="shared" ca="1" si="0"/>
        <v>LOCKED</v>
      </c>
      <c r="J14" s="1" t="str">
        <f t="shared" si="4"/>
        <v>A010Supplying and Placing Base Course MaterialCW 3110-R21</v>
      </c>
      <c r="K14" s="2" t="e">
        <f>MATCH(J14,#REF!,0)</f>
        <v>#REF!</v>
      </c>
      <c r="L14" s="3" t="str">
        <f t="shared" ca="1" si="1"/>
        <v>G</v>
      </c>
      <c r="M14" s="3" t="str">
        <f t="shared" ca="1" si="2"/>
        <v>C2</v>
      </c>
      <c r="N14" s="3" t="str">
        <f t="shared" ca="1" si="3"/>
        <v>C2</v>
      </c>
    </row>
    <row r="15" spans="1:15" ht="36" customHeight="1" x14ac:dyDescent="0.2">
      <c r="A15" s="58" t="s">
        <v>322</v>
      </c>
      <c r="B15" s="59" t="s">
        <v>144</v>
      </c>
      <c r="C15" s="51" t="s">
        <v>360</v>
      </c>
      <c r="D15" s="60" t="s">
        <v>64</v>
      </c>
      <c r="E15" s="53" t="s">
        <v>70</v>
      </c>
      <c r="F15" s="54">
        <v>330</v>
      </c>
      <c r="G15" s="55"/>
      <c r="H15" s="56">
        <f t="shared" ref="H15:H18" si="7">ROUND(G15*F15,2)</f>
        <v>0</v>
      </c>
      <c r="I15" s="5" t="str">
        <f t="shared" ca="1" si="0"/>
        <v/>
      </c>
      <c r="J15" s="1" t="str">
        <f t="shared" si="4"/>
        <v>A010A2Base Course Material - Granular Am³</v>
      </c>
      <c r="K15" s="2" t="e">
        <f>MATCH(J15,#REF!,0)</f>
        <v>#REF!</v>
      </c>
      <c r="L15" s="3" t="str">
        <f t="shared" ca="1" si="1"/>
        <v>F0</v>
      </c>
      <c r="M15" s="3" t="str">
        <f t="shared" ca="1" si="2"/>
        <v>C2</v>
      </c>
      <c r="N15" s="3" t="str">
        <f t="shared" ca="1" si="3"/>
        <v>C2</v>
      </c>
    </row>
    <row r="16" spans="1:15" ht="36" customHeight="1" x14ac:dyDescent="0.2">
      <c r="A16" s="58" t="s">
        <v>323</v>
      </c>
      <c r="B16" s="59" t="s">
        <v>145</v>
      </c>
      <c r="C16" s="51" t="s">
        <v>361</v>
      </c>
      <c r="D16" s="60" t="s">
        <v>64</v>
      </c>
      <c r="E16" s="53" t="s">
        <v>70</v>
      </c>
      <c r="F16" s="54">
        <v>800</v>
      </c>
      <c r="G16" s="55"/>
      <c r="H16" s="56">
        <f t="shared" si="7"/>
        <v>0</v>
      </c>
      <c r="I16" s="5" t="str">
        <f t="shared" ca="1" si="0"/>
        <v/>
      </c>
      <c r="J16" s="1" t="str">
        <f t="shared" si="4"/>
        <v>A010C3Base Course Material - Granular Cm³</v>
      </c>
      <c r="K16" s="2" t="e">
        <f>MATCH(J16,#REF!,0)</f>
        <v>#REF!</v>
      </c>
      <c r="L16" s="3" t="str">
        <f t="shared" ca="1" si="1"/>
        <v>F0</v>
      </c>
      <c r="M16" s="3" t="str">
        <f t="shared" ca="1" si="2"/>
        <v>C2</v>
      </c>
      <c r="N16" s="3" t="str">
        <f t="shared" ca="1" si="3"/>
        <v>C2</v>
      </c>
    </row>
    <row r="17" spans="1:14" ht="36" customHeight="1" x14ac:dyDescent="0.2">
      <c r="A17" s="61" t="s">
        <v>108</v>
      </c>
      <c r="B17" s="50" t="s">
        <v>50</v>
      </c>
      <c r="C17" s="51" t="s">
        <v>43</v>
      </c>
      <c r="D17" s="52" t="s">
        <v>347</v>
      </c>
      <c r="E17" s="53" t="s">
        <v>69</v>
      </c>
      <c r="F17" s="54">
        <v>3900</v>
      </c>
      <c r="G17" s="55"/>
      <c r="H17" s="56">
        <f t="shared" si="7"/>
        <v>0</v>
      </c>
      <c r="I17" s="5" t="str">
        <f t="shared" ca="1" si="0"/>
        <v/>
      </c>
      <c r="J17" s="1" t="str">
        <f t="shared" si="4"/>
        <v>A012Grading of BoulevardsCW 3110-R21m²</v>
      </c>
      <c r="K17" s="2" t="e">
        <f>MATCH(J17,#REF!,0)</f>
        <v>#REF!</v>
      </c>
      <c r="L17" s="3" t="str">
        <f t="shared" ca="1" si="1"/>
        <v>F0</v>
      </c>
      <c r="M17" s="3" t="str">
        <f t="shared" ca="1" si="2"/>
        <v>C2</v>
      </c>
      <c r="N17" s="3" t="str">
        <f t="shared" ca="1" si="3"/>
        <v>C2</v>
      </c>
    </row>
    <row r="18" spans="1:14" ht="36" customHeight="1" x14ac:dyDescent="0.2">
      <c r="A18" s="58" t="s">
        <v>109</v>
      </c>
      <c r="B18" s="50" t="s">
        <v>362</v>
      </c>
      <c r="C18" s="51" t="s">
        <v>131</v>
      </c>
      <c r="D18" s="52" t="s">
        <v>347</v>
      </c>
      <c r="E18" s="53" t="s">
        <v>69</v>
      </c>
      <c r="F18" s="54">
        <v>2650</v>
      </c>
      <c r="G18" s="55"/>
      <c r="H18" s="56">
        <f t="shared" si="7"/>
        <v>0</v>
      </c>
      <c r="I18" s="5" t="str">
        <f t="shared" ca="1" si="0"/>
        <v/>
      </c>
      <c r="J18" s="1" t="str">
        <f t="shared" si="4"/>
        <v>A013Ditch GradingCW 3110-R21m²</v>
      </c>
      <c r="K18" s="2" t="e">
        <f>MATCH(J18,#REF!,0)</f>
        <v>#REF!</v>
      </c>
      <c r="L18" s="3" t="str">
        <f t="shared" ca="1" si="1"/>
        <v>F0</v>
      </c>
      <c r="M18" s="3" t="str">
        <f t="shared" ca="1" si="2"/>
        <v>C2</v>
      </c>
      <c r="N18" s="3" t="str">
        <f t="shared" ca="1" si="3"/>
        <v>C2</v>
      </c>
    </row>
    <row r="19" spans="1:14" ht="36" customHeight="1" x14ac:dyDescent="0.2">
      <c r="A19" s="58" t="s">
        <v>110</v>
      </c>
      <c r="B19" s="50" t="s">
        <v>38</v>
      </c>
      <c r="C19" s="51" t="s">
        <v>132</v>
      </c>
      <c r="D19" s="52" t="s">
        <v>347</v>
      </c>
      <c r="E19" s="53"/>
      <c r="F19" s="47" t="s">
        <v>64</v>
      </c>
      <c r="G19" s="48" t="s">
        <v>64</v>
      </c>
      <c r="H19" s="48"/>
      <c r="I19" s="5" t="str">
        <f t="shared" ca="1" si="0"/>
        <v>LOCKED</v>
      </c>
      <c r="J19" s="1" t="str">
        <f t="shared" si="4"/>
        <v>A016Removal of Existing Concrete BasesCW 3110-R21</v>
      </c>
      <c r="K19" s="2" t="e">
        <f>MATCH(J19,#REF!,0)</f>
        <v>#REF!</v>
      </c>
      <c r="L19" s="3" t="str">
        <f t="shared" ca="1" si="1"/>
        <v>G</v>
      </c>
      <c r="M19" s="3" t="str">
        <f t="shared" ca="1" si="2"/>
        <v>C2</v>
      </c>
      <c r="N19" s="3" t="str">
        <f t="shared" ca="1" si="3"/>
        <v>C2</v>
      </c>
    </row>
    <row r="20" spans="1:14" ht="36" customHeight="1" x14ac:dyDescent="0.2">
      <c r="A20" s="61" t="s">
        <v>111</v>
      </c>
      <c r="B20" s="59" t="s">
        <v>144</v>
      </c>
      <c r="C20" s="51" t="s">
        <v>283</v>
      </c>
      <c r="D20" s="60" t="s">
        <v>64</v>
      </c>
      <c r="E20" s="53" t="s">
        <v>72</v>
      </c>
      <c r="F20" s="54">
        <v>1</v>
      </c>
      <c r="G20" s="55"/>
      <c r="H20" s="56">
        <f t="shared" ref="H20:H22" si="8">ROUND(G20*F20,2)</f>
        <v>0</v>
      </c>
      <c r="I20" s="5" t="str">
        <f t="shared" ca="1" si="0"/>
        <v/>
      </c>
      <c r="J20" s="1" t="str">
        <f t="shared" si="4"/>
        <v>A017600 mm Diameter or Lesseach</v>
      </c>
      <c r="K20" s="2" t="e">
        <f>MATCH(J20,#REF!,0)</f>
        <v>#REF!</v>
      </c>
      <c r="L20" s="3" t="str">
        <f t="shared" ca="1" si="1"/>
        <v>F0</v>
      </c>
      <c r="M20" s="3" t="str">
        <f t="shared" ca="1" si="2"/>
        <v>C2</v>
      </c>
      <c r="N20" s="3" t="str">
        <f t="shared" ca="1" si="3"/>
        <v>C2</v>
      </c>
    </row>
    <row r="21" spans="1:14" ht="36" customHeight="1" x14ac:dyDescent="0.2">
      <c r="A21" s="58" t="s">
        <v>112</v>
      </c>
      <c r="B21" s="50" t="s">
        <v>363</v>
      </c>
      <c r="C21" s="51" t="s">
        <v>324</v>
      </c>
      <c r="D21" s="52" t="s">
        <v>325</v>
      </c>
      <c r="E21" s="53"/>
      <c r="F21" s="47" t="s">
        <v>64</v>
      </c>
      <c r="G21" s="48" t="s">
        <v>64</v>
      </c>
      <c r="H21" s="48"/>
      <c r="I21" s="5" t="str">
        <f t="shared" ca="1" si="0"/>
        <v>LOCKED</v>
      </c>
      <c r="J21" s="1" t="str">
        <f t="shared" si="4"/>
        <v>A022Geotextile FabricCW 3130-R5</v>
      </c>
      <c r="K21" s="2" t="e">
        <f>MATCH(J21,#REF!,0)</f>
        <v>#REF!</v>
      </c>
      <c r="L21" s="3" t="str">
        <f t="shared" ca="1" si="1"/>
        <v>G</v>
      </c>
      <c r="M21" s="3" t="str">
        <f t="shared" ca="1" si="2"/>
        <v>C2</v>
      </c>
      <c r="N21" s="3" t="str">
        <f t="shared" ca="1" si="3"/>
        <v>C2</v>
      </c>
    </row>
    <row r="22" spans="1:14" ht="36" customHeight="1" x14ac:dyDescent="0.2">
      <c r="A22" s="58" t="s">
        <v>326</v>
      </c>
      <c r="B22" s="59" t="s">
        <v>144</v>
      </c>
      <c r="C22" s="51" t="s">
        <v>327</v>
      </c>
      <c r="D22" s="60" t="s">
        <v>64</v>
      </c>
      <c r="E22" s="53" t="s">
        <v>69</v>
      </c>
      <c r="F22" s="54">
        <v>3750</v>
      </c>
      <c r="G22" s="55"/>
      <c r="H22" s="56">
        <f t="shared" si="8"/>
        <v>0</v>
      </c>
      <c r="I22" s="5" t="str">
        <f t="shared" ca="1" si="0"/>
        <v/>
      </c>
      <c r="J22" s="1" t="str">
        <f t="shared" si="4"/>
        <v>A022A2Separation/Filtration Fabricm²</v>
      </c>
      <c r="K22" s="2" t="e">
        <f>MATCH(J22,#REF!,0)</f>
        <v>#REF!</v>
      </c>
      <c r="L22" s="3" t="str">
        <f t="shared" ca="1" si="1"/>
        <v>F0</v>
      </c>
      <c r="M22" s="3" t="str">
        <f t="shared" ca="1" si="2"/>
        <v>C2</v>
      </c>
      <c r="N22" s="3" t="str">
        <f t="shared" ca="1" si="3"/>
        <v>C2</v>
      </c>
    </row>
    <row r="23" spans="1:14" ht="36" customHeight="1" x14ac:dyDescent="0.2">
      <c r="A23" s="37"/>
      <c r="B23" s="44"/>
      <c r="C23" s="62" t="s">
        <v>364</v>
      </c>
      <c r="D23" s="46"/>
      <c r="E23" s="63"/>
      <c r="F23" s="47" t="s">
        <v>64</v>
      </c>
      <c r="G23" s="48" t="s">
        <v>64</v>
      </c>
      <c r="H23" s="48"/>
      <c r="I23" s="5" t="str">
        <f t="shared" ca="1" si="0"/>
        <v>LOCKED</v>
      </c>
      <c r="J23" s="1" t="str">
        <f t="shared" si="4"/>
        <v>ROADWORKS - REMOVALS/RENEWALS</v>
      </c>
      <c r="K23" s="2" t="e">
        <f>MATCH(J23,#REF!,0)</f>
        <v>#REF!</v>
      </c>
      <c r="L23" s="3" t="str">
        <f t="shared" ca="1" si="1"/>
        <v>G</v>
      </c>
      <c r="M23" s="3" t="str">
        <f t="shared" ca="1" si="2"/>
        <v>C2</v>
      </c>
      <c r="N23" s="3" t="str">
        <f t="shared" ca="1" si="3"/>
        <v>C2</v>
      </c>
    </row>
    <row r="24" spans="1:14" ht="36" customHeight="1" x14ac:dyDescent="0.2">
      <c r="A24" s="64" t="s">
        <v>155</v>
      </c>
      <c r="B24" s="50" t="s">
        <v>40</v>
      </c>
      <c r="C24" s="51" t="s">
        <v>127</v>
      </c>
      <c r="D24" s="52" t="s">
        <v>347</v>
      </c>
      <c r="E24" s="53"/>
      <c r="F24" s="47" t="s">
        <v>64</v>
      </c>
      <c r="G24" s="48" t="s">
        <v>64</v>
      </c>
      <c r="H24" s="48"/>
      <c r="I24" s="5" t="str">
        <f t="shared" ca="1" si="0"/>
        <v>LOCKED</v>
      </c>
      <c r="J24" s="1" t="str">
        <f t="shared" si="4"/>
        <v>B001Pavement RemovalCW 3110-R21</v>
      </c>
      <c r="K24" s="2" t="e">
        <f>MATCH(J24,#REF!,0)</f>
        <v>#REF!</v>
      </c>
      <c r="L24" s="3" t="str">
        <f t="shared" ca="1" si="1"/>
        <v>G</v>
      </c>
      <c r="M24" s="3" t="str">
        <f t="shared" ca="1" si="2"/>
        <v>C2</v>
      </c>
      <c r="N24" s="3" t="str">
        <f t="shared" ca="1" si="3"/>
        <v>C2</v>
      </c>
    </row>
    <row r="25" spans="1:14" ht="36" customHeight="1" x14ac:dyDescent="0.2">
      <c r="A25" s="64" t="s">
        <v>182</v>
      </c>
      <c r="B25" s="59" t="s">
        <v>144</v>
      </c>
      <c r="C25" s="51" t="s">
        <v>128</v>
      </c>
      <c r="D25" s="60" t="s">
        <v>64</v>
      </c>
      <c r="E25" s="53" t="s">
        <v>69</v>
      </c>
      <c r="F25" s="54">
        <v>480</v>
      </c>
      <c r="G25" s="55"/>
      <c r="H25" s="56">
        <f>ROUND(G25*F25,2)</f>
        <v>0</v>
      </c>
      <c r="I25" s="5" t="str">
        <f t="shared" ca="1" si="0"/>
        <v/>
      </c>
      <c r="J25" s="1" t="str">
        <f t="shared" si="4"/>
        <v>B002Concrete Pavementm²</v>
      </c>
      <c r="K25" s="2" t="e">
        <f>MATCH(J25,#REF!,0)</f>
        <v>#REF!</v>
      </c>
      <c r="L25" s="3" t="str">
        <f t="shared" ca="1" si="1"/>
        <v>F0</v>
      </c>
      <c r="M25" s="3" t="str">
        <f t="shared" ca="1" si="2"/>
        <v>C2</v>
      </c>
      <c r="N25" s="3" t="str">
        <f t="shared" ca="1" si="3"/>
        <v>C2</v>
      </c>
    </row>
    <row r="26" spans="1:14" ht="36" customHeight="1" x14ac:dyDescent="0.2">
      <c r="A26" s="64" t="s">
        <v>113</v>
      </c>
      <c r="B26" s="59" t="s">
        <v>145</v>
      </c>
      <c r="C26" s="51" t="s">
        <v>129</v>
      </c>
      <c r="D26" s="60" t="s">
        <v>64</v>
      </c>
      <c r="E26" s="53" t="s">
        <v>69</v>
      </c>
      <c r="F26" s="54">
        <v>4150</v>
      </c>
      <c r="G26" s="55"/>
      <c r="H26" s="56">
        <f>ROUND(G26*F26,2)</f>
        <v>0</v>
      </c>
      <c r="I26" s="5" t="str">
        <f t="shared" ca="1" si="0"/>
        <v/>
      </c>
      <c r="J26" s="1" t="str">
        <f t="shared" si="4"/>
        <v>B003Asphalt Pavementm²</v>
      </c>
      <c r="K26" s="2" t="e">
        <f>MATCH(J26,#REF!,0)</f>
        <v>#REF!</v>
      </c>
      <c r="L26" s="3" t="str">
        <f t="shared" ca="1" si="1"/>
        <v>F0</v>
      </c>
      <c r="M26" s="3" t="str">
        <f t="shared" ca="1" si="2"/>
        <v>C2</v>
      </c>
      <c r="N26" s="3" t="str">
        <f t="shared" ca="1" si="3"/>
        <v>C2</v>
      </c>
    </row>
    <row r="27" spans="1:14" ht="36" customHeight="1" x14ac:dyDescent="0.2">
      <c r="A27" s="64" t="s">
        <v>114</v>
      </c>
      <c r="B27" s="50" t="s">
        <v>365</v>
      </c>
      <c r="C27" s="51" t="s">
        <v>187</v>
      </c>
      <c r="D27" s="60" t="s">
        <v>293</v>
      </c>
      <c r="E27" s="53"/>
      <c r="F27" s="47" t="s">
        <v>64</v>
      </c>
      <c r="G27" s="48" t="s">
        <v>64</v>
      </c>
      <c r="H27" s="48"/>
      <c r="I27" s="5" t="str">
        <f t="shared" ca="1" si="0"/>
        <v>LOCKED</v>
      </c>
      <c r="J27" s="1" t="str">
        <f t="shared" si="4"/>
        <v>B004Slab ReplacementCW 3230-R8</v>
      </c>
      <c r="K27" s="2" t="e">
        <f>MATCH(J27,#REF!,0)</f>
        <v>#REF!</v>
      </c>
      <c r="L27" s="3" t="str">
        <f t="shared" ca="1" si="1"/>
        <v>G</v>
      </c>
      <c r="M27" s="3" t="str">
        <f t="shared" ca="1" si="2"/>
        <v>C2</v>
      </c>
      <c r="N27" s="3" t="str">
        <f t="shared" ca="1" si="3"/>
        <v>C2</v>
      </c>
    </row>
    <row r="28" spans="1:14" s="175" customFormat="1" ht="36" customHeight="1" x14ac:dyDescent="0.2">
      <c r="A28" s="182" t="s">
        <v>115</v>
      </c>
      <c r="B28" s="65" t="s">
        <v>144</v>
      </c>
      <c r="C28" s="66" t="s">
        <v>188</v>
      </c>
      <c r="D28" s="67" t="s">
        <v>64</v>
      </c>
      <c r="E28" s="68" t="s">
        <v>69</v>
      </c>
      <c r="F28" s="69">
        <v>510</v>
      </c>
      <c r="G28" s="70"/>
      <c r="H28" s="71">
        <f>ROUND(G28*F28,2)</f>
        <v>0</v>
      </c>
      <c r="I28" s="186" t="str">
        <f t="shared" ca="1" si="0"/>
        <v/>
      </c>
      <c r="J28" s="187" t="str">
        <f t="shared" si="4"/>
        <v>B010230 mm Concrete Pavement (Plain-Dowelled)m²</v>
      </c>
      <c r="K28" s="188" t="e">
        <f>MATCH(J28,#REF!,0)</f>
        <v>#REF!</v>
      </c>
      <c r="L28" s="189" t="str">
        <f t="shared" ca="1" si="1"/>
        <v>F0</v>
      </c>
      <c r="M28" s="189" t="str">
        <f t="shared" ca="1" si="2"/>
        <v>C2</v>
      </c>
      <c r="N28" s="189" t="str">
        <f t="shared" ca="1" si="3"/>
        <v>C2</v>
      </c>
    </row>
    <row r="29" spans="1:14" ht="36" customHeight="1" x14ac:dyDescent="0.2">
      <c r="A29" s="64" t="s">
        <v>116</v>
      </c>
      <c r="B29" s="50" t="s">
        <v>41</v>
      </c>
      <c r="C29" s="51" t="s">
        <v>192</v>
      </c>
      <c r="D29" s="60" t="s">
        <v>293</v>
      </c>
      <c r="E29" s="53"/>
      <c r="F29" s="47" t="s">
        <v>64</v>
      </c>
      <c r="G29" s="48" t="s">
        <v>64</v>
      </c>
      <c r="H29" s="48"/>
      <c r="I29" s="5" t="str">
        <f t="shared" ca="1" si="0"/>
        <v>LOCKED</v>
      </c>
      <c r="J29" s="1" t="str">
        <f t="shared" si="4"/>
        <v>B017Partial Slab PatchesCW 3230-R8</v>
      </c>
      <c r="K29" s="2" t="e">
        <f>MATCH(J29,#REF!,0)</f>
        <v>#REF!</v>
      </c>
      <c r="L29" s="3" t="str">
        <f t="shared" ca="1" si="1"/>
        <v>G</v>
      </c>
      <c r="M29" s="3" t="str">
        <f t="shared" ca="1" si="2"/>
        <v>C2</v>
      </c>
      <c r="N29" s="3" t="str">
        <f t="shared" ca="1" si="3"/>
        <v>C2</v>
      </c>
    </row>
    <row r="30" spans="1:14" ht="36" customHeight="1" x14ac:dyDescent="0.2">
      <c r="A30" s="64" t="s">
        <v>117</v>
      </c>
      <c r="B30" s="59" t="s">
        <v>144</v>
      </c>
      <c r="C30" s="51" t="s">
        <v>189</v>
      </c>
      <c r="D30" s="60" t="s">
        <v>64</v>
      </c>
      <c r="E30" s="53" t="s">
        <v>69</v>
      </c>
      <c r="F30" s="54">
        <v>15</v>
      </c>
      <c r="G30" s="55"/>
      <c r="H30" s="56">
        <f t="shared" ref="H30:H32" si="9">ROUND(G30*F30,2)</f>
        <v>0</v>
      </c>
      <c r="I30" s="5" t="str">
        <f t="shared" ca="1" si="0"/>
        <v/>
      </c>
      <c r="J30" s="1" t="str">
        <f t="shared" si="4"/>
        <v>B022230 mm Concrete Pavement (Type A)m²</v>
      </c>
      <c r="K30" s="2" t="e">
        <f>MATCH(J30,#REF!,0)</f>
        <v>#REF!</v>
      </c>
      <c r="L30" s="3" t="str">
        <f t="shared" ca="1" si="1"/>
        <v>F0</v>
      </c>
      <c r="M30" s="3" t="str">
        <f t="shared" ca="1" si="2"/>
        <v>C2</v>
      </c>
      <c r="N30" s="3" t="str">
        <f t="shared" ca="1" si="3"/>
        <v>C2</v>
      </c>
    </row>
    <row r="31" spans="1:14" ht="36" customHeight="1" x14ac:dyDescent="0.2">
      <c r="A31" s="64" t="s">
        <v>118</v>
      </c>
      <c r="B31" s="59" t="s">
        <v>145</v>
      </c>
      <c r="C31" s="51" t="s">
        <v>190</v>
      </c>
      <c r="D31" s="60" t="s">
        <v>64</v>
      </c>
      <c r="E31" s="53" t="s">
        <v>69</v>
      </c>
      <c r="F31" s="54">
        <v>910</v>
      </c>
      <c r="G31" s="55"/>
      <c r="H31" s="56">
        <f t="shared" si="9"/>
        <v>0</v>
      </c>
      <c r="I31" s="5" t="str">
        <f t="shared" ca="1" si="0"/>
        <v/>
      </c>
      <c r="J31" s="1" t="str">
        <f t="shared" si="4"/>
        <v>B023230 mm Concrete Pavement (Type B)m²</v>
      </c>
      <c r="K31" s="2" t="e">
        <f>MATCH(J31,#REF!,0)</f>
        <v>#REF!</v>
      </c>
      <c r="L31" s="3" t="str">
        <f t="shared" ca="1" si="1"/>
        <v>F0</v>
      </c>
      <c r="M31" s="3" t="str">
        <f t="shared" ca="1" si="2"/>
        <v>C2</v>
      </c>
      <c r="N31" s="3" t="str">
        <f t="shared" ca="1" si="3"/>
        <v>C2</v>
      </c>
    </row>
    <row r="32" spans="1:14" s="181" customFormat="1" ht="36" customHeight="1" x14ac:dyDescent="0.2">
      <c r="A32" s="64" t="s">
        <v>119</v>
      </c>
      <c r="B32" s="59" t="s">
        <v>146</v>
      </c>
      <c r="C32" s="51" t="s">
        <v>191</v>
      </c>
      <c r="D32" s="60" t="s">
        <v>64</v>
      </c>
      <c r="E32" s="53" t="s">
        <v>69</v>
      </c>
      <c r="F32" s="54">
        <v>60</v>
      </c>
      <c r="G32" s="55"/>
      <c r="H32" s="56">
        <f t="shared" si="9"/>
        <v>0</v>
      </c>
      <c r="I32" s="5" t="str">
        <f t="shared" ca="1" si="0"/>
        <v/>
      </c>
      <c r="J32" s="1" t="str">
        <f t="shared" si="4"/>
        <v>B025230 mm Concrete Pavement (Type D)m²</v>
      </c>
      <c r="K32" s="2" t="e">
        <f>MATCH(J32,#REF!,0)</f>
        <v>#REF!</v>
      </c>
      <c r="L32" s="3" t="str">
        <f t="shared" ca="1" si="1"/>
        <v>F0</v>
      </c>
      <c r="M32" s="3" t="str">
        <f t="shared" ca="1" si="2"/>
        <v>C2</v>
      </c>
      <c r="N32" s="3" t="str">
        <f t="shared" ca="1" si="3"/>
        <v>C2</v>
      </c>
    </row>
    <row r="33" spans="1:14" ht="36" customHeight="1" x14ac:dyDescent="0.2">
      <c r="A33" s="64" t="s">
        <v>256</v>
      </c>
      <c r="B33" s="50" t="s">
        <v>42</v>
      </c>
      <c r="C33" s="51" t="s">
        <v>193</v>
      </c>
      <c r="D33" s="60" t="s">
        <v>293</v>
      </c>
      <c r="E33" s="53"/>
      <c r="F33" s="47" t="s">
        <v>64</v>
      </c>
      <c r="G33" s="48" t="s">
        <v>64</v>
      </c>
      <c r="H33" s="48"/>
      <c r="I33" s="5" t="str">
        <f t="shared" ca="1" si="0"/>
        <v>LOCKED</v>
      </c>
      <c r="J33" s="1" t="str">
        <f t="shared" si="4"/>
        <v>B034-24Slab Replacement - Early Opening (24 hour)CW 3230-R8</v>
      </c>
      <c r="K33" s="2" t="e">
        <f>MATCH(J33,#REF!,0)</f>
        <v>#REF!</v>
      </c>
      <c r="L33" s="3" t="str">
        <f t="shared" ca="1" si="1"/>
        <v>G</v>
      </c>
      <c r="M33" s="3" t="str">
        <f t="shared" ca="1" si="2"/>
        <v>C2</v>
      </c>
      <c r="N33" s="3" t="str">
        <f t="shared" ca="1" si="3"/>
        <v>C2</v>
      </c>
    </row>
    <row r="34" spans="1:14" s="181" customFormat="1" ht="36" customHeight="1" x14ac:dyDescent="0.2">
      <c r="A34" s="64" t="s">
        <v>257</v>
      </c>
      <c r="B34" s="59" t="s">
        <v>144</v>
      </c>
      <c r="C34" s="51" t="s">
        <v>188</v>
      </c>
      <c r="D34" s="60" t="s">
        <v>64</v>
      </c>
      <c r="E34" s="53" t="s">
        <v>69</v>
      </c>
      <c r="F34" s="54">
        <v>110</v>
      </c>
      <c r="G34" s="55"/>
      <c r="H34" s="56">
        <f>ROUND(G34*F34,2)</f>
        <v>0</v>
      </c>
      <c r="I34" s="190" t="str">
        <f t="shared" ca="1" si="0"/>
        <v/>
      </c>
      <c r="J34" s="1" t="str">
        <f t="shared" si="4"/>
        <v>B040-24230 mm Concrete Pavement (Plain-Dowelled)m²</v>
      </c>
      <c r="K34" s="2" t="e">
        <f>MATCH(J34,#REF!,0)</f>
        <v>#REF!</v>
      </c>
      <c r="L34" s="191" t="str">
        <f t="shared" ca="1" si="1"/>
        <v>F0</v>
      </c>
      <c r="M34" s="191" t="str">
        <f t="shared" ca="1" si="2"/>
        <v>C2</v>
      </c>
      <c r="N34" s="191" t="str">
        <f t="shared" ca="1" si="3"/>
        <v>C2</v>
      </c>
    </row>
    <row r="35" spans="1:14" ht="48" customHeight="1" x14ac:dyDescent="0.2">
      <c r="A35" s="64" t="s">
        <v>258</v>
      </c>
      <c r="B35" s="50" t="s">
        <v>44</v>
      </c>
      <c r="C35" s="51" t="s">
        <v>194</v>
      </c>
      <c r="D35" s="60" t="s">
        <v>293</v>
      </c>
      <c r="E35" s="53"/>
      <c r="F35" s="47" t="s">
        <v>64</v>
      </c>
      <c r="G35" s="48" t="s">
        <v>64</v>
      </c>
      <c r="H35" s="48"/>
      <c r="I35" s="5" t="str">
        <f t="shared" ca="1" si="0"/>
        <v>LOCKED</v>
      </c>
      <c r="J35" s="1" t="str">
        <f t="shared" si="4"/>
        <v>B047-24Partial Slab Patches - Early Opening (24 hour)CW 3230-R8</v>
      </c>
      <c r="K35" s="2" t="e">
        <f>MATCH(J35,#REF!,0)</f>
        <v>#REF!</v>
      </c>
      <c r="L35" s="3" t="str">
        <f t="shared" ca="1" si="1"/>
        <v>G</v>
      </c>
      <c r="M35" s="3" t="str">
        <f t="shared" ca="1" si="2"/>
        <v>C2</v>
      </c>
      <c r="N35" s="3" t="str">
        <f t="shared" ca="1" si="3"/>
        <v>C2</v>
      </c>
    </row>
    <row r="36" spans="1:14" ht="36" customHeight="1" x14ac:dyDescent="0.2">
      <c r="A36" s="64" t="s">
        <v>259</v>
      </c>
      <c r="B36" s="59" t="s">
        <v>144</v>
      </c>
      <c r="C36" s="51" t="s">
        <v>190</v>
      </c>
      <c r="D36" s="60" t="s">
        <v>64</v>
      </c>
      <c r="E36" s="53" t="s">
        <v>69</v>
      </c>
      <c r="F36" s="54">
        <v>210</v>
      </c>
      <c r="G36" s="55"/>
      <c r="H36" s="56">
        <f t="shared" ref="H36" si="10">ROUND(G36*F36,2)</f>
        <v>0</v>
      </c>
      <c r="I36" s="5" t="str">
        <f t="shared" ca="1" si="0"/>
        <v/>
      </c>
      <c r="J36" s="1" t="str">
        <f t="shared" si="4"/>
        <v>B053-24230 mm Concrete Pavement (Type B)m²</v>
      </c>
      <c r="K36" s="2" t="e">
        <f>MATCH(J36,#REF!,0)</f>
        <v>#REF!</v>
      </c>
      <c r="L36" s="3" t="str">
        <f t="shared" ca="1" si="1"/>
        <v>F0</v>
      </c>
      <c r="M36" s="3" t="str">
        <f t="shared" ca="1" si="2"/>
        <v>C2</v>
      </c>
      <c r="N36" s="3" t="str">
        <f t="shared" ca="1" si="3"/>
        <v>C2</v>
      </c>
    </row>
    <row r="37" spans="1:14" ht="36" customHeight="1" x14ac:dyDescent="0.2">
      <c r="A37" s="64" t="s">
        <v>260</v>
      </c>
      <c r="B37" s="50" t="s">
        <v>45</v>
      </c>
      <c r="C37" s="51" t="s">
        <v>214</v>
      </c>
      <c r="D37" s="60" t="s">
        <v>293</v>
      </c>
      <c r="E37" s="53"/>
      <c r="F37" s="47" t="s">
        <v>64</v>
      </c>
      <c r="G37" s="48" t="s">
        <v>64</v>
      </c>
      <c r="H37" s="48"/>
      <c r="I37" s="5" t="str">
        <f t="shared" ca="1" si="0"/>
        <v>LOCKED</v>
      </c>
      <c r="J37" s="1" t="str">
        <f t="shared" si="4"/>
        <v>B064-72Slab Replacement - Early Opening (72 hour)CW 3230-R8</v>
      </c>
      <c r="K37" s="2" t="e">
        <f>MATCH(J37,#REF!,0)</f>
        <v>#REF!</v>
      </c>
      <c r="L37" s="3" t="str">
        <f t="shared" ca="1" si="1"/>
        <v>G</v>
      </c>
      <c r="M37" s="3" t="str">
        <f t="shared" ca="1" si="2"/>
        <v>C2</v>
      </c>
      <c r="N37" s="3" t="str">
        <f t="shared" ca="1" si="3"/>
        <v>C2</v>
      </c>
    </row>
    <row r="38" spans="1:14" ht="36" customHeight="1" x14ac:dyDescent="0.2">
      <c r="A38" s="64" t="s">
        <v>261</v>
      </c>
      <c r="B38" s="59" t="s">
        <v>144</v>
      </c>
      <c r="C38" s="51" t="s">
        <v>188</v>
      </c>
      <c r="D38" s="60" t="s">
        <v>64</v>
      </c>
      <c r="E38" s="53" t="s">
        <v>69</v>
      </c>
      <c r="F38" s="54">
        <v>510</v>
      </c>
      <c r="G38" s="55"/>
      <c r="H38" s="56">
        <f>ROUND(G38*F38,2)</f>
        <v>0</v>
      </c>
      <c r="I38" s="5" t="str">
        <f t="shared" ca="1" si="0"/>
        <v/>
      </c>
      <c r="J38" s="1" t="str">
        <f t="shared" si="4"/>
        <v>B070-72230 mm Concrete Pavement (Plain-Dowelled)m²</v>
      </c>
      <c r="K38" s="2" t="e">
        <f>MATCH(J38,#REF!,0)</f>
        <v>#REF!</v>
      </c>
      <c r="L38" s="3" t="str">
        <f t="shared" ca="1" si="1"/>
        <v>F0</v>
      </c>
      <c r="M38" s="3" t="str">
        <f t="shared" ca="1" si="2"/>
        <v>C2</v>
      </c>
      <c r="N38" s="3" t="str">
        <f t="shared" ca="1" si="3"/>
        <v>C2</v>
      </c>
    </row>
    <row r="39" spans="1:14" ht="48" customHeight="1" x14ac:dyDescent="0.2">
      <c r="A39" s="64" t="s">
        <v>262</v>
      </c>
      <c r="B39" s="72" t="s">
        <v>46</v>
      </c>
      <c r="C39" s="51" t="s">
        <v>195</v>
      </c>
      <c r="D39" s="60" t="s">
        <v>293</v>
      </c>
      <c r="E39" s="53"/>
      <c r="F39" s="47" t="s">
        <v>64</v>
      </c>
      <c r="G39" s="48" t="s">
        <v>64</v>
      </c>
      <c r="H39" s="48"/>
      <c r="I39" s="5" t="str">
        <f t="shared" ca="1" si="0"/>
        <v>LOCKED</v>
      </c>
      <c r="J39" s="1" t="str">
        <f t="shared" si="4"/>
        <v>B077-72Partial Slab Patches - Early Opening (72 hour)CW 3230-R8</v>
      </c>
      <c r="K39" s="2" t="e">
        <f>MATCH(J39,#REF!,0)</f>
        <v>#REF!</v>
      </c>
      <c r="L39" s="3" t="str">
        <f t="shared" ca="1" si="1"/>
        <v>G</v>
      </c>
      <c r="M39" s="3" t="str">
        <f t="shared" ca="1" si="2"/>
        <v>C2</v>
      </c>
      <c r="N39" s="3" t="str">
        <f t="shared" ca="1" si="3"/>
        <v>C2</v>
      </c>
    </row>
    <row r="40" spans="1:14" ht="36" customHeight="1" x14ac:dyDescent="0.2">
      <c r="A40" s="64" t="s">
        <v>263</v>
      </c>
      <c r="B40" s="59" t="s">
        <v>144</v>
      </c>
      <c r="C40" s="51" t="s">
        <v>190</v>
      </c>
      <c r="D40" s="60" t="s">
        <v>64</v>
      </c>
      <c r="E40" s="53" t="s">
        <v>69</v>
      </c>
      <c r="F40" s="54">
        <v>910</v>
      </c>
      <c r="G40" s="55"/>
      <c r="H40" s="56">
        <f t="shared" ref="H40" si="11">ROUND(G40*F40,2)</f>
        <v>0</v>
      </c>
      <c r="I40" s="5" t="str">
        <f t="shared" ca="1" si="0"/>
        <v/>
      </c>
      <c r="J40" s="1" t="str">
        <f t="shared" si="4"/>
        <v>B083-72230 mm Concrete Pavement (Type B)m²</v>
      </c>
      <c r="K40" s="2" t="e">
        <f>MATCH(J40,#REF!,0)</f>
        <v>#REF!</v>
      </c>
      <c r="L40" s="3" t="str">
        <f t="shared" ca="1" si="1"/>
        <v>F0</v>
      </c>
      <c r="M40" s="3" t="str">
        <f t="shared" ca="1" si="2"/>
        <v>C2</v>
      </c>
      <c r="N40" s="3" t="str">
        <f t="shared" ca="1" si="3"/>
        <v>C2</v>
      </c>
    </row>
    <row r="41" spans="1:14" ht="36" customHeight="1" x14ac:dyDescent="0.2">
      <c r="A41" s="64" t="s">
        <v>120</v>
      </c>
      <c r="B41" s="50" t="s">
        <v>47</v>
      </c>
      <c r="C41" s="51" t="s">
        <v>61</v>
      </c>
      <c r="D41" s="60" t="s">
        <v>293</v>
      </c>
      <c r="E41" s="53"/>
      <c r="F41" s="47" t="s">
        <v>64</v>
      </c>
      <c r="G41" s="48" t="s">
        <v>64</v>
      </c>
      <c r="H41" s="48"/>
      <c r="I41" s="5" t="str">
        <f t="shared" ca="1" si="0"/>
        <v>LOCKED</v>
      </c>
      <c r="J41" s="1" t="str">
        <f t="shared" si="4"/>
        <v>B094Drilled DowelsCW 3230-R8</v>
      </c>
      <c r="K41" s="2" t="e">
        <f>MATCH(J41,#REF!,0)</f>
        <v>#REF!</v>
      </c>
      <c r="L41" s="3" t="str">
        <f t="shared" ca="1" si="1"/>
        <v>G</v>
      </c>
      <c r="M41" s="3" t="str">
        <f t="shared" ca="1" si="2"/>
        <v>C2</v>
      </c>
      <c r="N41" s="3" t="str">
        <f t="shared" ca="1" si="3"/>
        <v>C2</v>
      </c>
    </row>
    <row r="42" spans="1:14" ht="36" customHeight="1" x14ac:dyDescent="0.2">
      <c r="A42" s="64" t="s">
        <v>121</v>
      </c>
      <c r="B42" s="59" t="s">
        <v>144</v>
      </c>
      <c r="C42" s="51" t="s">
        <v>78</v>
      </c>
      <c r="D42" s="60" t="s">
        <v>64</v>
      </c>
      <c r="E42" s="53" t="s">
        <v>72</v>
      </c>
      <c r="F42" s="54">
        <v>100</v>
      </c>
      <c r="G42" s="55"/>
      <c r="H42" s="56">
        <f>ROUND(G42*F42,2)</f>
        <v>0</v>
      </c>
      <c r="I42" s="5" t="str">
        <f t="shared" ca="1" si="0"/>
        <v/>
      </c>
      <c r="J42" s="1" t="str">
        <f t="shared" si="4"/>
        <v>B09519.1 mm Diametereach</v>
      </c>
      <c r="K42" s="2" t="e">
        <f>MATCH(J42,#REF!,0)</f>
        <v>#REF!</v>
      </c>
      <c r="L42" s="3" t="str">
        <f t="shared" ca="1" si="1"/>
        <v>F0</v>
      </c>
      <c r="M42" s="3" t="str">
        <f t="shared" ca="1" si="2"/>
        <v>C2</v>
      </c>
      <c r="N42" s="3" t="str">
        <f t="shared" ca="1" si="3"/>
        <v>C2</v>
      </c>
    </row>
    <row r="43" spans="1:14" ht="36" customHeight="1" x14ac:dyDescent="0.2">
      <c r="A43" s="64" t="s">
        <v>122</v>
      </c>
      <c r="B43" s="59" t="s">
        <v>144</v>
      </c>
      <c r="C43" s="51" t="s">
        <v>79</v>
      </c>
      <c r="D43" s="60" t="s">
        <v>64</v>
      </c>
      <c r="E43" s="53" t="s">
        <v>72</v>
      </c>
      <c r="F43" s="54">
        <v>3650</v>
      </c>
      <c r="G43" s="55"/>
      <c r="H43" s="56">
        <f>ROUND(G43*F43,2)</f>
        <v>0</v>
      </c>
      <c r="I43" s="5" t="str">
        <f t="shared" ca="1" si="0"/>
        <v/>
      </c>
      <c r="J43" s="1" t="str">
        <f t="shared" si="4"/>
        <v>B09628.6 mm Diametereach</v>
      </c>
      <c r="K43" s="2" t="e">
        <f>MATCH(J43,#REF!,0)</f>
        <v>#REF!</v>
      </c>
      <c r="L43" s="3" t="str">
        <f t="shared" ca="1" si="1"/>
        <v>F0</v>
      </c>
      <c r="M43" s="3" t="str">
        <f t="shared" ca="1" si="2"/>
        <v>C2</v>
      </c>
      <c r="N43" s="3" t="str">
        <f t="shared" ca="1" si="3"/>
        <v>C2</v>
      </c>
    </row>
    <row r="44" spans="1:14" ht="36" customHeight="1" x14ac:dyDescent="0.2">
      <c r="A44" s="64" t="s">
        <v>123</v>
      </c>
      <c r="B44" s="50" t="s">
        <v>48</v>
      </c>
      <c r="C44" s="51" t="s">
        <v>62</v>
      </c>
      <c r="D44" s="60" t="s">
        <v>293</v>
      </c>
      <c r="E44" s="53"/>
      <c r="F44" s="47" t="s">
        <v>64</v>
      </c>
      <c r="G44" s="48" t="s">
        <v>64</v>
      </c>
      <c r="H44" s="48"/>
      <c r="I44" s="5" t="str">
        <f t="shared" ca="1" si="0"/>
        <v>LOCKED</v>
      </c>
      <c r="J44" s="1" t="str">
        <f t="shared" si="4"/>
        <v>B097Drilled Tie BarsCW 3230-R8</v>
      </c>
      <c r="K44" s="2" t="e">
        <f>MATCH(J44,#REF!,0)</f>
        <v>#REF!</v>
      </c>
      <c r="L44" s="3" t="str">
        <f t="shared" ca="1" si="1"/>
        <v>G</v>
      </c>
      <c r="M44" s="3" t="str">
        <f t="shared" ca="1" si="2"/>
        <v>C2</v>
      </c>
      <c r="N44" s="3" t="str">
        <f t="shared" ca="1" si="3"/>
        <v>C2</v>
      </c>
    </row>
    <row r="45" spans="1:14" ht="36" customHeight="1" x14ac:dyDescent="0.2">
      <c r="A45" s="64" t="s">
        <v>124</v>
      </c>
      <c r="B45" s="59" t="s">
        <v>144</v>
      </c>
      <c r="C45" s="51" t="s">
        <v>76</v>
      </c>
      <c r="D45" s="60" t="s">
        <v>64</v>
      </c>
      <c r="E45" s="53" t="s">
        <v>72</v>
      </c>
      <c r="F45" s="54">
        <v>825</v>
      </c>
      <c r="G45" s="55"/>
      <c r="H45" s="56">
        <f>ROUND(G45*F45,2)</f>
        <v>0</v>
      </c>
      <c r="I45" s="5" t="str">
        <f t="shared" ca="1" si="0"/>
        <v/>
      </c>
      <c r="J45" s="1" t="str">
        <f t="shared" si="4"/>
        <v>B09820 M Deformed Tie Bareach</v>
      </c>
      <c r="K45" s="2" t="e">
        <f>MATCH(J45,#REF!,0)</f>
        <v>#REF!</v>
      </c>
      <c r="L45" s="3" t="str">
        <f t="shared" ca="1" si="1"/>
        <v>F0</v>
      </c>
      <c r="M45" s="3" t="str">
        <f t="shared" ca="1" si="2"/>
        <v>C2</v>
      </c>
      <c r="N45" s="3" t="str">
        <f t="shared" ca="1" si="3"/>
        <v>C2</v>
      </c>
    </row>
    <row r="46" spans="1:14" ht="36" customHeight="1" x14ac:dyDescent="0.2">
      <c r="A46" s="64" t="s">
        <v>185</v>
      </c>
      <c r="B46" s="59" t="s">
        <v>145</v>
      </c>
      <c r="C46" s="51" t="s">
        <v>77</v>
      </c>
      <c r="D46" s="60" t="s">
        <v>64</v>
      </c>
      <c r="E46" s="53" t="s">
        <v>72</v>
      </c>
      <c r="F46" s="54">
        <v>2275</v>
      </c>
      <c r="G46" s="55"/>
      <c r="H46" s="56">
        <f>ROUND(G46*F46,2)</f>
        <v>0</v>
      </c>
      <c r="I46" s="5" t="str">
        <f t="shared" ca="1" si="0"/>
        <v/>
      </c>
      <c r="J46" s="1" t="str">
        <f t="shared" si="4"/>
        <v>B09925 M Deformed Tie Bareach</v>
      </c>
      <c r="K46" s="2" t="e">
        <f>MATCH(J46,#REF!,0)</f>
        <v>#REF!</v>
      </c>
      <c r="L46" s="3" t="str">
        <f t="shared" ca="1" si="1"/>
        <v>F0</v>
      </c>
      <c r="M46" s="3" t="str">
        <f t="shared" ca="1" si="2"/>
        <v>C2</v>
      </c>
      <c r="N46" s="3" t="str">
        <f t="shared" ca="1" si="3"/>
        <v>C2</v>
      </c>
    </row>
    <row r="47" spans="1:14" ht="36" customHeight="1" x14ac:dyDescent="0.2">
      <c r="A47" s="64" t="s">
        <v>264</v>
      </c>
      <c r="B47" s="50" t="s">
        <v>125</v>
      </c>
      <c r="C47" s="51" t="s">
        <v>133</v>
      </c>
      <c r="D47" s="60" t="s">
        <v>3</v>
      </c>
      <c r="E47" s="53"/>
      <c r="F47" s="47" t="s">
        <v>64</v>
      </c>
      <c r="G47" s="48" t="s">
        <v>64</v>
      </c>
      <c r="H47" s="48"/>
      <c r="I47" s="5" t="str">
        <f t="shared" ca="1" si="0"/>
        <v>LOCKED</v>
      </c>
      <c r="J47" s="1" t="str">
        <f t="shared" si="4"/>
        <v>B100rMiscellaneous Concrete Slab RemovalCW 3235-R9</v>
      </c>
      <c r="K47" s="2" t="e">
        <f>MATCH(J47,#REF!,0)</f>
        <v>#REF!</v>
      </c>
      <c r="L47" s="3" t="str">
        <f t="shared" ca="1" si="1"/>
        <v>G</v>
      </c>
      <c r="M47" s="3" t="str">
        <f t="shared" ca="1" si="2"/>
        <v>C2</v>
      </c>
      <c r="N47" s="3" t="str">
        <f t="shared" ca="1" si="3"/>
        <v>C2</v>
      </c>
    </row>
    <row r="48" spans="1:14" ht="36" customHeight="1" x14ac:dyDescent="0.2">
      <c r="A48" s="64" t="s">
        <v>265</v>
      </c>
      <c r="B48" s="59" t="s">
        <v>144</v>
      </c>
      <c r="C48" s="51" t="s">
        <v>134</v>
      </c>
      <c r="D48" s="60" t="s">
        <v>64</v>
      </c>
      <c r="E48" s="53" t="s">
        <v>69</v>
      </c>
      <c r="F48" s="54">
        <v>250</v>
      </c>
      <c r="G48" s="55"/>
      <c r="H48" s="56">
        <f t="shared" ref="H48:H51" si="12">ROUND(G48*F48,2)</f>
        <v>0</v>
      </c>
      <c r="I48" s="5" t="str">
        <f t="shared" ca="1" si="0"/>
        <v/>
      </c>
      <c r="J48" s="1" t="str">
        <f t="shared" si="4"/>
        <v>B101rMedian Slabm²</v>
      </c>
      <c r="K48" s="2" t="e">
        <f>MATCH(J48,#REF!,0)</f>
        <v>#REF!</v>
      </c>
      <c r="L48" s="3" t="str">
        <f t="shared" ca="1" si="1"/>
        <v>F0</v>
      </c>
      <c r="M48" s="3" t="str">
        <f t="shared" ca="1" si="2"/>
        <v>C2</v>
      </c>
      <c r="N48" s="3" t="str">
        <f t="shared" ca="1" si="3"/>
        <v>C2</v>
      </c>
    </row>
    <row r="49" spans="1:14" ht="36" customHeight="1" x14ac:dyDescent="0.2">
      <c r="A49" s="64" t="s">
        <v>266</v>
      </c>
      <c r="B49" s="59" t="s">
        <v>145</v>
      </c>
      <c r="C49" s="51" t="s">
        <v>162</v>
      </c>
      <c r="D49" s="60" t="s">
        <v>64</v>
      </c>
      <c r="E49" s="53" t="s">
        <v>69</v>
      </c>
      <c r="F49" s="54">
        <v>90</v>
      </c>
      <c r="G49" s="55"/>
      <c r="H49" s="56">
        <f t="shared" si="12"/>
        <v>0</v>
      </c>
      <c r="I49" s="5" t="str">
        <f t="shared" ca="1" si="0"/>
        <v/>
      </c>
      <c r="J49" s="1" t="str">
        <f t="shared" si="4"/>
        <v>B102rMonolithic Median Slabm²</v>
      </c>
      <c r="K49" s="2" t="e">
        <f>MATCH(J49,#REF!,0)</f>
        <v>#REF!</v>
      </c>
      <c r="L49" s="3" t="str">
        <f t="shared" ca="1" si="1"/>
        <v>F0</v>
      </c>
      <c r="M49" s="3" t="str">
        <f t="shared" ca="1" si="2"/>
        <v>C2</v>
      </c>
      <c r="N49" s="3" t="str">
        <f t="shared" ca="1" si="3"/>
        <v>C2</v>
      </c>
    </row>
    <row r="50" spans="1:14" ht="36" customHeight="1" x14ac:dyDescent="0.2">
      <c r="A50" s="64" t="s">
        <v>267</v>
      </c>
      <c r="B50" s="59" t="s">
        <v>146</v>
      </c>
      <c r="C50" s="51" t="s">
        <v>7</v>
      </c>
      <c r="D50" s="60" t="s">
        <v>64</v>
      </c>
      <c r="E50" s="53" t="s">
        <v>69</v>
      </c>
      <c r="F50" s="54">
        <v>915</v>
      </c>
      <c r="G50" s="55"/>
      <c r="H50" s="56">
        <f t="shared" si="12"/>
        <v>0</v>
      </c>
      <c r="I50" s="5" t="str">
        <f t="shared" ca="1" si="0"/>
        <v/>
      </c>
      <c r="J50" s="1" t="str">
        <f t="shared" si="4"/>
        <v>B104r100 mm Sidewalkm²</v>
      </c>
      <c r="K50" s="2" t="e">
        <f>MATCH(J50,#REF!,0)</f>
        <v>#REF!</v>
      </c>
      <c r="L50" s="3" t="str">
        <f t="shared" ca="1" si="1"/>
        <v>F0</v>
      </c>
      <c r="M50" s="3" t="str">
        <f t="shared" ca="1" si="2"/>
        <v>C2</v>
      </c>
      <c r="N50" s="3" t="str">
        <f t="shared" ca="1" si="3"/>
        <v>C2</v>
      </c>
    </row>
    <row r="51" spans="1:14" s="175" customFormat="1" ht="36" customHeight="1" x14ac:dyDescent="0.2">
      <c r="A51" s="182" t="s">
        <v>268</v>
      </c>
      <c r="B51" s="65" t="s">
        <v>147</v>
      </c>
      <c r="C51" s="66" t="s">
        <v>136</v>
      </c>
      <c r="D51" s="67" t="s">
        <v>64</v>
      </c>
      <c r="E51" s="68" t="s">
        <v>69</v>
      </c>
      <c r="F51" s="69">
        <v>5</v>
      </c>
      <c r="G51" s="70"/>
      <c r="H51" s="71">
        <f t="shared" si="12"/>
        <v>0</v>
      </c>
      <c r="I51" s="186" t="str">
        <f t="shared" ca="1" si="0"/>
        <v/>
      </c>
      <c r="J51" s="187" t="str">
        <f t="shared" si="4"/>
        <v>B105rBullnosem²</v>
      </c>
      <c r="K51" s="188" t="e">
        <f>MATCH(J51,#REF!,0)</f>
        <v>#REF!</v>
      </c>
      <c r="L51" s="189" t="str">
        <f t="shared" ca="1" si="1"/>
        <v>F0</v>
      </c>
      <c r="M51" s="189" t="str">
        <f t="shared" ca="1" si="2"/>
        <v>C2</v>
      </c>
      <c r="N51" s="189" t="str">
        <f t="shared" ca="1" si="3"/>
        <v>C2</v>
      </c>
    </row>
    <row r="52" spans="1:14" ht="36" customHeight="1" x14ac:dyDescent="0.2">
      <c r="A52" s="64" t="s">
        <v>269</v>
      </c>
      <c r="B52" s="50" t="s">
        <v>126</v>
      </c>
      <c r="C52" s="51" t="s">
        <v>137</v>
      </c>
      <c r="D52" s="60" t="s">
        <v>3</v>
      </c>
      <c r="E52" s="53"/>
      <c r="F52" s="47" t="s">
        <v>64</v>
      </c>
      <c r="G52" s="48" t="s">
        <v>64</v>
      </c>
      <c r="H52" s="48"/>
      <c r="I52" s="5" t="str">
        <f t="shared" ca="1" si="0"/>
        <v>LOCKED</v>
      </c>
      <c r="J52" s="1" t="str">
        <f t="shared" si="4"/>
        <v>B107iMiscellaneous Concrete Slab InstallationCW 3235-R9</v>
      </c>
      <c r="K52" s="2" t="e">
        <f>MATCH(J52,#REF!,0)</f>
        <v>#REF!</v>
      </c>
      <c r="L52" s="3" t="str">
        <f t="shared" ca="1" si="1"/>
        <v>G</v>
      </c>
      <c r="M52" s="3" t="str">
        <f t="shared" ca="1" si="2"/>
        <v>C2</v>
      </c>
      <c r="N52" s="3" t="str">
        <f t="shared" ca="1" si="3"/>
        <v>C2</v>
      </c>
    </row>
    <row r="53" spans="1:14" ht="36" customHeight="1" x14ac:dyDescent="0.2">
      <c r="A53" s="64" t="s">
        <v>270</v>
      </c>
      <c r="B53" s="59" t="s">
        <v>144</v>
      </c>
      <c r="C53" s="51" t="s">
        <v>134</v>
      </c>
      <c r="D53" s="60" t="s">
        <v>141</v>
      </c>
      <c r="E53" s="53" t="s">
        <v>69</v>
      </c>
      <c r="F53" s="54">
        <v>510</v>
      </c>
      <c r="G53" s="73"/>
      <c r="H53" s="56">
        <f t="shared" ref="H53:H57" si="13">ROUND(G53*F53,2)</f>
        <v>0</v>
      </c>
      <c r="I53" s="5" t="str">
        <f t="shared" ca="1" si="0"/>
        <v/>
      </c>
      <c r="J53" s="1" t="str">
        <f t="shared" si="4"/>
        <v>B108iMedian SlabSD-227Am²</v>
      </c>
      <c r="K53" s="2" t="e">
        <f>MATCH(J53,#REF!,0)</f>
        <v>#REF!</v>
      </c>
      <c r="L53" s="3" t="str">
        <f t="shared" ca="1" si="1"/>
        <v>F0</v>
      </c>
      <c r="M53" s="3" t="str">
        <f t="shared" ca="1" si="2"/>
        <v>C2</v>
      </c>
      <c r="N53" s="3" t="str">
        <f t="shared" ca="1" si="3"/>
        <v>C2</v>
      </c>
    </row>
    <row r="54" spans="1:14" ht="36" customHeight="1" x14ac:dyDescent="0.2">
      <c r="A54" s="74" t="s">
        <v>271</v>
      </c>
      <c r="B54" s="75" t="s">
        <v>145</v>
      </c>
      <c r="C54" s="76" t="s">
        <v>162</v>
      </c>
      <c r="D54" s="77" t="s">
        <v>139</v>
      </c>
      <c r="E54" s="78" t="s">
        <v>69</v>
      </c>
      <c r="F54" s="54">
        <v>90</v>
      </c>
      <c r="G54" s="73"/>
      <c r="H54" s="56">
        <f t="shared" si="13"/>
        <v>0</v>
      </c>
      <c r="I54" s="5" t="str">
        <f t="shared" ca="1" si="0"/>
        <v/>
      </c>
      <c r="J54" s="1" t="str">
        <f t="shared" si="4"/>
        <v>B109iMonolithic Median SlabSD-226Am²</v>
      </c>
      <c r="K54" s="2" t="e">
        <f>MATCH(J54,#REF!,0)</f>
        <v>#REF!</v>
      </c>
      <c r="L54" s="3" t="str">
        <f t="shared" ca="1" si="1"/>
        <v>F0</v>
      </c>
      <c r="M54" s="3" t="str">
        <f t="shared" ca="1" si="2"/>
        <v>C2</v>
      </c>
      <c r="N54" s="3" t="str">
        <f t="shared" ca="1" si="3"/>
        <v>C2</v>
      </c>
    </row>
    <row r="55" spans="1:14" ht="36" customHeight="1" x14ac:dyDescent="0.2">
      <c r="A55" s="64" t="s">
        <v>272</v>
      </c>
      <c r="B55" s="59" t="s">
        <v>146</v>
      </c>
      <c r="C55" s="51" t="s">
        <v>135</v>
      </c>
      <c r="D55" s="60" t="s">
        <v>140</v>
      </c>
      <c r="E55" s="53" t="s">
        <v>69</v>
      </c>
      <c r="F55" s="54">
        <v>40</v>
      </c>
      <c r="G55" s="55"/>
      <c r="H55" s="56">
        <f t="shared" si="13"/>
        <v>0</v>
      </c>
      <c r="I55" s="5" t="str">
        <f t="shared" ca="1" si="0"/>
        <v/>
      </c>
      <c r="J55" s="1" t="str">
        <f t="shared" si="4"/>
        <v>B110iSafety MedianSD-226Bm²</v>
      </c>
      <c r="K55" s="2" t="e">
        <f>MATCH(J55,#REF!,0)</f>
        <v>#REF!</v>
      </c>
      <c r="L55" s="3" t="str">
        <f t="shared" ca="1" si="1"/>
        <v>F0</v>
      </c>
      <c r="M55" s="3" t="str">
        <f t="shared" ca="1" si="2"/>
        <v>C2</v>
      </c>
      <c r="N55" s="3" t="str">
        <f t="shared" ca="1" si="3"/>
        <v>C2</v>
      </c>
    </row>
    <row r="56" spans="1:14" ht="36" customHeight="1" x14ac:dyDescent="0.2">
      <c r="A56" s="64" t="s">
        <v>289</v>
      </c>
      <c r="B56" s="59" t="s">
        <v>147</v>
      </c>
      <c r="C56" s="51" t="s">
        <v>7</v>
      </c>
      <c r="D56" s="60" t="s">
        <v>163</v>
      </c>
      <c r="E56" s="53" t="s">
        <v>69</v>
      </c>
      <c r="F56" s="54">
        <v>30</v>
      </c>
      <c r="G56" s="55"/>
      <c r="H56" s="56">
        <f t="shared" si="13"/>
        <v>0</v>
      </c>
      <c r="I56" s="5" t="str">
        <f t="shared" ca="1" si="0"/>
        <v/>
      </c>
      <c r="J56" s="1" t="str">
        <f t="shared" si="4"/>
        <v>B111i100 mm SidewalkSD-228Am²</v>
      </c>
      <c r="K56" s="2" t="e">
        <f>MATCH(J56,#REF!,0)</f>
        <v>#REF!</v>
      </c>
      <c r="L56" s="3" t="str">
        <f t="shared" ca="1" si="1"/>
        <v>F0</v>
      </c>
      <c r="M56" s="3" t="str">
        <f t="shared" ca="1" si="2"/>
        <v>C2</v>
      </c>
      <c r="N56" s="3" t="str">
        <f t="shared" ca="1" si="3"/>
        <v>C2</v>
      </c>
    </row>
    <row r="57" spans="1:14" ht="36" customHeight="1" x14ac:dyDescent="0.2">
      <c r="A57" s="64" t="s">
        <v>273</v>
      </c>
      <c r="B57" s="59" t="s">
        <v>148</v>
      </c>
      <c r="C57" s="51" t="s">
        <v>136</v>
      </c>
      <c r="D57" s="60" t="s">
        <v>225</v>
      </c>
      <c r="E57" s="53" t="s">
        <v>69</v>
      </c>
      <c r="F57" s="54">
        <v>5</v>
      </c>
      <c r="G57" s="55"/>
      <c r="H57" s="56">
        <f t="shared" si="13"/>
        <v>0</v>
      </c>
      <c r="I57" s="5" t="str">
        <f t="shared" ca="1" si="0"/>
        <v/>
      </c>
      <c r="J57" s="1" t="str">
        <f t="shared" si="4"/>
        <v>B112iBullnoseSD-227Cm²</v>
      </c>
      <c r="K57" s="2" t="e">
        <f>MATCH(J57,#REF!,0)</f>
        <v>#REF!</v>
      </c>
      <c r="L57" s="3" t="str">
        <f t="shared" ca="1" si="1"/>
        <v>F0</v>
      </c>
      <c r="M57" s="3" t="str">
        <f t="shared" ca="1" si="2"/>
        <v>C2</v>
      </c>
      <c r="N57" s="3" t="str">
        <f t="shared" ca="1" si="3"/>
        <v>C2</v>
      </c>
    </row>
    <row r="58" spans="1:14" ht="48" customHeight="1" x14ac:dyDescent="0.2">
      <c r="A58" s="79" t="s">
        <v>341</v>
      </c>
      <c r="B58" s="80" t="s">
        <v>255</v>
      </c>
      <c r="C58" s="81" t="s">
        <v>366</v>
      </c>
      <c r="D58" s="60" t="s">
        <v>216</v>
      </c>
      <c r="E58" s="82" t="s">
        <v>69</v>
      </c>
      <c r="F58" s="83">
        <v>1035</v>
      </c>
      <c r="G58" s="84"/>
      <c r="H58" s="85">
        <f>ROUND(G58*F58,2)</f>
        <v>0</v>
      </c>
      <c r="I58" s="5" t="str">
        <f t="shared" ca="1" si="0"/>
        <v/>
      </c>
      <c r="J58" s="1" t="str">
        <f t="shared" si="4"/>
        <v>B114CMonolithic Curb and 100 mm Sidewalk with Block Outs (150 mm reveal ht, Dowelled)m²</v>
      </c>
      <c r="K58" s="2" t="e">
        <f>MATCH(J58,#REF!,0)</f>
        <v>#REF!</v>
      </c>
      <c r="L58" s="3" t="str">
        <f t="shared" ca="1" si="1"/>
        <v>F0</v>
      </c>
      <c r="M58" s="3" t="str">
        <f t="shared" ca="1" si="2"/>
        <v>C2</v>
      </c>
      <c r="N58" s="3" t="str">
        <f t="shared" ca="1" si="3"/>
        <v>C2</v>
      </c>
    </row>
    <row r="59" spans="1:14" ht="36" customHeight="1" x14ac:dyDescent="0.2">
      <c r="A59" s="79" t="s">
        <v>342</v>
      </c>
      <c r="B59" s="80" t="s">
        <v>367</v>
      </c>
      <c r="C59" s="81" t="s">
        <v>343</v>
      </c>
      <c r="D59" s="60" t="s">
        <v>218</v>
      </c>
      <c r="E59" s="82" t="s">
        <v>69</v>
      </c>
      <c r="F59" s="83">
        <v>80</v>
      </c>
      <c r="G59" s="84"/>
      <c r="H59" s="85">
        <f>ROUND(G59*F59,2)</f>
        <v>0</v>
      </c>
      <c r="I59" s="5" t="str">
        <f t="shared" ca="1" si="0"/>
        <v/>
      </c>
      <c r="J59" s="1" t="str">
        <f t="shared" si="4"/>
        <v>B114EPaving Stone Indicator Surfacesm²</v>
      </c>
      <c r="K59" s="2" t="e">
        <f>MATCH(J59,#REF!,0)</f>
        <v>#REF!</v>
      </c>
      <c r="L59" s="3" t="str">
        <f t="shared" ca="1" si="1"/>
        <v>F0</v>
      </c>
      <c r="M59" s="3" t="str">
        <f t="shared" ca="1" si="2"/>
        <v>C2</v>
      </c>
      <c r="N59" s="3" t="str">
        <f t="shared" ca="1" si="3"/>
        <v>C2</v>
      </c>
    </row>
    <row r="60" spans="1:14" ht="36" customHeight="1" x14ac:dyDescent="0.2">
      <c r="A60" s="64" t="s">
        <v>274</v>
      </c>
      <c r="B60" s="50" t="s">
        <v>208</v>
      </c>
      <c r="C60" s="51" t="s">
        <v>138</v>
      </c>
      <c r="D60" s="60" t="s">
        <v>3</v>
      </c>
      <c r="E60" s="53"/>
      <c r="F60" s="47" t="s">
        <v>64</v>
      </c>
      <c r="G60" s="48" t="s">
        <v>64</v>
      </c>
      <c r="H60" s="48"/>
      <c r="I60" s="5" t="str">
        <f t="shared" ca="1" si="0"/>
        <v>LOCKED</v>
      </c>
      <c r="J60" s="1" t="str">
        <f t="shared" si="4"/>
        <v>B114rlMiscellaneous Concrete Slab RenewalCW 3235-R9</v>
      </c>
      <c r="K60" s="2" t="e">
        <f>MATCH(J60,#REF!,0)</f>
        <v>#REF!</v>
      </c>
      <c r="L60" s="3" t="str">
        <f t="shared" ca="1" si="1"/>
        <v>G</v>
      </c>
      <c r="M60" s="3" t="str">
        <f t="shared" ca="1" si="2"/>
        <v>C2</v>
      </c>
      <c r="N60" s="3" t="str">
        <f t="shared" ca="1" si="3"/>
        <v>C2</v>
      </c>
    </row>
    <row r="61" spans="1:14" ht="36" customHeight="1" x14ac:dyDescent="0.2">
      <c r="A61" s="64" t="s">
        <v>275</v>
      </c>
      <c r="B61" s="59" t="s">
        <v>144</v>
      </c>
      <c r="C61" s="51" t="s">
        <v>7</v>
      </c>
      <c r="D61" s="60" t="s">
        <v>163</v>
      </c>
      <c r="E61" s="53"/>
      <c r="F61" s="47" t="s">
        <v>64</v>
      </c>
      <c r="G61" s="48" t="s">
        <v>64</v>
      </c>
      <c r="H61" s="48"/>
      <c r="I61" s="5" t="str">
        <f t="shared" ca="1" si="0"/>
        <v>LOCKED</v>
      </c>
      <c r="J61" s="1" t="str">
        <f t="shared" si="4"/>
        <v>B118rl100 mm SidewalkSD-228A</v>
      </c>
      <c r="K61" s="2" t="e">
        <f>MATCH(J61,#REF!,0)</f>
        <v>#REF!</v>
      </c>
      <c r="L61" s="3" t="str">
        <f t="shared" ca="1" si="1"/>
        <v>G</v>
      </c>
      <c r="M61" s="3" t="str">
        <f t="shared" ca="1" si="2"/>
        <v>C2</v>
      </c>
      <c r="N61" s="3" t="str">
        <f t="shared" ca="1" si="3"/>
        <v>C2</v>
      </c>
    </row>
    <row r="62" spans="1:14" s="181" customFormat="1" ht="36" customHeight="1" x14ac:dyDescent="0.2">
      <c r="A62" s="64" t="s">
        <v>276</v>
      </c>
      <c r="B62" s="92" t="s">
        <v>242</v>
      </c>
      <c r="C62" s="51" t="s">
        <v>243</v>
      </c>
      <c r="D62" s="60"/>
      <c r="E62" s="53" t="s">
        <v>69</v>
      </c>
      <c r="F62" s="54">
        <v>25</v>
      </c>
      <c r="G62" s="55"/>
      <c r="H62" s="56">
        <f t="shared" ref="H62:H65" si="14">ROUND(G62*F62,2)</f>
        <v>0</v>
      </c>
      <c r="I62" s="5" t="str">
        <f t="shared" ca="1" si="0"/>
        <v/>
      </c>
      <c r="J62" s="1" t="str">
        <f t="shared" si="4"/>
        <v>B119rlLess than 5 sq.m.m²</v>
      </c>
      <c r="K62" s="2" t="e">
        <f>MATCH(J62,#REF!,0)</f>
        <v>#REF!</v>
      </c>
      <c r="L62" s="3" t="str">
        <f t="shared" ca="1" si="1"/>
        <v>F0</v>
      </c>
      <c r="M62" s="3" t="str">
        <f t="shared" ca="1" si="2"/>
        <v>C2</v>
      </c>
      <c r="N62" s="3" t="str">
        <f t="shared" ca="1" si="3"/>
        <v>C2</v>
      </c>
    </row>
    <row r="63" spans="1:14" ht="36" customHeight="1" x14ac:dyDescent="0.2">
      <c r="A63" s="64" t="s">
        <v>197</v>
      </c>
      <c r="B63" s="50" t="s">
        <v>209</v>
      </c>
      <c r="C63" s="51" t="s">
        <v>169</v>
      </c>
      <c r="D63" s="60" t="s">
        <v>3</v>
      </c>
      <c r="E63" s="53" t="s">
        <v>69</v>
      </c>
      <c r="F63" s="86">
        <v>5</v>
      </c>
      <c r="G63" s="55"/>
      <c r="H63" s="56">
        <f t="shared" si="14"/>
        <v>0</v>
      </c>
      <c r="I63" s="5" t="str">
        <f t="shared" ca="1" si="0"/>
        <v/>
      </c>
      <c r="J63" s="1" t="str">
        <f t="shared" si="4"/>
        <v>B124Adjustment of Precast Sidewalk BlocksCW 3235-R9m²</v>
      </c>
      <c r="K63" s="2" t="e">
        <f>MATCH(J63,#REF!,0)</f>
        <v>#REF!</v>
      </c>
      <c r="L63" s="3" t="str">
        <f t="shared" ca="1" si="1"/>
        <v>F0</v>
      </c>
      <c r="M63" s="3" t="str">
        <f t="shared" ca="1" si="2"/>
        <v>C2</v>
      </c>
      <c r="N63" s="3" t="str">
        <f t="shared" ca="1" si="3"/>
        <v>C2</v>
      </c>
    </row>
    <row r="64" spans="1:14" s="181" customFormat="1" ht="36" customHeight="1" x14ac:dyDescent="0.2">
      <c r="A64" s="64" t="s">
        <v>198</v>
      </c>
      <c r="B64" s="50" t="s">
        <v>210</v>
      </c>
      <c r="C64" s="51" t="s">
        <v>170</v>
      </c>
      <c r="D64" s="60" t="s">
        <v>3</v>
      </c>
      <c r="E64" s="53" t="s">
        <v>69</v>
      </c>
      <c r="F64" s="54">
        <v>10</v>
      </c>
      <c r="G64" s="55"/>
      <c r="H64" s="56">
        <f t="shared" si="14"/>
        <v>0</v>
      </c>
      <c r="I64" s="190" t="str">
        <f t="shared" ca="1" si="0"/>
        <v/>
      </c>
      <c r="J64" s="1" t="str">
        <f t="shared" si="4"/>
        <v>B125Supply of Precast Sidewalk BlocksCW 3235-R9m²</v>
      </c>
      <c r="K64" s="2" t="e">
        <f>MATCH(J64,#REF!,0)</f>
        <v>#REF!</v>
      </c>
      <c r="L64" s="191" t="str">
        <f t="shared" ca="1" si="1"/>
        <v>F0</v>
      </c>
      <c r="M64" s="191" t="str">
        <f t="shared" ca="1" si="2"/>
        <v>C2</v>
      </c>
      <c r="N64" s="191" t="str">
        <f t="shared" ca="1" si="3"/>
        <v>C2</v>
      </c>
    </row>
    <row r="65" spans="1:14" ht="36" customHeight="1" x14ac:dyDescent="0.2">
      <c r="A65" s="64" t="s">
        <v>230</v>
      </c>
      <c r="B65" s="50" t="s">
        <v>211</v>
      </c>
      <c r="C65" s="51" t="s">
        <v>224</v>
      </c>
      <c r="D65" s="60" t="s">
        <v>3</v>
      </c>
      <c r="E65" s="53" t="s">
        <v>69</v>
      </c>
      <c r="F65" s="54">
        <v>10</v>
      </c>
      <c r="G65" s="55"/>
      <c r="H65" s="56">
        <f t="shared" si="14"/>
        <v>0</v>
      </c>
      <c r="I65" s="5" t="str">
        <f t="shared" ca="1" si="0"/>
        <v/>
      </c>
      <c r="J65" s="1" t="str">
        <f t="shared" si="4"/>
        <v>B125ARemoval of Precast Sidewalk BlocksCW 3235-R9m²</v>
      </c>
      <c r="K65" s="2" t="e">
        <f>MATCH(J65,#REF!,0)</f>
        <v>#REF!</v>
      </c>
      <c r="L65" s="3" t="str">
        <f t="shared" ca="1" si="1"/>
        <v>F0</v>
      </c>
      <c r="M65" s="3" t="str">
        <f t="shared" ca="1" si="2"/>
        <v>C2</v>
      </c>
      <c r="N65" s="3" t="str">
        <f t="shared" ca="1" si="3"/>
        <v>C2</v>
      </c>
    </row>
    <row r="66" spans="1:14" ht="36" customHeight="1" x14ac:dyDescent="0.2">
      <c r="A66" s="64" t="s">
        <v>277</v>
      </c>
      <c r="B66" s="50" t="s">
        <v>252</v>
      </c>
      <c r="C66" s="51" t="s">
        <v>142</v>
      </c>
      <c r="D66" s="60" t="s">
        <v>290</v>
      </c>
      <c r="E66" s="53"/>
      <c r="F66" s="47" t="s">
        <v>64</v>
      </c>
      <c r="G66" s="48" t="s">
        <v>64</v>
      </c>
      <c r="H66" s="48"/>
      <c r="I66" s="5" t="str">
        <f t="shared" ca="1" si="0"/>
        <v>LOCKED</v>
      </c>
      <c r="J66" s="1" t="str">
        <f t="shared" si="4"/>
        <v>B126rConcrete Curb RemovalCW 3240-R10</v>
      </c>
      <c r="K66" s="2" t="e">
        <f>MATCH(J66,#REF!,0)</f>
        <v>#REF!</v>
      </c>
      <c r="L66" s="3" t="str">
        <f t="shared" ca="1" si="1"/>
        <v>G</v>
      </c>
      <c r="M66" s="3" t="str">
        <f t="shared" ca="1" si="2"/>
        <v>C2</v>
      </c>
      <c r="N66" s="3" t="str">
        <f t="shared" ca="1" si="3"/>
        <v>C2</v>
      </c>
    </row>
    <row r="67" spans="1:14" ht="36" customHeight="1" x14ac:dyDescent="0.2">
      <c r="A67" s="64" t="s">
        <v>328</v>
      </c>
      <c r="B67" s="59" t="s">
        <v>144</v>
      </c>
      <c r="C67" s="51" t="s">
        <v>300</v>
      </c>
      <c r="D67" s="60" t="s">
        <v>64</v>
      </c>
      <c r="E67" s="53" t="s">
        <v>73</v>
      </c>
      <c r="F67" s="54">
        <v>560</v>
      </c>
      <c r="G67" s="55"/>
      <c r="H67" s="56">
        <f>ROUND(G67*F67,2)</f>
        <v>0</v>
      </c>
      <c r="I67" s="5" t="str">
        <f t="shared" ca="1" si="0"/>
        <v/>
      </c>
      <c r="J67" s="1" t="str">
        <f t="shared" si="4"/>
        <v>B127rBBarrier Separatem</v>
      </c>
      <c r="K67" s="2" t="e">
        <f>MATCH(J67,#REF!,0)</f>
        <v>#REF!</v>
      </c>
      <c r="L67" s="3" t="str">
        <f t="shared" ca="1" si="1"/>
        <v>F0</v>
      </c>
      <c r="M67" s="3" t="str">
        <f t="shared" ca="1" si="2"/>
        <v>C2</v>
      </c>
      <c r="N67" s="3" t="str">
        <f t="shared" ca="1" si="3"/>
        <v>C2</v>
      </c>
    </row>
    <row r="68" spans="1:14" ht="36" customHeight="1" x14ac:dyDescent="0.2">
      <c r="A68" s="64" t="s">
        <v>278</v>
      </c>
      <c r="B68" s="59" t="s">
        <v>145</v>
      </c>
      <c r="C68" s="51" t="s">
        <v>239</v>
      </c>
      <c r="D68" s="60" t="s">
        <v>64</v>
      </c>
      <c r="E68" s="53" t="s">
        <v>73</v>
      </c>
      <c r="F68" s="54">
        <v>60</v>
      </c>
      <c r="G68" s="55"/>
      <c r="H68" s="56">
        <f t="shared" ref="H68" si="15">ROUND(G68*F68,2)</f>
        <v>0</v>
      </c>
      <c r="I68" s="5" t="str">
        <f t="shared" ca="1" si="0"/>
        <v/>
      </c>
      <c r="J68" s="1" t="str">
        <f t="shared" si="4"/>
        <v>B132rCurb Rampm</v>
      </c>
      <c r="K68" s="2" t="e">
        <f>MATCH(J68,#REF!,0)</f>
        <v>#REF!</v>
      </c>
      <c r="L68" s="3" t="str">
        <f t="shared" ca="1" si="1"/>
        <v>F0</v>
      </c>
      <c r="M68" s="3" t="str">
        <f t="shared" ca="1" si="2"/>
        <v>C2</v>
      </c>
      <c r="N68" s="3" t="str">
        <f t="shared" ca="1" si="3"/>
        <v>C2</v>
      </c>
    </row>
    <row r="69" spans="1:14" ht="36" customHeight="1" x14ac:dyDescent="0.2">
      <c r="A69" s="64" t="s">
        <v>279</v>
      </c>
      <c r="B69" s="50" t="s">
        <v>253</v>
      </c>
      <c r="C69" s="51" t="s">
        <v>143</v>
      </c>
      <c r="D69" s="60" t="s">
        <v>290</v>
      </c>
      <c r="E69" s="53"/>
      <c r="F69" s="47" t="s">
        <v>64</v>
      </c>
      <c r="G69" s="48" t="s">
        <v>64</v>
      </c>
      <c r="H69" s="48"/>
      <c r="I69" s="5" t="str">
        <f t="shared" ca="1" si="0"/>
        <v>LOCKED</v>
      </c>
      <c r="J69" s="1" t="str">
        <f t="shared" si="4"/>
        <v>B135iConcrete Curb InstallationCW 3240-R10</v>
      </c>
      <c r="K69" s="2" t="e">
        <f>MATCH(J69,#REF!,0)</f>
        <v>#REF!</v>
      </c>
      <c r="L69" s="3" t="str">
        <f t="shared" ca="1" si="1"/>
        <v>G</v>
      </c>
      <c r="M69" s="3" t="str">
        <f t="shared" ca="1" si="2"/>
        <v>C2</v>
      </c>
      <c r="N69" s="3" t="str">
        <f t="shared" ca="1" si="3"/>
        <v>C2</v>
      </c>
    </row>
    <row r="70" spans="1:14" ht="36" customHeight="1" x14ac:dyDescent="0.2">
      <c r="A70" s="64" t="s">
        <v>329</v>
      </c>
      <c r="B70" s="59" t="s">
        <v>144</v>
      </c>
      <c r="C70" s="51" t="s">
        <v>301</v>
      </c>
      <c r="D70" s="60" t="s">
        <v>164</v>
      </c>
      <c r="E70" s="53" t="s">
        <v>73</v>
      </c>
      <c r="F70" s="54">
        <v>600</v>
      </c>
      <c r="G70" s="55"/>
      <c r="H70" s="56">
        <f>ROUND(G70*F70,2)</f>
        <v>0</v>
      </c>
      <c r="I70" s="5" t="str">
        <f t="shared" ref="I70:I133" ca="1" si="16">IF(CELL("protect",$G70)=1, "LOCKED", "")</f>
        <v/>
      </c>
      <c r="J70" s="1" t="str">
        <f t="shared" si="4"/>
        <v>B136iABarrier (150 mm reveal ht, Dowelled)SD-205m</v>
      </c>
      <c r="K70" s="2" t="e">
        <f>MATCH(J70,#REF!,0)</f>
        <v>#REF!</v>
      </c>
      <c r="L70" s="3" t="str">
        <f t="shared" ref="L70:L133" ca="1" si="17">CELL("format",$F70)</f>
        <v>F0</v>
      </c>
      <c r="M70" s="3" t="str">
        <f t="shared" ref="M70:M133" ca="1" si="18">CELL("format",$G70)</f>
        <v>C2</v>
      </c>
      <c r="N70" s="3" t="str">
        <f t="shared" ref="N70:N133" ca="1" si="19">CELL("format",$H70)</f>
        <v>C2</v>
      </c>
    </row>
    <row r="71" spans="1:14" ht="36" customHeight="1" x14ac:dyDescent="0.2">
      <c r="A71" s="64" t="s">
        <v>330</v>
      </c>
      <c r="B71" s="59" t="s">
        <v>145</v>
      </c>
      <c r="C71" s="51" t="s">
        <v>302</v>
      </c>
      <c r="D71" s="60" t="s">
        <v>215</v>
      </c>
      <c r="E71" s="53" t="s">
        <v>73</v>
      </c>
      <c r="F71" s="54">
        <v>110</v>
      </c>
      <c r="G71" s="55"/>
      <c r="H71" s="56">
        <f>ROUND(G71*F71,2)</f>
        <v>0</v>
      </c>
      <c r="I71" s="5" t="str">
        <f t="shared" ca="1" si="16"/>
        <v/>
      </c>
      <c r="J71" s="1" t="str">
        <f t="shared" ref="J71:J134" si="20">CLEAN(CONCATENATE(TRIM($A71),TRIM($C71),IF(LEFT($D71)&lt;&gt;"E",TRIM($D71),),TRIM($E71)))</f>
        <v>B137iABarrier (150 mm reveal ht, Separate)SD-203Am</v>
      </c>
      <c r="K71" s="2" t="e">
        <f>MATCH(J71,#REF!,0)</f>
        <v>#REF!</v>
      </c>
      <c r="L71" s="3" t="str">
        <f t="shared" ca="1" si="17"/>
        <v>F0</v>
      </c>
      <c r="M71" s="3" t="str">
        <f t="shared" ca="1" si="18"/>
        <v>C2</v>
      </c>
      <c r="N71" s="3" t="str">
        <f t="shared" ca="1" si="19"/>
        <v>C2</v>
      </c>
    </row>
    <row r="72" spans="1:14" ht="48" customHeight="1" x14ac:dyDescent="0.2">
      <c r="A72" s="64" t="s">
        <v>331</v>
      </c>
      <c r="B72" s="59" t="s">
        <v>146</v>
      </c>
      <c r="C72" s="51" t="s">
        <v>303</v>
      </c>
      <c r="D72" s="60" t="s">
        <v>165</v>
      </c>
      <c r="E72" s="53" t="s">
        <v>73</v>
      </c>
      <c r="F72" s="54">
        <v>10</v>
      </c>
      <c r="G72" s="55"/>
      <c r="H72" s="56">
        <f>ROUND(G72*F72,2)</f>
        <v>0</v>
      </c>
      <c r="I72" s="5" t="str">
        <f t="shared" ca="1" si="16"/>
        <v/>
      </c>
      <c r="J72" s="1" t="str">
        <f t="shared" si="20"/>
        <v>B139iAModified Barrier (150 mm reveal ht, Dowelled)SD-203Bm</v>
      </c>
      <c r="K72" s="2" t="e">
        <f>MATCH(J72,#REF!,0)</f>
        <v>#REF!</v>
      </c>
      <c r="L72" s="3" t="str">
        <f t="shared" ca="1" si="17"/>
        <v>F0</v>
      </c>
      <c r="M72" s="3" t="str">
        <f t="shared" ca="1" si="18"/>
        <v>C2</v>
      </c>
      <c r="N72" s="3" t="str">
        <f t="shared" ca="1" si="19"/>
        <v>C2</v>
      </c>
    </row>
    <row r="73" spans="1:14" ht="36" customHeight="1" x14ac:dyDescent="0.2">
      <c r="A73" s="64" t="s">
        <v>280</v>
      </c>
      <c r="B73" s="59" t="s">
        <v>147</v>
      </c>
      <c r="C73" s="51" t="s">
        <v>291</v>
      </c>
      <c r="D73" s="60" t="s">
        <v>153</v>
      </c>
      <c r="E73" s="53" t="s">
        <v>73</v>
      </c>
      <c r="F73" s="54">
        <v>35</v>
      </c>
      <c r="G73" s="55"/>
      <c r="H73" s="56">
        <f t="shared" ref="H73" si="21">ROUND(G73*F73,2)</f>
        <v>0</v>
      </c>
      <c r="I73" s="5" t="str">
        <f t="shared" ca="1" si="16"/>
        <v/>
      </c>
      <c r="J73" s="1" t="str">
        <f t="shared" si="20"/>
        <v>B150iCurb Ramp (8-12 mm reveal ht, Integral)SD-229A,B,Cm</v>
      </c>
      <c r="K73" s="2" t="e">
        <f>MATCH(J73,#REF!,0)</f>
        <v>#REF!</v>
      </c>
      <c r="L73" s="3" t="str">
        <f t="shared" ca="1" si="17"/>
        <v>F0</v>
      </c>
      <c r="M73" s="3" t="str">
        <f t="shared" ca="1" si="18"/>
        <v>C2</v>
      </c>
      <c r="N73" s="3" t="str">
        <f t="shared" ca="1" si="19"/>
        <v>C2</v>
      </c>
    </row>
    <row r="74" spans="1:14" ht="48" customHeight="1" x14ac:dyDescent="0.2">
      <c r="A74" s="64" t="s">
        <v>294</v>
      </c>
      <c r="B74" s="59" t="s">
        <v>148</v>
      </c>
      <c r="C74" s="51" t="s">
        <v>4</v>
      </c>
      <c r="D74" s="60" t="s">
        <v>245</v>
      </c>
      <c r="E74" s="53" t="s">
        <v>73</v>
      </c>
      <c r="F74" s="54">
        <v>405</v>
      </c>
      <c r="G74" s="55"/>
      <c r="H74" s="56">
        <f>ROUND(G74*F74,2)</f>
        <v>0</v>
      </c>
      <c r="I74" s="5" t="str">
        <f t="shared" ca="1" si="16"/>
        <v/>
      </c>
      <c r="J74" s="1" t="str">
        <f t="shared" si="20"/>
        <v>B153BSplash Strip (150 mm reveal ht, Monolithic Barrier Curb, 750 mm width)SD-223Am</v>
      </c>
      <c r="K74" s="2" t="e">
        <f>MATCH(J74,#REF!,0)</f>
        <v>#REF!</v>
      </c>
      <c r="L74" s="3" t="str">
        <f t="shared" ca="1" si="17"/>
        <v>F0</v>
      </c>
      <c r="M74" s="3" t="str">
        <f t="shared" ca="1" si="18"/>
        <v>C2</v>
      </c>
      <c r="N74" s="3" t="str">
        <f t="shared" ca="1" si="19"/>
        <v>C2</v>
      </c>
    </row>
    <row r="75" spans="1:14" s="175" customFormat="1" ht="48" customHeight="1" x14ac:dyDescent="0.2">
      <c r="A75" s="182" t="s">
        <v>295</v>
      </c>
      <c r="B75" s="65" t="s">
        <v>149</v>
      </c>
      <c r="C75" s="66" t="s">
        <v>5</v>
      </c>
      <c r="D75" s="67" t="s">
        <v>245</v>
      </c>
      <c r="E75" s="68" t="s">
        <v>73</v>
      </c>
      <c r="F75" s="69">
        <v>80</v>
      </c>
      <c r="G75" s="70"/>
      <c r="H75" s="71">
        <f>ROUND(G75*F75,2)</f>
        <v>0</v>
      </c>
      <c r="I75" s="186" t="str">
        <f t="shared" ca="1" si="16"/>
        <v/>
      </c>
      <c r="J75" s="187" t="str">
        <f t="shared" si="20"/>
        <v>B153CSplash Strip (150 mm reveal ht, Monolithic Modified Barrier Curb, 750 mm width)SD-223Am</v>
      </c>
      <c r="K75" s="188" t="e">
        <f>MATCH(J75,#REF!,0)</f>
        <v>#REF!</v>
      </c>
      <c r="L75" s="189" t="str">
        <f t="shared" ca="1" si="17"/>
        <v>F0</v>
      </c>
      <c r="M75" s="189" t="str">
        <f t="shared" ca="1" si="18"/>
        <v>C2</v>
      </c>
      <c r="N75" s="189" t="str">
        <f t="shared" ca="1" si="19"/>
        <v>C2</v>
      </c>
    </row>
    <row r="76" spans="1:14" ht="36" customHeight="1" x14ac:dyDescent="0.2">
      <c r="A76" s="64" t="s">
        <v>281</v>
      </c>
      <c r="B76" s="50" t="s">
        <v>368</v>
      </c>
      <c r="C76" s="51" t="s">
        <v>60</v>
      </c>
      <c r="D76" s="60" t="s">
        <v>290</v>
      </c>
      <c r="E76" s="53"/>
      <c r="F76" s="47" t="s">
        <v>64</v>
      </c>
      <c r="G76" s="48" t="s">
        <v>64</v>
      </c>
      <c r="H76" s="48"/>
      <c r="I76" s="5" t="str">
        <f t="shared" ca="1" si="16"/>
        <v>LOCKED</v>
      </c>
      <c r="J76" s="1" t="str">
        <f t="shared" si="20"/>
        <v>B154rlConcrete Curb RenewalCW 3240-R10</v>
      </c>
      <c r="K76" s="2" t="e">
        <f>MATCH(J76,#REF!,0)</f>
        <v>#REF!</v>
      </c>
      <c r="L76" s="3" t="str">
        <f t="shared" ca="1" si="17"/>
        <v>G</v>
      </c>
      <c r="M76" s="3" t="str">
        <f t="shared" ca="1" si="18"/>
        <v>C2</v>
      </c>
      <c r="N76" s="3" t="str">
        <f t="shared" ca="1" si="19"/>
        <v>C2</v>
      </c>
    </row>
    <row r="77" spans="1:14" ht="36" customHeight="1" x14ac:dyDescent="0.2">
      <c r="A77" s="64" t="s">
        <v>332</v>
      </c>
      <c r="B77" s="59" t="s">
        <v>144</v>
      </c>
      <c r="C77" s="51" t="s">
        <v>301</v>
      </c>
      <c r="D77" s="60" t="s">
        <v>246</v>
      </c>
      <c r="E77" s="53"/>
      <c r="F77" s="47" t="s">
        <v>64</v>
      </c>
      <c r="G77" s="48" t="s">
        <v>64</v>
      </c>
      <c r="H77" s="48"/>
      <c r="I77" s="5" t="str">
        <f t="shared" ca="1" si="16"/>
        <v>LOCKED</v>
      </c>
      <c r="J77" s="1" t="str">
        <f t="shared" si="20"/>
        <v>B155rlABarrier (150 mm reveal ht, Dowelled)SD-205,SD-206A</v>
      </c>
      <c r="K77" s="2" t="e">
        <f>MATCH(J77,#REF!,0)</f>
        <v>#REF!</v>
      </c>
      <c r="L77" s="3" t="str">
        <f t="shared" ca="1" si="17"/>
        <v>G</v>
      </c>
      <c r="M77" s="3" t="str">
        <f t="shared" ca="1" si="18"/>
        <v>C2</v>
      </c>
      <c r="N77" s="3" t="str">
        <f t="shared" ca="1" si="19"/>
        <v>C2</v>
      </c>
    </row>
    <row r="78" spans="1:14" ht="36" customHeight="1" x14ac:dyDescent="0.2">
      <c r="A78" s="64" t="s">
        <v>456</v>
      </c>
      <c r="B78" s="87" t="s">
        <v>242</v>
      </c>
      <c r="C78" s="51" t="s">
        <v>247</v>
      </c>
      <c r="D78" s="52"/>
      <c r="E78" s="88" t="s">
        <v>73</v>
      </c>
      <c r="F78" s="89">
        <v>55</v>
      </c>
      <c r="G78" s="55"/>
      <c r="H78" s="90">
        <f>ROUND(G78*F78,2)</f>
        <v>0</v>
      </c>
      <c r="I78" s="5" t="str">
        <f t="shared" ca="1" si="16"/>
        <v/>
      </c>
      <c r="J78" s="1" t="str">
        <f t="shared" si="20"/>
        <v>B156rlALess than 3 mm</v>
      </c>
      <c r="K78" s="2" t="e">
        <f>MATCH(J78,#REF!,0)</f>
        <v>#REF!</v>
      </c>
      <c r="L78" s="3" t="str">
        <f t="shared" ca="1" si="17"/>
        <v>F0</v>
      </c>
      <c r="M78" s="3" t="str">
        <f t="shared" ca="1" si="18"/>
        <v>C2</v>
      </c>
      <c r="N78" s="3" t="str">
        <f t="shared" ca="1" si="19"/>
        <v>C2</v>
      </c>
    </row>
    <row r="79" spans="1:14" ht="36" customHeight="1" x14ac:dyDescent="0.2">
      <c r="A79" s="64" t="s">
        <v>296</v>
      </c>
      <c r="B79" s="59" t="s">
        <v>145</v>
      </c>
      <c r="C79" s="51" t="s">
        <v>292</v>
      </c>
      <c r="D79" s="60" t="s">
        <v>248</v>
      </c>
      <c r="E79" s="53" t="s">
        <v>73</v>
      </c>
      <c r="F79" s="54">
        <v>35</v>
      </c>
      <c r="G79" s="55"/>
      <c r="H79" s="56">
        <f t="shared" ref="H79:H80" si="22">ROUND(G79*F79,2)</f>
        <v>0</v>
      </c>
      <c r="I79" s="5" t="str">
        <f t="shared" ca="1" si="16"/>
        <v/>
      </c>
      <c r="J79" s="1" t="str">
        <f t="shared" si="20"/>
        <v>B184rlACurb Ramp (8-12 mm reveal ht, Monolithic)SD-229C,Dm</v>
      </c>
      <c r="K79" s="2" t="e">
        <f>MATCH(J79,#REF!,0)</f>
        <v>#REF!</v>
      </c>
      <c r="L79" s="3" t="str">
        <f t="shared" ca="1" si="17"/>
        <v>F0</v>
      </c>
      <c r="M79" s="3" t="str">
        <f t="shared" ca="1" si="18"/>
        <v>C2</v>
      </c>
      <c r="N79" s="3" t="str">
        <f t="shared" ca="1" si="19"/>
        <v>C2</v>
      </c>
    </row>
    <row r="80" spans="1:14" ht="36" customHeight="1" x14ac:dyDescent="0.2">
      <c r="A80" s="64" t="s">
        <v>199</v>
      </c>
      <c r="B80" s="50" t="s">
        <v>299</v>
      </c>
      <c r="C80" s="51" t="s">
        <v>56</v>
      </c>
      <c r="D80" s="60" t="s">
        <v>297</v>
      </c>
      <c r="E80" s="53" t="s">
        <v>73</v>
      </c>
      <c r="F80" s="54">
        <v>190</v>
      </c>
      <c r="G80" s="73"/>
      <c r="H80" s="56">
        <f t="shared" si="22"/>
        <v>0</v>
      </c>
      <c r="I80" s="5" t="str">
        <f t="shared" ca="1" si="16"/>
        <v/>
      </c>
      <c r="J80" s="1" t="str">
        <f t="shared" si="20"/>
        <v>B188Supply and Installation of Dowel AssembliesCW 3310-R17m</v>
      </c>
      <c r="K80" s="2" t="e">
        <f>MATCH(J80,#REF!,0)</f>
        <v>#REF!</v>
      </c>
      <c r="L80" s="3" t="str">
        <f t="shared" ca="1" si="17"/>
        <v>F0</v>
      </c>
      <c r="M80" s="3" t="str">
        <f t="shared" ca="1" si="18"/>
        <v>C2</v>
      </c>
      <c r="N80" s="3" t="str">
        <f t="shared" ca="1" si="19"/>
        <v>C2</v>
      </c>
    </row>
    <row r="81" spans="1:14" ht="36" customHeight="1" x14ac:dyDescent="0.2">
      <c r="A81" s="64" t="s">
        <v>200</v>
      </c>
      <c r="B81" s="50" t="s">
        <v>369</v>
      </c>
      <c r="C81" s="51" t="s">
        <v>150</v>
      </c>
      <c r="D81" s="60" t="s">
        <v>333</v>
      </c>
      <c r="E81" s="91"/>
      <c r="F81" s="47" t="s">
        <v>64</v>
      </c>
      <c r="G81" s="48" t="s">
        <v>64</v>
      </c>
      <c r="H81" s="48"/>
      <c r="I81" s="5" t="str">
        <f t="shared" ca="1" si="16"/>
        <v>LOCKED</v>
      </c>
      <c r="J81" s="1" t="str">
        <f t="shared" si="20"/>
        <v>B190Construction of Asphaltic Concrete OverlayCW 3410-R12</v>
      </c>
      <c r="K81" s="2" t="e">
        <f>MATCH(J81,#REF!,0)</f>
        <v>#REF!</v>
      </c>
      <c r="L81" s="3" t="str">
        <f t="shared" ca="1" si="17"/>
        <v>G</v>
      </c>
      <c r="M81" s="3" t="str">
        <f t="shared" ca="1" si="18"/>
        <v>C2</v>
      </c>
      <c r="N81" s="3" t="str">
        <f t="shared" ca="1" si="19"/>
        <v>C2</v>
      </c>
    </row>
    <row r="82" spans="1:14" ht="36" customHeight="1" x14ac:dyDescent="0.2">
      <c r="A82" s="64" t="s">
        <v>201</v>
      </c>
      <c r="B82" s="59" t="s">
        <v>144</v>
      </c>
      <c r="C82" s="51" t="s">
        <v>151</v>
      </c>
      <c r="D82" s="60"/>
      <c r="E82" s="53"/>
      <c r="F82" s="47" t="s">
        <v>64</v>
      </c>
      <c r="G82" s="48" t="s">
        <v>64</v>
      </c>
      <c r="H82" s="48"/>
      <c r="I82" s="5" t="str">
        <f t="shared" ca="1" si="16"/>
        <v>LOCKED</v>
      </c>
      <c r="J82" s="1" t="str">
        <f t="shared" si="20"/>
        <v>B191Main Line Paving</v>
      </c>
      <c r="K82" s="2" t="e">
        <f>MATCH(J82,#REF!,0)</f>
        <v>#REF!</v>
      </c>
      <c r="L82" s="3" t="str">
        <f t="shared" ca="1" si="17"/>
        <v>G</v>
      </c>
      <c r="M82" s="3" t="str">
        <f t="shared" ca="1" si="18"/>
        <v>C2</v>
      </c>
      <c r="N82" s="3" t="str">
        <f t="shared" ca="1" si="19"/>
        <v>C2</v>
      </c>
    </row>
    <row r="83" spans="1:14" ht="36" customHeight="1" x14ac:dyDescent="0.2">
      <c r="A83" s="64" t="s">
        <v>202</v>
      </c>
      <c r="B83" s="92" t="s">
        <v>242</v>
      </c>
      <c r="C83" s="51" t="s">
        <v>249</v>
      </c>
      <c r="D83" s="60"/>
      <c r="E83" s="53" t="s">
        <v>71</v>
      </c>
      <c r="F83" s="54">
        <v>5000</v>
      </c>
      <c r="G83" s="55"/>
      <c r="H83" s="56">
        <f>ROUND(G83*F83,2)</f>
        <v>0</v>
      </c>
      <c r="I83" s="5" t="str">
        <f t="shared" ca="1" si="16"/>
        <v/>
      </c>
      <c r="J83" s="1" t="str">
        <f t="shared" si="20"/>
        <v>B193Type IAtonne</v>
      </c>
      <c r="K83" s="2" t="e">
        <f>MATCH(J83,#REF!,0)</f>
        <v>#REF!</v>
      </c>
      <c r="L83" s="3" t="str">
        <f t="shared" ca="1" si="17"/>
        <v>F0</v>
      </c>
      <c r="M83" s="3" t="str">
        <f t="shared" ca="1" si="18"/>
        <v>C2</v>
      </c>
      <c r="N83" s="3" t="str">
        <f t="shared" ca="1" si="19"/>
        <v>C2</v>
      </c>
    </row>
    <row r="84" spans="1:14" ht="36" customHeight="1" x14ac:dyDescent="0.2">
      <c r="A84" s="64" t="s">
        <v>203</v>
      </c>
      <c r="B84" s="59" t="s">
        <v>145</v>
      </c>
      <c r="C84" s="51" t="s">
        <v>152</v>
      </c>
      <c r="D84" s="60"/>
      <c r="E84" s="53"/>
      <c r="F84" s="47" t="s">
        <v>64</v>
      </c>
      <c r="G84" s="48" t="s">
        <v>64</v>
      </c>
      <c r="H84" s="48"/>
      <c r="I84" s="5" t="str">
        <f t="shared" ca="1" si="16"/>
        <v>LOCKED</v>
      </c>
      <c r="J84" s="1" t="str">
        <f t="shared" si="20"/>
        <v>B194Tie-ins and Approaches</v>
      </c>
      <c r="K84" s="2" t="e">
        <f>MATCH(J84,#REF!,0)</f>
        <v>#REF!</v>
      </c>
      <c r="L84" s="3" t="str">
        <f t="shared" ca="1" si="17"/>
        <v>G</v>
      </c>
      <c r="M84" s="3" t="str">
        <f t="shared" ca="1" si="18"/>
        <v>C2</v>
      </c>
      <c r="N84" s="3" t="str">
        <f t="shared" ca="1" si="19"/>
        <v>C2</v>
      </c>
    </row>
    <row r="85" spans="1:14" ht="36" customHeight="1" x14ac:dyDescent="0.2">
      <c r="A85" s="64" t="s">
        <v>204</v>
      </c>
      <c r="B85" s="92" t="s">
        <v>242</v>
      </c>
      <c r="C85" s="51" t="s">
        <v>249</v>
      </c>
      <c r="D85" s="60"/>
      <c r="E85" s="53" t="s">
        <v>71</v>
      </c>
      <c r="F85" s="54">
        <v>490</v>
      </c>
      <c r="G85" s="55"/>
      <c r="H85" s="56">
        <f>ROUND(G85*F85,2)</f>
        <v>0</v>
      </c>
      <c r="I85" s="5" t="str">
        <f t="shared" ca="1" si="16"/>
        <v/>
      </c>
      <c r="J85" s="1" t="str">
        <f t="shared" si="20"/>
        <v>B195Type IAtonne</v>
      </c>
      <c r="K85" s="2" t="e">
        <f>MATCH(J85,#REF!,0)</f>
        <v>#REF!</v>
      </c>
      <c r="L85" s="3" t="str">
        <f t="shared" ca="1" si="17"/>
        <v>F0</v>
      </c>
      <c r="M85" s="3" t="str">
        <f t="shared" ca="1" si="18"/>
        <v>C2</v>
      </c>
      <c r="N85" s="3" t="str">
        <f t="shared" ca="1" si="19"/>
        <v>C2</v>
      </c>
    </row>
    <row r="86" spans="1:14" ht="36" customHeight="1" x14ac:dyDescent="0.2">
      <c r="A86" s="64" t="s">
        <v>205</v>
      </c>
      <c r="B86" s="50" t="s">
        <v>370</v>
      </c>
      <c r="C86" s="51" t="s">
        <v>35</v>
      </c>
      <c r="D86" s="60" t="s">
        <v>298</v>
      </c>
      <c r="E86" s="53"/>
      <c r="F86" s="47" t="s">
        <v>64</v>
      </c>
      <c r="G86" s="48" t="s">
        <v>64</v>
      </c>
      <c r="H86" s="48"/>
      <c r="I86" s="5" t="str">
        <f t="shared" ca="1" si="16"/>
        <v>LOCKED</v>
      </c>
      <c r="J86" s="1" t="str">
        <f t="shared" si="20"/>
        <v>B200Planing of PavementCW 3450-R6</v>
      </c>
      <c r="K86" s="2" t="e">
        <f>MATCH(J86,#REF!,0)</f>
        <v>#REF!</v>
      </c>
      <c r="L86" s="3" t="str">
        <f t="shared" ca="1" si="17"/>
        <v>G</v>
      </c>
      <c r="M86" s="3" t="str">
        <f t="shared" ca="1" si="18"/>
        <v>C2</v>
      </c>
      <c r="N86" s="3" t="str">
        <f t="shared" ca="1" si="19"/>
        <v>C2</v>
      </c>
    </row>
    <row r="87" spans="1:14" ht="36" customHeight="1" x14ac:dyDescent="0.2">
      <c r="A87" s="64" t="s">
        <v>206</v>
      </c>
      <c r="B87" s="59" t="s">
        <v>144</v>
      </c>
      <c r="C87" s="51" t="s">
        <v>309</v>
      </c>
      <c r="D87" s="60" t="s">
        <v>64</v>
      </c>
      <c r="E87" s="53" t="s">
        <v>69</v>
      </c>
      <c r="F87" s="54">
        <v>4050</v>
      </c>
      <c r="G87" s="55"/>
      <c r="H87" s="56">
        <f t="shared" ref="H87:H89" si="23">ROUND(G87*F87,2)</f>
        <v>0</v>
      </c>
      <c r="I87" s="5" t="str">
        <f t="shared" ca="1" si="16"/>
        <v/>
      </c>
      <c r="J87" s="1" t="str">
        <f t="shared" si="20"/>
        <v>B2011 - 50 mm Depth (Asphalt)m²</v>
      </c>
      <c r="K87" s="2" t="e">
        <f>MATCH(J87,#REF!,0)</f>
        <v>#REF!</v>
      </c>
      <c r="L87" s="3" t="str">
        <f t="shared" ca="1" si="17"/>
        <v>F0</v>
      </c>
      <c r="M87" s="3" t="str">
        <f t="shared" ca="1" si="18"/>
        <v>C2</v>
      </c>
      <c r="N87" s="3" t="str">
        <f t="shared" ca="1" si="19"/>
        <v>C2</v>
      </c>
    </row>
    <row r="88" spans="1:14" ht="36" customHeight="1" x14ac:dyDescent="0.2">
      <c r="A88" s="64" t="s">
        <v>207</v>
      </c>
      <c r="B88" s="59" t="s">
        <v>145</v>
      </c>
      <c r="C88" s="51" t="s">
        <v>32</v>
      </c>
      <c r="D88" s="60" t="s">
        <v>64</v>
      </c>
      <c r="E88" s="53" t="s">
        <v>69</v>
      </c>
      <c r="F88" s="54">
        <v>12100</v>
      </c>
      <c r="G88" s="55"/>
      <c r="H88" s="56">
        <f t="shared" si="23"/>
        <v>0</v>
      </c>
      <c r="I88" s="5" t="str">
        <f t="shared" ca="1" si="16"/>
        <v/>
      </c>
      <c r="J88" s="1" t="str">
        <f t="shared" si="20"/>
        <v>B20250 - 100 mm Depth (Asphalt)m²</v>
      </c>
      <c r="K88" s="2" t="e">
        <f>MATCH(J88,#REF!,0)</f>
        <v>#REF!</v>
      </c>
      <c r="L88" s="3" t="str">
        <f t="shared" ca="1" si="17"/>
        <v>F0</v>
      </c>
      <c r="M88" s="3" t="str">
        <f t="shared" ca="1" si="18"/>
        <v>C2</v>
      </c>
      <c r="N88" s="3" t="str">
        <f t="shared" ca="1" si="19"/>
        <v>C2</v>
      </c>
    </row>
    <row r="89" spans="1:14" s="181" customFormat="1" ht="36" customHeight="1" x14ac:dyDescent="0.2">
      <c r="A89" s="64" t="s">
        <v>213</v>
      </c>
      <c r="B89" s="50" t="s">
        <v>371</v>
      </c>
      <c r="C89" s="51" t="s">
        <v>33</v>
      </c>
      <c r="D89" s="60" t="s">
        <v>372</v>
      </c>
      <c r="E89" s="53" t="s">
        <v>69</v>
      </c>
      <c r="F89" s="86">
        <v>900</v>
      </c>
      <c r="G89" s="55"/>
      <c r="H89" s="56">
        <f t="shared" si="23"/>
        <v>0</v>
      </c>
      <c r="I89" s="5" t="str">
        <f t="shared" ca="1" si="16"/>
        <v/>
      </c>
      <c r="J89" s="1" t="str">
        <f t="shared" si="20"/>
        <v>B206Pavement Repair Fabricm²</v>
      </c>
      <c r="K89" s="2" t="e">
        <f>MATCH(J89,#REF!,0)</f>
        <v>#REF!</v>
      </c>
      <c r="L89" s="3" t="str">
        <f t="shared" ca="1" si="17"/>
        <v>F0</v>
      </c>
      <c r="M89" s="3" t="str">
        <f t="shared" ca="1" si="18"/>
        <v>C2</v>
      </c>
      <c r="N89" s="3" t="str">
        <f t="shared" ca="1" si="19"/>
        <v>C2</v>
      </c>
    </row>
    <row r="90" spans="1:14" ht="36" customHeight="1" x14ac:dyDescent="0.25">
      <c r="A90" s="95"/>
      <c r="B90" s="96"/>
      <c r="C90" s="97" t="s">
        <v>250</v>
      </c>
      <c r="D90" s="98"/>
      <c r="E90" s="53"/>
      <c r="F90" s="47" t="s">
        <v>64</v>
      </c>
      <c r="G90" s="48" t="s">
        <v>64</v>
      </c>
      <c r="H90" s="48"/>
      <c r="I90" s="5" t="str">
        <f t="shared" ca="1" si="16"/>
        <v>LOCKED</v>
      </c>
      <c r="J90" s="1" t="str">
        <f t="shared" si="20"/>
        <v>ROADWORK - NEW CONSTRUCTION</v>
      </c>
      <c r="K90" s="2" t="e">
        <f>MATCH(J90,#REF!,0)</f>
        <v>#REF!</v>
      </c>
      <c r="L90" s="3" t="str">
        <f t="shared" ca="1" si="17"/>
        <v>G</v>
      </c>
      <c r="M90" s="3" t="str">
        <f t="shared" ca="1" si="18"/>
        <v>C2</v>
      </c>
      <c r="N90" s="3" t="str">
        <f t="shared" ca="1" si="19"/>
        <v>C2</v>
      </c>
    </row>
    <row r="91" spans="1:14" ht="48" customHeight="1" x14ac:dyDescent="0.2">
      <c r="A91" s="61" t="s">
        <v>87</v>
      </c>
      <c r="B91" s="50" t="s">
        <v>373</v>
      </c>
      <c r="C91" s="51" t="s">
        <v>196</v>
      </c>
      <c r="D91" s="60" t="s">
        <v>297</v>
      </c>
      <c r="E91" s="53"/>
      <c r="F91" s="47" t="s">
        <v>64</v>
      </c>
      <c r="G91" s="48" t="s">
        <v>64</v>
      </c>
      <c r="H91" s="48"/>
      <c r="I91" s="5" t="str">
        <f t="shared" ca="1" si="16"/>
        <v>LOCKED</v>
      </c>
      <c r="J91" s="1" t="str">
        <f t="shared" si="20"/>
        <v>C001Concrete Pavements, Median Slabs, Bull-noses, and Safety MediansCW 3310-R17</v>
      </c>
      <c r="K91" s="2" t="e">
        <f>MATCH(J91,#REF!,0)</f>
        <v>#REF!</v>
      </c>
      <c r="L91" s="3" t="str">
        <f t="shared" ca="1" si="17"/>
        <v>G</v>
      </c>
      <c r="M91" s="3" t="str">
        <f t="shared" ca="1" si="18"/>
        <v>C2</v>
      </c>
      <c r="N91" s="3" t="str">
        <f t="shared" ca="1" si="19"/>
        <v>C2</v>
      </c>
    </row>
    <row r="92" spans="1:14" s="181" customFormat="1" ht="48" customHeight="1" x14ac:dyDescent="0.2">
      <c r="A92" s="61" t="s">
        <v>88</v>
      </c>
      <c r="B92" s="59" t="s">
        <v>144</v>
      </c>
      <c r="C92" s="51" t="s">
        <v>11</v>
      </c>
      <c r="D92" s="60" t="s">
        <v>64</v>
      </c>
      <c r="E92" s="53" t="s">
        <v>69</v>
      </c>
      <c r="F92" s="86">
        <v>425</v>
      </c>
      <c r="G92" s="55"/>
      <c r="H92" s="56">
        <f t="shared" ref="H92" si="24">ROUND(G92*F92,2)</f>
        <v>0</v>
      </c>
      <c r="I92" s="190" t="str">
        <f t="shared" ca="1" si="16"/>
        <v/>
      </c>
      <c r="J92" s="1" t="str">
        <f t="shared" si="20"/>
        <v>C007Construction of 230 mm Concrete Pavement (Plain-Dowelled)m²</v>
      </c>
      <c r="K92" s="2" t="e">
        <f>MATCH(J92,#REF!,0)</f>
        <v>#REF!</v>
      </c>
      <c r="L92" s="191" t="str">
        <f t="shared" ca="1" si="17"/>
        <v>F0</v>
      </c>
      <c r="M92" s="191" t="str">
        <f t="shared" ca="1" si="18"/>
        <v>C2</v>
      </c>
      <c r="N92" s="191" t="str">
        <f t="shared" ca="1" si="19"/>
        <v>C2</v>
      </c>
    </row>
    <row r="93" spans="1:14" ht="36" customHeight="1" x14ac:dyDescent="0.2">
      <c r="A93" s="61" t="s">
        <v>161</v>
      </c>
      <c r="B93" s="50" t="s">
        <v>374</v>
      </c>
      <c r="C93" s="51" t="s">
        <v>55</v>
      </c>
      <c r="D93" s="60" t="s">
        <v>297</v>
      </c>
      <c r="E93" s="53"/>
      <c r="F93" s="47" t="s">
        <v>64</v>
      </c>
      <c r="G93" s="48" t="s">
        <v>64</v>
      </c>
      <c r="H93" s="48"/>
      <c r="I93" s="5" t="str">
        <f t="shared" ca="1" si="16"/>
        <v>LOCKED</v>
      </c>
      <c r="J93" s="1" t="str">
        <f t="shared" si="20"/>
        <v>C019Concrete Pavements for Early OpeningCW 3310-R17</v>
      </c>
      <c r="K93" s="2" t="e">
        <f>MATCH(J93,#REF!,0)</f>
        <v>#REF!</v>
      </c>
      <c r="L93" s="3" t="str">
        <f t="shared" ca="1" si="17"/>
        <v>G</v>
      </c>
      <c r="M93" s="3" t="str">
        <f t="shared" ca="1" si="18"/>
        <v>C2</v>
      </c>
      <c r="N93" s="3" t="str">
        <f t="shared" ca="1" si="19"/>
        <v>C2</v>
      </c>
    </row>
    <row r="94" spans="1:14" ht="48" customHeight="1" x14ac:dyDescent="0.2">
      <c r="A94" s="61" t="s">
        <v>334</v>
      </c>
      <c r="B94" s="59" t="s">
        <v>144</v>
      </c>
      <c r="C94" s="51" t="s">
        <v>304</v>
      </c>
      <c r="D94" s="60"/>
      <c r="E94" s="53" t="s">
        <v>69</v>
      </c>
      <c r="F94" s="86">
        <v>425</v>
      </c>
      <c r="G94" s="55"/>
      <c r="H94" s="56">
        <f t="shared" ref="H94" si="25">ROUND(G94*F94,2)</f>
        <v>0</v>
      </c>
      <c r="I94" s="5" t="str">
        <f t="shared" ca="1" si="16"/>
        <v/>
      </c>
      <c r="J94" s="1" t="str">
        <f t="shared" si="20"/>
        <v>C025-72Construction of 230 mm Concrete Pavement for Early Opening 72 Hour (Plain-Dowelled)m²</v>
      </c>
      <c r="K94" s="2" t="e">
        <f>MATCH(J94,#REF!,0)</f>
        <v>#REF!</v>
      </c>
      <c r="L94" s="3" t="str">
        <f t="shared" ca="1" si="17"/>
        <v>F0</v>
      </c>
      <c r="M94" s="3" t="str">
        <f t="shared" ca="1" si="18"/>
        <v>C2</v>
      </c>
      <c r="N94" s="3" t="str">
        <f t="shared" ca="1" si="19"/>
        <v>C2</v>
      </c>
    </row>
    <row r="95" spans="1:14" ht="36" customHeight="1" x14ac:dyDescent="0.2">
      <c r="A95" s="37"/>
      <c r="B95" s="99"/>
      <c r="C95" s="62" t="s">
        <v>82</v>
      </c>
      <c r="D95" s="46"/>
      <c r="E95" s="100"/>
      <c r="F95" s="47" t="s">
        <v>64</v>
      </c>
      <c r="G95" s="48" t="s">
        <v>64</v>
      </c>
      <c r="H95" s="48"/>
      <c r="I95" s="5" t="str">
        <f t="shared" ca="1" si="16"/>
        <v>LOCKED</v>
      </c>
      <c r="J95" s="1" t="str">
        <f t="shared" si="20"/>
        <v>JOINT AND CRACK SEALING</v>
      </c>
      <c r="K95" s="2" t="e">
        <f>MATCH(J95,#REF!,0)</f>
        <v>#REF!</v>
      </c>
      <c r="L95" s="3" t="str">
        <f t="shared" ca="1" si="17"/>
        <v>G</v>
      </c>
      <c r="M95" s="3" t="str">
        <f t="shared" ca="1" si="18"/>
        <v>C2</v>
      </c>
      <c r="N95" s="3" t="str">
        <f t="shared" ca="1" si="19"/>
        <v>C2</v>
      </c>
    </row>
    <row r="96" spans="1:14" ht="36" customHeight="1" x14ac:dyDescent="0.2">
      <c r="A96" s="61" t="s">
        <v>212</v>
      </c>
      <c r="B96" s="50" t="s">
        <v>375</v>
      </c>
      <c r="C96" s="51" t="s">
        <v>34</v>
      </c>
      <c r="D96" s="60" t="s">
        <v>254</v>
      </c>
      <c r="E96" s="53" t="s">
        <v>73</v>
      </c>
      <c r="F96" s="86">
        <v>5500</v>
      </c>
      <c r="G96" s="55"/>
      <c r="H96" s="56">
        <f>ROUND(G96*F96,2)</f>
        <v>0</v>
      </c>
      <c r="I96" s="5" t="str">
        <f t="shared" ca="1" si="16"/>
        <v/>
      </c>
      <c r="J96" s="1" t="str">
        <f t="shared" si="20"/>
        <v>D006Reflective Crack MaintenanceCW 3250-R7m</v>
      </c>
      <c r="K96" s="2" t="e">
        <f>MATCH(J96,#REF!,0)</f>
        <v>#REF!</v>
      </c>
      <c r="L96" s="3" t="str">
        <f t="shared" ca="1" si="17"/>
        <v>F0</v>
      </c>
      <c r="M96" s="3" t="str">
        <f t="shared" ca="1" si="18"/>
        <v>C2</v>
      </c>
      <c r="N96" s="3" t="str">
        <f t="shared" ca="1" si="19"/>
        <v>C2</v>
      </c>
    </row>
    <row r="97" spans="1:14" ht="36" customHeight="1" x14ac:dyDescent="0.2">
      <c r="A97" s="61"/>
      <c r="B97" s="50"/>
      <c r="C97" s="101" t="s">
        <v>376</v>
      </c>
      <c r="D97" s="102"/>
      <c r="E97" s="53"/>
      <c r="F97" s="47" t="s">
        <v>64</v>
      </c>
      <c r="G97" s="48" t="s">
        <v>64</v>
      </c>
      <c r="H97" s="48"/>
      <c r="I97" s="5" t="str">
        <f t="shared" ca="1" si="16"/>
        <v>LOCKED</v>
      </c>
      <c r="J97" s="1" t="str">
        <f t="shared" si="20"/>
        <v>ACTIVE TRANSPORTATION PATHWAY</v>
      </c>
      <c r="K97" s="2" t="e">
        <f>MATCH(J97,#REF!,0)</f>
        <v>#REF!</v>
      </c>
      <c r="L97" s="3" t="str">
        <f t="shared" ca="1" si="17"/>
        <v>G</v>
      </c>
      <c r="M97" s="3" t="str">
        <f t="shared" ca="1" si="18"/>
        <v>C2</v>
      </c>
      <c r="N97" s="3" t="str">
        <f t="shared" ca="1" si="19"/>
        <v>C2</v>
      </c>
    </row>
    <row r="98" spans="1:14" ht="36" customHeight="1" x14ac:dyDescent="0.2">
      <c r="A98" s="49" t="s">
        <v>181</v>
      </c>
      <c r="B98" s="50" t="s">
        <v>377</v>
      </c>
      <c r="C98" s="51" t="s">
        <v>39</v>
      </c>
      <c r="D98" s="52" t="s">
        <v>347</v>
      </c>
      <c r="E98" s="53" t="s">
        <v>70</v>
      </c>
      <c r="F98" s="54">
        <v>120</v>
      </c>
      <c r="G98" s="55"/>
      <c r="H98" s="56">
        <f t="shared" ref="H98:H99" si="26">ROUND(G98*F98,2)</f>
        <v>0</v>
      </c>
      <c r="I98" s="5" t="str">
        <f t="shared" ca="1" si="16"/>
        <v/>
      </c>
      <c r="J98" s="1" t="str">
        <f t="shared" si="20"/>
        <v>A003ExcavationCW 3110-R21m³</v>
      </c>
      <c r="K98" s="2" t="e">
        <f>MATCH(J98,#REF!,0)</f>
        <v>#REF!</v>
      </c>
      <c r="L98" s="3" t="str">
        <f t="shared" ca="1" si="17"/>
        <v>F0</v>
      </c>
      <c r="M98" s="3" t="str">
        <f t="shared" ca="1" si="18"/>
        <v>C2</v>
      </c>
      <c r="N98" s="3" t="str">
        <f t="shared" ca="1" si="19"/>
        <v>C2</v>
      </c>
    </row>
    <row r="99" spans="1:14" s="175" customFormat="1" ht="36" customHeight="1" x14ac:dyDescent="0.2">
      <c r="A99" s="192" t="s">
        <v>105</v>
      </c>
      <c r="B99" s="93" t="s">
        <v>378</v>
      </c>
      <c r="C99" s="66" t="s">
        <v>31</v>
      </c>
      <c r="D99" s="193" t="s">
        <v>347</v>
      </c>
      <c r="E99" s="68" t="s">
        <v>69</v>
      </c>
      <c r="F99" s="69">
        <v>300</v>
      </c>
      <c r="G99" s="70"/>
      <c r="H99" s="71">
        <f t="shared" si="26"/>
        <v>0</v>
      </c>
      <c r="I99" s="186" t="str">
        <f t="shared" ca="1" si="16"/>
        <v/>
      </c>
      <c r="J99" s="187" t="str">
        <f t="shared" si="20"/>
        <v>A004Sub-Grade CompactionCW 3110-R21m²</v>
      </c>
      <c r="K99" s="188" t="e">
        <f>MATCH(J99,#REF!,0)</f>
        <v>#REF!</v>
      </c>
      <c r="L99" s="189" t="str">
        <f t="shared" ca="1" si="17"/>
        <v>F0</v>
      </c>
      <c r="M99" s="189" t="str">
        <f t="shared" ca="1" si="18"/>
        <v>C2</v>
      </c>
      <c r="N99" s="189" t="str">
        <f t="shared" ca="1" si="19"/>
        <v>C2</v>
      </c>
    </row>
    <row r="100" spans="1:14" ht="36" customHeight="1" x14ac:dyDescent="0.2">
      <c r="A100" s="57" t="s">
        <v>106</v>
      </c>
      <c r="B100" s="50" t="s">
        <v>379</v>
      </c>
      <c r="C100" s="51" t="s">
        <v>318</v>
      </c>
      <c r="D100" s="52" t="s">
        <v>347</v>
      </c>
      <c r="E100" s="53"/>
      <c r="F100" s="47" t="s">
        <v>64</v>
      </c>
      <c r="G100" s="48" t="s">
        <v>64</v>
      </c>
      <c r="H100" s="48"/>
      <c r="I100" s="5" t="str">
        <f t="shared" ca="1" si="16"/>
        <v>LOCKED</v>
      </c>
      <c r="J100" s="1" t="str">
        <f t="shared" si="20"/>
        <v>A007Supplying and Placing Sub-base MaterialCW 3110-R21</v>
      </c>
      <c r="K100" s="2" t="e">
        <f>MATCH(J100,#REF!,0)</f>
        <v>#REF!</v>
      </c>
      <c r="L100" s="3" t="str">
        <f t="shared" ca="1" si="17"/>
        <v>G</v>
      </c>
      <c r="M100" s="3" t="str">
        <f t="shared" ca="1" si="18"/>
        <v>C2</v>
      </c>
      <c r="N100" s="3" t="str">
        <f t="shared" ca="1" si="19"/>
        <v>C2</v>
      </c>
    </row>
    <row r="101" spans="1:14" ht="36" customHeight="1" x14ac:dyDescent="0.2">
      <c r="A101" s="58" t="s">
        <v>320</v>
      </c>
      <c r="B101" s="59" t="s">
        <v>144</v>
      </c>
      <c r="C101" s="51" t="s">
        <v>380</v>
      </c>
      <c r="D101" s="60" t="s">
        <v>64</v>
      </c>
      <c r="E101" s="53" t="s">
        <v>71</v>
      </c>
      <c r="F101" s="54">
        <v>210</v>
      </c>
      <c r="G101" s="55"/>
      <c r="H101" s="56">
        <f t="shared" ref="H101" si="27">ROUND(G101*F101,2)</f>
        <v>0</v>
      </c>
      <c r="I101" s="5" t="str">
        <f t="shared" ca="1" si="16"/>
        <v/>
      </c>
      <c r="J101" s="1" t="str">
        <f t="shared" si="20"/>
        <v>A007C350 mm Granular Ctonne</v>
      </c>
      <c r="K101" s="2" t="e">
        <f>MATCH(J101,#REF!,0)</f>
        <v>#REF!</v>
      </c>
      <c r="L101" s="3" t="str">
        <f t="shared" ca="1" si="17"/>
        <v>F0</v>
      </c>
      <c r="M101" s="3" t="str">
        <f t="shared" ca="1" si="18"/>
        <v>C2</v>
      </c>
      <c r="N101" s="3" t="str">
        <f t="shared" ca="1" si="19"/>
        <v>C2</v>
      </c>
    </row>
    <row r="102" spans="1:14" ht="48" customHeight="1" x14ac:dyDescent="0.2">
      <c r="A102" s="57" t="s">
        <v>107</v>
      </c>
      <c r="B102" s="50" t="s">
        <v>381</v>
      </c>
      <c r="C102" s="51" t="s">
        <v>130</v>
      </c>
      <c r="D102" s="52" t="s">
        <v>347</v>
      </c>
      <c r="E102" s="53"/>
      <c r="F102" s="47" t="s">
        <v>64</v>
      </c>
      <c r="G102" s="48" t="s">
        <v>64</v>
      </c>
      <c r="H102" s="48"/>
      <c r="I102" s="5" t="str">
        <f t="shared" ca="1" si="16"/>
        <v>LOCKED</v>
      </c>
      <c r="J102" s="1" t="str">
        <f t="shared" si="20"/>
        <v>A010Supplying and Placing Base Course MaterialCW 3110-R21</v>
      </c>
      <c r="K102" s="2" t="e">
        <f>MATCH(J102,#REF!,0)</f>
        <v>#REF!</v>
      </c>
      <c r="L102" s="3" t="str">
        <f t="shared" ca="1" si="17"/>
        <v>G</v>
      </c>
      <c r="M102" s="3" t="str">
        <f t="shared" ca="1" si="18"/>
        <v>C2</v>
      </c>
      <c r="N102" s="3" t="str">
        <f t="shared" ca="1" si="19"/>
        <v>C2</v>
      </c>
    </row>
    <row r="103" spans="1:14" ht="36" customHeight="1" x14ac:dyDescent="0.2">
      <c r="A103" s="58" t="s">
        <v>323</v>
      </c>
      <c r="B103" s="59" t="s">
        <v>144</v>
      </c>
      <c r="C103" s="51" t="s">
        <v>361</v>
      </c>
      <c r="D103" s="60" t="s">
        <v>64</v>
      </c>
      <c r="E103" s="53" t="s">
        <v>70</v>
      </c>
      <c r="F103" s="54">
        <v>330</v>
      </c>
      <c r="G103" s="55"/>
      <c r="H103" s="56">
        <f t="shared" ref="H103:H105" si="28">ROUND(G103*F103,2)</f>
        <v>0</v>
      </c>
      <c r="I103" s="5" t="str">
        <f t="shared" ca="1" si="16"/>
        <v/>
      </c>
      <c r="J103" s="1" t="str">
        <f t="shared" si="20"/>
        <v>A010C3Base Course Material - Granular Cm³</v>
      </c>
      <c r="K103" s="2" t="e">
        <f>MATCH(J103,#REF!,0)</f>
        <v>#REF!</v>
      </c>
      <c r="L103" s="3" t="str">
        <f t="shared" ca="1" si="17"/>
        <v>F0</v>
      </c>
      <c r="M103" s="3" t="str">
        <f t="shared" ca="1" si="18"/>
        <v>C2</v>
      </c>
      <c r="N103" s="3" t="str">
        <f t="shared" ca="1" si="19"/>
        <v>C2</v>
      </c>
    </row>
    <row r="104" spans="1:14" ht="36" customHeight="1" x14ac:dyDescent="0.2">
      <c r="A104" s="58" t="s">
        <v>112</v>
      </c>
      <c r="B104" s="50" t="s">
        <v>382</v>
      </c>
      <c r="C104" s="51" t="s">
        <v>324</v>
      </c>
      <c r="D104" s="52" t="s">
        <v>325</v>
      </c>
      <c r="E104" s="53"/>
      <c r="F104" s="47" t="s">
        <v>64</v>
      </c>
      <c r="G104" s="48" t="s">
        <v>64</v>
      </c>
      <c r="H104" s="48"/>
      <c r="I104" s="5" t="str">
        <f t="shared" ca="1" si="16"/>
        <v>LOCKED</v>
      </c>
      <c r="J104" s="1" t="str">
        <f t="shared" si="20"/>
        <v>A022Geotextile FabricCW 3130-R5</v>
      </c>
      <c r="K104" s="2" t="e">
        <f>MATCH(J104,#REF!,0)</f>
        <v>#REF!</v>
      </c>
      <c r="L104" s="3" t="str">
        <f t="shared" ca="1" si="17"/>
        <v>G</v>
      </c>
      <c r="M104" s="3" t="str">
        <f t="shared" ca="1" si="18"/>
        <v>C2</v>
      </c>
      <c r="N104" s="3" t="str">
        <f t="shared" ca="1" si="19"/>
        <v>C2</v>
      </c>
    </row>
    <row r="105" spans="1:14" ht="36" customHeight="1" x14ac:dyDescent="0.2">
      <c r="A105" s="58" t="s">
        <v>326</v>
      </c>
      <c r="B105" s="59" t="s">
        <v>144</v>
      </c>
      <c r="C105" s="51" t="s">
        <v>327</v>
      </c>
      <c r="D105" s="60" t="s">
        <v>64</v>
      </c>
      <c r="E105" s="53" t="s">
        <v>69</v>
      </c>
      <c r="F105" s="54">
        <v>300</v>
      </c>
      <c r="G105" s="55"/>
      <c r="H105" s="56">
        <f t="shared" si="28"/>
        <v>0</v>
      </c>
      <c r="I105" s="5" t="str">
        <f t="shared" ca="1" si="16"/>
        <v/>
      </c>
      <c r="J105" s="1" t="str">
        <f t="shared" si="20"/>
        <v>A022A2Separation/Filtration Fabricm²</v>
      </c>
      <c r="K105" s="2" t="e">
        <f>MATCH(J105,#REF!,0)</f>
        <v>#REF!</v>
      </c>
      <c r="L105" s="3" t="str">
        <f t="shared" ca="1" si="17"/>
        <v>F0</v>
      </c>
      <c r="M105" s="3" t="str">
        <f t="shared" ca="1" si="18"/>
        <v>C2</v>
      </c>
      <c r="N105" s="3" t="str">
        <f t="shared" ca="1" si="19"/>
        <v>C2</v>
      </c>
    </row>
    <row r="106" spans="1:14" ht="36" customHeight="1" x14ac:dyDescent="0.2">
      <c r="A106" s="64" t="s">
        <v>155</v>
      </c>
      <c r="B106" s="50" t="s">
        <v>383</v>
      </c>
      <c r="C106" s="51" t="s">
        <v>127</v>
      </c>
      <c r="D106" s="52" t="s">
        <v>347</v>
      </c>
      <c r="E106" s="53"/>
      <c r="F106" s="47" t="s">
        <v>64</v>
      </c>
      <c r="G106" s="48" t="s">
        <v>64</v>
      </c>
      <c r="H106" s="48"/>
      <c r="I106" s="5" t="str">
        <f t="shared" ca="1" si="16"/>
        <v>LOCKED</v>
      </c>
      <c r="J106" s="1" t="str">
        <f t="shared" si="20"/>
        <v>B001Pavement RemovalCW 3110-R21</v>
      </c>
      <c r="K106" s="2" t="e">
        <f>MATCH(J106,#REF!,0)</f>
        <v>#REF!</v>
      </c>
      <c r="L106" s="3" t="str">
        <f t="shared" ca="1" si="17"/>
        <v>G</v>
      </c>
      <c r="M106" s="3" t="str">
        <f t="shared" ca="1" si="18"/>
        <v>C2</v>
      </c>
      <c r="N106" s="3" t="str">
        <f t="shared" ca="1" si="19"/>
        <v>C2</v>
      </c>
    </row>
    <row r="107" spans="1:14" ht="36" customHeight="1" x14ac:dyDescent="0.2">
      <c r="A107" s="64" t="s">
        <v>113</v>
      </c>
      <c r="B107" s="59" t="s">
        <v>144</v>
      </c>
      <c r="C107" s="51" t="s">
        <v>129</v>
      </c>
      <c r="D107" s="60" t="s">
        <v>64</v>
      </c>
      <c r="E107" s="53" t="s">
        <v>69</v>
      </c>
      <c r="F107" s="54">
        <v>3050</v>
      </c>
      <c r="G107" s="55"/>
      <c r="H107" s="56">
        <f>ROUND(G107*F107,2)</f>
        <v>0</v>
      </c>
      <c r="I107" s="5" t="str">
        <f t="shared" ca="1" si="16"/>
        <v/>
      </c>
      <c r="J107" s="1" t="str">
        <f t="shared" si="20"/>
        <v>B003Asphalt Pavementm²</v>
      </c>
      <c r="K107" s="2" t="e">
        <f>MATCH(J107,#REF!,0)</f>
        <v>#REF!</v>
      </c>
      <c r="L107" s="3" t="str">
        <f t="shared" ca="1" si="17"/>
        <v>F0</v>
      </c>
      <c r="M107" s="3" t="str">
        <f t="shared" ca="1" si="18"/>
        <v>C2</v>
      </c>
      <c r="N107" s="3" t="str">
        <f t="shared" ca="1" si="19"/>
        <v>C2</v>
      </c>
    </row>
    <row r="108" spans="1:14" ht="48" customHeight="1" x14ac:dyDescent="0.2">
      <c r="A108" s="61" t="s">
        <v>12</v>
      </c>
      <c r="B108" s="50" t="s">
        <v>384</v>
      </c>
      <c r="C108" s="51" t="s">
        <v>166</v>
      </c>
      <c r="D108" s="60" t="s">
        <v>333</v>
      </c>
      <c r="E108" s="91"/>
      <c r="F108" s="47" t="s">
        <v>64</v>
      </c>
      <c r="G108" s="48" t="s">
        <v>64</v>
      </c>
      <c r="H108" s="48"/>
      <c r="I108" s="5" t="str">
        <f t="shared" ca="1" si="16"/>
        <v>LOCKED</v>
      </c>
      <c r="J108" s="1" t="str">
        <f t="shared" si="20"/>
        <v>C055Construction of Asphaltic Concrete PavementsCW 3410-R12</v>
      </c>
      <c r="K108" s="2" t="e">
        <f>MATCH(J108,#REF!,0)</f>
        <v>#REF!</v>
      </c>
      <c r="L108" s="3" t="str">
        <f t="shared" ca="1" si="17"/>
        <v>G</v>
      </c>
      <c r="M108" s="3" t="str">
        <f t="shared" ca="1" si="18"/>
        <v>C2</v>
      </c>
      <c r="N108" s="3" t="str">
        <f t="shared" ca="1" si="19"/>
        <v>C2</v>
      </c>
    </row>
    <row r="109" spans="1:14" ht="36" customHeight="1" x14ac:dyDescent="0.2">
      <c r="A109" s="61" t="s">
        <v>167</v>
      </c>
      <c r="B109" s="59" t="s">
        <v>144</v>
      </c>
      <c r="C109" s="51" t="s">
        <v>151</v>
      </c>
      <c r="D109" s="60"/>
      <c r="E109" s="53"/>
      <c r="F109" s="47" t="s">
        <v>64</v>
      </c>
      <c r="G109" s="48" t="s">
        <v>64</v>
      </c>
      <c r="H109" s="48"/>
      <c r="I109" s="5" t="str">
        <f t="shared" ca="1" si="16"/>
        <v>LOCKED</v>
      </c>
      <c r="J109" s="1" t="str">
        <f t="shared" si="20"/>
        <v>C056Main Line Paving</v>
      </c>
      <c r="K109" s="2" t="e">
        <f>MATCH(J109,#REF!,0)</f>
        <v>#REF!</v>
      </c>
      <c r="L109" s="3" t="str">
        <f t="shared" ca="1" si="17"/>
        <v>G</v>
      </c>
      <c r="M109" s="3" t="str">
        <f t="shared" ca="1" si="18"/>
        <v>C2</v>
      </c>
      <c r="N109" s="3" t="str">
        <f t="shared" ca="1" si="19"/>
        <v>C2</v>
      </c>
    </row>
    <row r="110" spans="1:14" ht="36" customHeight="1" x14ac:dyDescent="0.2">
      <c r="A110" s="61" t="s">
        <v>168</v>
      </c>
      <c r="B110" s="92" t="s">
        <v>242</v>
      </c>
      <c r="C110" s="51" t="s">
        <v>249</v>
      </c>
      <c r="D110" s="60"/>
      <c r="E110" s="53" t="s">
        <v>71</v>
      </c>
      <c r="F110" s="54">
        <v>800</v>
      </c>
      <c r="G110" s="55"/>
      <c r="H110" s="56">
        <f>ROUND(G110*F110,2)</f>
        <v>0</v>
      </c>
      <c r="I110" s="5" t="str">
        <f t="shared" ca="1" si="16"/>
        <v/>
      </c>
      <c r="J110" s="1" t="str">
        <f t="shared" si="20"/>
        <v>C058Type IAtonne</v>
      </c>
      <c r="K110" s="2" t="e">
        <f>MATCH(J110,#REF!,0)</f>
        <v>#REF!</v>
      </c>
      <c r="L110" s="3" t="str">
        <f t="shared" ca="1" si="17"/>
        <v>F0</v>
      </c>
      <c r="M110" s="3" t="str">
        <f t="shared" ca="1" si="18"/>
        <v>C2</v>
      </c>
      <c r="N110" s="3" t="str">
        <f t="shared" ca="1" si="19"/>
        <v>C2</v>
      </c>
    </row>
    <row r="111" spans="1:14" ht="36" customHeight="1" x14ac:dyDescent="0.2">
      <c r="A111" s="61" t="s">
        <v>212</v>
      </c>
      <c r="B111" s="50" t="s">
        <v>385</v>
      </c>
      <c r="C111" s="51" t="s">
        <v>34</v>
      </c>
      <c r="D111" s="60" t="s">
        <v>254</v>
      </c>
      <c r="E111" s="53" t="s">
        <v>73</v>
      </c>
      <c r="F111" s="86">
        <v>1000</v>
      </c>
      <c r="G111" s="55"/>
      <c r="H111" s="56">
        <f>ROUND(G111*F111,2)</f>
        <v>0</v>
      </c>
      <c r="I111" s="5" t="str">
        <f t="shared" ca="1" si="16"/>
        <v/>
      </c>
      <c r="J111" s="1" t="str">
        <f t="shared" si="20"/>
        <v>D006Reflective Crack MaintenanceCW 3250-R7m</v>
      </c>
      <c r="K111" s="2" t="e">
        <f>MATCH(J111,#REF!,0)</f>
        <v>#REF!</v>
      </c>
      <c r="L111" s="3" t="str">
        <f t="shared" ca="1" si="17"/>
        <v>F0</v>
      </c>
      <c r="M111" s="3" t="str">
        <f t="shared" ca="1" si="18"/>
        <v>C2</v>
      </c>
      <c r="N111" s="3" t="str">
        <f t="shared" ca="1" si="19"/>
        <v>C2</v>
      </c>
    </row>
    <row r="112" spans="1:14" ht="48" customHeight="1" x14ac:dyDescent="0.2">
      <c r="A112" s="37"/>
      <c r="B112" s="99"/>
      <c r="C112" s="62" t="s">
        <v>83</v>
      </c>
      <c r="D112" s="46"/>
      <c r="E112" s="100"/>
      <c r="F112" s="47" t="s">
        <v>64</v>
      </c>
      <c r="G112" s="48" t="s">
        <v>64</v>
      </c>
      <c r="H112" s="48"/>
      <c r="I112" s="5" t="str">
        <f t="shared" ca="1" si="16"/>
        <v>LOCKED</v>
      </c>
      <c r="J112" s="1" t="str">
        <f t="shared" si="20"/>
        <v>ASSOCIATED DRAINAGE AND UNDERGROUND WORKS</v>
      </c>
      <c r="K112" s="2" t="e">
        <f>MATCH(J112,#REF!,0)</f>
        <v>#REF!</v>
      </c>
      <c r="L112" s="3" t="str">
        <f t="shared" ca="1" si="17"/>
        <v>G</v>
      </c>
      <c r="M112" s="3" t="str">
        <f t="shared" ca="1" si="18"/>
        <v>C2</v>
      </c>
      <c r="N112" s="3" t="str">
        <f t="shared" ca="1" si="19"/>
        <v>C2</v>
      </c>
    </row>
    <row r="113" spans="1:14" ht="36" customHeight="1" x14ac:dyDescent="0.2">
      <c r="A113" s="61" t="s">
        <v>89</v>
      </c>
      <c r="B113" s="50" t="s">
        <v>386</v>
      </c>
      <c r="C113" s="51" t="s">
        <v>171</v>
      </c>
      <c r="D113" s="60" t="s">
        <v>8</v>
      </c>
      <c r="E113" s="53"/>
      <c r="F113" s="47" t="s">
        <v>64</v>
      </c>
      <c r="G113" s="48" t="s">
        <v>64</v>
      </c>
      <c r="H113" s="48"/>
      <c r="I113" s="5" t="str">
        <f t="shared" ca="1" si="16"/>
        <v>LOCKED</v>
      </c>
      <c r="J113" s="1" t="str">
        <f t="shared" si="20"/>
        <v>E003Catch BasinCW 2130-R12</v>
      </c>
      <c r="K113" s="2" t="e">
        <f>MATCH(J113,#REF!,0)</f>
        <v>#REF!</v>
      </c>
      <c r="L113" s="3" t="str">
        <f t="shared" ca="1" si="17"/>
        <v>G</v>
      </c>
      <c r="M113" s="3" t="str">
        <f t="shared" ca="1" si="18"/>
        <v>C2</v>
      </c>
      <c r="N113" s="3" t="str">
        <f t="shared" ca="1" si="19"/>
        <v>C2</v>
      </c>
    </row>
    <row r="114" spans="1:14" ht="36" customHeight="1" x14ac:dyDescent="0.2">
      <c r="A114" s="61" t="s">
        <v>90</v>
      </c>
      <c r="B114" s="59" t="s">
        <v>144</v>
      </c>
      <c r="C114" s="51" t="s">
        <v>305</v>
      </c>
      <c r="D114" s="60"/>
      <c r="E114" s="53" t="s">
        <v>72</v>
      </c>
      <c r="F114" s="86">
        <v>5</v>
      </c>
      <c r="G114" s="55"/>
      <c r="H114" s="56">
        <f>ROUND(G114*F114,2)</f>
        <v>0</v>
      </c>
      <c r="I114" s="5" t="str">
        <f t="shared" ca="1" si="16"/>
        <v/>
      </c>
      <c r="J114" s="1" t="str">
        <f t="shared" si="20"/>
        <v>E004SD-024, 1200 mm deepeach</v>
      </c>
      <c r="K114" s="2" t="e">
        <f>MATCH(J114,#REF!,0)</f>
        <v>#REF!</v>
      </c>
      <c r="L114" s="3" t="str">
        <f t="shared" ca="1" si="17"/>
        <v>F0</v>
      </c>
      <c r="M114" s="3" t="str">
        <f t="shared" ca="1" si="18"/>
        <v>C2</v>
      </c>
      <c r="N114" s="3" t="str">
        <f t="shared" ca="1" si="19"/>
        <v>C2</v>
      </c>
    </row>
    <row r="115" spans="1:14" ht="36" customHeight="1" x14ac:dyDescent="0.2">
      <c r="A115" s="61" t="s">
        <v>311</v>
      </c>
      <c r="B115" s="59" t="s">
        <v>145</v>
      </c>
      <c r="C115" s="51" t="s">
        <v>306</v>
      </c>
      <c r="D115" s="60"/>
      <c r="E115" s="53" t="s">
        <v>72</v>
      </c>
      <c r="F115" s="86">
        <v>1</v>
      </c>
      <c r="G115" s="55"/>
      <c r="H115" s="56">
        <f>ROUND(G115*F115,2)</f>
        <v>0</v>
      </c>
      <c r="I115" s="5" t="str">
        <f t="shared" ca="1" si="16"/>
        <v/>
      </c>
      <c r="J115" s="1" t="str">
        <f t="shared" si="20"/>
        <v>E004ASD-024, 1800 mm deepeach</v>
      </c>
      <c r="K115" s="2" t="e">
        <f>MATCH(J115,#REF!,0)</f>
        <v>#REF!</v>
      </c>
      <c r="L115" s="3" t="str">
        <f t="shared" ca="1" si="17"/>
        <v>F0</v>
      </c>
      <c r="M115" s="3" t="str">
        <f t="shared" ca="1" si="18"/>
        <v>C2</v>
      </c>
      <c r="N115" s="3" t="str">
        <f t="shared" ca="1" si="19"/>
        <v>C2</v>
      </c>
    </row>
    <row r="116" spans="1:14" ht="36" customHeight="1" x14ac:dyDescent="0.2">
      <c r="A116" s="61" t="s">
        <v>91</v>
      </c>
      <c r="B116" s="50" t="s">
        <v>387</v>
      </c>
      <c r="C116" s="51" t="s">
        <v>172</v>
      </c>
      <c r="D116" s="60" t="s">
        <v>8</v>
      </c>
      <c r="E116" s="53"/>
      <c r="F116" s="47" t="s">
        <v>64</v>
      </c>
      <c r="G116" s="48" t="s">
        <v>64</v>
      </c>
      <c r="H116" s="48"/>
      <c r="I116" s="5" t="str">
        <f t="shared" ca="1" si="16"/>
        <v>LOCKED</v>
      </c>
      <c r="J116" s="1" t="str">
        <f t="shared" si="20"/>
        <v>E006Catch PitCW 2130-R12</v>
      </c>
      <c r="K116" s="2" t="e">
        <f>MATCH(J116,#REF!,0)</f>
        <v>#REF!</v>
      </c>
      <c r="L116" s="3" t="str">
        <f t="shared" ca="1" si="17"/>
        <v>G</v>
      </c>
      <c r="M116" s="3" t="str">
        <f t="shared" ca="1" si="18"/>
        <v>C2</v>
      </c>
      <c r="N116" s="3" t="str">
        <f t="shared" ca="1" si="19"/>
        <v>C2</v>
      </c>
    </row>
    <row r="117" spans="1:14" s="181" customFormat="1" ht="36" customHeight="1" x14ac:dyDescent="0.2">
      <c r="A117" s="61" t="s">
        <v>92</v>
      </c>
      <c r="B117" s="59" t="s">
        <v>144</v>
      </c>
      <c r="C117" s="51" t="s">
        <v>173</v>
      </c>
      <c r="D117" s="60"/>
      <c r="E117" s="53" t="s">
        <v>72</v>
      </c>
      <c r="F117" s="86">
        <v>2</v>
      </c>
      <c r="G117" s="55"/>
      <c r="H117" s="56">
        <f>ROUND(G117*F117,2)</f>
        <v>0</v>
      </c>
      <c r="I117" s="5" t="str">
        <f t="shared" ca="1" si="16"/>
        <v/>
      </c>
      <c r="J117" s="1" t="str">
        <f t="shared" si="20"/>
        <v>E007SD-023each</v>
      </c>
      <c r="K117" s="2" t="e">
        <f>MATCH(J117,#REF!,0)</f>
        <v>#REF!</v>
      </c>
      <c r="L117" s="3" t="str">
        <f t="shared" ca="1" si="17"/>
        <v>F0</v>
      </c>
      <c r="M117" s="3" t="str">
        <f t="shared" ca="1" si="18"/>
        <v>C2</v>
      </c>
      <c r="N117" s="3" t="str">
        <f t="shared" ca="1" si="19"/>
        <v>C2</v>
      </c>
    </row>
    <row r="118" spans="1:14" ht="36" customHeight="1" x14ac:dyDescent="0.2">
      <c r="A118" s="61" t="s">
        <v>93</v>
      </c>
      <c r="B118" s="50" t="s">
        <v>388</v>
      </c>
      <c r="C118" s="51" t="s">
        <v>174</v>
      </c>
      <c r="D118" s="60" t="s">
        <v>8</v>
      </c>
      <c r="E118" s="53"/>
      <c r="F118" s="47" t="s">
        <v>64</v>
      </c>
      <c r="G118" s="48" t="s">
        <v>64</v>
      </c>
      <c r="H118" s="48"/>
      <c r="I118" s="5" t="str">
        <f t="shared" ca="1" si="16"/>
        <v>LOCKED</v>
      </c>
      <c r="J118" s="1" t="str">
        <f t="shared" si="20"/>
        <v>E008Sewer ServiceCW 2130-R12</v>
      </c>
      <c r="K118" s="2" t="e">
        <f>MATCH(J118,#REF!,0)</f>
        <v>#REF!</v>
      </c>
      <c r="L118" s="3" t="str">
        <f t="shared" ca="1" si="17"/>
        <v>G</v>
      </c>
      <c r="M118" s="3" t="str">
        <f t="shared" ca="1" si="18"/>
        <v>C2</v>
      </c>
      <c r="N118" s="3" t="str">
        <f t="shared" ca="1" si="19"/>
        <v>C2</v>
      </c>
    </row>
    <row r="119" spans="1:14" ht="36" customHeight="1" x14ac:dyDescent="0.2">
      <c r="A119" s="61" t="s">
        <v>14</v>
      </c>
      <c r="B119" s="59" t="s">
        <v>144</v>
      </c>
      <c r="C119" s="51" t="s">
        <v>389</v>
      </c>
      <c r="D119" s="60"/>
      <c r="E119" s="53"/>
      <c r="F119" s="47" t="s">
        <v>64</v>
      </c>
      <c r="G119" s="48" t="s">
        <v>64</v>
      </c>
      <c r="H119" s="48"/>
      <c r="I119" s="5" t="str">
        <f t="shared" ca="1" si="16"/>
        <v>LOCKED</v>
      </c>
      <c r="J119" s="1" t="str">
        <f t="shared" si="20"/>
        <v>E009250 mm, PVC</v>
      </c>
      <c r="K119" s="2" t="e">
        <f>MATCH(J119,#REF!,0)</f>
        <v>#REF!</v>
      </c>
      <c r="L119" s="3" t="str">
        <f t="shared" ca="1" si="17"/>
        <v>G</v>
      </c>
      <c r="M119" s="3" t="str">
        <f t="shared" ca="1" si="18"/>
        <v>C2</v>
      </c>
      <c r="N119" s="3" t="str">
        <f t="shared" ca="1" si="19"/>
        <v>C2</v>
      </c>
    </row>
    <row r="120" spans="1:14" s="181" customFormat="1" ht="48" customHeight="1" x14ac:dyDescent="0.2">
      <c r="A120" s="61" t="s">
        <v>15</v>
      </c>
      <c r="B120" s="92" t="s">
        <v>242</v>
      </c>
      <c r="C120" s="51" t="s">
        <v>390</v>
      </c>
      <c r="D120" s="60"/>
      <c r="E120" s="53" t="s">
        <v>73</v>
      </c>
      <c r="F120" s="86">
        <v>20</v>
      </c>
      <c r="G120" s="55"/>
      <c r="H120" s="56">
        <f>ROUND(G120*F120,2)</f>
        <v>0</v>
      </c>
      <c r="I120" s="190" t="str">
        <f t="shared" ca="1" si="16"/>
        <v/>
      </c>
      <c r="J120" s="1" t="str">
        <f t="shared" si="20"/>
        <v>E010In a Trench, Class B Sand Bedding, Class 3 Backfillm</v>
      </c>
      <c r="K120" s="2" t="e">
        <f>MATCH(J120,#REF!,0)</f>
        <v>#REF!</v>
      </c>
      <c r="L120" s="191" t="str">
        <f t="shared" ca="1" si="17"/>
        <v>F0</v>
      </c>
      <c r="M120" s="191" t="str">
        <f t="shared" ca="1" si="18"/>
        <v>C2</v>
      </c>
      <c r="N120" s="191" t="str">
        <f t="shared" ca="1" si="19"/>
        <v>C2</v>
      </c>
    </row>
    <row r="121" spans="1:14" s="175" customFormat="1" ht="36" customHeight="1" x14ac:dyDescent="0.2">
      <c r="A121" s="183" t="s">
        <v>16</v>
      </c>
      <c r="B121" s="93" t="s">
        <v>391</v>
      </c>
      <c r="C121" s="66" t="s">
        <v>227</v>
      </c>
      <c r="D121" s="67" t="s">
        <v>8</v>
      </c>
      <c r="E121" s="68" t="s">
        <v>73</v>
      </c>
      <c r="F121" s="94">
        <v>5</v>
      </c>
      <c r="G121" s="70"/>
      <c r="H121" s="71">
        <f>ROUND(G121*F121,2)</f>
        <v>0</v>
      </c>
      <c r="I121" s="186" t="str">
        <f t="shared" ca="1" si="16"/>
        <v/>
      </c>
      <c r="J121" s="187" t="str">
        <f t="shared" si="20"/>
        <v>E012Drainage Connection PipeCW 2130-R12m</v>
      </c>
      <c r="K121" s="188" t="e">
        <f>MATCH(J121,#REF!,0)</f>
        <v>#REF!</v>
      </c>
      <c r="L121" s="189" t="str">
        <f t="shared" ca="1" si="17"/>
        <v>F0</v>
      </c>
      <c r="M121" s="189" t="str">
        <f t="shared" ca="1" si="18"/>
        <v>C2</v>
      </c>
      <c r="N121" s="189" t="str">
        <f t="shared" ca="1" si="19"/>
        <v>C2</v>
      </c>
    </row>
    <row r="122" spans="1:14" ht="36" customHeight="1" x14ac:dyDescent="0.2">
      <c r="A122" s="61" t="s">
        <v>17</v>
      </c>
      <c r="B122" s="50" t="s">
        <v>392</v>
      </c>
      <c r="C122" s="103" t="s">
        <v>312</v>
      </c>
      <c r="D122" s="104" t="s">
        <v>313</v>
      </c>
      <c r="E122" s="53"/>
      <c r="F122" s="47" t="s">
        <v>64</v>
      </c>
      <c r="G122" s="48" t="s">
        <v>64</v>
      </c>
      <c r="H122" s="48"/>
      <c r="I122" s="5" t="str">
        <f t="shared" ca="1" si="16"/>
        <v>LOCKED</v>
      </c>
      <c r="J122" s="1" t="str">
        <f t="shared" si="20"/>
        <v>E023Frames &amp; CoversCW 3210-R8</v>
      </c>
      <c r="K122" s="2" t="e">
        <f>MATCH(J122,#REF!,0)</f>
        <v>#REF!</v>
      </c>
      <c r="L122" s="3" t="str">
        <f t="shared" ca="1" si="17"/>
        <v>G</v>
      </c>
      <c r="M122" s="3" t="str">
        <f t="shared" ca="1" si="18"/>
        <v>C2</v>
      </c>
      <c r="N122" s="3" t="str">
        <f t="shared" ca="1" si="19"/>
        <v>C2</v>
      </c>
    </row>
    <row r="123" spans="1:14" ht="48" customHeight="1" x14ac:dyDescent="0.2">
      <c r="A123" s="61" t="s">
        <v>18</v>
      </c>
      <c r="B123" s="59" t="s">
        <v>144</v>
      </c>
      <c r="C123" s="105" t="s">
        <v>335</v>
      </c>
      <c r="D123" s="60"/>
      <c r="E123" s="53" t="s">
        <v>72</v>
      </c>
      <c r="F123" s="86">
        <v>6</v>
      </c>
      <c r="G123" s="55"/>
      <c r="H123" s="56">
        <f t="shared" ref="H123:H126" si="29">ROUND(G123*F123,2)</f>
        <v>0</v>
      </c>
      <c r="I123" s="5" t="str">
        <f t="shared" ca="1" si="16"/>
        <v/>
      </c>
      <c r="J123" s="1" t="str">
        <f t="shared" si="20"/>
        <v>E024AP-006 - Standard Frame for Manhole and Catch Basineach</v>
      </c>
      <c r="K123" s="2" t="e">
        <f>MATCH(J123,#REF!,0)</f>
        <v>#REF!</v>
      </c>
      <c r="L123" s="3" t="str">
        <f t="shared" ca="1" si="17"/>
        <v>F0</v>
      </c>
      <c r="M123" s="3" t="str">
        <f t="shared" ca="1" si="18"/>
        <v>C2</v>
      </c>
      <c r="N123" s="3" t="str">
        <f t="shared" ca="1" si="19"/>
        <v>C2</v>
      </c>
    </row>
    <row r="124" spans="1:14" ht="48" customHeight="1" x14ac:dyDescent="0.2">
      <c r="A124" s="61" t="s">
        <v>19</v>
      </c>
      <c r="B124" s="59" t="s">
        <v>145</v>
      </c>
      <c r="C124" s="105" t="s">
        <v>336</v>
      </c>
      <c r="D124" s="60"/>
      <c r="E124" s="53" t="s">
        <v>72</v>
      </c>
      <c r="F124" s="86">
        <v>6</v>
      </c>
      <c r="G124" s="55"/>
      <c r="H124" s="56">
        <f t="shared" si="29"/>
        <v>0</v>
      </c>
      <c r="I124" s="5" t="str">
        <f t="shared" ca="1" si="16"/>
        <v/>
      </c>
      <c r="J124" s="1" t="str">
        <f t="shared" si="20"/>
        <v>E025AP-007 - Standard Solid Cover for Standard Frameeach</v>
      </c>
      <c r="K124" s="2" t="e">
        <f>MATCH(J124,#REF!,0)</f>
        <v>#REF!</v>
      </c>
      <c r="L124" s="3" t="str">
        <f t="shared" ca="1" si="17"/>
        <v>F0</v>
      </c>
      <c r="M124" s="3" t="str">
        <f t="shared" ca="1" si="18"/>
        <v>C2</v>
      </c>
      <c r="N124" s="3" t="str">
        <f t="shared" ca="1" si="19"/>
        <v>C2</v>
      </c>
    </row>
    <row r="125" spans="1:14" ht="36" customHeight="1" x14ac:dyDescent="0.2">
      <c r="A125" s="61" t="s">
        <v>20</v>
      </c>
      <c r="B125" s="59" t="s">
        <v>146</v>
      </c>
      <c r="C125" s="105" t="s">
        <v>337</v>
      </c>
      <c r="D125" s="60"/>
      <c r="E125" s="53" t="s">
        <v>72</v>
      </c>
      <c r="F125" s="86">
        <v>1</v>
      </c>
      <c r="G125" s="55"/>
      <c r="H125" s="56">
        <f t="shared" si="29"/>
        <v>0</v>
      </c>
      <c r="I125" s="5" t="str">
        <f t="shared" ca="1" si="16"/>
        <v/>
      </c>
      <c r="J125" s="1" t="str">
        <f t="shared" si="20"/>
        <v>E028AP-011 - Barrier Curb and Gutter Frameeach</v>
      </c>
      <c r="K125" s="2" t="e">
        <f>MATCH(J125,#REF!,0)</f>
        <v>#REF!</v>
      </c>
      <c r="L125" s="3" t="str">
        <f t="shared" ca="1" si="17"/>
        <v>F0</v>
      </c>
      <c r="M125" s="3" t="str">
        <f t="shared" ca="1" si="18"/>
        <v>C2</v>
      </c>
      <c r="N125" s="3" t="str">
        <f t="shared" ca="1" si="19"/>
        <v>C2</v>
      </c>
    </row>
    <row r="126" spans="1:14" ht="36" customHeight="1" x14ac:dyDescent="0.2">
      <c r="A126" s="61" t="s">
        <v>21</v>
      </c>
      <c r="B126" s="59" t="s">
        <v>147</v>
      </c>
      <c r="C126" s="105" t="s">
        <v>338</v>
      </c>
      <c r="D126" s="60"/>
      <c r="E126" s="53" t="s">
        <v>72</v>
      </c>
      <c r="F126" s="86">
        <v>1</v>
      </c>
      <c r="G126" s="55"/>
      <c r="H126" s="56">
        <f t="shared" si="29"/>
        <v>0</v>
      </c>
      <c r="I126" s="5" t="str">
        <f t="shared" ca="1" si="16"/>
        <v/>
      </c>
      <c r="J126" s="1" t="str">
        <f t="shared" si="20"/>
        <v>E029AP-012 - Barrier Curb and Gutter Covereach</v>
      </c>
      <c r="K126" s="2" t="e">
        <f>MATCH(J126,#REF!,0)</f>
        <v>#REF!</v>
      </c>
      <c r="L126" s="3" t="str">
        <f t="shared" ca="1" si="17"/>
        <v>F0</v>
      </c>
      <c r="M126" s="3" t="str">
        <f t="shared" ca="1" si="18"/>
        <v>C2</v>
      </c>
      <c r="N126" s="3" t="str">
        <f t="shared" ca="1" si="19"/>
        <v>C2</v>
      </c>
    </row>
    <row r="127" spans="1:14" ht="36" customHeight="1" x14ac:dyDescent="0.2">
      <c r="A127" s="61" t="s">
        <v>22</v>
      </c>
      <c r="B127" s="50" t="s">
        <v>393</v>
      </c>
      <c r="C127" s="106" t="s">
        <v>175</v>
      </c>
      <c r="D127" s="60" t="s">
        <v>8</v>
      </c>
      <c r="E127" s="53"/>
      <c r="F127" s="47" t="s">
        <v>64</v>
      </c>
      <c r="G127" s="48" t="s">
        <v>64</v>
      </c>
      <c r="H127" s="48"/>
      <c r="I127" s="5" t="str">
        <f t="shared" ca="1" si="16"/>
        <v>LOCKED</v>
      </c>
      <c r="J127" s="1" t="str">
        <f t="shared" si="20"/>
        <v>E032Connecting to Existing ManholeCW 2130-R12</v>
      </c>
      <c r="K127" s="2" t="e">
        <f>MATCH(J127,#REF!,0)</f>
        <v>#REF!</v>
      </c>
      <c r="L127" s="3" t="str">
        <f t="shared" ca="1" si="17"/>
        <v>G</v>
      </c>
      <c r="M127" s="3" t="str">
        <f t="shared" ca="1" si="18"/>
        <v>C2</v>
      </c>
      <c r="N127" s="3" t="str">
        <f t="shared" ca="1" si="19"/>
        <v>C2</v>
      </c>
    </row>
    <row r="128" spans="1:14" ht="36" customHeight="1" x14ac:dyDescent="0.2">
      <c r="A128" s="61" t="s">
        <v>23</v>
      </c>
      <c r="B128" s="59" t="s">
        <v>144</v>
      </c>
      <c r="C128" s="106" t="s">
        <v>394</v>
      </c>
      <c r="D128" s="60"/>
      <c r="E128" s="53" t="s">
        <v>72</v>
      </c>
      <c r="F128" s="86">
        <v>1</v>
      </c>
      <c r="G128" s="55"/>
      <c r="H128" s="56">
        <f>ROUND(G128*F128,2)</f>
        <v>0</v>
      </c>
      <c r="I128" s="5" t="str">
        <f t="shared" ca="1" si="16"/>
        <v/>
      </c>
      <c r="J128" s="1" t="str">
        <f t="shared" si="20"/>
        <v>E033300 mm Land Drainage Sewereach</v>
      </c>
      <c r="K128" s="2" t="e">
        <f>MATCH(J128,#REF!,0)</f>
        <v>#REF!</v>
      </c>
      <c r="L128" s="3" t="str">
        <f t="shared" ca="1" si="17"/>
        <v>F0</v>
      </c>
      <c r="M128" s="3" t="str">
        <f t="shared" ca="1" si="18"/>
        <v>C2</v>
      </c>
      <c r="N128" s="3" t="str">
        <f t="shared" ca="1" si="19"/>
        <v>C2</v>
      </c>
    </row>
    <row r="129" spans="1:14" ht="36" customHeight="1" x14ac:dyDescent="0.2">
      <c r="A129" s="61" t="s">
        <v>23</v>
      </c>
      <c r="B129" s="59" t="s">
        <v>145</v>
      </c>
      <c r="C129" s="106" t="s">
        <v>307</v>
      </c>
      <c r="D129" s="60"/>
      <c r="E129" s="53" t="s">
        <v>72</v>
      </c>
      <c r="F129" s="86">
        <v>2</v>
      </c>
      <c r="G129" s="55"/>
      <c r="H129" s="56">
        <f>ROUND(G129*F129,2)</f>
        <v>0</v>
      </c>
      <c r="I129" s="5" t="str">
        <f t="shared" ca="1" si="16"/>
        <v/>
      </c>
      <c r="J129" s="1" t="str">
        <f t="shared" si="20"/>
        <v>E033250 mm Catch Basin Leadeach</v>
      </c>
      <c r="K129" s="2" t="e">
        <f>MATCH(J129,#REF!,0)</f>
        <v>#REF!</v>
      </c>
      <c r="L129" s="3" t="str">
        <f t="shared" ca="1" si="17"/>
        <v>F0</v>
      </c>
      <c r="M129" s="3" t="str">
        <f t="shared" ca="1" si="18"/>
        <v>C2</v>
      </c>
      <c r="N129" s="3" t="str">
        <f t="shared" ca="1" si="19"/>
        <v>C2</v>
      </c>
    </row>
    <row r="130" spans="1:14" ht="36" customHeight="1" x14ac:dyDescent="0.2">
      <c r="A130" s="61" t="s">
        <v>24</v>
      </c>
      <c r="B130" s="50" t="s">
        <v>395</v>
      </c>
      <c r="C130" s="106" t="s">
        <v>176</v>
      </c>
      <c r="D130" s="60" t="s">
        <v>8</v>
      </c>
      <c r="E130" s="53"/>
      <c r="F130" s="47" t="s">
        <v>64</v>
      </c>
      <c r="G130" s="48" t="s">
        <v>64</v>
      </c>
      <c r="H130" s="48"/>
      <c r="I130" s="5" t="str">
        <f t="shared" ca="1" si="16"/>
        <v>LOCKED</v>
      </c>
      <c r="J130" s="1" t="str">
        <f t="shared" si="20"/>
        <v>E034Connecting to Existing Catch BasinCW 2130-R12</v>
      </c>
      <c r="K130" s="2" t="e">
        <f>MATCH(J130,#REF!,0)</f>
        <v>#REF!</v>
      </c>
      <c r="L130" s="3" t="str">
        <f t="shared" ca="1" si="17"/>
        <v>G</v>
      </c>
      <c r="M130" s="3" t="str">
        <f t="shared" ca="1" si="18"/>
        <v>C2</v>
      </c>
      <c r="N130" s="3" t="str">
        <f t="shared" ca="1" si="19"/>
        <v>C2</v>
      </c>
    </row>
    <row r="131" spans="1:14" ht="36" customHeight="1" x14ac:dyDescent="0.2">
      <c r="A131" s="61" t="s">
        <v>25</v>
      </c>
      <c r="B131" s="59" t="s">
        <v>144</v>
      </c>
      <c r="C131" s="106" t="s">
        <v>308</v>
      </c>
      <c r="D131" s="60"/>
      <c r="E131" s="53" t="s">
        <v>72</v>
      </c>
      <c r="F131" s="86">
        <v>2</v>
      </c>
      <c r="G131" s="55"/>
      <c r="H131" s="56">
        <f>ROUND(G131*F131,2)</f>
        <v>0</v>
      </c>
      <c r="I131" s="5" t="str">
        <f t="shared" ca="1" si="16"/>
        <v/>
      </c>
      <c r="J131" s="1" t="str">
        <f t="shared" si="20"/>
        <v>E035250 mm Drainage Connection Pipeeach</v>
      </c>
      <c r="K131" s="2" t="e">
        <f>MATCH(J131,#REF!,0)</f>
        <v>#REF!</v>
      </c>
      <c r="L131" s="3" t="str">
        <f t="shared" ca="1" si="17"/>
        <v>F0</v>
      </c>
      <c r="M131" s="3" t="str">
        <f t="shared" ca="1" si="18"/>
        <v>C2</v>
      </c>
      <c r="N131" s="3" t="str">
        <f t="shared" ca="1" si="19"/>
        <v>C2</v>
      </c>
    </row>
    <row r="132" spans="1:14" ht="36" customHeight="1" x14ac:dyDescent="0.2">
      <c r="A132" s="61" t="s">
        <v>26</v>
      </c>
      <c r="B132" s="50" t="s">
        <v>396</v>
      </c>
      <c r="C132" s="106" t="s">
        <v>177</v>
      </c>
      <c r="D132" s="60" t="s">
        <v>8</v>
      </c>
      <c r="E132" s="53"/>
      <c r="F132" s="47" t="s">
        <v>64</v>
      </c>
      <c r="G132" s="48" t="s">
        <v>64</v>
      </c>
      <c r="H132" s="48"/>
      <c r="I132" s="5" t="str">
        <f t="shared" ca="1" si="16"/>
        <v>LOCKED</v>
      </c>
      <c r="J132" s="1" t="str">
        <f t="shared" si="20"/>
        <v>E036Connecting to Existing SewerCW 2130-R12</v>
      </c>
      <c r="K132" s="2" t="e">
        <f>MATCH(J132,#REF!,0)</f>
        <v>#REF!</v>
      </c>
      <c r="L132" s="3" t="str">
        <f t="shared" ca="1" si="17"/>
        <v>G</v>
      </c>
      <c r="M132" s="3" t="str">
        <f t="shared" ca="1" si="18"/>
        <v>C2</v>
      </c>
      <c r="N132" s="3" t="str">
        <f t="shared" ca="1" si="19"/>
        <v>C2</v>
      </c>
    </row>
    <row r="133" spans="1:14" ht="36" customHeight="1" x14ac:dyDescent="0.2">
      <c r="A133" s="61" t="s">
        <v>27</v>
      </c>
      <c r="B133" s="59" t="s">
        <v>144</v>
      </c>
      <c r="C133" s="106" t="s">
        <v>397</v>
      </c>
      <c r="D133" s="60"/>
      <c r="E133" s="53"/>
      <c r="F133" s="47" t="s">
        <v>64</v>
      </c>
      <c r="G133" s="48" t="s">
        <v>64</v>
      </c>
      <c r="H133" s="48"/>
      <c r="I133" s="5" t="str">
        <f t="shared" ca="1" si="16"/>
        <v>LOCKED</v>
      </c>
      <c r="J133" s="1" t="str">
        <f t="shared" si="20"/>
        <v>E037250 mm (PVC) Connecting Pipe</v>
      </c>
      <c r="K133" s="2" t="e">
        <f>MATCH(J133,#REF!,0)</f>
        <v>#REF!</v>
      </c>
      <c r="L133" s="3" t="str">
        <f t="shared" ca="1" si="17"/>
        <v>G</v>
      </c>
      <c r="M133" s="3" t="str">
        <f t="shared" ca="1" si="18"/>
        <v>C2</v>
      </c>
      <c r="N133" s="3" t="str">
        <f t="shared" ca="1" si="19"/>
        <v>C2</v>
      </c>
    </row>
    <row r="134" spans="1:14" ht="36" customHeight="1" x14ac:dyDescent="0.2">
      <c r="A134" s="61" t="s">
        <v>28</v>
      </c>
      <c r="B134" s="92" t="s">
        <v>242</v>
      </c>
      <c r="C134" s="51" t="s">
        <v>398</v>
      </c>
      <c r="D134" s="60"/>
      <c r="E134" s="53" t="s">
        <v>72</v>
      </c>
      <c r="F134" s="86">
        <v>1</v>
      </c>
      <c r="G134" s="55"/>
      <c r="H134" s="56">
        <f t="shared" ref="H134:H135" si="30">ROUND(G134*F134,2)</f>
        <v>0</v>
      </c>
      <c r="I134" s="5" t="str">
        <f t="shared" ref="I134:I197" ca="1" si="31">IF(CELL("protect",$G134)=1, "LOCKED", "")</f>
        <v/>
      </c>
      <c r="J134" s="1" t="str">
        <f t="shared" si="20"/>
        <v>E040Connecting to 450 mm (Concrete) Sewereach</v>
      </c>
      <c r="K134" s="2" t="e">
        <f>MATCH(J134,#REF!,0)</f>
        <v>#REF!</v>
      </c>
      <c r="L134" s="3" t="str">
        <f t="shared" ref="L134:L197" ca="1" si="32">CELL("format",$F134)</f>
        <v>F0</v>
      </c>
      <c r="M134" s="3" t="str">
        <f t="shared" ref="M134:M197" ca="1" si="33">CELL("format",$G134)</f>
        <v>C2</v>
      </c>
      <c r="N134" s="3" t="str">
        <f t="shared" ref="N134:N197" ca="1" si="34">CELL("format",$H134)</f>
        <v>C2</v>
      </c>
    </row>
    <row r="135" spans="1:14" ht="36" customHeight="1" x14ac:dyDescent="0.2">
      <c r="A135" s="107" t="s">
        <v>315</v>
      </c>
      <c r="B135" s="92" t="s">
        <v>244</v>
      </c>
      <c r="C135" s="51" t="s">
        <v>399</v>
      </c>
      <c r="D135" s="60"/>
      <c r="E135" s="53" t="s">
        <v>72</v>
      </c>
      <c r="F135" s="86">
        <v>1</v>
      </c>
      <c r="G135" s="55"/>
      <c r="H135" s="56">
        <f t="shared" si="30"/>
        <v>0</v>
      </c>
      <c r="I135" s="5" t="str">
        <f t="shared" ca="1" si="31"/>
        <v/>
      </c>
      <c r="J135" s="1" t="str">
        <f t="shared" ref="J135:J198" si="35">CLEAN(CONCATENATE(TRIM($A135),TRIM($C135),IF(LEFT($D135)&lt;&gt;"E",TRIM($D135),),TRIM($E135)))</f>
        <v>E041BConnecting to 750 mm (Concrete) Sewereach</v>
      </c>
      <c r="K135" s="2" t="e">
        <f>MATCH(J135,#REF!,0)</f>
        <v>#REF!</v>
      </c>
      <c r="L135" s="3" t="str">
        <f t="shared" ca="1" si="32"/>
        <v>F0</v>
      </c>
      <c r="M135" s="3" t="str">
        <f t="shared" ca="1" si="33"/>
        <v>C2</v>
      </c>
      <c r="N135" s="3" t="str">
        <f t="shared" ca="1" si="34"/>
        <v>C2</v>
      </c>
    </row>
    <row r="136" spans="1:14" ht="48" customHeight="1" x14ac:dyDescent="0.2">
      <c r="A136" s="61" t="s">
        <v>29</v>
      </c>
      <c r="B136" s="50" t="s">
        <v>400</v>
      </c>
      <c r="C136" s="106" t="s">
        <v>251</v>
      </c>
      <c r="D136" s="60" t="s">
        <v>8</v>
      </c>
      <c r="E136" s="53"/>
      <c r="F136" s="47" t="s">
        <v>64</v>
      </c>
      <c r="G136" s="48" t="s">
        <v>64</v>
      </c>
      <c r="H136" s="48"/>
      <c r="I136" s="5" t="str">
        <f t="shared" ca="1" si="31"/>
        <v>LOCKED</v>
      </c>
      <c r="J136" s="1" t="str">
        <f t="shared" si="35"/>
        <v>E042Connecting New Sewer Service to Existing Sewer ServiceCW 2130-R12</v>
      </c>
      <c r="K136" s="2" t="e">
        <f>MATCH(J136,#REF!,0)</f>
        <v>#REF!</v>
      </c>
      <c r="L136" s="3" t="str">
        <f t="shared" ca="1" si="32"/>
        <v>G</v>
      </c>
      <c r="M136" s="3" t="str">
        <f t="shared" ca="1" si="33"/>
        <v>C2</v>
      </c>
      <c r="N136" s="3" t="str">
        <f t="shared" ca="1" si="34"/>
        <v>C2</v>
      </c>
    </row>
    <row r="137" spans="1:14" ht="36" customHeight="1" x14ac:dyDescent="0.2">
      <c r="A137" s="61" t="s">
        <v>30</v>
      </c>
      <c r="B137" s="59" t="s">
        <v>144</v>
      </c>
      <c r="C137" s="106" t="s">
        <v>310</v>
      </c>
      <c r="D137" s="60"/>
      <c r="E137" s="53" t="s">
        <v>72</v>
      </c>
      <c r="F137" s="86">
        <v>2</v>
      </c>
      <c r="G137" s="55"/>
      <c r="H137" s="56">
        <f t="shared" ref="H137:H140" si="36">ROUND(G137*F137,2)</f>
        <v>0</v>
      </c>
      <c r="I137" s="5" t="str">
        <f t="shared" ca="1" si="31"/>
        <v/>
      </c>
      <c r="J137" s="1" t="str">
        <f t="shared" si="35"/>
        <v>E043250 mmeach</v>
      </c>
      <c r="K137" s="2" t="e">
        <f>MATCH(J137,#REF!,0)</f>
        <v>#REF!</v>
      </c>
      <c r="L137" s="3" t="str">
        <f t="shared" ca="1" si="32"/>
        <v>F0</v>
      </c>
      <c r="M137" s="3" t="str">
        <f t="shared" ca="1" si="33"/>
        <v>C2</v>
      </c>
      <c r="N137" s="3" t="str">
        <f t="shared" ca="1" si="34"/>
        <v>C2</v>
      </c>
    </row>
    <row r="138" spans="1:14" ht="36" customHeight="1" x14ac:dyDescent="0.2">
      <c r="A138" s="61" t="s">
        <v>179</v>
      </c>
      <c r="B138" s="50" t="s">
        <v>401</v>
      </c>
      <c r="C138" s="51" t="s">
        <v>240</v>
      </c>
      <c r="D138" s="60" t="s">
        <v>402</v>
      </c>
      <c r="E138" s="53" t="s">
        <v>72</v>
      </c>
      <c r="F138" s="86">
        <v>5</v>
      </c>
      <c r="G138" s="55"/>
      <c r="H138" s="56">
        <f t="shared" si="36"/>
        <v>0</v>
      </c>
      <c r="I138" s="5" t="str">
        <f t="shared" ca="1" si="31"/>
        <v/>
      </c>
      <c r="J138" s="1" t="str">
        <f t="shared" si="35"/>
        <v>E046Removal of Existing Catch BasinsCW 2130-R12, E16each</v>
      </c>
      <c r="K138" s="2" t="e">
        <f>MATCH(J138,#REF!,0)</f>
        <v>#REF!</v>
      </c>
      <c r="L138" s="3" t="str">
        <f t="shared" ca="1" si="32"/>
        <v>F0</v>
      </c>
      <c r="M138" s="3" t="str">
        <f t="shared" ca="1" si="33"/>
        <v>C2</v>
      </c>
      <c r="N138" s="3" t="str">
        <f t="shared" ca="1" si="34"/>
        <v>C2</v>
      </c>
    </row>
    <row r="139" spans="1:14" ht="36" customHeight="1" x14ac:dyDescent="0.2">
      <c r="A139" s="61" t="s">
        <v>180</v>
      </c>
      <c r="B139" s="50" t="s">
        <v>403</v>
      </c>
      <c r="C139" s="51" t="s">
        <v>178</v>
      </c>
      <c r="D139" s="60" t="s">
        <v>8</v>
      </c>
      <c r="E139" s="53" t="s">
        <v>72</v>
      </c>
      <c r="F139" s="86">
        <v>1</v>
      </c>
      <c r="G139" s="55"/>
      <c r="H139" s="56">
        <f t="shared" si="36"/>
        <v>0</v>
      </c>
      <c r="I139" s="5" t="str">
        <f t="shared" ca="1" si="31"/>
        <v/>
      </c>
      <c r="J139" s="1" t="str">
        <f t="shared" si="35"/>
        <v>E047Removal of Existing Catch PitCW 2130-R12each</v>
      </c>
      <c r="K139" s="2" t="e">
        <f>MATCH(J139,#REF!,0)</f>
        <v>#REF!</v>
      </c>
      <c r="L139" s="3" t="str">
        <f t="shared" ca="1" si="32"/>
        <v>F0</v>
      </c>
      <c r="M139" s="3" t="str">
        <f t="shared" ca="1" si="33"/>
        <v>C2</v>
      </c>
      <c r="N139" s="3" t="str">
        <f t="shared" ca="1" si="34"/>
        <v>C2</v>
      </c>
    </row>
    <row r="140" spans="1:14" ht="36" customHeight="1" x14ac:dyDescent="0.2">
      <c r="A140" s="61" t="s">
        <v>0</v>
      </c>
      <c r="B140" s="50" t="s">
        <v>404</v>
      </c>
      <c r="C140" s="51" t="s">
        <v>1</v>
      </c>
      <c r="D140" s="60" t="s">
        <v>317</v>
      </c>
      <c r="E140" s="53" t="s">
        <v>72</v>
      </c>
      <c r="F140" s="86">
        <v>6</v>
      </c>
      <c r="G140" s="55"/>
      <c r="H140" s="56">
        <f t="shared" si="36"/>
        <v>0</v>
      </c>
      <c r="I140" s="5" t="str">
        <f t="shared" ca="1" si="31"/>
        <v/>
      </c>
      <c r="J140" s="1" t="str">
        <f t="shared" si="35"/>
        <v>E050ACatch Basin CleaningCW 2140-R4each</v>
      </c>
      <c r="K140" s="2" t="e">
        <f>MATCH(J140,#REF!,0)</f>
        <v>#REF!</v>
      </c>
      <c r="L140" s="3" t="str">
        <f t="shared" ca="1" si="32"/>
        <v>F0</v>
      </c>
      <c r="M140" s="3" t="str">
        <f t="shared" ca="1" si="33"/>
        <v>C2</v>
      </c>
      <c r="N140" s="3" t="str">
        <f t="shared" ca="1" si="34"/>
        <v>C2</v>
      </c>
    </row>
    <row r="141" spans="1:14" ht="36" customHeight="1" x14ac:dyDescent="0.2">
      <c r="A141" s="108"/>
      <c r="B141" s="109" t="s">
        <v>405</v>
      </c>
      <c r="C141" s="110" t="s">
        <v>406</v>
      </c>
      <c r="D141" s="111" t="s">
        <v>8</v>
      </c>
      <c r="E141" s="53"/>
      <c r="F141" s="47" t="s">
        <v>64</v>
      </c>
      <c r="G141" s="48" t="s">
        <v>64</v>
      </c>
      <c r="H141" s="48"/>
      <c r="I141" s="5" t="str">
        <f t="shared" ca="1" si="31"/>
        <v>LOCKED</v>
      </c>
      <c r="J141" s="1" t="str">
        <f t="shared" si="35"/>
        <v>Installation of New ManholeCW 2130-R12</v>
      </c>
      <c r="K141" s="2" t="e">
        <f>MATCH(J141,#REF!,0)</f>
        <v>#REF!</v>
      </c>
      <c r="L141" s="3" t="str">
        <f t="shared" ca="1" si="32"/>
        <v>G</v>
      </c>
      <c r="M141" s="3" t="str">
        <f t="shared" ca="1" si="33"/>
        <v>C2</v>
      </c>
      <c r="N141" s="3" t="str">
        <f t="shared" ca="1" si="34"/>
        <v>C2</v>
      </c>
    </row>
    <row r="142" spans="1:14" ht="36" customHeight="1" x14ac:dyDescent="0.2">
      <c r="A142" s="108"/>
      <c r="B142" s="112" t="s">
        <v>144</v>
      </c>
      <c r="C142" s="110" t="s">
        <v>407</v>
      </c>
      <c r="D142" s="111"/>
      <c r="E142" s="53"/>
      <c r="F142" s="47" t="s">
        <v>64</v>
      </c>
      <c r="G142" s="48" t="s">
        <v>64</v>
      </c>
      <c r="H142" s="48"/>
      <c r="I142" s="5" t="str">
        <f t="shared" ca="1" si="31"/>
        <v>LOCKED</v>
      </c>
      <c r="J142" s="1" t="str">
        <f t="shared" si="35"/>
        <v>SD-010</v>
      </c>
      <c r="K142" s="2" t="e">
        <f>MATCH(J142,#REF!,0)</f>
        <v>#REF!</v>
      </c>
      <c r="L142" s="3" t="str">
        <f t="shared" ca="1" si="32"/>
        <v>G</v>
      </c>
      <c r="M142" s="3" t="str">
        <f t="shared" ca="1" si="33"/>
        <v>C2</v>
      </c>
      <c r="N142" s="3" t="str">
        <f t="shared" ca="1" si="34"/>
        <v>C2</v>
      </c>
    </row>
    <row r="143" spans="1:14" ht="36" customHeight="1" x14ac:dyDescent="0.2">
      <c r="A143" s="108"/>
      <c r="B143" s="92" t="s">
        <v>242</v>
      </c>
      <c r="C143" s="110" t="s">
        <v>408</v>
      </c>
      <c r="D143" s="111"/>
      <c r="E143" s="53" t="s">
        <v>74</v>
      </c>
      <c r="F143" s="113">
        <v>1.5</v>
      </c>
      <c r="G143" s="55"/>
      <c r="H143" s="56">
        <f>ROUND(G143*F143,2)</f>
        <v>0</v>
      </c>
      <c r="I143" s="5" t="str">
        <f t="shared" ca="1" si="31"/>
        <v/>
      </c>
      <c r="J143" s="1" t="str">
        <f t="shared" si="35"/>
        <v>1200 mm Diameter Basevert. m</v>
      </c>
      <c r="K143" s="2" t="e">
        <f>MATCH(J143,#REF!,0)</f>
        <v>#REF!</v>
      </c>
      <c r="L143" s="3" t="str">
        <f t="shared" ca="1" si="32"/>
        <v>F1</v>
      </c>
      <c r="M143" s="3" t="str">
        <f t="shared" ca="1" si="33"/>
        <v>C2</v>
      </c>
      <c r="N143" s="3" t="str">
        <f t="shared" ca="1" si="34"/>
        <v>C2</v>
      </c>
    </row>
    <row r="144" spans="1:14" s="175" customFormat="1" ht="36" customHeight="1" x14ac:dyDescent="0.2">
      <c r="A144" s="184"/>
      <c r="B144" s="185" t="s">
        <v>409</v>
      </c>
      <c r="C144" s="115" t="s">
        <v>410</v>
      </c>
      <c r="D144" s="116" t="s">
        <v>316</v>
      </c>
      <c r="E144" s="68" t="s">
        <v>72</v>
      </c>
      <c r="F144" s="117">
        <v>1</v>
      </c>
      <c r="G144" s="70"/>
      <c r="H144" s="71">
        <f>ROUND(G144*F144,2)</f>
        <v>0</v>
      </c>
      <c r="I144" s="186" t="str">
        <f t="shared" ca="1" si="31"/>
        <v/>
      </c>
      <c r="J144" s="187" t="str">
        <f t="shared" si="35"/>
        <v>New Manhole InspectionCW 2145-R4each</v>
      </c>
      <c r="K144" s="188" t="e">
        <f>MATCH(J144,#REF!,0)</f>
        <v>#REF!</v>
      </c>
      <c r="L144" s="189" t="str">
        <f t="shared" ca="1" si="32"/>
        <v>F0</v>
      </c>
      <c r="M144" s="189" t="str">
        <f t="shared" ca="1" si="33"/>
        <v>C2</v>
      </c>
      <c r="N144" s="189" t="str">
        <f t="shared" ca="1" si="34"/>
        <v>C2</v>
      </c>
    </row>
    <row r="145" spans="1:14" ht="36" customHeight="1" x14ac:dyDescent="0.2">
      <c r="A145" s="108"/>
      <c r="B145" s="109" t="s">
        <v>411</v>
      </c>
      <c r="C145" s="110" t="s">
        <v>412</v>
      </c>
      <c r="D145" s="111" t="s">
        <v>8</v>
      </c>
      <c r="E145" s="53"/>
      <c r="F145" s="47" t="s">
        <v>64</v>
      </c>
      <c r="G145" s="48" t="s">
        <v>64</v>
      </c>
      <c r="H145" s="48"/>
      <c r="I145" s="5" t="str">
        <f t="shared" ca="1" si="31"/>
        <v>LOCKED</v>
      </c>
      <c r="J145" s="1" t="str">
        <f t="shared" si="35"/>
        <v>Land Drainage SewerCW 2130-R12</v>
      </c>
      <c r="K145" s="2" t="e">
        <f>MATCH(J145,#REF!,0)</f>
        <v>#REF!</v>
      </c>
      <c r="L145" s="3" t="str">
        <f t="shared" ca="1" si="32"/>
        <v>G</v>
      </c>
      <c r="M145" s="3" t="str">
        <f t="shared" ca="1" si="33"/>
        <v>C2</v>
      </c>
      <c r="N145" s="3" t="str">
        <f t="shared" ca="1" si="34"/>
        <v>C2</v>
      </c>
    </row>
    <row r="146" spans="1:14" ht="36" customHeight="1" x14ac:dyDescent="0.2">
      <c r="A146" s="108"/>
      <c r="B146" s="112" t="s">
        <v>144</v>
      </c>
      <c r="C146" s="110" t="s">
        <v>413</v>
      </c>
      <c r="D146" s="111"/>
      <c r="E146" s="53"/>
      <c r="F146" s="47" t="s">
        <v>64</v>
      </c>
      <c r="G146" s="48" t="s">
        <v>64</v>
      </c>
      <c r="H146" s="48"/>
      <c r="I146" s="5" t="str">
        <f t="shared" ca="1" si="31"/>
        <v>LOCKED</v>
      </c>
      <c r="J146" s="1" t="str">
        <f t="shared" si="35"/>
        <v>300 mm</v>
      </c>
      <c r="K146" s="2" t="e">
        <f>MATCH(J146,#REF!,0)</f>
        <v>#REF!</v>
      </c>
      <c r="L146" s="3" t="str">
        <f t="shared" ca="1" si="32"/>
        <v>G</v>
      </c>
      <c r="M146" s="3" t="str">
        <f t="shared" ca="1" si="33"/>
        <v>C2</v>
      </c>
      <c r="N146" s="3" t="str">
        <f t="shared" ca="1" si="34"/>
        <v>C2</v>
      </c>
    </row>
    <row r="147" spans="1:14" s="181" customFormat="1" ht="48" customHeight="1" x14ac:dyDescent="0.2">
      <c r="A147" s="108"/>
      <c r="B147" s="92" t="s">
        <v>242</v>
      </c>
      <c r="C147" s="110" t="s">
        <v>414</v>
      </c>
      <c r="D147" s="111"/>
      <c r="E147" s="53" t="s">
        <v>73</v>
      </c>
      <c r="F147" s="114">
        <v>80</v>
      </c>
      <c r="G147" s="55"/>
      <c r="H147" s="56">
        <f>ROUND(G147*F147,2)</f>
        <v>0</v>
      </c>
      <c r="I147" s="5" t="str">
        <f t="shared" ca="1" si="31"/>
        <v/>
      </c>
      <c r="J147" s="1" t="str">
        <f t="shared" si="35"/>
        <v>Trenchless Installation, Class B Sand Bedding, Class 3 Backfillm</v>
      </c>
      <c r="K147" s="2" t="e">
        <f>MATCH(J147,#REF!,0)</f>
        <v>#REF!</v>
      </c>
      <c r="L147" s="3" t="str">
        <f t="shared" ca="1" si="32"/>
        <v>F0</v>
      </c>
      <c r="M147" s="3" t="str">
        <f t="shared" ca="1" si="33"/>
        <v>C2</v>
      </c>
      <c r="N147" s="3" t="str">
        <f t="shared" ca="1" si="34"/>
        <v>C2</v>
      </c>
    </row>
    <row r="148" spans="1:14" s="181" customFormat="1" ht="48" customHeight="1" x14ac:dyDescent="0.2">
      <c r="A148" s="108"/>
      <c r="B148" s="109" t="s">
        <v>415</v>
      </c>
      <c r="C148" s="110" t="s">
        <v>416</v>
      </c>
      <c r="D148" s="111" t="s">
        <v>316</v>
      </c>
      <c r="E148" s="53" t="s">
        <v>73</v>
      </c>
      <c r="F148" s="114">
        <v>80</v>
      </c>
      <c r="G148" s="55"/>
      <c r="H148" s="56">
        <f>ROUND(G148*F148,2)</f>
        <v>0</v>
      </c>
      <c r="I148" s="190" t="str">
        <f t="shared" ca="1" si="31"/>
        <v/>
      </c>
      <c r="J148" s="1" t="str">
        <f t="shared" si="35"/>
        <v>New 300mm Land Drainage Sewer InspectionCW 2145-R4m</v>
      </c>
      <c r="K148" s="2" t="e">
        <f>MATCH(J148,#REF!,0)</f>
        <v>#REF!</v>
      </c>
      <c r="L148" s="191" t="str">
        <f t="shared" ca="1" si="32"/>
        <v>F0</v>
      </c>
      <c r="M148" s="191" t="str">
        <f t="shared" ca="1" si="33"/>
        <v>C2</v>
      </c>
      <c r="N148" s="191" t="str">
        <f t="shared" ca="1" si="34"/>
        <v>C2</v>
      </c>
    </row>
    <row r="149" spans="1:14" ht="36" customHeight="1" x14ac:dyDescent="0.2">
      <c r="A149" s="37"/>
      <c r="B149" s="118"/>
      <c r="C149" s="62" t="s">
        <v>84</v>
      </c>
      <c r="D149" s="46"/>
      <c r="E149" s="100"/>
      <c r="F149" s="47" t="s">
        <v>64</v>
      </c>
      <c r="G149" s="48" t="s">
        <v>64</v>
      </c>
      <c r="H149" s="48"/>
      <c r="I149" s="5" t="str">
        <f t="shared" ca="1" si="31"/>
        <v>LOCKED</v>
      </c>
      <c r="J149" s="1" t="str">
        <f t="shared" si="35"/>
        <v>ADJUSTMENTS</v>
      </c>
      <c r="K149" s="2" t="e">
        <f>MATCH(J149,#REF!,0)</f>
        <v>#REF!</v>
      </c>
      <c r="L149" s="3" t="str">
        <f t="shared" ca="1" si="32"/>
        <v>G</v>
      </c>
      <c r="M149" s="3" t="str">
        <f t="shared" ca="1" si="33"/>
        <v>C2</v>
      </c>
      <c r="N149" s="3" t="str">
        <f t="shared" ca="1" si="34"/>
        <v>C2</v>
      </c>
    </row>
    <row r="150" spans="1:14" ht="48" customHeight="1" x14ac:dyDescent="0.2">
      <c r="A150" s="61" t="s">
        <v>94</v>
      </c>
      <c r="B150" s="50" t="s">
        <v>417</v>
      </c>
      <c r="C150" s="105" t="s">
        <v>314</v>
      </c>
      <c r="D150" s="104" t="s">
        <v>313</v>
      </c>
      <c r="E150" s="53" t="s">
        <v>72</v>
      </c>
      <c r="F150" s="86">
        <v>23</v>
      </c>
      <c r="G150" s="55"/>
      <c r="H150" s="56">
        <f>ROUND(G150*F150,2)</f>
        <v>0</v>
      </c>
      <c r="I150" s="5" t="str">
        <f t="shared" ca="1" si="31"/>
        <v/>
      </c>
      <c r="J150" s="1" t="str">
        <f t="shared" si="35"/>
        <v>F001Adjustment of Manholes/Catch Basins FramesCW 3210-R8each</v>
      </c>
      <c r="K150" s="2" t="e">
        <f>MATCH(J150,#REF!,0)</f>
        <v>#REF!</v>
      </c>
      <c r="L150" s="3" t="str">
        <f t="shared" ca="1" si="32"/>
        <v>F0</v>
      </c>
      <c r="M150" s="3" t="str">
        <f t="shared" ca="1" si="33"/>
        <v>C2</v>
      </c>
      <c r="N150" s="3" t="str">
        <f t="shared" ca="1" si="34"/>
        <v>C2</v>
      </c>
    </row>
    <row r="151" spans="1:14" ht="36" customHeight="1" x14ac:dyDescent="0.2">
      <c r="A151" s="61" t="s">
        <v>95</v>
      </c>
      <c r="B151" s="50" t="s">
        <v>418</v>
      </c>
      <c r="C151" s="51" t="s">
        <v>236</v>
      </c>
      <c r="D151" s="60" t="s">
        <v>8</v>
      </c>
      <c r="E151" s="53"/>
      <c r="F151" s="47" t="s">
        <v>64</v>
      </c>
      <c r="G151" s="48" t="s">
        <v>64</v>
      </c>
      <c r="H151" s="48"/>
      <c r="I151" s="5" t="str">
        <f t="shared" ca="1" si="31"/>
        <v>LOCKED</v>
      </c>
      <c r="J151" s="1" t="str">
        <f t="shared" si="35"/>
        <v>F002Replacing Existing RisersCW 2130-R12</v>
      </c>
      <c r="K151" s="2" t="e">
        <f>MATCH(J151,#REF!,0)</f>
        <v>#REF!</v>
      </c>
      <c r="L151" s="3" t="str">
        <f t="shared" ca="1" si="32"/>
        <v>G</v>
      </c>
      <c r="M151" s="3" t="str">
        <f t="shared" ca="1" si="33"/>
        <v>C2</v>
      </c>
      <c r="N151" s="3" t="str">
        <f t="shared" ca="1" si="34"/>
        <v>C2</v>
      </c>
    </row>
    <row r="152" spans="1:14" ht="36" customHeight="1" x14ac:dyDescent="0.2">
      <c r="A152" s="61" t="s">
        <v>237</v>
      </c>
      <c r="B152" s="59" t="s">
        <v>144</v>
      </c>
      <c r="C152" s="51" t="s">
        <v>241</v>
      </c>
      <c r="D152" s="60"/>
      <c r="E152" s="53" t="s">
        <v>74</v>
      </c>
      <c r="F152" s="119">
        <v>1.5</v>
      </c>
      <c r="G152" s="55"/>
      <c r="H152" s="56">
        <f>ROUND(G152*F152,2)</f>
        <v>0</v>
      </c>
      <c r="I152" s="5" t="str">
        <f t="shared" ca="1" si="31"/>
        <v/>
      </c>
      <c r="J152" s="1" t="str">
        <f t="shared" si="35"/>
        <v>F002APre-cast Concrete Risersvert. m</v>
      </c>
      <c r="K152" s="2" t="e">
        <f>MATCH(J152,#REF!,0)</f>
        <v>#REF!</v>
      </c>
      <c r="L152" s="3" t="str">
        <f t="shared" ca="1" si="32"/>
        <v>F1</v>
      </c>
      <c r="M152" s="3" t="str">
        <f t="shared" ca="1" si="33"/>
        <v>C2</v>
      </c>
      <c r="N152" s="3" t="str">
        <f t="shared" ca="1" si="34"/>
        <v>C2</v>
      </c>
    </row>
    <row r="153" spans="1:14" ht="36" customHeight="1" x14ac:dyDescent="0.2">
      <c r="A153" s="61" t="s">
        <v>96</v>
      </c>
      <c r="B153" s="50" t="s">
        <v>419</v>
      </c>
      <c r="C153" s="105" t="s">
        <v>339</v>
      </c>
      <c r="D153" s="104" t="s">
        <v>313</v>
      </c>
      <c r="E153" s="53"/>
      <c r="F153" s="47" t="s">
        <v>64</v>
      </c>
      <c r="G153" s="48" t="s">
        <v>64</v>
      </c>
      <c r="H153" s="48"/>
      <c r="I153" s="5" t="str">
        <f t="shared" ca="1" si="31"/>
        <v>LOCKED</v>
      </c>
      <c r="J153" s="1" t="str">
        <f t="shared" si="35"/>
        <v>F003Lifter Rings (AP-010)CW 3210-R8</v>
      </c>
      <c r="K153" s="2" t="e">
        <f>MATCH(J153,#REF!,0)</f>
        <v>#REF!</v>
      </c>
      <c r="L153" s="3" t="str">
        <f t="shared" ca="1" si="32"/>
        <v>G</v>
      </c>
      <c r="M153" s="3" t="str">
        <f t="shared" ca="1" si="33"/>
        <v>C2</v>
      </c>
      <c r="N153" s="3" t="str">
        <f t="shared" ca="1" si="34"/>
        <v>C2</v>
      </c>
    </row>
    <row r="154" spans="1:14" ht="36" customHeight="1" x14ac:dyDescent="0.2">
      <c r="A154" s="61" t="s">
        <v>97</v>
      </c>
      <c r="B154" s="59" t="s">
        <v>144</v>
      </c>
      <c r="C154" s="51" t="s">
        <v>284</v>
      </c>
      <c r="D154" s="60"/>
      <c r="E154" s="53" t="s">
        <v>72</v>
      </c>
      <c r="F154" s="86">
        <v>12</v>
      </c>
      <c r="G154" s="55"/>
      <c r="H154" s="56">
        <f>ROUND(G154*F154,2)</f>
        <v>0</v>
      </c>
      <c r="I154" s="5" t="str">
        <f t="shared" ca="1" si="31"/>
        <v/>
      </c>
      <c r="J154" s="1" t="str">
        <f t="shared" si="35"/>
        <v>F00551 mmeach</v>
      </c>
      <c r="K154" s="2" t="e">
        <f>MATCH(J154,#REF!,0)</f>
        <v>#REF!</v>
      </c>
      <c r="L154" s="3" t="str">
        <f t="shared" ca="1" si="32"/>
        <v>F0</v>
      </c>
      <c r="M154" s="3" t="str">
        <f t="shared" ca="1" si="33"/>
        <v>C2</v>
      </c>
      <c r="N154" s="3" t="str">
        <f t="shared" ca="1" si="34"/>
        <v>C2</v>
      </c>
    </row>
    <row r="155" spans="1:14" ht="36" customHeight="1" x14ac:dyDescent="0.2">
      <c r="A155" s="61" t="s">
        <v>98</v>
      </c>
      <c r="B155" s="59" t="s">
        <v>145</v>
      </c>
      <c r="C155" s="51" t="s">
        <v>285</v>
      </c>
      <c r="D155" s="60"/>
      <c r="E155" s="53" t="s">
        <v>72</v>
      </c>
      <c r="F155" s="86">
        <v>1</v>
      </c>
      <c r="G155" s="55"/>
      <c r="H155" s="56">
        <f>ROUND(G155*F155,2)</f>
        <v>0</v>
      </c>
      <c r="I155" s="5" t="str">
        <f t="shared" ca="1" si="31"/>
        <v/>
      </c>
      <c r="J155" s="1" t="str">
        <f t="shared" si="35"/>
        <v>F00776 mmeach</v>
      </c>
      <c r="K155" s="2" t="e">
        <f>MATCH(J155,#REF!,0)</f>
        <v>#REF!</v>
      </c>
      <c r="L155" s="3" t="str">
        <f t="shared" ca="1" si="32"/>
        <v>F0</v>
      </c>
      <c r="M155" s="3" t="str">
        <f t="shared" ca="1" si="33"/>
        <v>C2</v>
      </c>
      <c r="N155" s="3" t="str">
        <f t="shared" ca="1" si="34"/>
        <v>C2</v>
      </c>
    </row>
    <row r="156" spans="1:14" ht="36" customHeight="1" x14ac:dyDescent="0.2">
      <c r="A156" s="61" t="s">
        <v>99</v>
      </c>
      <c r="B156" s="50" t="s">
        <v>420</v>
      </c>
      <c r="C156" s="51" t="s">
        <v>220</v>
      </c>
      <c r="D156" s="104" t="s">
        <v>313</v>
      </c>
      <c r="E156" s="53" t="s">
        <v>72</v>
      </c>
      <c r="F156" s="86">
        <v>14</v>
      </c>
      <c r="G156" s="55"/>
      <c r="H156" s="56">
        <f t="shared" ref="H156:H158" si="37">ROUND(G156*F156,2)</f>
        <v>0</v>
      </c>
      <c r="I156" s="5" t="str">
        <f t="shared" ca="1" si="31"/>
        <v/>
      </c>
      <c r="J156" s="1" t="str">
        <f t="shared" si="35"/>
        <v>F009Adjustment of Valve BoxesCW 3210-R8each</v>
      </c>
      <c r="K156" s="2" t="e">
        <f>MATCH(J156,#REF!,0)</f>
        <v>#REF!</v>
      </c>
      <c r="L156" s="3" t="str">
        <f t="shared" ca="1" si="32"/>
        <v>F0</v>
      </c>
      <c r="M156" s="3" t="str">
        <f t="shared" ca="1" si="33"/>
        <v>C2</v>
      </c>
      <c r="N156" s="3" t="str">
        <f t="shared" ca="1" si="34"/>
        <v>C2</v>
      </c>
    </row>
    <row r="157" spans="1:14" ht="36" customHeight="1" x14ac:dyDescent="0.2">
      <c r="A157" s="61" t="s">
        <v>186</v>
      </c>
      <c r="B157" s="50" t="s">
        <v>421</v>
      </c>
      <c r="C157" s="51" t="s">
        <v>222</v>
      </c>
      <c r="D157" s="104" t="s">
        <v>313</v>
      </c>
      <c r="E157" s="53" t="s">
        <v>72</v>
      </c>
      <c r="F157" s="86">
        <v>5</v>
      </c>
      <c r="G157" s="55"/>
      <c r="H157" s="56">
        <f t="shared" si="37"/>
        <v>0</v>
      </c>
      <c r="I157" s="5" t="str">
        <f t="shared" ca="1" si="31"/>
        <v/>
      </c>
      <c r="J157" s="1" t="str">
        <f t="shared" si="35"/>
        <v>F010Valve Box ExtensionsCW 3210-R8each</v>
      </c>
      <c r="K157" s="2" t="e">
        <f>MATCH(J157,#REF!,0)</f>
        <v>#REF!</v>
      </c>
      <c r="L157" s="3" t="str">
        <f t="shared" ca="1" si="32"/>
        <v>F0</v>
      </c>
      <c r="M157" s="3" t="str">
        <f t="shared" ca="1" si="33"/>
        <v>C2</v>
      </c>
      <c r="N157" s="3" t="str">
        <f t="shared" ca="1" si="34"/>
        <v>C2</v>
      </c>
    </row>
    <row r="158" spans="1:14" ht="36" customHeight="1" x14ac:dyDescent="0.2">
      <c r="A158" s="61" t="s">
        <v>100</v>
      </c>
      <c r="B158" s="50" t="s">
        <v>422</v>
      </c>
      <c r="C158" s="51" t="s">
        <v>221</v>
      </c>
      <c r="D158" s="104" t="s">
        <v>313</v>
      </c>
      <c r="E158" s="53" t="s">
        <v>72</v>
      </c>
      <c r="F158" s="86">
        <v>2</v>
      </c>
      <c r="G158" s="55"/>
      <c r="H158" s="56">
        <f t="shared" si="37"/>
        <v>0</v>
      </c>
      <c r="I158" s="5" t="str">
        <f t="shared" ca="1" si="31"/>
        <v/>
      </c>
      <c r="J158" s="1" t="str">
        <f t="shared" si="35"/>
        <v>F011Adjustment of Curb Stop BoxesCW 3210-R8each</v>
      </c>
      <c r="K158" s="2" t="e">
        <f>MATCH(J158,#REF!,0)</f>
        <v>#REF!</v>
      </c>
      <c r="L158" s="3" t="str">
        <f t="shared" ca="1" si="32"/>
        <v>F0</v>
      </c>
      <c r="M158" s="3" t="str">
        <f t="shared" ca="1" si="33"/>
        <v>C2</v>
      </c>
      <c r="N158" s="3" t="str">
        <f t="shared" ca="1" si="34"/>
        <v>C2</v>
      </c>
    </row>
    <row r="159" spans="1:14" ht="36" customHeight="1" x14ac:dyDescent="0.2">
      <c r="A159" s="107" t="s">
        <v>101</v>
      </c>
      <c r="B159" s="120" t="s">
        <v>423</v>
      </c>
      <c r="C159" s="105" t="s">
        <v>223</v>
      </c>
      <c r="D159" s="104" t="s">
        <v>313</v>
      </c>
      <c r="E159" s="121" t="s">
        <v>72</v>
      </c>
      <c r="F159" s="122">
        <v>7</v>
      </c>
      <c r="G159" s="7"/>
      <c r="H159" s="123">
        <f>ROUND(G159*F159,2)</f>
        <v>0</v>
      </c>
      <c r="I159" s="5" t="str">
        <f t="shared" ca="1" si="31"/>
        <v/>
      </c>
      <c r="J159" s="1" t="str">
        <f t="shared" si="35"/>
        <v>F018Curb Stop ExtensionsCW 3210-R8each</v>
      </c>
      <c r="K159" s="2" t="e">
        <f>MATCH(J159,#REF!,0)</f>
        <v>#REF!</v>
      </c>
      <c r="L159" s="3" t="str">
        <f t="shared" ca="1" si="32"/>
        <v>F0</v>
      </c>
      <c r="M159" s="3" t="str">
        <f t="shared" ca="1" si="33"/>
        <v>C2</v>
      </c>
      <c r="N159" s="3" t="str">
        <f t="shared" ca="1" si="34"/>
        <v>C2</v>
      </c>
    </row>
    <row r="160" spans="1:14" ht="36" customHeight="1" x14ac:dyDescent="0.2">
      <c r="A160" s="61" t="s">
        <v>184</v>
      </c>
      <c r="B160" s="50" t="s">
        <v>424</v>
      </c>
      <c r="C160" s="51" t="s">
        <v>288</v>
      </c>
      <c r="D160" s="60" t="s">
        <v>9</v>
      </c>
      <c r="E160" s="53" t="s">
        <v>72</v>
      </c>
      <c r="F160" s="86">
        <v>1</v>
      </c>
      <c r="G160" s="55"/>
      <c r="H160" s="56">
        <f t="shared" ref="H160:H161" si="38">ROUND(G160*F160,2)</f>
        <v>0</v>
      </c>
      <c r="I160" s="5" t="str">
        <f t="shared" ca="1" si="31"/>
        <v/>
      </c>
      <c r="J160" s="1" t="str">
        <f t="shared" si="35"/>
        <v>F019Relocating Existing Hydrant - Type ACW 2110-R11each</v>
      </c>
      <c r="K160" s="2" t="e">
        <f>MATCH(J160,#REF!,0)</f>
        <v>#REF!</v>
      </c>
      <c r="L160" s="3" t="str">
        <f t="shared" ca="1" si="32"/>
        <v>F0</v>
      </c>
      <c r="M160" s="3" t="str">
        <f t="shared" ca="1" si="33"/>
        <v>C2</v>
      </c>
      <c r="N160" s="3" t="str">
        <f t="shared" ca="1" si="34"/>
        <v>C2</v>
      </c>
    </row>
    <row r="161" spans="1:14" ht="36" customHeight="1" x14ac:dyDescent="0.2">
      <c r="A161" s="61" t="s">
        <v>219</v>
      </c>
      <c r="B161" s="50" t="s">
        <v>425</v>
      </c>
      <c r="C161" s="51" t="s">
        <v>340</v>
      </c>
      <c r="D161" s="60" t="s">
        <v>9</v>
      </c>
      <c r="E161" s="53" t="s">
        <v>72</v>
      </c>
      <c r="F161" s="86">
        <v>5</v>
      </c>
      <c r="G161" s="55"/>
      <c r="H161" s="56">
        <f t="shared" si="38"/>
        <v>0</v>
      </c>
      <c r="I161" s="5" t="str">
        <f t="shared" ca="1" si="31"/>
        <v/>
      </c>
      <c r="J161" s="1" t="str">
        <f t="shared" si="35"/>
        <v>F022Raising of Existing HydrantCW 2110-R11each</v>
      </c>
      <c r="K161" s="2" t="e">
        <f>MATCH(J161,#REF!,0)</f>
        <v>#REF!</v>
      </c>
      <c r="L161" s="3" t="str">
        <f t="shared" ca="1" si="32"/>
        <v>F0</v>
      </c>
      <c r="M161" s="3" t="str">
        <f t="shared" ca="1" si="33"/>
        <v>C2</v>
      </c>
      <c r="N161" s="3" t="str">
        <f t="shared" ca="1" si="34"/>
        <v>C2</v>
      </c>
    </row>
    <row r="162" spans="1:14" ht="36" customHeight="1" x14ac:dyDescent="0.2">
      <c r="A162" s="37"/>
      <c r="B162" s="44"/>
      <c r="C162" s="62" t="s">
        <v>85</v>
      </c>
      <c r="D162" s="46"/>
      <c r="E162" s="63"/>
      <c r="F162" s="47" t="s">
        <v>64</v>
      </c>
      <c r="G162" s="48" t="s">
        <v>64</v>
      </c>
      <c r="H162" s="48"/>
      <c r="I162" s="5" t="str">
        <f t="shared" ca="1" si="31"/>
        <v>LOCKED</v>
      </c>
      <c r="J162" s="1" t="str">
        <f t="shared" si="35"/>
        <v>LANDSCAPING</v>
      </c>
      <c r="K162" s="2" t="e">
        <f>MATCH(J162,#REF!,0)</f>
        <v>#REF!</v>
      </c>
      <c r="L162" s="3" t="str">
        <f t="shared" ca="1" si="32"/>
        <v>G</v>
      </c>
      <c r="M162" s="3" t="str">
        <f t="shared" ca="1" si="33"/>
        <v>C2</v>
      </c>
      <c r="N162" s="3" t="str">
        <f t="shared" ca="1" si="34"/>
        <v>C2</v>
      </c>
    </row>
    <row r="163" spans="1:14" ht="36" customHeight="1" x14ac:dyDescent="0.2">
      <c r="A163" s="64" t="s">
        <v>102</v>
      </c>
      <c r="B163" s="50" t="s">
        <v>426</v>
      </c>
      <c r="C163" s="51" t="s">
        <v>57</v>
      </c>
      <c r="D163" s="60" t="s">
        <v>10</v>
      </c>
      <c r="E163" s="53"/>
      <c r="F163" s="47" t="s">
        <v>64</v>
      </c>
      <c r="G163" s="48" t="s">
        <v>64</v>
      </c>
      <c r="H163" s="48"/>
      <c r="I163" s="5" t="str">
        <f t="shared" ca="1" si="31"/>
        <v>LOCKED</v>
      </c>
      <c r="J163" s="1" t="str">
        <f t="shared" si="35"/>
        <v>G001SoddingCW 3510-R9</v>
      </c>
      <c r="K163" s="2" t="e">
        <f>MATCH(J163,#REF!,0)</f>
        <v>#REF!</v>
      </c>
      <c r="L163" s="3" t="str">
        <f t="shared" ca="1" si="32"/>
        <v>G</v>
      </c>
      <c r="M163" s="3" t="str">
        <f t="shared" ca="1" si="33"/>
        <v>C2</v>
      </c>
      <c r="N163" s="3" t="str">
        <f t="shared" ca="1" si="34"/>
        <v>C2</v>
      </c>
    </row>
    <row r="164" spans="1:14" ht="36" customHeight="1" x14ac:dyDescent="0.2">
      <c r="A164" s="64" t="s">
        <v>103</v>
      </c>
      <c r="B164" s="59" t="s">
        <v>144</v>
      </c>
      <c r="C164" s="51" t="s">
        <v>286</v>
      </c>
      <c r="D164" s="60"/>
      <c r="E164" s="53" t="s">
        <v>69</v>
      </c>
      <c r="F164" s="54">
        <v>1075</v>
      </c>
      <c r="G164" s="55"/>
      <c r="H164" s="56">
        <f>ROUND(G164*F164,2)</f>
        <v>0</v>
      </c>
      <c r="I164" s="5" t="str">
        <f t="shared" ca="1" si="31"/>
        <v/>
      </c>
      <c r="J164" s="1" t="str">
        <f t="shared" si="35"/>
        <v>G002width &lt; 600 mmm²</v>
      </c>
      <c r="K164" s="2" t="e">
        <f>MATCH(J164,#REF!,0)</f>
        <v>#REF!</v>
      </c>
      <c r="L164" s="3" t="str">
        <f t="shared" ca="1" si="32"/>
        <v>F0</v>
      </c>
      <c r="M164" s="3" t="str">
        <f t="shared" ca="1" si="33"/>
        <v>C2</v>
      </c>
      <c r="N164" s="3" t="str">
        <f t="shared" ca="1" si="34"/>
        <v>C2</v>
      </c>
    </row>
    <row r="165" spans="1:14" ht="36" customHeight="1" x14ac:dyDescent="0.2">
      <c r="A165" s="64" t="s">
        <v>104</v>
      </c>
      <c r="B165" s="59" t="s">
        <v>145</v>
      </c>
      <c r="C165" s="51" t="s">
        <v>287</v>
      </c>
      <c r="D165" s="60"/>
      <c r="E165" s="53" t="s">
        <v>69</v>
      </c>
      <c r="F165" s="54">
        <v>3475</v>
      </c>
      <c r="G165" s="55"/>
      <c r="H165" s="56">
        <f>ROUND(G165*F165,2)</f>
        <v>0</v>
      </c>
      <c r="I165" s="5" t="str">
        <f t="shared" ca="1" si="31"/>
        <v/>
      </c>
      <c r="J165" s="1" t="str">
        <f t="shared" si="35"/>
        <v>G003width &gt; or = 600 mmm²</v>
      </c>
      <c r="K165" s="2" t="e">
        <f>MATCH(J165,#REF!,0)</f>
        <v>#REF!</v>
      </c>
      <c r="L165" s="3" t="str">
        <f t="shared" ca="1" si="32"/>
        <v>F0</v>
      </c>
      <c r="M165" s="3" t="str">
        <f t="shared" ca="1" si="33"/>
        <v>C2</v>
      </c>
      <c r="N165" s="3" t="str">
        <f t="shared" ca="1" si="34"/>
        <v>C2</v>
      </c>
    </row>
    <row r="166" spans="1:14" s="175" customFormat="1" ht="36" customHeight="1" x14ac:dyDescent="0.2">
      <c r="A166" s="182" t="s">
        <v>282</v>
      </c>
      <c r="B166" s="93" t="s">
        <v>427</v>
      </c>
      <c r="C166" s="66" t="s">
        <v>6</v>
      </c>
      <c r="D166" s="67" t="s">
        <v>217</v>
      </c>
      <c r="E166" s="68" t="s">
        <v>69</v>
      </c>
      <c r="F166" s="69">
        <v>2000</v>
      </c>
      <c r="G166" s="70"/>
      <c r="H166" s="71">
        <f>ROUND(G166*F166,2)</f>
        <v>0</v>
      </c>
      <c r="I166" s="186" t="str">
        <f t="shared" ca="1" si="31"/>
        <v/>
      </c>
      <c r="J166" s="187" t="str">
        <f t="shared" si="35"/>
        <v>G005Salt Tolerant Grass Seedingm²</v>
      </c>
      <c r="K166" s="188" t="e">
        <f>MATCH(J166,#REF!,0)</f>
        <v>#REF!</v>
      </c>
      <c r="L166" s="189" t="str">
        <f t="shared" ca="1" si="32"/>
        <v>F0</v>
      </c>
      <c r="M166" s="189" t="str">
        <f t="shared" ca="1" si="33"/>
        <v>C2</v>
      </c>
      <c r="N166" s="189" t="str">
        <f t="shared" ca="1" si="34"/>
        <v>C2</v>
      </c>
    </row>
    <row r="167" spans="1:14" ht="36" customHeight="1" x14ac:dyDescent="0.2">
      <c r="A167" s="37"/>
      <c r="B167" s="44"/>
      <c r="C167" s="62" t="s">
        <v>75</v>
      </c>
      <c r="D167" s="46"/>
      <c r="E167" s="63"/>
      <c r="F167" s="47" t="s">
        <v>64</v>
      </c>
      <c r="G167" s="48" t="s">
        <v>64</v>
      </c>
      <c r="H167" s="48"/>
      <c r="I167" s="5" t="str">
        <f t="shared" ca="1" si="31"/>
        <v>LOCKED</v>
      </c>
      <c r="J167" s="1" t="str">
        <f t="shared" si="35"/>
        <v>MISCELLANEOUS</v>
      </c>
      <c r="K167" s="2" t="e">
        <f>MATCH(J167,#REF!,0)</f>
        <v>#REF!</v>
      </c>
      <c r="L167" s="3" t="str">
        <f t="shared" ca="1" si="32"/>
        <v>G</v>
      </c>
      <c r="M167" s="3" t="str">
        <f t="shared" ca="1" si="33"/>
        <v>C2</v>
      </c>
      <c r="N167" s="3" t="str">
        <f t="shared" ca="1" si="34"/>
        <v>C2</v>
      </c>
    </row>
    <row r="168" spans="1:14" ht="36" customHeight="1" x14ac:dyDescent="0.2">
      <c r="A168" s="64"/>
      <c r="B168" s="72" t="s">
        <v>428</v>
      </c>
      <c r="C168" s="51" t="s">
        <v>429</v>
      </c>
      <c r="D168" s="60" t="s">
        <v>226</v>
      </c>
      <c r="E168" s="53" t="s">
        <v>72</v>
      </c>
      <c r="F168" s="54">
        <v>10</v>
      </c>
      <c r="G168" s="55"/>
      <c r="H168" s="56">
        <f t="shared" ref="H168" si="39">ROUND(G168*F168,2)</f>
        <v>0</v>
      </c>
      <c r="I168" s="5" t="str">
        <f t="shared" ca="1" si="31"/>
        <v/>
      </c>
      <c r="J168" s="1" t="str">
        <f t="shared" si="35"/>
        <v>Exposure of Bell MTS Duct Lineeach</v>
      </c>
      <c r="K168" s="2" t="e">
        <f>MATCH(J168,#REF!,0)</f>
        <v>#REF!</v>
      </c>
      <c r="L168" s="3" t="str">
        <f t="shared" ca="1" si="32"/>
        <v>F0</v>
      </c>
      <c r="M168" s="3" t="str">
        <f t="shared" ca="1" si="33"/>
        <v>C2</v>
      </c>
      <c r="N168" s="3" t="str">
        <f t="shared" ca="1" si="34"/>
        <v>C2</v>
      </c>
    </row>
    <row r="169" spans="1:14" ht="6" customHeight="1" x14ac:dyDescent="0.2">
      <c r="A169" s="37"/>
      <c r="B169" s="124"/>
      <c r="C169" s="62"/>
      <c r="D169" s="46"/>
      <c r="E169" s="100"/>
      <c r="F169" s="47"/>
      <c r="G169" s="29"/>
      <c r="H169" s="48"/>
      <c r="I169" s="5" t="str">
        <f t="shared" ca="1" si="31"/>
        <v>LOCKED</v>
      </c>
      <c r="J169" s="1" t="str">
        <f t="shared" si="35"/>
        <v/>
      </c>
      <c r="K169" s="2" t="e">
        <f>MATCH(J169,#REF!,0)</f>
        <v>#REF!</v>
      </c>
      <c r="L169" s="3" t="str">
        <f t="shared" ca="1" si="32"/>
        <v>G</v>
      </c>
      <c r="M169" s="3" t="str">
        <f t="shared" ca="1" si="33"/>
        <v>C2</v>
      </c>
      <c r="N169" s="3" t="str">
        <f t="shared" ca="1" si="34"/>
        <v>C2</v>
      </c>
    </row>
    <row r="170" spans="1:14" ht="48" customHeight="1" thickBot="1" x14ac:dyDescent="0.25">
      <c r="A170" s="125"/>
      <c r="B170" s="126" t="s">
        <v>228</v>
      </c>
      <c r="C170" s="213" t="str">
        <f>C7</f>
        <v>ARCHIBALD STREET PAVEMENT REHABILITATION:  COTTONWOOD ROAD TO ELIZABETH ROAD</v>
      </c>
      <c r="D170" s="205"/>
      <c r="E170" s="205"/>
      <c r="F170" s="206"/>
      <c r="G170" s="125" t="s">
        <v>430</v>
      </c>
      <c r="H170" s="125">
        <f>SUM(H7:H169)</f>
        <v>0</v>
      </c>
      <c r="I170" s="5" t="str">
        <f t="shared" ca="1" si="31"/>
        <v>LOCKED</v>
      </c>
      <c r="J170" s="1" t="str">
        <f t="shared" si="35"/>
        <v>ARCHIBALD STREET PAVEMENT REHABILITATION: COTTONWOOD ROAD TO ELIZABETH ROAD</v>
      </c>
      <c r="K170" s="2" t="e">
        <f>MATCH(J170,#REF!,0)</f>
        <v>#REF!</v>
      </c>
      <c r="L170" s="3" t="str">
        <f t="shared" ca="1" si="32"/>
        <v>G</v>
      </c>
      <c r="M170" s="3" t="str">
        <f t="shared" ca="1" si="33"/>
        <v>C2</v>
      </c>
      <c r="N170" s="3" t="str">
        <f t="shared" ca="1" si="34"/>
        <v>C2</v>
      </c>
    </row>
    <row r="171" spans="1:14" s="43" customFormat="1" ht="48" customHeight="1" thickTop="1" x14ac:dyDescent="0.2">
      <c r="A171" s="40"/>
      <c r="B171" s="41" t="s">
        <v>229</v>
      </c>
      <c r="C171" s="214" t="s">
        <v>431</v>
      </c>
      <c r="D171" s="215"/>
      <c r="E171" s="215"/>
      <c r="F171" s="216"/>
      <c r="G171" s="40"/>
      <c r="H171" s="42"/>
      <c r="I171" s="5" t="str">
        <f t="shared" ca="1" si="31"/>
        <v>LOCKED</v>
      </c>
      <c r="J171" s="1" t="str">
        <f t="shared" si="35"/>
        <v>ARCHIBALD STREET SEWER REPAIRS: COTTONWOOD ROAD TO ELIZABETH ROAD</v>
      </c>
      <c r="K171" s="2" t="e">
        <f>MATCH(J171,#REF!,0)</f>
        <v>#REF!</v>
      </c>
      <c r="L171" s="3" t="str">
        <f t="shared" ca="1" si="32"/>
        <v>G</v>
      </c>
      <c r="M171" s="3" t="str">
        <f t="shared" ca="1" si="33"/>
        <v>C2</v>
      </c>
      <c r="N171" s="3" t="str">
        <f t="shared" ca="1" si="34"/>
        <v>C2</v>
      </c>
    </row>
    <row r="172" spans="1:14" ht="36" customHeight="1" x14ac:dyDescent="0.2">
      <c r="A172" s="37"/>
      <c r="B172" s="127"/>
      <c r="C172" s="45" t="s">
        <v>432</v>
      </c>
      <c r="D172" s="46"/>
      <c r="E172" s="47"/>
      <c r="F172" s="47" t="s">
        <v>64</v>
      </c>
      <c r="G172" s="48" t="s">
        <v>64</v>
      </c>
      <c r="H172" s="48"/>
      <c r="I172" s="5" t="str">
        <f t="shared" ca="1" si="31"/>
        <v>LOCKED</v>
      </c>
      <c r="J172" s="1" t="str">
        <f t="shared" si="35"/>
        <v>ARCHIBALD ST (MH50007527)</v>
      </c>
      <c r="K172" s="2" t="e">
        <f>MATCH(J172,#REF!,0)</f>
        <v>#REF!</v>
      </c>
      <c r="L172" s="3" t="str">
        <f t="shared" ca="1" si="32"/>
        <v>G</v>
      </c>
      <c r="M172" s="3" t="str">
        <f t="shared" ca="1" si="33"/>
        <v>C2</v>
      </c>
      <c r="N172" s="3" t="str">
        <f t="shared" ca="1" si="34"/>
        <v>C2</v>
      </c>
    </row>
    <row r="173" spans="1:14" ht="36" customHeight="1" x14ac:dyDescent="0.2">
      <c r="A173" s="61" t="s">
        <v>95</v>
      </c>
      <c r="B173" s="50" t="s">
        <v>58</v>
      </c>
      <c r="C173" s="51" t="s">
        <v>433</v>
      </c>
      <c r="D173" s="60" t="s">
        <v>8</v>
      </c>
      <c r="E173" s="53"/>
      <c r="F173" s="47" t="s">
        <v>64</v>
      </c>
      <c r="G173" s="48" t="s">
        <v>64</v>
      </c>
      <c r="H173" s="48"/>
      <c r="I173" s="5" t="str">
        <f t="shared" ca="1" si="31"/>
        <v>LOCKED</v>
      </c>
      <c r="J173" s="1" t="str">
        <f t="shared" si="35"/>
        <v>F002Remove and Replace RisersCW 2130-R12</v>
      </c>
      <c r="K173" s="2" t="e">
        <f>MATCH(J173,#REF!,0)</f>
        <v>#REF!</v>
      </c>
      <c r="L173" s="3" t="str">
        <f t="shared" ca="1" si="32"/>
        <v>G</v>
      </c>
      <c r="M173" s="3" t="str">
        <f t="shared" ca="1" si="33"/>
        <v>C2</v>
      </c>
      <c r="N173" s="3" t="str">
        <f t="shared" ca="1" si="34"/>
        <v>C2</v>
      </c>
    </row>
    <row r="174" spans="1:14" ht="36" customHeight="1" x14ac:dyDescent="0.2">
      <c r="A174" s="128"/>
      <c r="B174" s="129" t="s">
        <v>144</v>
      </c>
      <c r="C174" s="130" t="s">
        <v>407</v>
      </c>
      <c r="D174" s="46"/>
      <c r="E174" s="47"/>
      <c r="F174" s="47" t="s">
        <v>64</v>
      </c>
      <c r="G174" s="48" t="s">
        <v>64</v>
      </c>
      <c r="H174" s="48"/>
      <c r="I174" s="5" t="str">
        <f t="shared" ca="1" si="31"/>
        <v>LOCKED</v>
      </c>
      <c r="J174" s="1" t="str">
        <f t="shared" si="35"/>
        <v>SD-010</v>
      </c>
      <c r="K174" s="2" t="e">
        <f>MATCH(J174,#REF!,0)</f>
        <v>#REF!</v>
      </c>
      <c r="L174" s="3" t="str">
        <f t="shared" ca="1" si="32"/>
        <v>G</v>
      </c>
      <c r="M174" s="3" t="str">
        <f t="shared" ca="1" si="33"/>
        <v>C2</v>
      </c>
      <c r="N174" s="3" t="str">
        <f t="shared" ca="1" si="34"/>
        <v>C2</v>
      </c>
    </row>
    <row r="175" spans="1:14" ht="36" customHeight="1" x14ac:dyDescent="0.2">
      <c r="A175" s="128"/>
      <c r="B175" s="131" t="s">
        <v>242</v>
      </c>
      <c r="C175" s="130" t="s">
        <v>434</v>
      </c>
      <c r="D175" s="46"/>
      <c r="E175" s="47" t="s">
        <v>435</v>
      </c>
      <c r="F175" s="132">
        <v>0.45</v>
      </c>
      <c r="G175" s="55"/>
      <c r="H175" s="56">
        <f t="shared" ref="H175:H176" si="40">ROUND(G175*F175,2)</f>
        <v>0</v>
      </c>
      <c r="I175" s="5" t="str">
        <f t="shared" ca="1" si="31"/>
        <v/>
      </c>
      <c r="J175" s="1" t="str">
        <f t="shared" si="35"/>
        <v>750 mm Diameter Risersvert.m.</v>
      </c>
      <c r="K175" s="2" t="e">
        <f>MATCH(J175,#REF!,0)</f>
        <v>#REF!</v>
      </c>
      <c r="L175" s="3" t="str">
        <f t="shared" ca="1" si="32"/>
        <v>F2</v>
      </c>
      <c r="M175" s="3" t="str">
        <f t="shared" ca="1" si="33"/>
        <v>C2</v>
      </c>
      <c r="N175" s="3" t="str">
        <f t="shared" ca="1" si="34"/>
        <v>C2</v>
      </c>
    </row>
    <row r="176" spans="1:14" ht="36" customHeight="1" x14ac:dyDescent="0.2">
      <c r="A176" s="128"/>
      <c r="B176" s="127" t="s">
        <v>59</v>
      </c>
      <c r="C176" s="130" t="s">
        <v>436</v>
      </c>
      <c r="D176" s="46" t="s">
        <v>437</v>
      </c>
      <c r="E176" s="47" t="s">
        <v>72</v>
      </c>
      <c r="F176" s="54">
        <v>1</v>
      </c>
      <c r="G176" s="55"/>
      <c r="H176" s="56">
        <f t="shared" si="40"/>
        <v>0</v>
      </c>
      <c r="I176" s="5" t="str">
        <f t="shared" ca="1" si="31"/>
        <v/>
      </c>
      <c r="J176" s="1" t="str">
        <f t="shared" si="35"/>
        <v>Manhole Inspection Post RepairCW2145-R4each</v>
      </c>
      <c r="K176" s="2" t="e">
        <f>MATCH(J176,#REF!,0)</f>
        <v>#REF!</v>
      </c>
      <c r="L176" s="3" t="str">
        <f t="shared" ca="1" si="32"/>
        <v>F0</v>
      </c>
      <c r="M176" s="3" t="str">
        <f t="shared" ca="1" si="33"/>
        <v>C2</v>
      </c>
      <c r="N176" s="3" t="str">
        <f t="shared" ca="1" si="34"/>
        <v>C2</v>
      </c>
    </row>
    <row r="177" spans="1:14" ht="15.75" customHeight="1" x14ac:dyDescent="0.2">
      <c r="A177" s="37"/>
      <c r="B177" s="124"/>
      <c r="C177" s="62"/>
      <c r="D177" s="46"/>
      <c r="E177" s="100"/>
      <c r="F177" s="47"/>
      <c r="G177" s="37"/>
      <c r="H177" s="48"/>
      <c r="I177" s="5" t="str">
        <f t="shared" ca="1" si="31"/>
        <v>LOCKED</v>
      </c>
      <c r="J177" s="1" t="str">
        <f t="shared" si="35"/>
        <v/>
      </c>
      <c r="K177" s="2" t="e">
        <f>MATCH(J177,#REF!,0)</f>
        <v>#REF!</v>
      </c>
      <c r="L177" s="3" t="str">
        <f t="shared" ca="1" si="32"/>
        <v>G</v>
      </c>
      <c r="M177" s="3" t="str">
        <f t="shared" ca="1" si="33"/>
        <v>C2</v>
      </c>
      <c r="N177" s="3" t="str">
        <f t="shared" ca="1" si="34"/>
        <v>C2</v>
      </c>
    </row>
    <row r="178" spans="1:14" s="43" customFormat="1" ht="48" customHeight="1" thickBot="1" x14ac:dyDescent="0.25">
      <c r="A178" s="133"/>
      <c r="B178" s="126" t="s">
        <v>229</v>
      </c>
      <c r="C178" s="213" t="str">
        <f>C171</f>
        <v>ARCHIBALD STREET SEWER REPAIRS:  COTTONWOOD ROAD TO ELIZABETH ROAD</v>
      </c>
      <c r="D178" s="205"/>
      <c r="E178" s="205"/>
      <c r="F178" s="206"/>
      <c r="G178" s="133" t="s">
        <v>430</v>
      </c>
      <c r="H178" s="133">
        <f>SUM(H171:H177)</f>
        <v>0</v>
      </c>
      <c r="I178" s="5" t="str">
        <f t="shared" ca="1" si="31"/>
        <v>LOCKED</v>
      </c>
      <c r="J178" s="1" t="str">
        <f t="shared" si="35"/>
        <v>ARCHIBALD STREET SEWER REPAIRS: COTTONWOOD ROAD TO ELIZABETH ROAD</v>
      </c>
      <c r="K178" s="2" t="e">
        <f>MATCH(J178,#REF!,0)</f>
        <v>#REF!</v>
      </c>
      <c r="L178" s="3" t="str">
        <f t="shared" ca="1" si="32"/>
        <v>G</v>
      </c>
      <c r="M178" s="3" t="str">
        <f t="shared" ca="1" si="33"/>
        <v>C2</v>
      </c>
      <c r="N178" s="3" t="str">
        <f t="shared" ca="1" si="34"/>
        <v>C2</v>
      </c>
    </row>
    <row r="179" spans="1:14" ht="54.6" customHeight="1" thickTop="1" x14ac:dyDescent="0.2">
      <c r="A179" s="37"/>
      <c r="B179" s="217" t="s">
        <v>438</v>
      </c>
      <c r="C179" s="218"/>
      <c r="D179" s="218"/>
      <c r="E179" s="218"/>
      <c r="F179" s="218"/>
      <c r="G179" s="219"/>
      <c r="H179" s="134"/>
      <c r="I179" s="5" t="str">
        <f t="shared" ca="1" si="31"/>
        <v>LOCKED</v>
      </c>
      <c r="J179" s="1" t="str">
        <f t="shared" si="35"/>
        <v/>
      </c>
      <c r="K179" s="2" t="e">
        <f>MATCH(J179,#REF!,0)</f>
        <v>#REF!</v>
      </c>
      <c r="L179" s="3" t="str">
        <f t="shared" ca="1" si="32"/>
        <v>G</v>
      </c>
      <c r="M179" s="3" t="str">
        <f t="shared" ca="1" si="33"/>
        <v>G</v>
      </c>
      <c r="N179" s="3" t="str">
        <f t="shared" ca="1" si="34"/>
        <v>G</v>
      </c>
    </row>
    <row r="180" spans="1:14" s="43" customFormat="1" ht="30" customHeight="1" x14ac:dyDescent="0.2">
      <c r="A180" s="40"/>
      <c r="B180" s="41" t="s">
        <v>154</v>
      </c>
      <c r="C180" s="210" t="s">
        <v>439</v>
      </c>
      <c r="D180" s="211"/>
      <c r="E180" s="211"/>
      <c r="F180" s="212"/>
      <c r="G180" s="40"/>
      <c r="H180" s="42"/>
      <c r="I180" s="5" t="str">
        <f t="shared" ca="1" si="31"/>
        <v>LOCKED</v>
      </c>
      <c r="J180" s="1" t="str">
        <f t="shared" si="35"/>
        <v>STREET LIGHTING AND ASSOCIATED WORKS</v>
      </c>
      <c r="K180" s="2" t="e">
        <f>MATCH(J180,#REF!,0)</f>
        <v>#REF!</v>
      </c>
      <c r="L180" s="3" t="str">
        <f t="shared" ca="1" si="32"/>
        <v>G</v>
      </c>
      <c r="M180" s="3" t="str">
        <f t="shared" ca="1" si="33"/>
        <v>C2</v>
      </c>
      <c r="N180" s="3" t="str">
        <f t="shared" ca="1" si="34"/>
        <v>C2</v>
      </c>
    </row>
    <row r="181" spans="1:14" ht="75" customHeight="1" x14ac:dyDescent="0.2">
      <c r="A181" s="37"/>
      <c r="B181" s="50" t="s">
        <v>49</v>
      </c>
      <c r="C181" s="51" t="s">
        <v>440</v>
      </c>
      <c r="D181" s="60" t="s">
        <v>2</v>
      </c>
      <c r="E181" s="53" t="s">
        <v>72</v>
      </c>
      <c r="F181" s="86">
        <v>25</v>
      </c>
      <c r="G181" s="73"/>
      <c r="H181" s="56">
        <f t="shared" ref="H181:H190" si="41">ROUND(G181*F181,2)</f>
        <v>0</v>
      </c>
      <c r="I181" s="5" t="str">
        <f t="shared" ca="1" si="31"/>
        <v/>
      </c>
      <c r="J181" s="1" t="str">
        <f t="shared" si="35"/>
        <v>Removal of 45' street light pole and precast, poured in place concrete, steel power installed base or direct buried including davit arm, luminaire and appurtenances.each</v>
      </c>
      <c r="K181" s="2" t="e">
        <f>MATCH(J181,#REF!,0)</f>
        <v>#REF!</v>
      </c>
      <c r="L181" s="3" t="str">
        <f t="shared" ca="1" si="32"/>
        <v>F0</v>
      </c>
      <c r="M181" s="3" t="str">
        <f t="shared" ca="1" si="33"/>
        <v>C2</v>
      </c>
      <c r="N181" s="3" t="str">
        <f t="shared" ca="1" si="34"/>
        <v>C2</v>
      </c>
    </row>
    <row r="182" spans="1:14" ht="60" customHeight="1" x14ac:dyDescent="0.2">
      <c r="A182" s="37"/>
      <c r="B182" s="50" t="s">
        <v>51</v>
      </c>
      <c r="C182" s="51" t="s">
        <v>441</v>
      </c>
      <c r="D182" s="60" t="s">
        <v>2</v>
      </c>
      <c r="E182" s="53" t="s">
        <v>72</v>
      </c>
      <c r="F182" s="86">
        <v>1300</v>
      </c>
      <c r="G182" s="73"/>
      <c r="H182" s="56">
        <f t="shared" si="41"/>
        <v>0</v>
      </c>
      <c r="I182" s="5" t="str">
        <f t="shared" ca="1" si="31"/>
        <v/>
      </c>
      <c r="J182" s="1" t="str">
        <f t="shared" si="35"/>
        <v>Installation of conduit and #4 AL C/N or 1/0 AL Triplex streetlight cable in conduit by open trench method.each</v>
      </c>
      <c r="K182" s="2" t="e">
        <f>MATCH(J182,#REF!,0)</f>
        <v>#REF!</v>
      </c>
      <c r="L182" s="3" t="str">
        <f t="shared" ca="1" si="32"/>
        <v>F0</v>
      </c>
      <c r="M182" s="3" t="str">
        <f t="shared" ca="1" si="33"/>
        <v>C2</v>
      </c>
      <c r="N182" s="3" t="str">
        <f t="shared" ca="1" si="34"/>
        <v>C2</v>
      </c>
    </row>
    <row r="183" spans="1:14" ht="60" customHeight="1" x14ac:dyDescent="0.2">
      <c r="A183" s="37"/>
      <c r="B183" s="50" t="s">
        <v>52</v>
      </c>
      <c r="C183" s="51" t="s">
        <v>442</v>
      </c>
      <c r="D183" s="60" t="s">
        <v>2</v>
      </c>
      <c r="E183" s="53" t="s">
        <v>72</v>
      </c>
      <c r="F183" s="86">
        <v>60</v>
      </c>
      <c r="G183" s="73"/>
      <c r="H183" s="56">
        <f t="shared" si="41"/>
        <v>0</v>
      </c>
      <c r="I183" s="5" t="str">
        <f t="shared" ca="1" si="31"/>
        <v/>
      </c>
      <c r="J183" s="1" t="str">
        <f t="shared" si="35"/>
        <v>Installation of 50 mm conduit(s) by boring method complete with cable insertion (#4 AL C/N or 1/0 AL Triplex).each</v>
      </c>
      <c r="K183" s="2" t="e">
        <f>MATCH(J183,#REF!,0)</f>
        <v>#REF!</v>
      </c>
      <c r="L183" s="3" t="str">
        <f t="shared" ca="1" si="32"/>
        <v>F0</v>
      </c>
      <c r="M183" s="3" t="str">
        <f t="shared" ca="1" si="33"/>
        <v>C2</v>
      </c>
      <c r="N183" s="3" t="str">
        <f t="shared" ca="1" si="34"/>
        <v>C2</v>
      </c>
    </row>
    <row r="184" spans="1:14" ht="60" customHeight="1" x14ac:dyDescent="0.2">
      <c r="A184" s="37"/>
      <c r="B184" s="50" t="s">
        <v>53</v>
      </c>
      <c r="C184" s="51" t="s">
        <v>457</v>
      </c>
      <c r="D184" s="60" t="s">
        <v>2</v>
      </c>
      <c r="E184" s="53" t="s">
        <v>72</v>
      </c>
      <c r="F184" s="86">
        <v>25</v>
      </c>
      <c r="G184" s="73"/>
      <c r="H184" s="56">
        <f t="shared" si="41"/>
        <v>0</v>
      </c>
      <c r="I184" s="5" t="str">
        <f t="shared" ca="1" si="31"/>
        <v/>
      </c>
      <c r="J184" s="1" t="str">
        <f t="shared" si="35"/>
        <v>Installation of 45'/55' pole, davit arm and precast concrete base including luminaire and appurtenances.each</v>
      </c>
      <c r="K184" s="2" t="e">
        <f>MATCH(J184,#REF!,0)</f>
        <v>#REF!</v>
      </c>
      <c r="L184" s="3" t="str">
        <f t="shared" ca="1" si="32"/>
        <v>F0</v>
      </c>
      <c r="M184" s="3" t="str">
        <f t="shared" ca="1" si="33"/>
        <v>C2</v>
      </c>
      <c r="N184" s="3" t="str">
        <f t="shared" ca="1" si="34"/>
        <v>C2</v>
      </c>
    </row>
    <row r="185" spans="1:14" ht="115.15" customHeight="1" x14ac:dyDescent="0.2">
      <c r="A185" s="37"/>
      <c r="B185" s="50" t="s">
        <v>54</v>
      </c>
      <c r="C185" s="51" t="s">
        <v>443</v>
      </c>
      <c r="D185" s="60" t="s">
        <v>2</v>
      </c>
      <c r="E185" s="53" t="s">
        <v>72</v>
      </c>
      <c r="F185" s="86">
        <v>10</v>
      </c>
      <c r="G185" s="73"/>
      <c r="H185" s="56">
        <f t="shared" si="41"/>
        <v>0</v>
      </c>
      <c r="I185" s="5" t="str">
        <f t="shared" ca="1" si="31"/>
        <v/>
      </c>
      <c r="J185" s="1" t="str">
        <f t="shared" si="35"/>
        <v>Installation of one (1) 10' ground rod at every 3rd street light, at the end of every street light circuit and anywhere else as shown on the design drawings. Trench #4 ground wire up to 1 m from rod location to new street light and connect (hammerlock) to top of the ground rod.each</v>
      </c>
      <c r="K185" s="2" t="e">
        <f>MATCH(J185,#REF!,0)</f>
        <v>#VALUE!</v>
      </c>
      <c r="L185" s="3" t="str">
        <f t="shared" ca="1" si="32"/>
        <v>F0</v>
      </c>
      <c r="M185" s="3" t="str">
        <f t="shared" ca="1" si="33"/>
        <v>C2</v>
      </c>
      <c r="N185" s="3" t="str">
        <f t="shared" ca="1" si="34"/>
        <v>C2</v>
      </c>
    </row>
    <row r="186" spans="1:14" ht="60" customHeight="1" x14ac:dyDescent="0.2">
      <c r="A186" s="37"/>
      <c r="B186" s="50" t="s">
        <v>156</v>
      </c>
      <c r="C186" s="51" t="s">
        <v>444</v>
      </c>
      <c r="D186" s="60" t="s">
        <v>2</v>
      </c>
      <c r="E186" s="53" t="s">
        <v>72</v>
      </c>
      <c r="F186" s="86">
        <v>2</v>
      </c>
      <c r="G186" s="73"/>
      <c r="H186" s="56">
        <f t="shared" si="41"/>
        <v>0</v>
      </c>
      <c r="I186" s="5" t="str">
        <f t="shared" ca="1" si="31"/>
        <v/>
      </c>
      <c r="J186" s="1" t="str">
        <f t="shared" si="35"/>
        <v>Install lower 3 m of Cable Guard, ground lug, cable up pole, and first 3 m section of ground rod per Standard CD 315-5.each</v>
      </c>
      <c r="K186" s="2" t="e">
        <f>MATCH(J186,#REF!,0)</f>
        <v>#REF!</v>
      </c>
      <c r="L186" s="3" t="str">
        <f t="shared" ca="1" si="32"/>
        <v>F0</v>
      </c>
      <c r="M186" s="3" t="str">
        <f t="shared" ca="1" si="33"/>
        <v>C2</v>
      </c>
      <c r="N186" s="3" t="str">
        <f t="shared" ca="1" si="34"/>
        <v>C2</v>
      </c>
    </row>
    <row r="187" spans="1:14" ht="60" customHeight="1" x14ac:dyDescent="0.2">
      <c r="A187" s="37"/>
      <c r="B187" s="50" t="s">
        <v>157</v>
      </c>
      <c r="C187" s="51" t="s">
        <v>445</v>
      </c>
      <c r="D187" s="60" t="s">
        <v>2</v>
      </c>
      <c r="E187" s="53" t="s">
        <v>72</v>
      </c>
      <c r="F187" s="86">
        <v>2</v>
      </c>
      <c r="G187" s="73"/>
      <c r="H187" s="56">
        <f t="shared" si="41"/>
        <v>0</v>
      </c>
      <c r="I187" s="5" t="str">
        <f t="shared" ca="1" si="31"/>
        <v/>
      </c>
      <c r="J187" s="1" t="str">
        <f t="shared" si="35"/>
        <v>Installation and connection of externally-mounted relay and PEC per Standards CD 315-12 and CD 315-13.each</v>
      </c>
      <c r="K187" s="2" t="e">
        <f>MATCH(J187,#REF!,0)</f>
        <v>#REF!</v>
      </c>
      <c r="L187" s="3" t="str">
        <f t="shared" ca="1" si="32"/>
        <v>F0</v>
      </c>
      <c r="M187" s="3" t="str">
        <f t="shared" ca="1" si="33"/>
        <v>C2</v>
      </c>
      <c r="N187" s="3" t="str">
        <f t="shared" ca="1" si="34"/>
        <v>C2</v>
      </c>
    </row>
    <row r="188" spans="1:14" ht="60" customHeight="1" x14ac:dyDescent="0.2">
      <c r="A188" s="37"/>
      <c r="B188" s="50" t="s">
        <v>158</v>
      </c>
      <c r="C188" s="51" t="s">
        <v>446</v>
      </c>
      <c r="D188" s="60" t="s">
        <v>2</v>
      </c>
      <c r="E188" s="53" t="s">
        <v>72</v>
      </c>
      <c r="F188" s="86">
        <v>25</v>
      </c>
      <c r="G188" s="73"/>
      <c r="H188" s="56">
        <f t="shared" si="41"/>
        <v>0</v>
      </c>
      <c r="I188" s="5" t="str">
        <f t="shared" ca="1" si="31"/>
        <v/>
      </c>
      <c r="J188" s="1" t="str">
        <f t="shared" si="35"/>
        <v>Terminate 2/C #12 copper conductor to street light cables per Standard CD310-4, CD310-9 or CD310-10.each</v>
      </c>
      <c r="K188" s="2" t="e">
        <f>MATCH(J188,#REF!,0)</f>
        <v>#REF!</v>
      </c>
      <c r="L188" s="3" t="str">
        <f t="shared" ca="1" si="32"/>
        <v>F0</v>
      </c>
      <c r="M188" s="3" t="str">
        <f t="shared" ca="1" si="33"/>
        <v>C2</v>
      </c>
      <c r="N188" s="3" t="str">
        <f t="shared" ca="1" si="34"/>
        <v>C2</v>
      </c>
    </row>
    <row r="189" spans="1:14" ht="75" customHeight="1" x14ac:dyDescent="0.2">
      <c r="A189" s="37"/>
      <c r="B189" s="50" t="s">
        <v>159</v>
      </c>
      <c r="C189" s="51" t="s">
        <v>447</v>
      </c>
      <c r="D189" s="60" t="s">
        <v>2</v>
      </c>
      <c r="E189" s="53" t="s">
        <v>72</v>
      </c>
      <c r="F189" s="86">
        <v>25</v>
      </c>
      <c r="G189" s="73"/>
      <c r="H189" s="56">
        <f t="shared" si="41"/>
        <v>0</v>
      </c>
      <c r="I189" s="5" t="str">
        <f t="shared" ca="1" si="31"/>
        <v/>
      </c>
      <c r="J189" s="1" t="str">
        <f t="shared" si="35"/>
        <v>Installation of overhead span of #4 duplex between new or existing streetlight poles and connect luminaire to provide temporary Overhead Feed.each</v>
      </c>
      <c r="K189" s="2" t="e">
        <f>MATCH(J189,#REF!,0)</f>
        <v>#REF!</v>
      </c>
      <c r="L189" s="3" t="str">
        <f t="shared" ca="1" si="32"/>
        <v>F0</v>
      </c>
      <c r="M189" s="3" t="str">
        <f t="shared" ca="1" si="33"/>
        <v>C2</v>
      </c>
      <c r="N189" s="3" t="str">
        <f t="shared" ca="1" si="34"/>
        <v>C2</v>
      </c>
    </row>
    <row r="190" spans="1:14" ht="60" customHeight="1" x14ac:dyDescent="0.2">
      <c r="A190" s="37"/>
      <c r="B190" s="50" t="s">
        <v>160</v>
      </c>
      <c r="C190" s="51" t="s">
        <v>448</v>
      </c>
      <c r="D190" s="60" t="s">
        <v>2</v>
      </c>
      <c r="E190" s="53" t="s">
        <v>72</v>
      </c>
      <c r="F190" s="86">
        <v>25</v>
      </c>
      <c r="G190" s="73"/>
      <c r="H190" s="56">
        <f t="shared" si="41"/>
        <v>0</v>
      </c>
      <c r="I190" s="5" t="str">
        <f t="shared" ca="1" si="31"/>
        <v/>
      </c>
      <c r="J190" s="1" t="str">
        <f t="shared" si="35"/>
        <v>Removal of overhead span of #4 duplex between new or existing streetlight poles to remove temporary Overhead Feed.each</v>
      </c>
      <c r="K190" s="2" t="e">
        <f>MATCH(J190,#REF!,0)</f>
        <v>#REF!</v>
      </c>
      <c r="L190" s="3" t="str">
        <f t="shared" ca="1" si="32"/>
        <v>F0</v>
      </c>
      <c r="M190" s="3" t="str">
        <f t="shared" ca="1" si="33"/>
        <v>C2</v>
      </c>
      <c r="N190" s="3" t="str">
        <f t="shared" ca="1" si="34"/>
        <v>C2</v>
      </c>
    </row>
    <row r="191" spans="1:14" s="43" customFormat="1" ht="30" customHeight="1" thickBot="1" x14ac:dyDescent="0.25">
      <c r="A191" s="133"/>
      <c r="B191" s="126" t="str">
        <f>B180</f>
        <v>C</v>
      </c>
      <c r="C191" s="213" t="str">
        <f>C180</f>
        <v>STREET LIGHTING AND ASSOCIATED WORKS</v>
      </c>
      <c r="D191" s="205"/>
      <c r="E191" s="205"/>
      <c r="F191" s="206"/>
      <c r="G191" s="133" t="s">
        <v>430</v>
      </c>
      <c r="H191" s="133">
        <f>SUM(H180:H190)</f>
        <v>0</v>
      </c>
      <c r="I191" s="5" t="str">
        <f t="shared" ca="1" si="31"/>
        <v>LOCKED</v>
      </c>
      <c r="J191" s="1" t="str">
        <f t="shared" si="35"/>
        <v>STREET LIGHTING AND ASSOCIATED WORKS</v>
      </c>
      <c r="K191" s="2" t="e">
        <f>MATCH(J191,#REF!,0)</f>
        <v>#REF!</v>
      </c>
      <c r="L191" s="3" t="str">
        <f t="shared" ca="1" si="32"/>
        <v>G</v>
      </c>
      <c r="M191" s="3" t="str">
        <f t="shared" ca="1" si="33"/>
        <v>C2</v>
      </c>
      <c r="N191" s="3" t="str">
        <f t="shared" ca="1" si="34"/>
        <v>C2</v>
      </c>
    </row>
    <row r="192" spans="1:14" s="138" customFormat="1" ht="30" customHeight="1" thickTop="1" x14ac:dyDescent="0.2">
      <c r="A192" s="135"/>
      <c r="B192" s="136" t="s">
        <v>13</v>
      </c>
      <c r="C192" s="220" t="s">
        <v>449</v>
      </c>
      <c r="D192" s="221"/>
      <c r="E192" s="221"/>
      <c r="F192" s="222"/>
      <c r="G192" s="135"/>
      <c r="H192" s="137"/>
      <c r="I192" s="5" t="str">
        <f t="shared" ca="1" si="31"/>
        <v>LOCKED</v>
      </c>
      <c r="J192" s="1" t="str">
        <f t="shared" si="35"/>
        <v>MOBILIZATION /DEMOBILIZATION</v>
      </c>
      <c r="K192" s="2" t="e">
        <f>MATCH(J192,#REF!,0)</f>
        <v>#REF!</v>
      </c>
      <c r="L192" s="3" t="str">
        <f t="shared" ca="1" si="32"/>
        <v>G</v>
      </c>
      <c r="M192" s="3" t="str">
        <f t="shared" ca="1" si="33"/>
        <v>C2</v>
      </c>
      <c r="N192" s="3" t="str">
        <f t="shared" ca="1" si="34"/>
        <v>C2</v>
      </c>
    </row>
    <row r="193" spans="1:14" s="147" customFormat="1" ht="30" customHeight="1" x14ac:dyDescent="0.2">
      <c r="A193" s="139" t="s">
        <v>344</v>
      </c>
      <c r="B193" s="140" t="s">
        <v>183</v>
      </c>
      <c r="C193" s="141" t="s">
        <v>346</v>
      </c>
      <c r="D193" s="142" t="s">
        <v>450</v>
      </c>
      <c r="E193" s="143" t="s">
        <v>345</v>
      </c>
      <c r="F193" s="144">
        <v>1</v>
      </c>
      <c r="G193" s="145"/>
      <c r="H193" s="146">
        <f>ROUND(G193*F193,2)</f>
        <v>0</v>
      </c>
      <c r="I193" s="5" t="str">
        <f t="shared" ca="1" si="31"/>
        <v/>
      </c>
      <c r="J193" s="1" t="str">
        <f t="shared" si="35"/>
        <v>I001Mobilization/DemobilizationL. sum</v>
      </c>
      <c r="K193" s="2" t="e">
        <f>MATCH(J193,#REF!,0)</f>
        <v>#REF!</v>
      </c>
      <c r="L193" s="3" t="str">
        <f t="shared" ca="1" si="32"/>
        <v>F0</v>
      </c>
      <c r="M193" s="3" t="str">
        <f t="shared" ca="1" si="33"/>
        <v>C2</v>
      </c>
      <c r="N193" s="3" t="str">
        <f t="shared" ca="1" si="34"/>
        <v>C2</v>
      </c>
    </row>
    <row r="194" spans="1:14" s="138" customFormat="1" ht="30" customHeight="1" thickBot="1" x14ac:dyDescent="0.25">
      <c r="A194" s="148"/>
      <c r="B194" s="149" t="str">
        <f>B192</f>
        <v>D</v>
      </c>
      <c r="C194" s="223" t="str">
        <f>C192</f>
        <v>MOBILIZATION /DEMOBILIZATION</v>
      </c>
      <c r="D194" s="224"/>
      <c r="E194" s="224"/>
      <c r="F194" s="225"/>
      <c r="G194" s="150" t="s">
        <v>430</v>
      </c>
      <c r="H194" s="151">
        <f>H193</f>
        <v>0</v>
      </c>
      <c r="I194" s="5" t="str">
        <f t="shared" ca="1" si="31"/>
        <v>LOCKED</v>
      </c>
      <c r="J194" s="1" t="str">
        <f t="shared" si="35"/>
        <v>MOBILIZATION /DEMOBILIZATION</v>
      </c>
      <c r="K194" s="2" t="e">
        <f>MATCH(J194,#REF!,0)</f>
        <v>#REF!</v>
      </c>
      <c r="L194" s="3" t="str">
        <f t="shared" ca="1" si="32"/>
        <v>G</v>
      </c>
      <c r="M194" s="3" t="str">
        <f t="shared" ca="1" si="33"/>
        <v>C2</v>
      </c>
      <c r="N194" s="3" t="str">
        <f t="shared" ca="1" si="34"/>
        <v>C2</v>
      </c>
    </row>
    <row r="195" spans="1:14" ht="36" customHeight="1" thickTop="1" x14ac:dyDescent="0.3">
      <c r="A195" s="152"/>
      <c r="B195" s="153"/>
      <c r="C195" s="154" t="s">
        <v>451</v>
      </c>
      <c r="D195" s="155"/>
      <c r="E195" s="155"/>
      <c r="F195" s="155"/>
      <c r="G195" s="155"/>
      <c r="H195" s="156"/>
      <c r="I195" s="5" t="str">
        <f t="shared" ca="1" si="31"/>
        <v>LOCKED</v>
      </c>
      <c r="J195" s="1" t="str">
        <f t="shared" si="35"/>
        <v>SUMMARY</v>
      </c>
      <c r="K195" s="2" t="e">
        <f>MATCH(J195,#REF!,0)</f>
        <v>#REF!</v>
      </c>
      <c r="L195" s="3" t="str">
        <f t="shared" ca="1" si="32"/>
        <v>G</v>
      </c>
      <c r="M195" s="3" t="str">
        <f t="shared" ca="1" si="33"/>
        <v>G</v>
      </c>
      <c r="N195" s="3" t="str">
        <f t="shared" ca="1" si="34"/>
        <v>G</v>
      </c>
    </row>
    <row r="196" spans="1:14" s="43" customFormat="1" ht="32.1" customHeight="1" x14ac:dyDescent="0.2">
      <c r="A196" s="157"/>
      <c r="B196" s="226" t="str">
        <f>B6</f>
        <v>PART 1      CITY FUNDED WORK</v>
      </c>
      <c r="C196" s="227"/>
      <c r="D196" s="227"/>
      <c r="E196" s="227"/>
      <c r="F196" s="227"/>
      <c r="G196" s="158"/>
      <c r="H196" s="159"/>
      <c r="I196" s="5" t="str">
        <f t="shared" ca="1" si="31"/>
        <v>LOCKED</v>
      </c>
      <c r="J196" s="1" t="str">
        <f t="shared" si="35"/>
        <v/>
      </c>
      <c r="K196" s="2" t="e">
        <f>MATCH(J196,#REF!,0)</f>
        <v>#REF!</v>
      </c>
      <c r="L196" s="3" t="str">
        <f t="shared" ca="1" si="32"/>
        <v>G</v>
      </c>
      <c r="M196" s="3" t="str">
        <f t="shared" ca="1" si="33"/>
        <v>G</v>
      </c>
      <c r="N196" s="3" t="str">
        <f t="shared" ca="1" si="34"/>
        <v>G</v>
      </c>
    </row>
    <row r="197" spans="1:14" ht="30" customHeight="1" thickBot="1" x14ac:dyDescent="0.25">
      <c r="A197" s="125"/>
      <c r="B197" s="126" t="str">
        <f>B7</f>
        <v>A</v>
      </c>
      <c r="C197" s="204" t="str">
        <f>C7</f>
        <v>ARCHIBALD STREET PAVEMENT REHABILITATION:  COTTONWOOD ROAD TO ELIZABETH ROAD</v>
      </c>
      <c r="D197" s="205"/>
      <c r="E197" s="205"/>
      <c r="F197" s="206"/>
      <c r="G197" s="125" t="s">
        <v>430</v>
      </c>
      <c r="H197" s="125">
        <f>H170</f>
        <v>0</v>
      </c>
      <c r="I197" s="5" t="str">
        <f t="shared" ca="1" si="31"/>
        <v>LOCKED</v>
      </c>
      <c r="J197" s="1" t="str">
        <f t="shared" si="35"/>
        <v>ARCHIBALD STREET PAVEMENT REHABILITATION: COTTONWOOD ROAD TO ELIZABETH ROAD</v>
      </c>
      <c r="K197" s="2" t="e">
        <f>MATCH(J197,#REF!,0)</f>
        <v>#REF!</v>
      </c>
      <c r="L197" s="3" t="str">
        <f t="shared" ca="1" si="32"/>
        <v>G</v>
      </c>
      <c r="M197" s="3" t="str">
        <f t="shared" ca="1" si="33"/>
        <v>C2</v>
      </c>
      <c r="N197" s="3" t="str">
        <f t="shared" ca="1" si="34"/>
        <v>C2</v>
      </c>
    </row>
    <row r="198" spans="1:14" ht="30" customHeight="1" thickTop="1" thickBot="1" x14ac:dyDescent="0.25">
      <c r="A198" s="125"/>
      <c r="B198" s="126" t="str">
        <f>B171</f>
        <v>B</v>
      </c>
      <c r="C198" s="194" t="str">
        <f>C171</f>
        <v>ARCHIBALD STREET SEWER REPAIRS:  COTTONWOOD ROAD TO ELIZABETH ROAD</v>
      </c>
      <c r="D198" s="195"/>
      <c r="E198" s="195"/>
      <c r="F198" s="196"/>
      <c r="G198" s="125" t="s">
        <v>430</v>
      </c>
      <c r="H198" s="125">
        <f>H178</f>
        <v>0</v>
      </c>
      <c r="I198" s="5" t="str">
        <f t="shared" ref="I198:I205" ca="1" si="42">IF(CELL("protect",$G198)=1, "LOCKED", "")</f>
        <v>LOCKED</v>
      </c>
      <c r="J198" s="1" t="str">
        <f t="shared" si="35"/>
        <v>ARCHIBALD STREET SEWER REPAIRS: COTTONWOOD ROAD TO ELIZABETH ROAD</v>
      </c>
      <c r="K198" s="2" t="e">
        <f>MATCH(J198,#REF!,0)</f>
        <v>#REF!</v>
      </c>
      <c r="L198" s="3" t="str">
        <f t="shared" ref="L198:L205" ca="1" si="43">CELL("format",$F198)</f>
        <v>G</v>
      </c>
      <c r="M198" s="3" t="str">
        <f t="shared" ref="M198:M205" ca="1" si="44">CELL("format",$G198)</f>
        <v>C2</v>
      </c>
      <c r="N198" s="3" t="str">
        <f t="shared" ref="N198:N205" ca="1" si="45">CELL("format",$H198)</f>
        <v>C2</v>
      </c>
    </row>
    <row r="199" spans="1:14" ht="28.9" customHeight="1" thickTop="1" thickBot="1" x14ac:dyDescent="0.3">
      <c r="A199" s="125"/>
      <c r="B199" s="160"/>
      <c r="C199" s="161"/>
      <c r="D199" s="162"/>
      <c r="E199" s="163"/>
      <c r="F199" s="163"/>
      <c r="G199" s="164" t="s">
        <v>452</v>
      </c>
      <c r="H199" s="165">
        <f>SUM(H197:H198)</f>
        <v>0</v>
      </c>
      <c r="I199" s="5" t="str">
        <f t="shared" ca="1" si="42"/>
        <v>LOCKED</v>
      </c>
      <c r="J199" s="1" t="str">
        <f t="shared" ref="J199:J205" si="46">CLEAN(CONCATENATE(TRIM($A199),TRIM($C199),IF(LEFT($D199)&lt;&gt;"E",TRIM($D199),),TRIM($E199)))</f>
        <v/>
      </c>
      <c r="K199" s="2" t="e">
        <f>MATCH(J199,#REF!,0)</f>
        <v>#REF!</v>
      </c>
      <c r="L199" s="3" t="str">
        <f t="shared" ca="1" si="43"/>
        <v>F0</v>
      </c>
      <c r="M199" s="3" t="str">
        <f t="shared" ca="1" si="44"/>
        <v>C2</v>
      </c>
      <c r="N199" s="3" t="str">
        <f t="shared" ca="1" si="45"/>
        <v>C2</v>
      </c>
    </row>
    <row r="200" spans="1:14" s="43" customFormat="1" ht="63" customHeight="1" thickTop="1" thickBot="1" x14ac:dyDescent="0.25">
      <c r="A200" s="133"/>
      <c r="B200" s="197" t="str">
        <f>B179</f>
        <v>PART 2      MANITOBA HYDRO FUNDED WORK
                 (See B9.6, B17.2.1, B18.4, D2, D12, D13.4, E17)</v>
      </c>
      <c r="C200" s="198"/>
      <c r="D200" s="198"/>
      <c r="E200" s="198"/>
      <c r="F200" s="198"/>
      <c r="G200" s="199"/>
      <c r="H200" s="166"/>
      <c r="I200" s="5" t="str">
        <f t="shared" ca="1" si="42"/>
        <v>LOCKED</v>
      </c>
      <c r="J200" s="1" t="str">
        <f t="shared" si="46"/>
        <v/>
      </c>
      <c r="K200" s="2" t="e">
        <f>MATCH(J200,#REF!,0)</f>
        <v>#REF!</v>
      </c>
      <c r="L200" s="3" t="str">
        <f t="shared" ca="1" si="43"/>
        <v>G</v>
      </c>
      <c r="M200" s="3" t="str">
        <f t="shared" ca="1" si="44"/>
        <v>G</v>
      </c>
      <c r="N200" s="3" t="str">
        <f t="shared" ca="1" si="45"/>
        <v>C2</v>
      </c>
    </row>
    <row r="201" spans="1:14" ht="30" customHeight="1" thickTop="1" thickBot="1" x14ac:dyDescent="0.25">
      <c r="A201" s="167"/>
      <c r="B201" s="126" t="str">
        <f>B180</f>
        <v>C</v>
      </c>
      <c r="C201" s="194" t="str">
        <f>C180</f>
        <v>STREET LIGHTING AND ASSOCIATED WORKS</v>
      </c>
      <c r="D201" s="195"/>
      <c r="E201" s="195"/>
      <c r="F201" s="196"/>
      <c r="G201" s="167" t="s">
        <v>430</v>
      </c>
      <c r="H201" s="167">
        <f>H191</f>
        <v>0</v>
      </c>
      <c r="I201" s="5" t="str">
        <f t="shared" ca="1" si="42"/>
        <v>LOCKED</v>
      </c>
      <c r="J201" s="1" t="str">
        <f t="shared" si="46"/>
        <v>STREET LIGHTING AND ASSOCIATED WORKS</v>
      </c>
      <c r="K201" s="2" t="e">
        <f>MATCH(J201,#REF!,0)</f>
        <v>#REF!</v>
      </c>
      <c r="L201" s="3" t="str">
        <f t="shared" ca="1" si="43"/>
        <v>G</v>
      </c>
      <c r="M201" s="3" t="str">
        <f t="shared" ca="1" si="44"/>
        <v>C2</v>
      </c>
      <c r="N201" s="3" t="str">
        <f t="shared" ca="1" si="45"/>
        <v>C2</v>
      </c>
    </row>
    <row r="202" spans="1:14" ht="28.9" customHeight="1" thickTop="1" thickBot="1" x14ac:dyDescent="0.3">
      <c r="A202" s="125"/>
      <c r="B202" s="168"/>
      <c r="C202" s="161"/>
      <c r="D202" s="162"/>
      <c r="E202" s="163"/>
      <c r="F202" s="163"/>
      <c r="G202" s="169" t="s">
        <v>453</v>
      </c>
      <c r="H202" s="38">
        <f>SUM(H201:H201)</f>
        <v>0</v>
      </c>
      <c r="I202" s="5" t="str">
        <f t="shared" ca="1" si="42"/>
        <v>LOCKED</v>
      </c>
      <c r="J202" s="1" t="str">
        <f t="shared" si="46"/>
        <v/>
      </c>
      <c r="K202" s="2" t="e">
        <f>MATCH(J202,#REF!,0)</f>
        <v>#REF!</v>
      </c>
      <c r="L202" s="3" t="str">
        <f t="shared" ca="1" si="43"/>
        <v>F0</v>
      </c>
      <c r="M202" s="3" t="str">
        <f t="shared" ca="1" si="44"/>
        <v>C2</v>
      </c>
      <c r="N202" s="3" t="str">
        <f t="shared" ca="1" si="45"/>
        <v>C2</v>
      </c>
    </row>
    <row r="203" spans="1:14" ht="30" customHeight="1" thickTop="1" thickBot="1" x14ac:dyDescent="0.3">
      <c r="A203" s="125"/>
      <c r="B203" s="170" t="str">
        <f>B192</f>
        <v>D</v>
      </c>
      <c r="C203" s="194" t="str">
        <f>C192</f>
        <v>MOBILIZATION /DEMOBILIZATION</v>
      </c>
      <c r="D203" s="195"/>
      <c r="E203" s="195"/>
      <c r="F203" s="196"/>
      <c r="G203" s="171" t="s">
        <v>454</v>
      </c>
      <c r="H203" s="172">
        <f>H194</f>
        <v>0</v>
      </c>
      <c r="I203" s="5" t="str">
        <f t="shared" ca="1" si="42"/>
        <v>LOCKED</v>
      </c>
      <c r="J203" s="1" t="str">
        <f t="shared" si="46"/>
        <v>MOBILIZATION /DEMOBILIZATION</v>
      </c>
      <c r="K203" s="2" t="e">
        <f>MATCH(J203,#REF!,0)</f>
        <v>#REF!</v>
      </c>
      <c r="L203" s="3" t="str">
        <f t="shared" ca="1" si="43"/>
        <v>G</v>
      </c>
      <c r="M203" s="3" t="str">
        <f t="shared" ca="1" si="44"/>
        <v>C2</v>
      </c>
      <c r="N203" s="3" t="str">
        <f t="shared" ca="1" si="45"/>
        <v>C2</v>
      </c>
    </row>
    <row r="204" spans="1:14" ht="37.9" customHeight="1" thickTop="1" x14ac:dyDescent="0.2">
      <c r="A204" s="37"/>
      <c r="B204" s="200" t="s">
        <v>455</v>
      </c>
      <c r="C204" s="201"/>
      <c r="D204" s="201"/>
      <c r="E204" s="201"/>
      <c r="F204" s="201"/>
      <c r="G204" s="202">
        <f>H199+H202+H203</f>
        <v>0</v>
      </c>
      <c r="H204" s="203"/>
      <c r="I204" s="5" t="str">
        <f t="shared" ca="1" si="42"/>
        <v>LOCKED</v>
      </c>
      <c r="J204" s="1" t="str">
        <f t="shared" si="46"/>
        <v/>
      </c>
      <c r="K204" s="2" t="e">
        <f>MATCH(J204,#REF!,0)</f>
        <v>#REF!</v>
      </c>
      <c r="L204" s="3" t="str">
        <f t="shared" ca="1" si="43"/>
        <v>G</v>
      </c>
      <c r="M204" s="3" t="str">
        <f t="shared" ca="1" si="44"/>
        <v>C2</v>
      </c>
      <c r="N204" s="3" t="str">
        <f t="shared" ca="1" si="45"/>
        <v>G</v>
      </c>
    </row>
    <row r="205" spans="1:14" ht="15.95" customHeight="1" x14ac:dyDescent="0.2">
      <c r="A205" s="173"/>
      <c r="B205" s="174"/>
      <c r="C205" s="175"/>
      <c r="D205" s="176"/>
      <c r="E205" s="175"/>
      <c r="F205" s="175"/>
      <c r="G205" s="177"/>
      <c r="H205" s="178"/>
      <c r="I205" s="5" t="str">
        <f t="shared" ca="1" si="42"/>
        <v>LOCKED</v>
      </c>
      <c r="J205" s="1" t="str">
        <f t="shared" si="46"/>
        <v/>
      </c>
      <c r="K205" s="2" t="e">
        <f>MATCH(J205,#REF!,0)</f>
        <v>#REF!</v>
      </c>
      <c r="L205" s="3" t="str">
        <f t="shared" ca="1" si="43"/>
        <v>G</v>
      </c>
      <c r="M205" s="3" t="str">
        <f t="shared" ca="1" si="44"/>
        <v>C2</v>
      </c>
      <c r="N205" s="3" t="str">
        <f t="shared" ca="1" si="45"/>
        <v>G</v>
      </c>
    </row>
  </sheetData>
  <sheetProtection algorithmName="SHA-512" hashValue="8s7SsJHQI2uXZo/woPoxc34o5k1nYry7AHOp3vWCFtgibuAcI0IWfbLZF6l2DzmOCiCNuEOUc1fWHK5uHRfbOQ==" saltValue="j1/3/s186gdFwUMLujTq3g==" spinCount="100000" sheet="1" objects="1" scenarios="1" selectLockedCells="1"/>
  <mergeCells count="18">
    <mergeCell ref="C197:F197"/>
    <mergeCell ref="B6:F6"/>
    <mergeCell ref="C7:F7"/>
    <mergeCell ref="C170:F170"/>
    <mergeCell ref="C171:F171"/>
    <mergeCell ref="C178:F178"/>
    <mergeCell ref="B179:G179"/>
    <mergeCell ref="C180:F180"/>
    <mergeCell ref="C191:F191"/>
    <mergeCell ref="C192:F192"/>
    <mergeCell ref="C194:F194"/>
    <mergeCell ref="B196:F196"/>
    <mergeCell ref="C198:F198"/>
    <mergeCell ref="B200:G200"/>
    <mergeCell ref="C201:F201"/>
    <mergeCell ref="C203:F203"/>
    <mergeCell ref="B204:F204"/>
    <mergeCell ref="G204:H204"/>
  </mergeCells>
  <conditionalFormatting sqref="D193 D163:D166">
    <cfRule type="cellIs" dxfId="341" priority="340" stopIfTrue="1" operator="equal">
      <formula>"CW 2130-R11"</formula>
    </cfRule>
    <cfRule type="cellIs" dxfId="340" priority="341" stopIfTrue="1" operator="equal">
      <formula>"CW 3120-R2"</formula>
    </cfRule>
    <cfRule type="cellIs" dxfId="339" priority="342" stopIfTrue="1" operator="equal">
      <formula>"CW 3240-R7"</formula>
    </cfRule>
  </conditionalFormatting>
  <conditionalFormatting sqref="G193">
    <cfRule type="expression" dxfId="338" priority="339">
      <formula>G193&gt;G204*0.05</formula>
    </cfRule>
  </conditionalFormatting>
  <conditionalFormatting sqref="D72">
    <cfRule type="cellIs" dxfId="337" priority="336" stopIfTrue="1" operator="equal">
      <formula>"CW 2130-R11"</formula>
    </cfRule>
    <cfRule type="cellIs" dxfId="336" priority="337" stopIfTrue="1" operator="equal">
      <formula>"CW 3120-R2"</formula>
    </cfRule>
    <cfRule type="cellIs" dxfId="335" priority="338" stopIfTrue="1" operator="equal">
      <formula>"CW 3240-R7"</formula>
    </cfRule>
  </conditionalFormatting>
  <conditionalFormatting sqref="D73">
    <cfRule type="cellIs" dxfId="334" priority="333" stopIfTrue="1" operator="equal">
      <formula>"CW 2130-R11"</formula>
    </cfRule>
    <cfRule type="cellIs" dxfId="333" priority="334" stopIfTrue="1" operator="equal">
      <formula>"CW 3120-R2"</formula>
    </cfRule>
    <cfRule type="cellIs" dxfId="332" priority="335" stopIfTrue="1" operator="equal">
      <formula>"CW 3240-R7"</formula>
    </cfRule>
  </conditionalFormatting>
  <conditionalFormatting sqref="D74:D75">
    <cfRule type="cellIs" dxfId="331" priority="330" stopIfTrue="1" operator="equal">
      <formula>"CW 2130-R11"</formula>
    </cfRule>
    <cfRule type="cellIs" dxfId="330" priority="331" stopIfTrue="1" operator="equal">
      <formula>"CW 3120-R2"</formula>
    </cfRule>
    <cfRule type="cellIs" dxfId="329" priority="332" stopIfTrue="1" operator="equal">
      <formula>"CW 3240-R7"</formula>
    </cfRule>
  </conditionalFormatting>
  <conditionalFormatting sqref="D76">
    <cfRule type="cellIs" dxfId="328" priority="327" stopIfTrue="1" operator="equal">
      <formula>"CW 2130-R11"</formula>
    </cfRule>
    <cfRule type="cellIs" dxfId="327" priority="328" stopIfTrue="1" operator="equal">
      <formula>"CW 3120-R2"</formula>
    </cfRule>
    <cfRule type="cellIs" dxfId="326" priority="329" stopIfTrue="1" operator="equal">
      <formula>"CW 3240-R7"</formula>
    </cfRule>
  </conditionalFormatting>
  <conditionalFormatting sqref="D77">
    <cfRule type="cellIs" dxfId="325" priority="324" stopIfTrue="1" operator="equal">
      <formula>"CW 2130-R11"</formula>
    </cfRule>
    <cfRule type="cellIs" dxfId="324" priority="325" stopIfTrue="1" operator="equal">
      <formula>"CW 3120-R2"</formula>
    </cfRule>
    <cfRule type="cellIs" dxfId="323" priority="326" stopIfTrue="1" operator="equal">
      <formula>"CW 3240-R7"</formula>
    </cfRule>
  </conditionalFormatting>
  <conditionalFormatting sqref="D78">
    <cfRule type="cellIs" dxfId="322" priority="321" stopIfTrue="1" operator="equal">
      <formula>"CW 2130-R11"</formula>
    </cfRule>
    <cfRule type="cellIs" dxfId="321" priority="322" stopIfTrue="1" operator="equal">
      <formula>"CW 3120-R2"</formula>
    </cfRule>
    <cfRule type="cellIs" dxfId="320" priority="323" stopIfTrue="1" operator="equal">
      <formula>"CW 3240-R7"</formula>
    </cfRule>
  </conditionalFormatting>
  <conditionalFormatting sqref="D79">
    <cfRule type="cellIs" dxfId="319" priority="318" stopIfTrue="1" operator="equal">
      <formula>"CW 2130-R11"</formula>
    </cfRule>
    <cfRule type="cellIs" dxfId="318" priority="319" stopIfTrue="1" operator="equal">
      <formula>"CW 3120-R2"</formula>
    </cfRule>
    <cfRule type="cellIs" dxfId="317" priority="320" stopIfTrue="1" operator="equal">
      <formula>"CW 3240-R7"</formula>
    </cfRule>
  </conditionalFormatting>
  <conditionalFormatting sqref="D81:D83">
    <cfRule type="cellIs" dxfId="316" priority="315" stopIfTrue="1" operator="equal">
      <formula>"CW 2130-R11"</formula>
    </cfRule>
    <cfRule type="cellIs" dxfId="315" priority="316" stopIfTrue="1" operator="equal">
      <formula>"CW 3120-R2"</formula>
    </cfRule>
    <cfRule type="cellIs" dxfId="314" priority="317" stopIfTrue="1" operator="equal">
      <formula>"CW 3240-R7"</formula>
    </cfRule>
  </conditionalFormatting>
  <conditionalFormatting sqref="D84:D85">
    <cfRule type="cellIs" dxfId="313" priority="312" stopIfTrue="1" operator="equal">
      <formula>"CW 2130-R11"</formula>
    </cfRule>
    <cfRule type="cellIs" dxfId="312" priority="313" stopIfTrue="1" operator="equal">
      <formula>"CW 3120-R2"</formula>
    </cfRule>
    <cfRule type="cellIs" dxfId="311" priority="314" stopIfTrue="1" operator="equal">
      <formula>"CW 3240-R7"</formula>
    </cfRule>
  </conditionalFormatting>
  <conditionalFormatting sqref="D86:D88">
    <cfRule type="cellIs" dxfId="310" priority="309" stopIfTrue="1" operator="equal">
      <formula>"CW 2130-R11"</formula>
    </cfRule>
    <cfRule type="cellIs" dxfId="309" priority="310" stopIfTrue="1" operator="equal">
      <formula>"CW 3120-R2"</formula>
    </cfRule>
    <cfRule type="cellIs" dxfId="308" priority="311" stopIfTrue="1" operator="equal">
      <formula>"CW 3240-R7"</formula>
    </cfRule>
  </conditionalFormatting>
  <conditionalFormatting sqref="D89">
    <cfRule type="cellIs" dxfId="307" priority="306" stopIfTrue="1" operator="equal">
      <formula>"CW 2130-R11"</formula>
    </cfRule>
    <cfRule type="cellIs" dxfId="306" priority="307" stopIfTrue="1" operator="equal">
      <formula>"CW 3120-R2"</formula>
    </cfRule>
    <cfRule type="cellIs" dxfId="305" priority="308" stopIfTrue="1" operator="equal">
      <formula>"CW 3240-R7"</formula>
    </cfRule>
  </conditionalFormatting>
  <conditionalFormatting sqref="D90:D91">
    <cfRule type="cellIs" dxfId="304" priority="303" stopIfTrue="1" operator="equal">
      <formula>"CW 2130-R11"</formula>
    </cfRule>
    <cfRule type="cellIs" dxfId="303" priority="304" stopIfTrue="1" operator="equal">
      <formula>"CW 3120-R2"</formula>
    </cfRule>
    <cfRule type="cellIs" dxfId="302" priority="305" stopIfTrue="1" operator="equal">
      <formula>"CW 3240-R7"</formula>
    </cfRule>
  </conditionalFormatting>
  <conditionalFormatting sqref="D92">
    <cfRule type="cellIs" dxfId="301" priority="300" stopIfTrue="1" operator="equal">
      <formula>"CW 2130-R11"</formula>
    </cfRule>
    <cfRule type="cellIs" dxfId="300" priority="301" stopIfTrue="1" operator="equal">
      <formula>"CW 3120-R2"</formula>
    </cfRule>
    <cfRule type="cellIs" dxfId="299" priority="302" stopIfTrue="1" operator="equal">
      <formula>"CW 3240-R7"</formula>
    </cfRule>
  </conditionalFormatting>
  <conditionalFormatting sqref="D93">
    <cfRule type="cellIs" dxfId="298" priority="297" stopIfTrue="1" operator="equal">
      <formula>"CW 2130-R11"</formula>
    </cfRule>
    <cfRule type="cellIs" dxfId="297" priority="298" stopIfTrue="1" operator="equal">
      <formula>"CW 3120-R2"</formula>
    </cfRule>
    <cfRule type="cellIs" dxfId="296" priority="299" stopIfTrue="1" operator="equal">
      <formula>"CW 3240-R7"</formula>
    </cfRule>
  </conditionalFormatting>
  <conditionalFormatting sqref="D94">
    <cfRule type="cellIs" dxfId="295" priority="294" stopIfTrue="1" operator="equal">
      <formula>"CW 2130-R11"</formula>
    </cfRule>
    <cfRule type="cellIs" dxfId="294" priority="295" stopIfTrue="1" operator="equal">
      <formula>"CW 3120-R2"</formula>
    </cfRule>
    <cfRule type="cellIs" dxfId="293" priority="296" stopIfTrue="1" operator="equal">
      <formula>"CW 3240-R7"</formula>
    </cfRule>
  </conditionalFormatting>
  <conditionalFormatting sqref="D96">
    <cfRule type="cellIs" dxfId="292" priority="291" stopIfTrue="1" operator="equal">
      <formula>"CW 2130-R11"</formula>
    </cfRule>
    <cfRule type="cellIs" dxfId="291" priority="292" stopIfTrue="1" operator="equal">
      <formula>"CW 3120-R2"</formula>
    </cfRule>
    <cfRule type="cellIs" dxfId="290" priority="293" stopIfTrue="1" operator="equal">
      <formula>"CW 3240-R7"</formula>
    </cfRule>
  </conditionalFormatting>
  <conditionalFormatting sqref="D97 D106:D107">
    <cfRule type="cellIs" dxfId="289" priority="288" stopIfTrue="1" operator="equal">
      <formula>"CW 2130-R11"</formula>
    </cfRule>
    <cfRule type="cellIs" dxfId="288" priority="289" stopIfTrue="1" operator="equal">
      <formula>"CW 3120-R2"</formula>
    </cfRule>
    <cfRule type="cellIs" dxfId="287" priority="290" stopIfTrue="1" operator="equal">
      <formula>"CW 3240-R7"</formula>
    </cfRule>
  </conditionalFormatting>
  <conditionalFormatting sqref="D98">
    <cfRule type="cellIs" dxfId="286" priority="285" stopIfTrue="1" operator="equal">
      <formula>"CW 2130-R11"</formula>
    </cfRule>
    <cfRule type="cellIs" dxfId="285" priority="286" stopIfTrue="1" operator="equal">
      <formula>"CW 3120-R2"</formula>
    </cfRule>
    <cfRule type="cellIs" dxfId="284" priority="287" stopIfTrue="1" operator="equal">
      <formula>"CW 3240-R7"</formula>
    </cfRule>
  </conditionalFormatting>
  <conditionalFormatting sqref="D99">
    <cfRule type="cellIs" dxfId="283" priority="282" stopIfTrue="1" operator="equal">
      <formula>"CW 2130-R11"</formula>
    </cfRule>
    <cfRule type="cellIs" dxfId="282" priority="283" stopIfTrue="1" operator="equal">
      <formula>"CW 3120-R2"</formula>
    </cfRule>
    <cfRule type="cellIs" dxfId="281" priority="284" stopIfTrue="1" operator="equal">
      <formula>"CW 3240-R7"</formula>
    </cfRule>
  </conditionalFormatting>
  <conditionalFormatting sqref="D100">
    <cfRule type="cellIs" dxfId="280" priority="279" stopIfTrue="1" operator="equal">
      <formula>"CW 2130-R11"</formula>
    </cfRule>
    <cfRule type="cellIs" dxfId="279" priority="280" stopIfTrue="1" operator="equal">
      <formula>"CW 3120-R2"</formula>
    </cfRule>
    <cfRule type="cellIs" dxfId="278" priority="281" stopIfTrue="1" operator="equal">
      <formula>"CW 3240-R7"</formula>
    </cfRule>
  </conditionalFormatting>
  <conditionalFormatting sqref="D102">
    <cfRule type="cellIs" dxfId="277" priority="276" stopIfTrue="1" operator="equal">
      <formula>"CW 2130-R11"</formula>
    </cfRule>
    <cfRule type="cellIs" dxfId="276" priority="277" stopIfTrue="1" operator="equal">
      <formula>"CW 3120-R2"</formula>
    </cfRule>
    <cfRule type="cellIs" dxfId="275" priority="278" stopIfTrue="1" operator="equal">
      <formula>"CW 3240-R7"</formula>
    </cfRule>
  </conditionalFormatting>
  <conditionalFormatting sqref="D104">
    <cfRule type="cellIs" dxfId="274" priority="273" stopIfTrue="1" operator="equal">
      <formula>"CW 2130-R11"</formula>
    </cfRule>
    <cfRule type="cellIs" dxfId="273" priority="274" stopIfTrue="1" operator="equal">
      <formula>"CW 3120-R2"</formula>
    </cfRule>
    <cfRule type="cellIs" dxfId="272" priority="275" stopIfTrue="1" operator="equal">
      <formula>"CW 3240-R7"</formula>
    </cfRule>
  </conditionalFormatting>
  <conditionalFormatting sqref="D108:D110">
    <cfRule type="cellIs" dxfId="271" priority="267" stopIfTrue="1" operator="equal">
      <formula>"CW 2130-R11"</formula>
    </cfRule>
    <cfRule type="cellIs" dxfId="270" priority="268" stopIfTrue="1" operator="equal">
      <formula>"CW 3120-R2"</formula>
    </cfRule>
    <cfRule type="cellIs" dxfId="269" priority="269" stopIfTrue="1" operator="equal">
      <formula>"CW 3240-R7"</formula>
    </cfRule>
  </conditionalFormatting>
  <conditionalFormatting sqref="D105">
    <cfRule type="cellIs" dxfId="268" priority="270" stopIfTrue="1" operator="equal">
      <formula>"CW 2130-R11"</formula>
    </cfRule>
    <cfRule type="cellIs" dxfId="267" priority="271" stopIfTrue="1" operator="equal">
      <formula>"CW 3120-R2"</formula>
    </cfRule>
    <cfRule type="cellIs" dxfId="266" priority="272" stopIfTrue="1" operator="equal">
      <formula>"CW 3240-R7"</formula>
    </cfRule>
  </conditionalFormatting>
  <conditionalFormatting sqref="D111">
    <cfRule type="cellIs" dxfId="265" priority="264" stopIfTrue="1" operator="equal">
      <formula>"CW 2130-R11"</formula>
    </cfRule>
    <cfRule type="cellIs" dxfId="264" priority="265" stopIfTrue="1" operator="equal">
      <formula>"CW 3120-R2"</formula>
    </cfRule>
    <cfRule type="cellIs" dxfId="263" priority="266" stopIfTrue="1" operator="equal">
      <formula>"CW 3240-R7"</formula>
    </cfRule>
  </conditionalFormatting>
  <conditionalFormatting sqref="D101">
    <cfRule type="cellIs" dxfId="262" priority="261" stopIfTrue="1" operator="equal">
      <formula>"CW 2130-R11"</formula>
    </cfRule>
    <cfRule type="cellIs" dxfId="261" priority="262" stopIfTrue="1" operator="equal">
      <formula>"CW 3120-R2"</formula>
    </cfRule>
    <cfRule type="cellIs" dxfId="260" priority="263" stopIfTrue="1" operator="equal">
      <formula>"CW 3240-R7"</formula>
    </cfRule>
  </conditionalFormatting>
  <conditionalFormatting sqref="D103">
    <cfRule type="cellIs" dxfId="259" priority="258" stopIfTrue="1" operator="equal">
      <formula>"CW 2130-R11"</formula>
    </cfRule>
    <cfRule type="cellIs" dxfId="258" priority="259" stopIfTrue="1" operator="equal">
      <formula>"CW 3120-R2"</formula>
    </cfRule>
    <cfRule type="cellIs" dxfId="257" priority="260" stopIfTrue="1" operator="equal">
      <formula>"CW 3240-R7"</formula>
    </cfRule>
  </conditionalFormatting>
  <conditionalFormatting sqref="D113">
    <cfRule type="cellIs" dxfId="256" priority="256" stopIfTrue="1" operator="equal">
      <formula>"CW 3120-R2"</formula>
    </cfRule>
    <cfRule type="cellIs" dxfId="255" priority="257" stopIfTrue="1" operator="equal">
      <formula>"CW 3240-R7"</formula>
    </cfRule>
  </conditionalFormatting>
  <conditionalFormatting sqref="D114">
    <cfRule type="cellIs" dxfId="254" priority="253" stopIfTrue="1" operator="equal">
      <formula>"CW 2130-R11"</formula>
    </cfRule>
    <cfRule type="cellIs" dxfId="253" priority="254" stopIfTrue="1" operator="equal">
      <formula>"CW 3120-R2"</formula>
    </cfRule>
    <cfRule type="cellIs" dxfId="252" priority="255" stopIfTrue="1" operator="equal">
      <formula>"CW 3240-R7"</formula>
    </cfRule>
  </conditionalFormatting>
  <conditionalFormatting sqref="D115">
    <cfRule type="cellIs" dxfId="251" priority="250" stopIfTrue="1" operator="equal">
      <formula>"CW 2130-R11"</formula>
    </cfRule>
    <cfRule type="cellIs" dxfId="250" priority="251" stopIfTrue="1" operator="equal">
      <formula>"CW 3120-R2"</formula>
    </cfRule>
    <cfRule type="cellIs" dxfId="249" priority="252" stopIfTrue="1" operator="equal">
      <formula>"CW 3240-R7"</formula>
    </cfRule>
  </conditionalFormatting>
  <conditionalFormatting sqref="D116:D117">
    <cfRule type="cellIs" dxfId="248" priority="248" stopIfTrue="1" operator="equal">
      <formula>"CW 3120-R2"</formula>
    </cfRule>
    <cfRule type="cellIs" dxfId="247" priority="249" stopIfTrue="1" operator="equal">
      <formula>"CW 3240-R7"</formula>
    </cfRule>
  </conditionalFormatting>
  <conditionalFormatting sqref="D118:D119">
    <cfRule type="cellIs" dxfId="246" priority="246" stopIfTrue="1" operator="equal">
      <formula>"CW 3120-R2"</formula>
    </cfRule>
    <cfRule type="cellIs" dxfId="245" priority="247" stopIfTrue="1" operator="equal">
      <formula>"CW 3240-R7"</formula>
    </cfRule>
  </conditionalFormatting>
  <conditionalFormatting sqref="D120">
    <cfRule type="cellIs" dxfId="244" priority="244" stopIfTrue="1" operator="equal">
      <formula>"CW 3120-R2"</formula>
    </cfRule>
    <cfRule type="cellIs" dxfId="243" priority="245" stopIfTrue="1" operator="equal">
      <formula>"CW 3240-R7"</formula>
    </cfRule>
  </conditionalFormatting>
  <conditionalFormatting sqref="D121">
    <cfRule type="cellIs" dxfId="242" priority="242" stopIfTrue="1" operator="equal">
      <formula>"CW 3120-R2"</formula>
    </cfRule>
    <cfRule type="cellIs" dxfId="241" priority="243" stopIfTrue="1" operator="equal">
      <formula>"CW 3240-R7"</formula>
    </cfRule>
  </conditionalFormatting>
  <conditionalFormatting sqref="D123:D124">
    <cfRule type="cellIs" dxfId="240" priority="239" stopIfTrue="1" operator="equal">
      <formula>"CW 2130-R11"</formula>
    </cfRule>
    <cfRule type="cellIs" dxfId="239" priority="240" stopIfTrue="1" operator="equal">
      <formula>"CW 3120-R2"</formula>
    </cfRule>
    <cfRule type="cellIs" dxfId="238" priority="241" stopIfTrue="1" operator="equal">
      <formula>"CW 3240-R7"</formula>
    </cfRule>
  </conditionalFormatting>
  <conditionalFormatting sqref="D122">
    <cfRule type="cellIs" dxfId="237" priority="237" stopIfTrue="1" operator="equal">
      <formula>"CW 3120-R2"</formula>
    </cfRule>
    <cfRule type="cellIs" dxfId="236" priority="238" stopIfTrue="1" operator="equal">
      <formula>"CW 3240-R7"</formula>
    </cfRule>
  </conditionalFormatting>
  <conditionalFormatting sqref="D125:D126">
    <cfRule type="cellIs" dxfId="235" priority="234" stopIfTrue="1" operator="equal">
      <formula>"CW 2130-R11"</formula>
    </cfRule>
    <cfRule type="cellIs" dxfId="234" priority="235" stopIfTrue="1" operator="equal">
      <formula>"CW 3120-R2"</formula>
    </cfRule>
    <cfRule type="cellIs" dxfId="233" priority="236" stopIfTrue="1" operator="equal">
      <formula>"CW 3240-R7"</formula>
    </cfRule>
  </conditionalFormatting>
  <conditionalFormatting sqref="D127:D128">
    <cfRule type="cellIs" dxfId="232" priority="232" stopIfTrue="1" operator="equal">
      <formula>"CW 3120-R2"</formula>
    </cfRule>
    <cfRule type="cellIs" dxfId="231" priority="233" stopIfTrue="1" operator="equal">
      <formula>"CW 3240-R7"</formula>
    </cfRule>
  </conditionalFormatting>
  <conditionalFormatting sqref="D130">
    <cfRule type="cellIs" dxfId="230" priority="230" stopIfTrue="1" operator="equal">
      <formula>"CW 3120-R2"</formula>
    </cfRule>
    <cfRule type="cellIs" dxfId="229" priority="231" stopIfTrue="1" operator="equal">
      <formula>"CW 3240-R7"</formula>
    </cfRule>
  </conditionalFormatting>
  <conditionalFormatting sqref="D129">
    <cfRule type="cellIs" dxfId="228" priority="228" stopIfTrue="1" operator="equal">
      <formula>"CW 3120-R2"</formula>
    </cfRule>
    <cfRule type="cellIs" dxfId="227" priority="229" stopIfTrue="1" operator="equal">
      <formula>"CW 3240-R7"</formula>
    </cfRule>
  </conditionalFormatting>
  <conditionalFormatting sqref="D131">
    <cfRule type="cellIs" dxfId="226" priority="226" stopIfTrue="1" operator="equal">
      <formula>"CW 3120-R2"</formula>
    </cfRule>
    <cfRule type="cellIs" dxfId="225" priority="227" stopIfTrue="1" operator="equal">
      <formula>"CW 3240-R7"</formula>
    </cfRule>
  </conditionalFormatting>
  <conditionalFormatting sqref="D133">
    <cfRule type="cellIs" dxfId="224" priority="221" stopIfTrue="1" operator="equal">
      <formula>"CW 2130-R11"</formula>
    </cfRule>
    <cfRule type="cellIs" dxfId="223" priority="222" stopIfTrue="1" operator="equal">
      <formula>"CW 3120-R2"</formula>
    </cfRule>
    <cfRule type="cellIs" dxfId="222" priority="223" stopIfTrue="1" operator="equal">
      <formula>"CW 3240-R7"</formula>
    </cfRule>
  </conditionalFormatting>
  <conditionalFormatting sqref="D132">
    <cfRule type="cellIs" dxfId="221" priority="224" stopIfTrue="1" operator="equal">
      <formula>"CW 3120-R2"</formula>
    </cfRule>
    <cfRule type="cellIs" dxfId="220" priority="225" stopIfTrue="1" operator="equal">
      <formula>"CW 3240-R7"</formula>
    </cfRule>
  </conditionalFormatting>
  <conditionalFormatting sqref="D134">
    <cfRule type="cellIs" dxfId="219" priority="218" stopIfTrue="1" operator="equal">
      <formula>"CW 2130-R11"</formula>
    </cfRule>
    <cfRule type="cellIs" dxfId="218" priority="219" stopIfTrue="1" operator="equal">
      <formula>"CW 3120-R2"</formula>
    </cfRule>
    <cfRule type="cellIs" dxfId="217" priority="220" stopIfTrue="1" operator="equal">
      <formula>"CW 3240-R7"</formula>
    </cfRule>
  </conditionalFormatting>
  <conditionalFormatting sqref="D136:D137">
    <cfRule type="cellIs" dxfId="216" priority="216" stopIfTrue="1" operator="equal">
      <formula>"CW 3120-R2"</formula>
    </cfRule>
    <cfRule type="cellIs" dxfId="215" priority="217" stopIfTrue="1" operator="equal">
      <formula>"CW 3240-R7"</formula>
    </cfRule>
  </conditionalFormatting>
  <conditionalFormatting sqref="D135">
    <cfRule type="cellIs" dxfId="214" priority="213" stopIfTrue="1" operator="equal">
      <formula>"CW 2130-R11"</formula>
    </cfRule>
    <cfRule type="cellIs" dxfId="213" priority="214" stopIfTrue="1" operator="equal">
      <formula>"CW 3120-R2"</formula>
    </cfRule>
    <cfRule type="cellIs" dxfId="212" priority="215" stopIfTrue="1" operator="equal">
      <formula>"CW 3240-R7"</formula>
    </cfRule>
  </conditionalFormatting>
  <conditionalFormatting sqref="D138:D139">
    <cfRule type="cellIs" dxfId="211" priority="211" stopIfTrue="1" operator="equal">
      <formula>"CW 3120-R2"</formula>
    </cfRule>
    <cfRule type="cellIs" dxfId="210" priority="212" stopIfTrue="1" operator="equal">
      <formula>"CW 3240-R7"</formula>
    </cfRule>
  </conditionalFormatting>
  <conditionalFormatting sqref="D140">
    <cfRule type="cellIs" dxfId="209" priority="209" stopIfTrue="1" operator="equal">
      <formula>"CW 2130-R11"</formula>
    </cfRule>
    <cfRule type="cellIs" dxfId="208" priority="210" stopIfTrue="1" operator="equal">
      <formula>"CW 3240-R7"</formula>
    </cfRule>
  </conditionalFormatting>
  <conditionalFormatting sqref="D141:D148">
    <cfRule type="cellIs" dxfId="207" priority="206" stopIfTrue="1" operator="equal">
      <formula>"CW 2130-R11"</formula>
    </cfRule>
    <cfRule type="cellIs" dxfId="206" priority="207" stopIfTrue="1" operator="equal">
      <formula>"CW 3120-R2"</formula>
    </cfRule>
    <cfRule type="cellIs" dxfId="205" priority="208" stopIfTrue="1" operator="equal">
      <formula>"CW 3240-R7"</formula>
    </cfRule>
  </conditionalFormatting>
  <conditionalFormatting sqref="D152">
    <cfRule type="cellIs" dxfId="204" priority="201" stopIfTrue="1" operator="equal">
      <formula>"CW 2130-R11"</formula>
    </cfRule>
    <cfRule type="cellIs" dxfId="203" priority="202" stopIfTrue="1" operator="equal">
      <formula>"CW 3120-R2"</formula>
    </cfRule>
    <cfRule type="cellIs" dxfId="202" priority="203" stopIfTrue="1" operator="equal">
      <formula>"CW 3240-R7"</formula>
    </cfRule>
  </conditionalFormatting>
  <conditionalFormatting sqref="D151">
    <cfRule type="cellIs" dxfId="201" priority="204" stopIfTrue="1" operator="equal">
      <formula>"CW 3120-R2"</formula>
    </cfRule>
    <cfRule type="cellIs" dxfId="200" priority="205" stopIfTrue="1" operator="equal">
      <formula>"CW 3240-R7"</formula>
    </cfRule>
  </conditionalFormatting>
  <conditionalFormatting sqref="D150">
    <cfRule type="cellIs" dxfId="199" priority="198" stopIfTrue="1" operator="equal">
      <formula>"CW 2130-R11"</formula>
    </cfRule>
    <cfRule type="cellIs" dxfId="198" priority="199" stopIfTrue="1" operator="equal">
      <formula>"CW 3120-R2"</formula>
    </cfRule>
    <cfRule type="cellIs" dxfId="197" priority="200" stopIfTrue="1" operator="equal">
      <formula>"CW 3240-R7"</formula>
    </cfRule>
  </conditionalFormatting>
  <conditionalFormatting sqref="D153">
    <cfRule type="cellIs" dxfId="196" priority="195" stopIfTrue="1" operator="equal">
      <formula>"CW 2130-R11"</formula>
    </cfRule>
    <cfRule type="cellIs" dxfId="195" priority="196" stopIfTrue="1" operator="equal">
      <formula>"CW 3120-R2"</formula>
    </cfRule>
    <cfRule type="cellIs" dxfId="194" priority="197" stopIfTrue="1" operator="equal">
      <formula>"CW 3240-R7"</formula>
    </cfRule>
  </conditionalFormatting>
  <conditionalFormatting sqref="D154">
    <cfRule type="cellIs" dxfId="193" priority="192" stopIfTrue="1" operator="equal">
      <formula>"CW 2130-R11"</formula>
    </cfRule>
    <cfRule type="cellIs" dxfId="192" priority="193" stopIfTrue="1" operator="equal">
      <formula>"CW 3120-R2"</formula>
    </cfRule>
    <cfRule type="cellIs" dxfId="191" priority="194" stopIfTrue="1" operator="equal">
      <formula>"CW 3240-R7"</formula>
    </cfRule>
  </conditionalFormatting>
  <conditionalFormatting sqref="D155">
    <cfRule type="cellIs" dxfId="190" priority="189" stopIfTrue="1" operator="equal">
      <formula>"CW 2130-R11"</formula>
    </cfRule>
    <cfRule type="cellIs" dxfId="189" priority="190" stopIfTrue="1" operator="equal">
      <formula>"CW 3120-R2"</formula>
    </cfRule>
    <cfRule type="cellIs" dxfId="188" priority="191" stopIfTrue="1" operator="equal">
      <formula>"CW 3240-R7"</formula>
    </cfRule>
  </conditionalFormatting>
  <conditionalFormatting sqref="D156:D158">
    <cfRule type="cellIs" dxfId="187" priority="186" stopIfTrue="1" operator="equal">
      <formula>"CW 2130-R11"</formula>
    </cfRule>
    <cfRule type="cellIs" dxfId="186" priority="187" stopIfTrue="1" operator="equal">
      <formula>"CW 3120-R2"</formula>
    </cfRule>
    <cfRule type="cellIs" dxfId="185" priority="188" stopIfTrue="1" operator="equal">
      <formula>"CW 3240-R7"</formula>
    </cfRule>
  </conditionalFormatting>
  <conditionalFormatting sqref="D159">
    <cfRule type="cellIs" dxfId="184" priority="183" stopIfTrue="1" operator="equal">
      <formula>"CW 2130-R11"</formula>
    </cfRule>
    <cfRule type="cellIs" dxfId="183" priority="184" stopIfTrue="1" operator="equal">
      <formula>"CW 3120-R2"</formula>
    </cfRule>
    <cfRule type="cellIs" dxfId="182" priority="185" stopIfTrue="1" operator="equal">
      <formula>"CW 3240-R7"</formula>
    </cfRule>
  </conditionalFormatting>
  <conditionalFormatting sqref="D160">
    <cfRule type="cellIs" dxfId="181" priority="180" stopIfTrue="1" operator="equal">
      <formula>"CW 2130-R11"</formula>
    </cfRule>
    <cfRule type="cellIs" dxfId="180" priority="181" stopIfTrue="1" operator="equal">
      <formula>"CW 3120-R2"</formula>
    </cfRule>
    <cfRule type="cellIs" dxfId="179" priority="182" stopIfTrue="1" operator="equal">
      <formula>"CW 3240-R7"</formula>
    </cfRule>
  </conditionalFormatting>
  <conditionalFormatting sqref="D161">
    <cfRule type="cellIs" dxfId="178" priority="177" stopIfTrue="1" operator="equal">
      <formula>"CW 2130-R11"</formula>
    </cfRule>
    <cfRule type="cellIs" dxfId="177" priority="178" stopIfTrue="1" operator="equal">
      <formula>"CW 3120-R2"</formula>
    </cfRule>
    <cfRule type="cellIs" dxfId="176" priority="179" stopIfTrue="1" operator="equal">
      <formula>"CW 3240-R7"</formula>
    </cfRule>
  </conditionalFormatting>
  <conditionalFormatting sqref="D9:D10">
    <cfRule type="cellIs" dxfId="175" priority="174" stopIfTrue="1" operator="equal">
      <formula>"CW 2130-R11"</formula>
    </cfRule>
    <cfRule type="cellIs" dxfId="174" priority="175" stopIfTrue="1" operator="equal">
      <formula>"CW 3120-R2"</formula>
    </cfRule>
    <cfRule type="cellIs" dxfId="173" priority="176" stopIfTrue="1" operator="equal">
      <formula>"CW 3240-R7"</formula>
    </cfRule>
  </conditionalFormatting>
  <conditionalFormatting sqref="D11">
    <cfRule type="cellIs" dxfId="172" priority="171" stopIfTrue="1" operator="equal">
      <formula>"CW 2130-R11"</formula>
    </cfRule>
    <cfRule type="cellIs" dxfId="171" priority="172" stopIfTrue="1" operator="equal">
      <formula>"CW 3120-R2"</formula>
    </cfRule>
    <cfRule type="cellIs" dxfId="170" priority="173" stopIfTrue="1" operator="equal">
      <formula>"CW 3240-R7"</formula>
    </cfRule>
  </conditionalFormatting>
  <conditionalFormatting sqref="D12">
    <cfRule type="cellIs" dxfId="169" priority="168" stopIfTrue="1" operator="equal">
      <formula>"CW 2130-R11"</formula>
    </cfRule>
    <cfRule type="cellIs" dxfId="168" priority="169" stopIfTrue="1" operator="equal">
      <formula>"CW 3120-R2"</formula>
    </cfRule>
    <cfRule type="cellIs" dxfId="167" priority="170" stopIfTrue="1" operator="equal">
      <formula>"CW 3240-R7"</formula>
    </cfRule>
  </conditionalFormatting>
  <conditionalFormatting sqref="D13">
    <cfRule type="cellIs" dxfId="166" priority="165" stopIfTrue="1" operator="equal">
      <formula>"CW 2130-R11"</formula>
    </cfRule>
    <cfRule type="cellIs" dxfId="165" priority="166" stopIfTrue="1" operator="equal">
      <formula>"CW 3120-R2"</formula>
    </cfRule>
    <cfRule type="cellIs" dxfId="164" priority="167" stopIfTrue="1" operator="equal">
      <formula>"CW 3240-R7"</formula>
    </cfRule>
  </conditionalFormatting>
  <conditionalFormatting sqref="D14">
    <cfRule type="cellIs" dxfId="163" priority="162" stopIfTrue="1" operator="equal">
      <formula>"CW 2130-R11"</formula>
    </cfRule>
    <cfRule type="cellIs" dxfId="162" priority="163" stopIfTrue="1" operator="equal">
      <formula>"CW 3120-R2"</formula>
    </cfRule>
    <cfRule type="cellIs" dxfId="161" priority="164" stopIfTrue="1" operator="equal">
      <formula>"CW 3240-R7"</formula>
    </cfRule>
  </conditionalFormatting>
  <conditionalFormatting sqref="D15">
    <cfRule type="cellIs" dxfId="160" priority="159" stopIfTrue="1" operator="equal">
      <formula>"CW 2130-R11"</formula>
    </cfRule>
    <cfRule type="cellIs" dxfId="159" priority="160" stopIfTrue="1" operator="equal">
      <formula>"CW 3120-R2"</formula>
    </cfRule>
    <cfRule type="cellIs" dxfId="158" priority="161" stopIfTrue="1" operator="equal">
      <formula>"CW 3240-R7"</formula>
    </cfRule>
  </conditionalFormatting>
  <conditionalFormatting sqref="D16">
    <cfRule type="cellIs" dxfId="157" priority="156" stopIfTrue="1" operator="equal">
      <formula>"CW 2130-R11"</formula>
    </cfRule>
    <cfRule type="cellIs" dxfId="156" priority="157" stopIfTrue="1" operator="equal">
      <formula>"CW 3120-R2"</formula>
    </cfRule>
    <cfRule type="cellIs" dxfId="155" priority="158" stopIfTrue="1" operator="equal">
      <formula>"CW 3240-R7"</formula>
    </cfRule>
  </conditionalFormatting>
  <conditionalFormatting sqref="D17:D18">
    <cfRule type="cellIs" dxfId="154" priority="153" stopIfTrue="1" operator="equal">
      <formula>"CW 2130-R11"</formula>
    </cfRule>
    <cfRule type="cellIs" dxfId="153" priority="154" stopIfTrue="1" operator="equal">
      <formula>"CW 3120-R2"</formula>
    </cfRule>
    <cfRule type="cellIs" dxfId="152" priority="155" stopIfTrue="1" operator="equal">
      <formula>"CW 3240-R7"</formula>
    </cfRule>
  </conditionalFormatting>
  <conditionalFormatting sqref="D19:D20">
    <cfRule type="cellIs" dxfId="151" priority="150" stopIfTrue="1" operator="equal">
      <formula>"CW 2130-R11"</formula>
    </cfRule>
    <cfRule type="cellIs" dxfId="150" priority="151" stopIfTrue="1" operator="equal">
      <formula>"CW 3120-R2"</formula>
    </cfRule>
    <cfRule type="cellIs" dxfId="149" priority="152" stopIfTrue="1" operator="equal">
      <formula>"CW 3240-R7"</formula>
    </cfRule>
  </conditionalFormatting>
  <conditionalFormatting sqref="D21">
    <cfRule type="cellIs" dxfId="148" priority="147" stopIfTrue="1" operator="equal">
      <formula>"CW 2130-R11"</formula>
    </cfRule>
    <cfRule type="cellIs" dxfId="147" priority="148" stopIfTrue="1" operator="equal">
      <formula>"CW 3120-R2"</formula>
    </cfRule>
    <cfRule type="cellIs" dxfId="146" priority="149" stopIfTrue="1" operator="equal">
      <formula>"CW 3240-R7"</formula>
    </cfRule>
  </conditionalFormatting>
  <conditionalFormatting sqref="D71">
    <cfRule type="cellIs" dxfId="145" priority="48" stopIfTrue="1" operator="equal">
      <formula>"CW 2130-R11"</formula>
    </cfRule>
    <cfRule type="cellIs" dxfId="144" priority="49" stopIfTrue="1" operator="equal">
      <formula>"CW 3120-R2"</formula>
    </cfRule>
    <cfRule type="cellIs" dxfId="143" priority="50" stopIfTrue="1" operator="equal">
      <formula>"CW 3240-R7"</formula>
    </cfRule>
  </conditionalFormatting>
  <conditionalFormatting sqref="D22">
    <cfRule type="cellIs" dxfId="142" priority="144" stopIfTrue="1" operator="equal">
      <formula>"CW 2130-R11"</formula>
    </cfRule>
    <cfRule type="cellIs" dxfId="141" priority="145" stopIfTrue="1" operator="equal">
      <formula>"CW 3120-R2"</formula>
    </cfRule>
    <cfRule type="cellIs" dxfId="140" priority="146" stopIfTrue="1" operator="equal">
      <formula>"CW 3240-R7"</formula>
    </cfRule>
  </conditionalFormatting>
  <conditionalFormatting sqref="D24:D27">
    <cfRule type="cellIs" dxfId="139" priority="141" stopIfTrue="1" operator="equal">
      <formula>"CW 2130-R11"</formula>
    </cfRule>
    <cfRule type="cellIs" dxfId="138" priority="142" stopIfTrue="1" operator="equal">
      <formula>"CW 3120-R2"</formula>
    </cfRule>
    <cfRule type="cellIs" dxfId="137" priority="143" stopIfTrue="1" operator="equal">
      <formula>"CW 3240-R7"</formula>
    </cfRule>
  </conditionalFormatting>
  <conditionalFormatting sqref="D28">
    <cfRule type="cellIs" dxfId="136" priority="138" stopIfTrue="1" operator="equal">
      <formula>"CW 2130-R11"</formula>
    </cfRule>
    <cfRule type="cellIs" dxfId="135" priority="139" stopIfTrue="1" operator="equal">
      <formula>"CW 3120-R2"</formula>
    </cfRule>
    <cfRule type="cellIs" dxfId="134" priority="140" stopIfTrue="1" operator="equal">
      <formula>"CW 3240-R7"</formula>
    </cfRule>
  </conditionalFormatting>
  <conditionalFormatting sqref="D29">
    <cfRule type="cellIs" dxfId="133" priority="135" stopIfTrue="1" operator="equal">
      <formula>"CW 2130-R11"</formula>
    </cfRule>
    <cfRule type="cellIs" dxfId="132" priority="136" stopIfTrue="1" operator="equal">
      <formula>"CW 3120-R2"</formula>
    </cfRule>
    <cfRule type="cellIs" dxfId="131" priority="137" stopIfTrue="1" operator="equal">
      <formula>"CW 3240-R7"</formula>
    </cfRule>
  </conditionalFormatting>
  <conditionalFormatting sqref="D30:D31">
    <cfRule type="cellIs" dxfId="130" priority="132" stopIfTrue="1" operator="equal">
      <formula>"CW 2130-R11"</formula>
    </cfRule>
    <cfRule type="cellIs" dxfId="129" priority="133" stopIfTrue="1" operator="equal">
      <formula>"CW 3120-R2"</formula>
    </cfRule>
    <cfRule type="cellIs" dxfId="128" priority="134" stopIfTrue="1" operator="equal">
      <formula>"CW 3240-R7"</formula>
    </cfRule>
  </conditionalFormatting>
  <conditionalFormatting sqref="D32">
    <cfRule type="cellIs" dxfId="127" priority="129" stopIfTrue="1" operator="equal">
      <formula>"CW 2130-R11"</formula>
    </cfRule>
    <cfRule type="cellIs" dxfId="126" priority="130" stopIfTrue="1" operator="equal">
      <formula>"CW 3120-R2"</formula>
    </cfRule>
    <cfRule type="cellIs" dxfId="125" priority="131" stopIfTrue="1" operator="equal">
      <formula>"CW 3240-R7"</formula>
    </cfRule>
  </conditionalFormatting>
  <conditionalFormatting sqref="D33">
    <cfRule type="cellIs" dxfId="124" priority="126" stopIfTrue="1" operator="equal">
      <formula>"CW 2130-R11"</formula>
    </cfRule>
    <cfRule type="cellIs" dxfId="123" priority="127" stopIfTrue="1" operator="equal">
      <formula>"CW 3120-R2"</formula>
    </cfRule>
    <cfRule type="cellIs" dxfId="122" priority="128" stopIfTrue="1" operator="equal">
      <formula>"CW 3240-R7"</formula>
    </cfRule>
  </conditionalFormatting>
  <conditionalFormatting sqref="D34">
    <cfRule type="cellIs" dxfId="121" priority="123" stopIfTrue="1" operator="equal">
      <formula>"CW 2130-R11"</formula>
    </cfRule>
    <cfRule type="cellIs" dxfId="120" priority="124" stopIfTrue="1" operator="equal">
      <formula>"CW 3120-R2"</formula>
    </cfRule>
    <cfRule type="cellIs" dxfId="119" priority="125" stopIfTrue="1" operator="equal">
      <formula>"CW 3240-R7"</formula>
    </cfRule>
  </conditionalFormatting>
  <conditionalFormatting sqref="D35">
    <cfRule type="cellIs" dxfId="118" priority="120" stopIfTrue="1" operator="equal">
      <formula>"CW 2130-R11"</formula>
    </cfRule>
    <cfRule type="cellIs" dxfId="117" priority="121" stopIfTrue="1" operator="equal">
      <formula>"CW 3120-R2"</formula>
    </cfRule>
    <cfRule type="cellIs" dxfId="116" priority="122" stopIfTrue="1" operator="equal">
      <formula>"CW 3240-R7"</formula>
    </cfRule>
  </conditionalFormatting>
  <conditionalFormatting sqref="D36">
    <cfRule type="cellIs" dxfId="115" priority="117" stopIfTrue="1" operator="equal">
      <formula>"CW 2130-R11"</formula>
    </cfRule>
    <cfRule type="cellIs" dxfId="114" priority="118" stopIfTrue="1" operator="equal">
      <formula>"CW 3120-R2"</formula>
    </cfRule>
    <cfRule type="cellIs" dxfId="113" priority="119" stopIfTrue="1" operator="equal">
      <formula>"CW 3240-R7"</formula>
    </cfRule>
  </conditionalFormatting>
  <conditionalFormatting sqref="D37">
    <cfRule type="cellIs" dxfId="112" priority="114" stopIfTrue="1" operator="equal">
      <formula>"CW 2130-R11"</formula>
    </cfRule>
    <cfRule type="cellIs" dxfId="111" priority="115" stopIfTrue="1" operator="equal">
      <formula>"CW 3120-R2"</formula>
    </cfRule>
    <cfRule type="cellIs" dxfId="110" priority="116" stopIfTrue="1" operator="equal">
      <formula>"CW 3240-R7"</formula>
    </cfRule>
  </conditionalFormatting>
  <conditionalFormatting sqref="D38">
    <cfRule type="cellIs" dxfId="109" priority="111" stopIfTrue="1" operator="equal">
      <formula>"CW 2130-R11"</formula>
    </cfRule>
    <cfRule type="cellIs" dxfId="108" priority="112" stopIfTrue="1" operator="equal">
      <formula>"CW 3120-R2"</formula>
    </cfRule>
    <cfRule type="cellIs" dxfId="107" priority="113" stopIfTrue="1" operator="equal">
      <formula>"CW 3240-R7"</formula>
    </cfRule>
  </conditionalFormatting>
  <conditionalFormatting sqref="D39">
    <cfRule type="cellIs" dxfId="106" priority="108" stopIfTrue="1" operator="equal">
      <formula>"CW 2130-R11"</formula>
    </cfRule>
    <cfRule type="cellIs" dxfId="105" priority="109" stopIfTrue="1" operator="equal">
      <formula>"CW 3120-R2"</formula>
    </cfRule>
    <cfRule type="cellIs" dxfId="104" priority="110" stopIfTrue="1" operator="equal">
      <formula>"CW 3240-R7"</formula>
    </cfRule>
  </conditionalFormatting>
  <conditionalFormatting sqref="D40">
    <cfRule type="cellIs" dxfId="103" priority="105" stopIfTrue="1" operator="equal">
      <formula>"CW 2130-R11"</formula>
    </cfRule>
    <cfRule type="cellIs" dxfId="102" priority="106" stopIfTrue="1" operator="equal">
      <formula>"CW 3120-R2"</formula>
    </cfRule>
    <cfRule type="cellIs" dxfId="101" priority="107" stopIfTrue="1" operator="equal">
      <formula>"CW 3240-R7"</formula>
    </cfRule>
  </conditionalFormatting>
  <conditionalFormatting sqref="D41 D43">
    <cfRule type="cellIs" dxfId="100" priority="102" stopIfTrue="1" operator="equal">
      <formula>"CW 2130-R11"</formula>
    </cfRule>
    <cfRule type="cellIs" dxfId="99" priority="103" stopIfTrue="1" operator="equal">
      <formula>"CW 3120-R2"</formula>
    </cfRule>
    <cfRule type="cellIs" dxfId="98" priority="104" stopIfTrue="1" operator="equal">
      <formula>"CW 3240-R7"</formula>
    </cfRule>
  </conditionalFormatting>
  <conditionalFormatting sqref="D44">
    <cfRule type="cellIs" dxfId="97" priority="99" stopIfTrue="1" operator="equal">
      <formula>"CW 2130-R11"</formula>
    </cfRule>
    <cfRule type="cellIs" dxfId="96" priority="100" stopIfTrue="1" operator="equal">
      <formula>"CW 3120-R2"</formula>
    </cfRule>
    <cfRule type="cellIs" dxfId="95" priority="101" stopIfTrue="1" operator="equal">
      <formula>"CW 3240-R7"</formula>
    </cfRule>
  </conditionalFormatting>
  <conditionalFormatting sqref="D45">
    <cfRule type="cellIs" dxfId="94" priority="96" stopIfTrue="1" operator="equal">
      <formula>"CW 2130-R11"</formula>
    </cfRule>
    <cfRule type="cellIs" dxfId="93" priority="97" stopIfTrue="1" operator="equal">
      <formula>"CW 3120-R2"</formula>
    </cfRule>
    <cfRule type="cellIs" dxfId="92" priority="98" stopIfTrue="1" operator="equal">
      <formula>"CW 3240-R7"</formula>
    </cfRule>
  </conditionalFormatting>
  <conditionalFormatting sqref="D47:D48">
    <cfRule type="cellIs" dxfId="91" priority="93" stopIfTrue="1" operator="equal">
      <formula>"CW 2130-R11"</formula>
    </cfRule>
    <cfRule type="cellIs" dxfId="90" priority="94" stopIfTrue="1" operator="equal">
      <formula>"CW 3120-R2"</formula>
    </cfRule>
    <cfRule type="cellIs" dxfId="89" priority="95" stopIfTrue="1" operator="equal">
      <formula>"CW 3240-R7"</formula>
    </cfRule>
  </conditionalFormatting>
  <conditionalFormatting sqref="D50">
    <cfRule type="cellIs" dxfId="88" priority="90" stopIfTrue="1" operator="equal">
      <formula>"CW 2130-R11"</formula>
    </cfRule>
    <cfRule type="cellIs" dxfId="87" priority="91" stopIfTrue="1" operator="equal">
      <formula>"CW 3120-R2"</formula>
    </cfRule>
    <cfRule type="cellIs" dxfId="86" priority="92" stopIfTrue="1" operator="equal">
      <formula>"CW 3240-R7"</formula>
    </cfRule>
  </conditionalFormatting>
  <conditionalFormatting sqref="D51">
    <cfRule type="cellIs" dxfId="85" priority="87" stopIfTrue="1" operator="equal">
      <formula>"CW 2130-R11"</formula>
    </cfRule>
    <cfRule type="cellIs" dxfId="84" priority="88" stopIfTrue="1" operator="equal">
      <formula>"CW 3120-R2"</formula>
    </cfRule>
    <cfRule type="cellIs" dxfId="83" priority="89" stopIfTrue="1" operator="equal">
      <formula>"CW 3240-R7"</formula>
    </cfRule>
  </conditionalFormatting>
  <conditionalFormatting sqref="D52:D54">
    <cfRule type="cellIs" dxfId="82" priority="84" stopIfTrue="1" operator="equal">
      <formula>"CW 2130-R11"</formula>
    </cfRule>
    <cfRule type="cellIs" dxfId="81" priority="85" stopIfTrue="1" operator="equal">
      <formula>"CW 3120-R2"</formula>
    </cfRule>
    <cfRule type="cellIs" dxfId="80" priority="86" stopIfTrue="1" operator="equal">
      <formula>"CW 3240-R7"</formula>
    </cfRule>
  </conditionalFormatting>
  <conditionalFormatting sqref="D55:D56">
    <cfRule type="cellIs" dxfId="79" priority="81" stopIfTrue="1" operator="equal">
      <formula>"CW 2130-R11"</formula>
    </cfRule>
    <cfRule type="cellIs" dxfId="78" priority="82" stopIfTrue="1" operator="equal">
      <formula>"CW 3120-R2"</formula>
    </cfRule>
    <cfRule type="cellIs" dxfId="77" priority="83" stopIfTrue="1" operator="equal">
      <formula>"CW 3240-R7"</formula>
    </cfRule>
  </conditionalFormatting>
  <conditionalFormatting sqref="D57">
    <cfRule type="cellIs" dxfId="76" priority="78" stopIfTrue="1" operator="equal">
      <formula>"CW 2130-R11"</formula>
    </cfRule>
    <cfRule type="cellIs" dxfId="75" priority="79" stopIfTrue="1" operator="equal">
      <formula>"CW 3120-R2"</formula>
    </cfRule>
    <cfRule type="cellIs" dxfId="74" priority="80" stopIfTrue="1" operator="equal">
      <formula>"CW 3240-R7"</formula>
    </cfRule>
  </conditionalFormatting>
  <conditionalFormatting sqref="D58">
    <cfRule type="cellIs" dxfId="73" priority="75" stopIfTrue="1" operator="equal">
      <formula>"CW 2130-R11"</formula>
    </cfRule>
    <cfRule type="cellIs" dxfId="72" priority="76" stopIfTrue="1" operator="equal">
      <formula>"CW 3120-R2"</formula>
    </cfRule>
    <cfRule type="cellIs" dxfId="71" priority="77" stopIfTrue="1" operator="equal">
      <formula>"CW 3240-R7"</formula>
    </cfRule>
  </conditionalFormatting>
  <conditionalFormatting sqref="D60">
    <cfRule type="cellIs" dxfId="70" priority="72" stopIfTrue="1" operator="equal">
      <formula>"CW 2130-R11"</formula>
    </cfRule>
    <cfRule type="cellIs" dxfId="69" priority="73" stopIfTrue="1" operator="equal">
      <formula>"CW 3120-R2"</formula>
    </cfRule>
    <cfRule type="cellIs" dxfId="68" priority="74" stopIfTrue="1" operator="equal">
      <formula>"CW 3240-R7"</formula>
    </cfRule>
  </conditionalFormatting>
  <conditionalFormatting sqref="D59">
    <cfRule type="cellIs" dxfId="67" priority="69" stopIfTrue="1" operator="equal">
      <formula>"CW 2130-R11"</formula>
    </cfRule>
    <cfRule type="cellIs" dxfId="66" priority="70" stopIfTrue="1" operator="equal">
      <formula>"CW 3120-R2"</formula>
    </cfRule>
    <cfRule type="cellIs" dxfId="65" priority="71" stopIfTrue="1" operator="equal">
      <formula>"CW 3240-R7"</formula>
    </cfRule>
  </conditionalFormatting>
  <conditionalFormatting sqref="D61:D62">
    <cfRule type="cellIs" dxfId="64" priority="66" stopIfTrue="1" operator="equal">
      <formula>"CW 2130-R11"</formula>
    </cfRule>
    <cfRule type="cellIs" dxfId="63" priority="67" stopIfTrue="1" operator="equal">
      <formula>"CW 3120-R2"</formula>
    </cfRule>
    <cfRule type="cellIs" dxfId="62" priority="68" stopIfTrue="1" operator="equal">
      <formula>"CW 3240-R7"</formula>
    </cfRule>
  </conditionalFormatting>
  <conditionalFormatting sqref="D63:D66">
    <cfRule type="cellIs" dxfId="61" priority="63" stopIfTrue="1" operator="equal">
      <formula>"CW 2130-R11"</formula>
    </cfRule>
    <cfRule type="cellIs" dxfId="60" priority="64" stopIfTrue="1" operator="equal">
      <formula>"CW 3120-R2"</formula>
    </cfRule>
    <cfRule type="cellIs" dxfId="59" priority="65" stopIfTrue="1" operator="equal">
      <formula>"CW 3240-R7"</formula>
    </cfRule>
  </conditionalFormatting>
  <conditionalFormatting sqref="D67">
    <cfRule type="cellIs" dxfId="58" priority="60" stopIfTrue="1" operator="equal">
      <formula>"CW 2130-R11"</formula>
    </cfRule>
    <cfRule type="cellIs" dxfId="57" priority="61" stopIfTrue="1" operator="equal">
      <formula>"CW 3120-R2"</formula>
    </cfRule>
    <cfRule type="cellIs" dxfId="56" priority="62" stopIfTrue="1" operator="equal">
      <formula>"CW 3240-R7"</formula>
    </cfRule>
  </conditionalFormatting>
  <conditionalFormatting sqref="D68">
    <cfRule type="cellIs" dxfId="55" priority="57" stopIfTrue="1" operator="equal">
      <formula>"CW 2130-R11"</formula>
    </cfRule>
    <cfRule type="cellIs" dxfId="54" priority="58" stopIfTrue="1" operator="equal">
      <formula>"CW 3120-R2"</formula>
    </cfRule>
    <cfRule type="cellIs" dxfId="53" priority="59" stopIfTrue="1" operator="equal">
      <formula>"CW 3240-R7"</formula>
    </cfRule>
  </conditionalFormatting>
  <conditionalFormatting sqref="D69">
    <cfRule type="cellIs" dxfId="52" priority="54" stopIfTrue="1" operator="equal">
      <formula>"CW 2130-R11"</formula>
    </cfRule>
    <cfRule type="cellIs" dxfId="51" priority="55" stopIfTrue="1" operator="equal">
      <formula>"CW 3120-R2"</formula>
    </cfRule>
    <cfRule type="cellIs" dxfId="50" priority="56" stopIfTrue="1" operator="equal">
      <formula>"CW 3240-R7"</formula>
    </cfRule>
  </conditionalFormatting>
  <conditionalFormatting sqref="D70">
    <cfRule type="cellIs" dxfId="49" priority="51" stopIfTrue="1" operator="equal">
      <formula>"CW 2130-R11"</formula>
    </cfRule>
    <cfRule type="cellIs" dxfId="48" priority="52" stopIfTrue="1" operator="equal">
      <formula>"CW 3120-R2"</formula>
    </cfRule>
    <cfRule type="cellIs" dxfId="47" priority="53" stopIfTrue="1" operator="equal">
      <formula>"CW 3240-R7"</formula>
    </cfRule>
  </conditionalFormatting>
  <conditionalFormatting sqref="D173">
    <cfRule type="cellIs" dxfId="46" priority="46" stopIfTrue="1" operator="equal">
      <formula>"CW 3120-R2"</formula>
    </cfRule>
    <cfRule type="cellIs" dxfId="45" priority="47" stopIfTrue="1" operator="equal">
      <formula>"CW 3240-R7"</formula>
    </cfRule>
  </conditionalFormatting>
  <conditionalFormatting sqref="D49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168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46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42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80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181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182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183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184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185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186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87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88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89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90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68 G83 G85 G175:G176 G96 G98:G99 G107 G101 G110:G111 G105 G103 G114:G115 G117 G120:G121 G123:G126 G128:G129 G131 G134:G135 G94 G150 G152 G154:G161 G48:G51 G9:G10 G12:G13 G15:G18 G20 G22 G25:G26 G28 G30:G32 G34 G36 G38 G40 G42:G43 G45:G46 G70:G75 G53:G59 G62:G65 G67:G68 G164:G166 G78:G80 G181:G190 G87:G89 G92 G137:G140 G143:G144 G147:G148" xr:uid="{00000000-0002-0000-0000-000000000000}">
      <formula1>IF(G9&gt;=0.01,ROUND(G9,2),0.01)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193" xr:uid="{00000000-0002-0000-0000-000001000000}">
      <formula1>IF(AND(G193&gt;=0.01,G193&lt;=G204*0.05),ROUND(G193,2),0.01)</formula1>
    </dataValidation>
  </dataValidations>
  <pageMargins left="0.5" right="0.5" top="0.75" bottom="0.75" header="0.25" footer="0.25"/>
  <pageSetup scale="70" orientation="portrait" r:id="rId1"/>
  <headerFooter alignWithMargins="0">
    <oddHeader>&amp;LThe City of Winnipeg
Tender No. 219-2020 
&amp;RBid Submission
&amp;P of 12</oddHeader>
    <oddFooter>&amp;R__________________________________________
Name of Bidder</oddFooter>
  </headerFooter>
  <rowBreaks count="11" manualBreakCount="11">
    <brk id="28" max="16383" man="1"/>
    <brk id="51" max="16383" man="1"/>
    <brk id="75" max="16383" man="1"/>
    <brk id="99" max="16383" man="1"/>
    <brk id="121" max="16383" man="1"/>
    <brk id="144" max="16383" man="1"/>
    <brk id="166" max="16383" man="1"/>
    <brk id="170" min="1" max="7" man="1"/>
    <brk id="178" min="1" max="7" man="1"/>
    <brk id="191" max="16383" man="1"/>
    <brk id="194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219-2020</vt:lpstr>
      <vt:lpstr>'219-2020'!Print_Area</vt:lpstr>
      <vt:lpstr>'219-2020'!Print_Titles</vt:lpstr>
      <vt:lpstr>'219-2020'!XEVERYTHING</vt:lpstr>
      <vt:lpstr>'219-2020'!XITEMS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by HP on April 27, 2020_x000d_
_x000d_
_x000d_
file size 64268</dc:description>
  <cp:lastModifiedBy>McDonald, Charisse</cp:lastModifiedBy>
  <cp:lastPrinted>2020-04-27T16:42:55Z</cp:lastPrinted>
  <dcterms:created xsi:type="dcterms:W3CDTF">2000-01-26T18:56:05Z</dcterms:created>
  <dcterms:modified xsi:type="dcterms:W3CDTF">2020-04-28T13:30:21Z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