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-25320" yWindow="330" windowWidth="23250" windowHeight="13170"/>
  </bookViews>
  <sheets>
    <sheet name="185-2019 Add 1" sheetId="32" r:id="rId1"/>
  </sheets>
  <externalReferences>
    <externalReference r:id="rId2"/>
  </externalReferences>
  <definedNames>
    <definedName name="_12TENDER_SUBMISSI" localSheetId="0">'[1]FORM B - PRICES'!#REF!</definedName>
    <definedName name="_1PAGE_1_OF_13" localSheetId="0">'185-2019 Add 1'!#REF!</definedName>
    <definedName name="_4PAGE_1_OF_13" localSheetId="0">'[1]FORM B - PRICES'!#REF!</definedName>
    <definedName name="_5TENDER_NO._181" localSheetId="0">'185-2019 Add 1'!#REF!</definedName>
    <definedName name="_8TENDER_NO._181" localSheetId="0">'[1]FORM B - PRICES'!#REF!</definedName>
    <definedName name="_9TENDER_SUBMISSI" localSheetId="0">'185-2019 Add 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'185-2019 Add 1'!#REF!</definedName>
    <definedName name="_xlnm.Print_Area" localSheetId="0">'185-2019 Add 1'!$B$6:$H$325</definedName>
    <definedName name="_xlnm.Print_Titles" localSheetId="0">'185-2019 Add 1'!$1:$5</definedName>
    <definedName name="_xlnm.Print_Titles">#REF!</definedName>
    <definedName name="TEMP" localSheetId="0">'185-2019 Add 1'!#REF!</definedName>
    <definedName name="TESTHEAD" localSheetId="0">'185-2019 Add 1'!#REF!</definedName>
    <definedName name="XEVERYTHING" localSheetId="0">'185-2019 Add 1'!$B$1:$IV$293</definedName>
    <definedName name="XITEMS" localSheetId="0">'185-2019 Add 1'!$B$7:$IV$293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5" i="32" l="1"/>
  <c r="K325" i="32" s="1"/>
  <c r="I325" i="32"/>
  <c r="J324" i="32"/>
  <c r="K324" i="32" s="1"/>
  <c r="I324" i="32"/>
  <c r="J323" i="32"/>
  <c r="K323" i="32" s="1"/>
  <c r="I323" i="32"/>
  <c r="K322" i="32"/>
  <c r="I322" i="32"/>
  <c r="C322" i="32"/>
  <c r="J322" i="32" s="1"/>
  <c r="B322" i="32"/>
  <c r="J321" i="32"/>
  <c r="K321" i="32" s="1"/>
  <c r="I321" i="32"/>
  <c r="B321" i="32"/>
  <c r="K320" i="32"/>
  <c r="J320" i="32"/>
  <c r="I320" i="32"/>
  <c r="J319" i="32"/>
  <c r="K319" i="32" s="1"/>
  <c r="I319" i="32"/>
  <c r="C319" i="32"/>
  <c r="B319" i="32"/>
  <c r="K318" i="32"/>
  <c r="I318" i="32"/>
  <c r="C318" i="32"/>
  <c r="J318" i="32" s="1"/>
  <c r="B318" i="32"/>
  <c r="I317" i="32"/>
  <c r="C317" i="32"/>
  <c r="J317" i="32" s="1"/>
  <c r="K317" i="32" s="1"/>
  <c r="B317" i="32"/>
  <c r="J316" i="32"/>
  <c r="K316" i="32" s="1"/>
  <c r="I316" i="32"/>
  <c r="C316" i="32"/>
  <c r="B316" i="32"/>
  <c r="K315" i="32"/>
  <c r="J315" i="32"/>
  <c r="I315" i="32"/>
  <c r="B315" i="32"/>
  <c r="J314" i="32"/>
  <c r="K314" i="32" s="1"/>
  <c r="I314" i="32"/>
  <c r="I313" i="32"/>
  <c r="C313" i="32"/>
  <c r="J313" i="32" s="1"/>
  <c r="K313" i="32" s="1"/>
  <c r="B313" i="32"/>
  <c r="J312" i="32"/>
  <c r="K312" i="32" s="1"/>
  <c r="I312" i="32"/>
  <c r="J311" i="32"/>
  <c r="K311" i="32" s="1"/>
  <c r="I311" i="32"/>
  <c r="H311" i="32"/>
  <c r="J310" i="32"/>
  <c r="K310" i="32" s="1"/>
  <c r="I310" i="32"/>
  <c r="H310" i="32"/>
  <c r="J309" i="32"/>
  <c r="K309" i="32" s="1"/>
  <c r="I309" i="32"/>
  <c r="H309" i="32"/>
  <c r="J308" i="32"/>
  <c r="K308" i="32" s="1"/>
  <c r="I308" i="32"/>
  <c r="H308" i="32"/>
  <c r="K307" i="32"/>
  <c r="J307" i="32"/>
  <c r="I307" i="32"/>
  <c r="H307" i="32"/>
  <c r="J306" i="32"/>
  <c r="K306" i="32" s="1"/>
  <c r="I306" i="32"/>
  <c r="H306" i="32"/>
  <c r="J305" i="32"/>
  <c r="K305" i="32" s="1"/>
  <c r="I305" i="32"/>
  <c r="H305" i="32"/>
  <c r="K304" i="32"/>
  <c r="J304" i="32"/>
  <c r="I304" i="32"/>
  <c r="H304" i="32"/>
  <c r="J303" i="32"/>
  <c r="K303" i="32" s="1"/>
  <c r="I303" i="32"/>
  <c r="J302" i="32"/>
  <c r="K302" i="32" s="1"/>
  <c r="I302" i="32"/>
  <c r="H302" i="32"/>
  <c r="J301" i="32"/>
  <c r="K301" i="32" s="1"/>
  <c r="I301" i="32"/>
  <c r="H301" i="32"/>
  <c r="K300" i="32"/>
  <c r="J300" i="32"/>
  <c r="I300" i="32"/>
  <c r="H300" i="32"/>
  <c r="J299" i="32"/>
  <c r="K299" i="32" s="1"/>
  <c r="I299" i="32"/>
  <c r="H299" i="32"/>
  <c r="J298" i="32"/>
  <c r="K298" i="32" s="1"/>
  <c r="I298" i="32"/>
  <c r="H298" i="32"/>
  <c r="K297" i="32"/>
  <c r="J297" i="32"/>
  <c r="I297" i="32"/>
  <c r="H297" i="32"/>
  <c r="J296" i="32"/>
  <c r="K296" i="32" s="1"/>
  <c r="I296" i="32"/>
  <c r="H296" i="32"/>
  <c r="J295" i="32"/>
  <c r="K295" i="32" s="1"/>
  <c r="I295" i="32"/>
  <c r="H295" i="32"/>
  <c r="H313" i="32" s="1"/>
  <c r="H322" i="32" s="1"/>
  <c r="H323" i="32" s="1"/>
  <c r="J294" i="32"/>
  <c r="K294" i="32" s="1"/>
  <c r="I294" i="32"/>
  <c r="K293" i="32"/>
  <c r="J293" i="32"/>
  <c r="I293" i="32"/>
  <c r="J292" i="32"/>
  <c r="K292" i="32" s="1"/>
  <c r="I292" i="32"/>
  <c r="J291" i="32"/>
  <c r="K291" i="32" s="1"/>
  <c r="I291" i="32"/>
  <c r="C291" i="32"/>
  <c r="B291" i="32"/>
  <c r="K290" i="32"/>
  <c r="J290" i="32"/>
  <c r="I290" i="32"/>
  <c r="J289" i="32"/>
  <c r="K289" i="32" s="1"/>
  <c r="I289" i="32"/>
  <c r="H289" i="32"/>
  <c r="J288" i="32"/>
  <c r="K288" i="32" s="1"/>
  <c r="I288" i="32"/>
  <c r="K287" i="32"/>
  <c r="J287" i="32"/>
  <c r="I287" i="32"/>
  <c r="J286" i="32"/>
  <c r="K286" i="32" s="1"/>
  <c r="I286" i="32"/>
  <c r="H286" i="32"/>
  <c r="K285" i="32"/>
  <c r="J285" i="32"/>
  <c r="I285" i="32"/>
  <c r="H285" i="32"/>
  <c r="J284" i="32"/>
  <c r="K284" i="32" s="1"/>
  <c r="I284" i="32"/>
  <c r="H284" i="32"/>
  <c r="J283" i="32"/>
  <c r="K283" i="32" s="1"/>
  <c r="I283" i="32"/>
  <c r="H283" i="32"/>
  <c r="J282" i="32"/>
  <c r="K282" i="32" s="1"/>
  <c r="I282" i="32"/>
  <c r="H282" i="32"/>
  <c r="J281" i="32"/>
  <c r="K281" i="32" s="1"/>
  <c r="I281" i="32"/>
  <c r="J280" i="32"/>
  <c r="K280" i="32" s="1"/>
  <c r="I280" i="32"/>
  <c r="H280" i="32"/>
  <c r="J279" i="32"/>
  <c r="K279" i="32" s="1"/>
  <c r="I279" i="32"/>
  <c r="J278" i="32"/>
  <c r="K278" i="32" s="1"/>
  <c r="I278" i="32"/>
  <c r="H278" i="32"/>
  <c r="J277" i="32"/>
  <c r="K277" i="32" s="1"/>
  <c r="I277" i="32"/>
  <c r="J276" i="32"/>
  <c r="K276" i="32" s="1"/>
  <c r="I276" i="32"/>
  <c r="H276" i="32"/>
  <c r="K275" i="32"/>
  <c r="J275" i="32"/>
  <c r="I275" i="32"/>
  <c r="J274" i="32"/>
  <c r="K274" i="32" s="1"/>
  <c r="I274" i="32"/>
  <c r="H274" i="32"/>
  <c r="K273" i="32"/>
  <c r="J273" i="32"/>
  <c r="I273" i="32"/>
  <c r="H273" i="32"/>
  <c r="J272" i="32"/>
  <c r="K272" i="32" s="1"/>
  <c r="I272" i="32"/>
  <c r="H272" i="32"/>
  <c r="J271" i="32"/>
  <c r="K271" i="32" s="1"/>
  <c r="I271" i="32"/>
  <c r="H271" i="32"/>
  <c r="K270" i="32"/>
  <c r="J270" i="32"/>
  <c r="I270" i="32"/>
  <c r="K269" i="32"/>
  <c r="J269" i="32"/>
  <c r="I269" i="32"/>
  <c r="H269" i="32"/>
  <c r="J268" i="32"/>
  <c r="K268" i="32" s="1"/>
  <c r="I268" i="32"/>
  <c r="H268" i="32"/>
  <c r="J267" i="32"/>
  <c r="K267" i="32" s="1"/>
  <c r="I267" i="32"/>
  <c r="J266" i="32"/>
  <c r="K266" i="32" s="1"/>
  <c r="I266" i="32"/>
  <c r="J265" i="32"/>
  <c r="K265" i="32" s="1"/>
  <c r="I265" i="32"/>
  <c r="H265" i="32"/>
  <c r="J264" i="32"/>
  <c r="K264" i="32" s="1"/>
  <c r="I264" i="32"/>
  <c r="H264" i="32"/>
  <c r="K263" i="32"/>
  <c r="J263" i="32"/>
  <c r="I263" i="32"/>
  <c r="J262" i="32"/>
  <c r="K262" i="32" s="1"/>
  <c r="I262" i="32"/>
  <c r="H262" i="32"/>
  <c r="K261" i="32"/>
  <c r="J261" i="32"/>
  <c r="I261" i="32"/>
  <c r="J260" i="32"/>
  <c r="K260" i="32" s="1"/>
  <c r="I260" i="32"/>
  <c r="J259" i="32"/>
  <c r="K259" i="32" s="1"/>
  <c r="I259" i="32"/>
  <c r="H259" i="32"/>
  <c r="K258" i="32"/>
  <c r="J258" i="32"/>
  <c r="I258" i="32"/>
  <c r="H258" i="32"/>
  <c r="J257" i="32"/>
  <c r="K257" i="32" s="1"/>
  <c r="I257" i="32"/>
  <c r="K256" i="32"/>
  <c r="J256" i="32"/>
  <c r="I256" i="32"/>
  <c r="J255" i="32"/>
  <c r="K255" i="32" s="1"/>
  <c r="I255" i="32"/>
  <c r="H255" i="32"/>
  <c r="K254" i="32"/>
  <c r="J254" i="32"/>
  <c r="I254" i="32"/>
  <c r="K253" i="32"/>
  <c r="J253" i="32"/>
  <c r="I253" i="32"/>
  <c r="H253" i="32"/>
  <c r="J252" i="32"/>
  <c r="K252" i="32" s="1"/>
  <c r="I252" i="32"/>
  <c r="K251" i="32"/>
  <c r="J251" i="32"/>
  <c r="I251" i="32"/>
  <c r="J250" i="32"/>
  <c r="K250" i="32" s="1"/>
  <c r="I250" i="32"/>
  <c r="H250" i="32"/>
  <c r="K249" i="32"/>
  <c r="J249" i="32"/>
  <c r="I249" i="32"/>
  <c r="H249" i="32"/>
  <c r="J248" i="32"/>
  <c r="K248" i="32" s="1"/>
  <c r="I248" i="32"/>
  <c r="H248" i="32"/>
  <c r="K247" i="32"/>
  <c r="J247" i="32"/>
  <c r="I247" i="32"/>
  <c r="H247" i="32"/>
  <c r="J246" i="32"/>
  <c r="K246" i="32" s="1"/>
  <c r="I246" i="32"/>
  <c r="H246" i="32"/>
  <c r="J245" i="32"/>
  <c r="K245" i="32" s="1"/>
  <c r="I245" i="32"/>
  <c r="J244" i="32"/>
  <c r="K244" i="32" s="1"/>
  <c r="I244" i="32"/>
  <c r="H244" i="32"/>
  <c r="J243" i="32"/>
  <c r="K243" i="32" s="1"/>
  <c r="I243" i="32"/>
  <c r="J242" i="32"/>
  <c r="K242" i="32" s="1"/>
  <c r="I242" i="32"/>
  <c r="J241" i="32"/>
  <c r="K241" i="32" s="1"/>
  <c r="I241" i="32"/>
  <c r="H241" i="32"/>
  <c r="J240" i="32"/>
  <c r="K240" i="32" s="1"/>
  <c r="I240" i="32"/>
  <c r="H240" i="32"/>
  <c r="K239" i="32"/>
  <c r="J239" i="32"/>
  <c r="I239" i="32"/>
  <c r="J238" i="32"/>
  <c r="K238" i="32" s="1"/>
  <c r="I238" i="32"/>
  <c r="H238" i="32"/>
  <c r="K237" i="32"/>
  <c r="J237" i="32"/>
  <c r="I237" i="32"/>
  <c r="H237" i="32"/>
  <c r="J236" i="32"/>
  <c r="K236" i="32" s="1"/>
  <c r="I236" i="32"/>
  <c r="H236" i="32"/>
  <c r="K235" i="32"/>
  <c r="J235" i="32"/>
  <c r="I235" i="32"/>
  <c r="H235" i="32"/>
  <c r="J234" i="32"/>
  <c r="K234" i="32" s="1"/>
  <c r="I234" i="32"/>
  <c r="H234" i="32"/>
  <c r="J233" i="32"/>
  <c r="K233" i="32" s="1"/>
  <c r="I233" i="32"/>
  <c r="J232" i="32"/>
  <c r="K232" i="32" s="1"/>
  <c r="I232" i="32"/>
  <c r="K231" i="32"/>
  <c r="J231" i="32"/>
  <c r="I231" i="32"/>
  <c r="H231" i="32"/>
  <c r="J230" i="32"/>
  <c r="K230" i="32" s="1"/>
  <c r="I230" i="32"/>
  <c r="J229" i="32"/>
  <c r="K229" i="32" s="1"/>
  <c r="I229" i="32"/>
  <c r="H229" i="32"/>
  <c r="J228" i="32"/>
  <c r="K228" i="32" s="1"/>
  <c r="I228" i="32"/>
  <c r="J227" i="32"/>
  <c r="K227" i="32" s="1"/>
  <c r="I227" i="32"/>
  <c r="H227" i="32"/>
  <c r="J226" i="32"/>
  <c r="K226" i="32" s="1"/>
  <c r="I226" i="32"/>
  <c r="J225" i="32"/>
  <c r="K225" i="32" s="1"/>
  <c r="I225" i="32"/>
  <c r="J224" i="32"/>
  <c r="K224" i="32" s="1"/>
  <c r="I224" i="32"/>
  <c r="H224" i="32"/>
  <c r="J223" i="32"/>
  <c r="K223" i="32" s="1"/>
  <c r="I223" i="32"/>
  <c r="H223" i="32"/>
  <c r="K222" i="32"/>
  <c r="J222" i="32"/>
  <c r="I222" i="32"/>
  <c r="H222" i="32"/>
  <c r="J221" i="32"/>
  <c r="K221" i="32" s="1"/>
  <c r="I221" i="32"/>
  <c r="H221" i="32"/>
  <c r="J220" i="32"/>
  <c r="K220" i="32" s="1"/>
  <c r="I220" i="32"/>
  <c r="H220" i="32"/>
  <c r="K219" i="32"/>
  <c r="J219" i="32"/>
  <c r="I219" i="32"/>
  <c r="K218" i="32"/>
  <c r="J218" i="32"/>
  <c r="I218" i="32"/>
  <c r="H218" i="32"/>
  <c r="J217" i="32"/>
  <c r="K217" i="32" s="1"/>
  <c r="I217" i="32"/>
  <c r="H217" i="32"/>
  <c r="J216" i="32"/>
  <c r="K216" i="32" s="1"/>
  <c r="I216" i="32"/>
  <c r="J215" i="32"/>
  <c r="K215" i="32" s="1"/>
  <c r="I215" i="32"/>
  <c r="K214" i="32"/>
  <c r="J214" i="32"/>
  <c r="I214" i="32"/>
  <c r="C214" i="32"/>
  <c r="K213" i="32"/>
  <c r="J213" i="32"/>
  <c r="I213" i="32"/>
  <c r="H213" i="32"/>
  <c r="J212" i="32"/>
  <c r="K212" i="32" s="1"/>
  <c r="I212" i="32"/>
  <c r="H212" i="32"/>
  <c r="K211" i="32"/>
  <c r="J211" i="32"/>
  <c r="I211" i="32"/>
  <c r="J210" i="32"/>
  <c r="K210" i="32" s="1"/>
  <c r="I210" i="32"/>
  <c r="J209" i="32"/>
  <c r="K209" i="32" s="1"/>
  <c r="I209" i="32"/>
  <c r="H209" i="32"/>
  <c r="J208" i="32"/>
  <c r="K208" i="32" s="1"/>
  <c r="I208" i="32"/>
  <c r="H208" i="32"/>
  <c r="K207" i="32"/>
  <c r="J207" i="32"/>
  <c r="I207" i="32"/>
  <c r="K206" i="32"/>
  <c r="J206" i="32"/>
  <c r="I206" i="32"/>
  <c r="H206" i="32"/>
  <c r="J205" i="32"/>
  <c r="K205" i="32" s="1"/>
  <c r="I205" i="32"/>
  <c r="H205" i="32"/>
  <c r="J204" i="32"/>
  <c r="K204" i="32" s="1"/>
  <c r="I204" i="32"/>
  <c r="H204" i="32"/>
  <c r="K203" i="32"/>
  <c r="J203" i="32"/>
  <c r="I203" i="32"/>
  <c r="J202" i="32"/>
  <c r="K202" i="32" s="1"/>
  <c r="I202" i="32"/>
  <c r="J201" i="32"/>
  <c r="K201" i="32" s="1"/>
  <c r="I201" i="32"/>
  <c r="H201" i="32"/>
  <c r="K200" i="32"/>
  <c r="J200" i="32"/>
  <c r="I200" i="32"/>
  <c r="J199" i="32"/>
  <c r="K199" i="32" s="1"/>
  <c r="I199" i="32"/>
  <c r="J198" i="32"/>
  <c r="K198" i="32" s="1"/>
  <c r="I198" i="32"/>
  <c r="H198" i="32"/>
  <c r="J197" i="32"/>
  <c r="K197" i="32" s="1"/>
  <c r="I197" i="32"/>
  <c r="J196" i="32"/>
  <c r="K196" i="32" s="1"/>
  <c r="I196" i="32"/>
  <c r="J195" i="32"/>
  <c r="K195" i="32" s="1"/>
  <c r="I195" i="32"/>
  <c r="H195" i="32"/>
  <c r="J194" i="32"/>
  <c r="K194" i="32" s="1"/>
  <c r="I194" i="32"/>
  <c r="J193" i="32"/>
  <c r="K193" i="32" s="1"/>
  <c r="I193" i="32"/>
  <c r="H193" i="32"/>
  <c r="J192" i="32"/>
  <c r="K192" i="32" s="1"/>
  <c r="I192" i="32"/>
  <c r="J191" i="32"/>
  <c r="K191" i="32" s="1"/>
  <c r="I191" i="32"/>
  <c r="J190" i="32"/>
  <c r="K190" i="32" s="1"/>
  <c r="I190" i="32"/>
  <c r="H190" i="32"/>
  <c r="J189" i="32"/>
  <c r="K189" i="32" s="1"/>
  <c r="I189" i="32"/>
  <c r="H189" i="32"/>
  <c r="K188" i="32"/>
  <c r="J188" i="32"/>
  <c r="I188" i="32"/>
  <c r="J187" i="32"/>
  <c r="K187" i="32" s="1"/>
  <c r="I187" i="32"/>
  <c r="H187" i="32"/>
  <c r="K186" i="32"/>
  <c r="J186" i="32"/>
  <c r="I186" i="32"/>
  <c r="K185" i="32"/>
  <c r="J185" i="32"/>
  <c r="I185" i="32"/>
  <c r="J184" i="32"/>
  <c r="K184" i="32" s="1"/>
  <c r="I184" i="32"/>
  <c r="H184" i="32"/>
  <c r="K183" i="32"/>
  <c r="J183" i="32"/>
  <c r="I183" i="32"/>
  <c r="H183" i="32"/>
  <c r="J182" i="32"/>
  <c r="K182" i="32" s="1"/>
  <c r="I182" i="32"/>
  <c r="H182" i="32"/>
  <c r="J181" i="32"/>
  <c r="K181" i="32" s="1"/>
  <c r="I181" i="32"/>
  <c r="H181" i="32"/>
  <c r="K180" i="32"/>
  <c r="J180" i="32"/>
  <c r="I180" i="32"/>
  <c r="K179" i="32"/>
  <c r="J179" i="32"/>
  <c r="I179" i="32"/>
  <c r="J178" i="32"/>
  <c r="K178" i="32" s="1"/>
  <c r="I178" i="32"/>
  <c r="H178" i="32"/>
  <c r="K177" i="32"/>
  <c r="J177" i="32"/>
  <c r="I177" i="32"/>
  <c r="H177" i="32"/>
  <c r="J176" i="32"/>
  <c r="K176" i="32" s="1"/>
  <c r="I176" i="32"/>
  <c r="J175" i="32"/>
  <c r="K175" i="32" s="1"/>
  <c r="I175" i="32"/>
  <c r="H175" i="32"/>
  <c r="J174" i="32"/>
  <c r="K174" i="32" s="1"/>
  <c r="I174" i="32"/>
  <c r="J173" i="32"/>
  <c r="K173" i="32" s="1"/>
  <c r="I173" i="32"/>
  <c r="H173" i="32"/>
  <c r="J172" i="32"/>
  <c r="K172" i="32" s="1"/>
  <c r="I172" i="32"/>
  <c r="J171" i="32"/>
  <c r="K171" i="32" s="1"/>
  <c r="I171" i="32"/>
  <c r="K170" i="32"/>
  <c r="J170" i="32"/>
  <c r="I170" i="32"/>
  <c r="H170" i="32"/>
  <c r="J169" i="32"/>
  <c r="K169" i="32" s="1"/>
  <c r="I169" i="32"/>
  <c r="J168" i="32"/>
  <c r="K168" i="32" s="1"/>
  <c r="I168" i="32"/>
  <c r="H168" i="32"/>
  <c r="J167" i="32"/>
  <c r="K167" i="32" s="1"/>
  <c r="I167" i="32"/>
  <c r="J166" i="32"/>
  <c r="K166" i="32" s="1"/>
  <c r="I166" i="32"/>
  <c r="H166" i="32"/>
  <c r="J165" i="32"/>
  <c r="K165" i="32" s="1"/>
  <c r="I165" i="32"/>
  <c r="J164" i="32"/>
  <c r="K164" i="32" s="1"/>
  <c r="I164" i="32"/>
  <c r="H164" i="32"/>
  <c r="K163" i="32"/>
  <c r="J163" i="32"/>
  <c r="I163" i="32"/>
  <c r="H163" i="32"/>
  <c r="J162" i="32"/>
  <c r="K162" i="32" s="1"/>
  <c r="I162" i="32"/>
  <c r="K161" i="32"/>
  <c r="J161" i="32"/>
  <c r="I161" i="32"/>
  <c r="H161" i="32"/>
  <c r="J160" i="32"/>
  <c r="K160" i="32" s="1"/>
  <c r="I160" i="32"/>
  <c r="K159" i="32"/>
  <c r="J159" i="32"/>
  <c r="I159" i="32"/>
  <c r="H159" i="32"/>
  <c r="J158" i="32"/>
  <c r="K158" i="32" s="1"/>
  <c r="I158" i="32"/>
  <c r="J157" i="32"/>
  <c r="K157" i="32" s="1"/>
  <c r="I157" i="32"/>
  <c r="K156" i="32"/>
  <c r="J156" i="32"/>
  <c r="I156" i="32"/>
  <c r="H156" i="32"/>
  <c r="H214" i="32" s="1"/>
  <c r="H318" i="32" s="1"/>
  <c r="J155" i="32"/>
  <c r="K155" i="32" s="1"/>
  <c r="I155" i="32"/>
  <c r="H155" i="32"/>
  <c r="J154" i="32"/>
  <c r="K154" i="32" s="1"/>
  <c r="I154" i="32"/>
  <c r="H154" i="32"/>
  <c r="K153" i="32"/>
  <c r="J153" i="32"/>
  <c r="I153" i="32"/>
  <c r="K152" i="32"/>
  <c r="J152" i="32"/>
  <c r="I152" i="32"/>
  <c r="I151" i="32"/>
  <c r="C151" i="32"/>
  <c r="J151" i="32" s="1"/>
  <c r="K151" i="32" s="1"/>
  <c r="J150" i="32"/>
  <c r="K150" i="32" s="1"/>
  <c r="I150" i="32"/>
  <c r="J149" i="32"/>
  <c r="K149" i="32" s="1"/>
  <c r="I149" i="32"/>
  <c r="H149" i="32"/>
  <c r="J148" i="32"/>
  <c r="K148" i="32" s="1"/>
  <c r="I148" i="32"/>
  <c r="J147" i="32"/>
  <c r="K147" i="32" s="1"/>
  <c r="I147" i="32"/>
  <c r="J146" i="32"/>
  <c r="K146" i="32" s="1"/>
  <c r="I146" i="32"/>
  <c r="H146" i="32"/>
  <c r="J145" i="32"/>
  <c r="K145" i="32" s="1"/>
  <c r="I145" i="32"/>
  <c r="H145" i="32"/>
  <c r="K144" i="32"/>
  <c r="J144" i="32"/>
  <c r="I144" i="32"/>
  <c r="J143" i="32"/>
  <c r="K143" i="32" s="1"/>
  <c r="I143" i="32"/>
  <c r="H143" i="32"/>
  <c r="K142" i="32"/>
  <c r="J142" i="32"/>
  <c r="I142" i="32"/>
  <c r="H142" i="32"/>
  <c r="J141" i="32"/>
  <c r="K141" i="32" s="1"/>
  <c r="I141" i="32"/>
  <c r="H141" i="32"/>
  <c r="K140" i="32"/>
  <c r="J140" i="32"/>
  <c r="I140" i="32"/>
  <c r="H140" i="32"/>
  <c r="J139" i="32"/>
  <c r="K139" i="32" s="1"/>
  <c r="I139" i="32"/>
  <c r="K138" i="32"/>
  <c r="J138" i="32"/>
  <c r="I138" i="32"/>
  <c r="H138" i="32"/>
  <c r="J137" i="32"/>
  <c r="K137" i="32" s="1"/>
  <c r="I137" i="32"/>
  <c r="H137" i="32"/>
  <c r="J136" i="32"/>
  <c r="K136" i="32" s="1"/>
  <c r="I136" i="32"/>
  <c r="J135" i="32"/>
  <c r="K135" i="32" s="1"/>
  <c r="I135" i="32"/>
  <c r="H135" i="32"/>
  <c r="K134" i="32"/>
  <c r="J134" i="32"/>
  <c r="I134" i="32"/>
  <c r="J133" i="32"/>
  <c r="K133" i="32" s="1"/>
  <c r="I133" i="32"/>
  <c r="J132" i="32"/>
  <c r="K132" i="32" s="1"/>
  <c r="I132" i="32"/>
  <c r="H132" i="32"/>
  <c r="K131" i="32"/>
  <c r="J131" i="32"/>
  <c r="I131" i="32"/>
  <c r="J130" i="32"/>
  <c r="K130" i="32" s="1"/>
  <c r="I130" i="32"/>
  <c r="J129" i="32"/>
  <c r="K129" i="32" s="1"/>
  <c r="I129" i="32"/>
  <c r="H129" i="32"/>
  <c r="J128" i="32"/>
  <c r="K128" i="32" s="1"/>
  <c r="I128" i="32"/>
  <c r="J127" i="32"/>
  <c r="K127" i="32" s="1"/>
  <c r="I127" i="32"/>
  <c r="H127" i="32"/>
  <c r="K126" i="32"/>
  <c r="J126" i="32"/>
  <c r="I126" i="32"/>
  <c r="H126" i="32"/>
  <c r="K125" i="32"/>
  <c r="J125" i="32"/>
  <c r="I125" i="32"/>
  <c r="H125" i="32"/>
  <c r="J124" i="32"/>
  <c r="K124" i="32" s="1"/>
  <c r="I124" i="32"/>
  <c r="J123" i="32"/>
  <c r="K123" i="32" s="1"/>
  <c r="I123" i="32"/>
  <c r="H123" i="32"/>
  <c r="J122" i="32"/>
  <c r="K122" i="32" s="1"/>
  <c r="I122" i="32"/>
  <c r="J121" i="32"/>
  <c r="K121" i="32" s="1"/>
  <c r="I121" i="32"/>
  <c r="H121" i="32"/>
  <c r="J120" i="32"/>
  <c r="K120" i="32" s="1"/>
  <c r="I120" i="32"/>
  <c r="J119" i="32"/>
  <c r="K119" i="32" s="1"/>
  <c r="I119" i="32"/>
  <c r="J118" i="32"/>
  <c r="K118" i="32" s="1"/>
  <c r="I118" i="32"/>
  <c r="H118" i="32"/>
  <c r="K117" i="32"/>
  <c r="J117" i="32"/>
  <c r="I117" i="32"/>
  <c r="H117" i="32"/>
  <c r="K116" i="32"/>
  <c r="J116" i="32"/>
  <c r="I116" i="32"/>
  <c r="J115" i="32"/>
  <c r="K115" i="32" s="1"/>
  <c r="I115" i="32"/>
  <c r="H115" i="32"/>
  <c r="K114" i="32"/>
  <c r="J114" i="32"/>
  <c r="I114" i="32"/>
  <c r="H114" i="32"/>
  <c r="J113" i="32"/>
  <c r="K113" i="32" s="1"/>
  <c r="I113" i="32"/>
  <c r="H113" i="32"/>
  <c r="K112" i="32"/>
  <c r="J112" i="32"/>
  <c r="I112" i="32"/>
  <c r="K111" i="32"/>
  <c r="J111" i="32"/>
  <c r="I111" i="32"/>
  <c r="H111" i="32"/>
  <c r="K110" i="32"/>
  <c r="J110" i="32"/>
  <c r="I110" i="32"/>
  <c r="H110" i="32"/>
  <c r="J109" i="32"/>
  <c r="K109" i="32" s="1"/>
  <c r="I109" i="32"/>
  <c r="K108" i="32"/>
  <c r="J108" i="32"/>
  <c r="I108" i="32"/>
  <c r="H108" i="32"/>
  <c r="J107" i="32"/>
  <c r="K107" i="32" s="1"/>
  <c r="I107" i="32"/>
  <c r="J106" i="32"/>
  <c r="K106" i="32" s="1"/>
  <c r="I106" i="32"/>
  <c r="K105" i="32"/>
  <c r="J105" i="32"/>
  <c r="I105" i="32"/>
  <c r="H105" i="32"/>
  <c r="J104" i="32"/>
  <c r="K104" i="32" s="1"/>
  <c r="I104" i="32"/>
  <c r="K103" i="32"/>
  <c r="J103" i="32"/>
  <c r="I103" i="32"/>
  <c r="H103" i="32"/>
  <c r="J102" i="32"/>
  <c r="K102" i="32" s="1"/>
  <c r="I102" i="32"/>
  <c r="J101" i="32"/>
  <c r="K101" i="32" s="1"/>
  <c r="I101" i="32"/>
  <c r="H101" i="32"/>
  <c r="K100" i="32"/>
  <c r="J100" i="32"/>
  <c r="I100" i="32"/>
  <c r="J99" i="32"/>
  <c r="K99" i="32" s="1"/>
  <c r="I99" i="32"/>
  <c r="H99" i="32"/>
  <c r="J98" i="32"/>
  <c r="K98" i="32" s="1"/>
  <c r="I98" i="32"/>
  <c r="J97" i="32"/>
  <c r="K97" i="32" s="1"/>
  <c r="I97" i="32"/>
  <c r="J96" i="32"/>
  <c r="K96" i="32" s="1"/>
  <c r="I96" i="32"/>
  <c r="H96" i="32"/>
  <c r="K95" i="32"/>
  <c r="J95" i="32"/>
  <c r="I95" i="32"/>
  <c r="H95" i="32"/>
  <c r="K94" i="32"/>
  <c r="J94" i="32"/>
  <c r="I94" i="32"/>
  <c r="H94" i="32"/>
  <c r="J93" i="32"/>
  <c r="K93" i="32" s="1"/>
  <c r="I93" i="32"/>
  <c r="K92" i="32"/>
  <c r="J92" i="32"/>
  <c r="I92" i="32"/>
  <c r="I91" i="32"/>
  <c r="C91" i="32"/>
  <c r="J91" i="32" s="1"/>
  <c r="K91" i="32" s="1"/>
  <c r="K90" i="32"/>
  <c r="J90" i="32"/>
  <c r="I90" i="32"/>
  <c r="K89" i="32"/>
  <c r="J89" i="32"/>
  <c r="I89" i="32"/>
  <c r="H89" i="32"/>
  <c r="K88" i="32"/>
  <c r="J88" i="32"/>
  <c r="I88" i="32"/>
  <c r="H88" i="32"/>
  <c r="J87" i="32"/>
  <c r="K87" i="32" s="1"/>
  <c r="I87" i="32"/>
  <c r="K86" i="32"/>
  <c r="J86" i="32"/>
  <c r="I86" i="32"/>
  <c r="K85" i="32"/>
  <c r="J85" i="32"/>
  <c r="I85" i="32"/>
  <c r="H85" i="32"/>
  <c r="J84" i="32"/>
  <c r="K84" i="32" s="1"/>
  <c r="I84" i="32"/>
  <c r="H84" i="32"/>
  <c r="K83" i="32"/>
  <c r="J83" i="32"/>
  <c r="I83" i="32"/>
  <c r="H83" i="32"/>
  <c r="K82" i="32"/>
  <c r="J82" i="32"/>
  <c r="I82" i="32"/>
  <c r="H82" i="32"/>
  <c r="J81" i="32"/>
  <c r="K81" i="32" s="1"/>
  <c r="I81" i="32"/>
  <c r="H81" i="32"/>
  <c r="J80" i="32"/>
  <c r="K80" i="32" s="1"/>
  <c r="I80" i="32"/>
  <c r="J79" i="32"/>
  <c r="K79" i="32" s="1"/>
  <c r="I79" i="32"/>
  <c r="H79" i="32"/>
  <c r="K78" i="32"/>
  <c r="J78" i="32"/>
  <c r="I78" i="32"/>
  <c r="K77" i="32"/>
  <c r="J77" i="32"/>
  <c r="I77" i="32"/>
  <c r="H77" i="32"/>
  <c r="K76" i="32"/>
  <c r="J76" i="32"/>
  <c r="I76" i="32"/>
  <c r="J75" i="32"/>
  <c r="K75" i="32" s="1"/>
  <c r="I75" i="32"/>
  <c r="H75" i="32"/>
  <c r="K74" i="32"/>
  <c r="J74" i="32"/>
  <c r="I74" i="32"/>
  <c r="K73" i="32"/>
  <c r="J73" i="32"/>
  <c r="I73" i="32"/>
  <c r="H73" i="32"/>
  <c r="J72" i="32"/>
  <c r="K72" i="32" s="1"/>
  <c r="I72" i="32"/>
  <c r="H72" i="32"/>
  <c r="K71" i="32"/>
  <c r="J71" i="32"/>
  <c r="I71" i="32"/>
  <c r="H71" i="32"/>
  <c r="K70" i="32"/>
  <c r="J70" i="32"/>
  <c r="I70" i="32"/>
  <c r="H70" i="32"/>
  <c r="J69" i="32"/>
  <c r="K69" i="32" s="1"/>
  <c r="I69" i="32"/>
  <c r="H69" i="32"/>
  <c r="J68" i="32"/>
  <c r="K68" i="32" s="1"/>
  <c r="I68" i="32"/>
  <c r="H68" i="32"/>
  <c r="K67" i="32"/>
  <c r="J67" i="32"/>
  <c r="I67" i="32"/>
  <c r="K66" i="32"/>
  <c r="J66" i="32"/>
  <c r="I66" i="32"/>
  <c r="K65" i="32"/>
  <c r="J65" i="32"/>
  <c r="I65" i="32"/>
  <c r="H65" i="32"/>
  <c r="K64" i="32"/>
  <c r="J64" i="32"/>
  <c r="I64" i="32"/>
  <c r="H64" i="32"/>
  <c r="J63" i="32"/>
  <c r="K63" i="32" s="1"/>
  <c r="I63" i="32"/>
  <c r="K62" i="32"/>
  <c r="J62" i="32"/>
  <c r="I62" i="32"/>
  <c r="H62" i="32"/>
  <c r="J61" i="32"/>
  <c r="K61" i="32" s="1"/>
  <c r="I61" i="32"/>
  <c r="J60" i="32"/>
  <c r="K60" i="32" s="1"/>
  <c r="I60" i="32"/>
  <c r="K59" i="32"/>
  <c r="J59" i="32"/>
  <c r="I59" i="32"/>
  <c r="H59" i="32"/>
  <c r="J58" i="32"/>
  <c r="K58" i="32" s="1"/>
  <c r="I58" i="32"/>
  <c r="K57" i="32"/>
  <c r="J57" i="32"/>
  <c r="I57" i="32"/>
  <c r="K56" i="32"/>
  <c r="J56" i="32"/>
  <c r="I56" i="32"/>
  <c r="H56" i="32"/>
  <c r="J55" i="32"/>
  <c r="K55" i="32" s="1"/>
  <c r="I55" i="32"/>
  <c r="K54" i="32"/>
  <c r="J54" i="32"/>
  <c r="I54" i="32"/>
  <c r="J53" i="32"/>
  <c r="K53" i="32" s="1"/>
  <c r="I53" i="32"/>
  <c r="H53" i="32"/>
  <c r="J52" i="32"/>
  <c r="K52" i="32" s="1"/>
  <c r="I52" i="32"/>
  <c r="H52" i="32"/>
  <c r="J51" i="32"/>
  <c r="K51" i="32" s="1"/>
  <c r="I51" i="32"/>
  <c r="H51" i="32"/>
  <c r="K50" i="32"/>
  <c r="J50" i="32"/>
  <c r="I50" i="32"/>
  <c r="K49" i="32"/>
  <c r="J49" i="32"/>
  <c r="I49" i="32"/>
  <c r="H49" i="32"/>
  <c r="K48" i="32"/>
  <c r="J48" i="32"/>
  <c r="I48" i="32"/>
  <c r="J47" i="32"/>
  <c r="K47" i="32" s="1"/>
  <c r="I47" i="32"/>
  <c r="H47" i="32"/>
  <c r="K46" i="32"/>
  <c r="J46" i="32"/>
  <c r="I46" i="32"/>
  <c r="H46" i="32"/>
  <c r="J45" i="32"/>
  <c r="K45" i="32" s="1"/>
  <c r="I45" i="32"/>
  <c r="J44" i="32"/>
  <c r="K44" i="32" s="1"/>
  <c r="I44" i="32"/>
  <c r="K43" i="32"/>
  <c r="J43" i="32"/>
  <c r="I43" i="32"/>
  <c r="H43" i="32"/>
  <c r="J42" i="32"/>
  <c r="K42" i="32" s="1"/>
  <c r="I42" i="32"/>
  <c r="H42" i="32"/>
  <c r="J41" i="32"/>
  <c r="K41" i="32" s="1"/>
  <c r="I41" i="32"/>
  <c r="J40" i="32"/>
  <c r="K40" i="32" s="1"/>
  <c r="I40" i="32"/>
  <c r="J39" i="32"/>
  <c r="K39" i="32" s="1"/>
  <c r="I39" i="32"/>
  <c r="H39" i="32"/>
  <c r="K38" i="32"/>
  <c r="J38" i="32"/>
  <c r="I38" i="32"/>
  <c r="H38" i="32"/>
  <c r="J37" i="32"/>
  <c r="K37" i="32" s="1"/>
  <c r="I37" i="32"/>
  <c r="H37" i="32"/>
  <c r="J36" i="32"/>
  <c r="K36" i="32" s="1"/>
  <c r="I36" i="32"/>
  <c r="H36" i="32"/>
  <c r="J35" i="32"/>
  <c r="K35" i="32" s="1"/>
  <c r="I35" i="32"/>
  <c r="H35" i="32"/>
  <c r="K34" i="32"/>
  <c r="J34" i="32"/>
  <c r="I34" i="32"/>
  <c r="K33" i="32"/>
  <c r="J33" i="32"/>
  <c r="I33" i="32"/>
  <c r="K32" i="32"/>
  <c r="J32" i="32"/>
  <c r="I32" i="32"/>
  <c r="H32" i="32"/>
  <c r="K31" i="32"/>
  <c r="J31" i="32"/>
  <c r="I31" i="32"/>
  <c r="H31" i="32"/>
  <c r="J30" i="32"/>
  <c r="K30" i="32" s="1"/>
  <c r="I30" i="32"/>
  <c r="H30" i="32"/>
  <c r="J29" i="32"/>
  <c r="K29" i="32" s="1"/>
  <c r="I29" i="32"/>
  <c r="H29" i="32"/>
  <c r="K28" i="32"/>
  <c r="J28" i="32"/>
  <c r="I28" i="32"/>
  <c r="H28" i="32"/>
  <c r="J27" i="32"/>
  <c r="K27" i="32" s="1"/>
  <c r="I27" i="32"/>
  <c r="H27" i="32"/>
  <c r="K26" i="32"/>
  <c r="J26" i="32"/>
  <c r="I26" i="32"/>
  <c r="K25" i="32"/>
  <c r="J25" i="32"/>
  <c r="I25" i="32"/>
  <c r="J24" i="32"/>
  <c r="K24" i="32" s="1"/>
  <c r="I24" i="32"/>
  <c r="H24" i="32"/>
  <c r="J23" i="32"/>
  <c r="K23" i="32" s="1"/>
  <c r="I23" i="32"/>
  <c r="J22" i="32"/>
  <c r="K22" i="32" s="1"/>
  <c r="I22" i="32"/>
  <c r="H22" i="32"/>
  <c r="K21" i="32"/>
  <c r="J21" i="32"/>
  <c r="I21" i="32"/>
  <c r="K20" i="32"/>
  <c r="J20" i="32"/>
  <c r="I20" i="32"/>
  <c r="H20" i="32"/>
  <c r="K19" i="32"/>
  <c r="J19" i="32"/>
  <c r="I19" i="32"/>
  <c r="H19" i="32"/>
  <c r="J18" i="32"/>
  <c r="K18" i="32" s="1"/>
  <c r="I18" i="32"/>
  <c r="K17" i="32"/>
  <c r="J17" i="32"/>
  <c r="I17" i="32"/>
  <c r="K16" i="32"/>
  <c r="J16" i="32"/>
  <c r="I16" i="32"/>
  <c r="H16" i="32"/>
  <c r="J15" i="32"/>
  <c r="K15" i="32" s="1"/>
  <c r="I15" i="32"/>
  <c r="H15" i="32"/>
  <c r="K14" i="32"/>
  <c r="J14" i="32"/>
  <c r="I14" i="32"/>
  <c r="H14" i="32"/>
  <c r="K13" i="32"/>
  <c r="J13" i="32"/>
  <c r="I13" i="32"/>
  <c r="H13" i="32"/>
  <c r="J12" i="32"/>
  <c r="K12" i="32" s="1"/>
  <c r="I12" i="32"/>
  <c r="H12" i="32"/>
  <c r="J11" i="32"/>
  <c r="K11" i="32" s="1"/>
  <c r="I11" i="32"/>
  <c r="J10" i="32"/>
  <c r="K10" i="32" s="1"/>
  <c r="I10" i="32"/>
  <c r="H10" i="32"/>
  <c r="K9" i="32"/>
  <c r="J9" i="32"/>
  <c r="I9" i="32"/>
  <c r="H9" i="32"/>
  <c r="H91" i="32" s="1"/>
  <c r="H316" i="32" s="1"/>
  <c r="J8" i="32"/>
  <c r="K8" i="32" s="1"/>
  <c r="I8" i="32"/>
  <c r="K7" i="32"/>
  <c r="J7" i="32"/>
  <c r="I7" i="32"/>
  <c r="J6" i="32"/>
  <c r="K6" i="32" s="1"/>
  <c r="I6" i="32"/>
  <c r="J5" i="32"/>
  <c r="K5" i="32" s="1"/>
  <c r="I5" i="32"/>
  <c r="H151" i="32" l="1"/>
  <c r="H317" i="32" s="1"/>
  <c r="H320" i="32" s="1"/>
  <c r="G324" i="32" s="1"/>
  <c r="H291" i="32"/>
  <c r="H319" i="32" s="1"/>
  <c r="L293" i="32"/>
  <c r="L238" i="32"/>
  <c r="M133" i="32"/>
  <c r="M115" i="32"/>
  <c r="N21" i="32"/>
  <c r="L19" i="32"/>
  <c r="N59" i="32"/>
  <c r="M284" i="32"/>
  <c r="N154" i="32"/>
  <c r="L279" i="32"/>
  <c r="N255" i="32"/>
  <c r="L51" i="32"/>
  <c r="L325" i="32"/>
  <c r="L277" i="32"/>
  <c r="L274" i="32"/>
  <c r="L197" i="32"/>
  <c r="L116" i="32"/>
  <c r="M86" i="32"/>
  <c r="L213" i="32"/>
  <c r="N36" i="32"/>
  <c r="L270" i="32"/>
  <c r="L284" i="32"/>
  <c r="N220" i="32"/>
  <c r="L127" i="32"/>
  <c r="M229" i="32"/>
  <c r="N88" i="32"/>
  <c r="L220" i="32"/>
  <c r="M263" i="32"/>
  <c r="M161" i="32"/>
  <c r="N13" i="32"/>
  <c r="L324" i="32"/>
  <c r="M228" i="32"/>
  <c r="M197" i="32"/>
  <c r="M8" i="32"/>
  <c r="N270" i="32"/>
  <c r="N46" i="32"/>
  <c r="M134" i="32"/>
  <c r="N266" i="32"/>
  <c r="L161" i="32"/>
  <c r="L191" i="32"/>
  <c r="N217" i="32"/>
  <c r="N34" i="32"/>
  <c r="N313" i="32"/>
  <c r="M65" i="32"/>
  <c r="L26" i="32"/>
  <c r="N162" i="32"/>
  <c r="N212" i="32"/>
  <c r="M148" i="32"/>
  <c r="N45" i="32"/>
  <c r="L45" i="32"/>
  <c r="M210" i="32"/>
  <c r="N276" i="32"/>
  <c r="M23" i="32"/>
  <c r="M29" i="32"/>
  <c r="L203" i="32"/>
  <c r="M231" i="32"/>
  <c r="N257" i="32"/>
  <c r="M79" i="32"/>
  <c r="N232" i="32"/>
  <c r="M127" i="32"/>
  <c r="M113" i="32"/>
  <c r="L276" i="32"/>
  <c r="N240" i="32"/>
  <c r="N206" i="32"/>
  <c r="N242" i="32"/>
  <c r="N5" i="32"/>
  <c r="N325" i="32"/>
  <c r="M265" i="32"/>
  <c r="L47" i="32"/>
  <c r="M42" i="32"/>
  <c r="N112" i="32"/>
  <c r="M261" i="32"/>
  <c r="N231" i="32"/>
  <c r="L5" i="32"/>
  <c r="L287" i="32"/>
  <c r="M220" i="32"/>
  <c r="N95" i="32"/>
  <c r="N243" i="32"/>
  <c r="M184" i="32"/>
  <c r="L262" i="32"/>
  <c r="M214" i="32"/>
  <c r="M36" i="32"/>
  <c r="N301" i="32"/>
  <c r="M208" i="32"/>
  <c r="L118" i="32"/>
  <c r="M114" i="32"/>
  <c r="N172" i="32"/>
  <c r="N43" i="32"/>
  <c r="M190" i="32"/>
  <c r="M250" i="32"/>
  <c r="L285" i="32"/>
  <c r="L158" i="32"/>
  <c r="L253" i="32"/>
  <c r="M22" i="32"/>
  <c r="M308" i="32"/>
  <c r="M243" i="32"/>
  <c r="L121" i="32"/>
  <c r="L308" i="32"/>
  <c r="M256" i="32"/>
  <c r="N40" i="32"/>
  <c r="M237" i="32"/>
  <c r="N29" i="32"/>
  <c r="N289" i="32"/>
  <c r="L255" i="32"/>
  <c r="L136" i="32"/>
  <c r="M137" i="32"/>
  <c r="L264" i="32"/>
  <c r="N41" i="32"/>
  <c r="M192" i="32"/>
  <c r="N18" i="32"/>
  <c r="N244" i="32"/>
  <c r="N262" i="32"/>
  <c r="N321" i="32"/>
  <c r="N73" i="32"/>
  <c r="L23" i="32"/>
  <c r="M272" i="32"/>
  <c r="N200" i="32"/>
  <c r="L107" i="32"/>
  <c r="M269" i="32"/>
  <c r="M26" i="32"/>
  <c r="L17" i="32"/>
  <c r="M288" i="32"/>
  <c r="L322" i="32"/>
  <c r="L179" i="32"/>
  <c r="M177" i="32"/>
  <c r="M16" i="32"/>
  <c r="L258" i="32"/>
  <c r="L178" i="32"/>
  <c r="M189" i="32"/>
  <c r="N101" i="32"/>
  <c r="L312" i="32"/>
  <c r="M310" i="32"/>
  <c r="M194" i="32"/>
  <c r="L16" i="32"/>
  <c r="L271" i="32"/>
  <c r="L280" i="32"/>
  <c r="M205" i="32"/>
  <c r="M309" i="32"/>
  <c r="L190" i="32"/>
  <c r="L301" i="32"/>
  <c r="L102" i="32"/>
  <c r="N175" i="32"/>
  <c r="N318" i="32"/>
  <c r="L88" i="32"/>
  <c r="M311" i="32"/>
  <c r="N126" i="32"/>
  <c r="L311" i="32"/>
  <c r="M185" i="32"/>
  <c r="L165" i="32"/>
  <c r="N190" i="32"/>
  <c r="N227" i="32"/>
  <c r="L261" i="32"/>
  <c r="M120" i="32"/>
  <c r="M110" i="32"/>
  <c r="L35" i="32"/>
  <c r="N167" i="32"/>
  <c r="M132" i="32"/>
  <c r="M108" i="32"/>
  <c r="N239" i="32"/>
  <c r="N97" i="32"/>
  <c r="L169" i="32"/>
  <c r="N202" i="32"/>
  <c r="M83" i="32"/>
  <c r="N114" i="32"/>
  <c r="L40" i="32"/>
  <c r="N248" i="32"/>
  <c r="N272" i="32"/>
  <c r="M305" i="32"/>
  <c r="N263" i="32"/>
  <c r="L292" i="32"/>
  <c r="M109" i="32"/>
  <c r="L278" i="32"/>
  <c r="L246" i="32"/>
  <c r="M144" i="32"/>
  <c r="M118" i="32"/>
  <c r="N281" i="32"/>
  <c r="M266" i="32"/>
  <c r="N105" i="32"/>
  <c r="M319" i="32"/>
  <c r="N133" i="32"/>
  <c r="N116" i="32"/>
  <c r="M49" i="32"/>
  <c r="M169" i="32"/>
  <c r="N80" i="32"/>
  <c r="M273" i="32"/>
  <c r="N135" i="32"/>
  <c r="L319" i="32"/>
  <c r="M150" i="32"/>
  <c r="N129" i="32"/>
  <c r="L82" i="32"/>
  <c r="L181" i="32"/>
  <c r="L13" i="32"/>
  <c r="L290" i="32"/>
  <c r="L134" i="32"/>
  <c r="M303" i="32"/>
  <c r="N300" i="32"/>
  <c r="M24" i="32"/>
  <c r="M196" i="32"/>
  <c r="M43" i="32"/>
  <c r="M56" i="32"/>
  <c r="L195" i="32"/>
  <c r="M178" i="32"/>
  <c r="M30" i="32"/>
  <c r="N282" i="32"/>
  <c r="L291" i="32"/>
  <c r="N158" i="32"/>
  <c r="N144" i="32"/>
  <c r="M172" i="32"/>
  <c r="M5" i="32"/>
  <c r="L28" i="32"/>
  <c r="M244" i="32"/>
  <c r="N49" i="32"/>
  <c r="M312" i="32"/>
  <c r="M158" i="32"/>
  <c r="M156" i="32"/>
  <c r="M20" i="32"/>
  <c r="M191" i="32"/>
  <c r="M116" i="32"/>
  <c r="N294" i="32"/>
  <c r="L66" i="32"/>
  <c r="L157" i="32"/>
  <c r="N284" i="32"/>
  <c r="N8" i="32"/>
  <c r="N237" i="32"/>
  <c r="M147" i="32"/>
  <c r="N285" i="32"/>
  <c r="N125" i="32"/>
  <c r="M143" i="32"/>
  <c r="L155" i="32"/>
  <c r="M254" i="32"/>
  <c r="L221" i="32"/>
  <c r="N115" i="32"/>
  <c r="L120" i="32"/>
  <c r="L114" i="32"/>
  <c r="N215" i="32"/>
  <c r="N39" i="32"/>
  <c r="N197" i="32"/>
  <c r="N209" i="32"/>
  <c r="M240" i="32"/>
  <c r="M98" i="32"/>
  <c r="L93" i="32"/>
  <c r="L117" i="32"/>
  <c r="N314" i="32"/>
  <c r="L36" i="32"/>
  <c r="L60" i="32"/>
  <c r="M215" i="32"/>
  <c r="L166" i="32"/>
  <c r="M225" i="32"/>
  <c r="N216" i="32"/>
  <c r="M66" i="32"/>
  <c r="L252" i="32"/>
  <c r="L29" i="32"/>
  <c r="L313" i="32"/>
  <c r="L269" i="32"/>
  <c r="M209" i="32"/>
  <c r="M107" i="32"/>
  <c r="N164" i="32"/>
  <c r="N157" i="32"/>
  <c r="M280" i="32"/>
  <c r="L263" i="32"/>
  <c r="L49" i="32"/>
  <c r="L168" i="32"/>
  <c r="N38" i="32"/>
  <c r="M175" i="32"/>
  <c r="L217" i="32"/>
  <c r="M84" i="32"/>
  <c r="M293" i="32"/>
  <c r="L248" i="32"/>
  <c r="L95" i="32"/>
  <c r="N71" i="32"/>
  <c r="N44" i="32"/>
  <c r="N204" i="32"/>
  <c r="M218" i="32"/>
  <c r="M199" i="32"/>
  <c r="M28" i="32"/>
  <c r="L307" i="32"/>
  <c r="L50" i="32"/>
  <c r="L81" i="32"/>
  <c r="L87" i="32"/>
  <c r="N277" i="32"/>
  <c r="M74" i="32"/>
  <c r="N153" i="32"/>
  <c r="L295" i="32"/>
  <c r="L241" i="32"/>
  <c r="N166" i="32"/>
  <c r="L72" i="32"/>
  <c r="M62" i="32"/>
  <c r="L273" i="32"/>
  <c r="L54" i="32"/>
  <c r="L62" i="32"/>
  <c r="M195" i="32"/>
  <c r="M230" i="32"/>
  <c r="M166" i="32"/>
  <c r="M61" i="32"/>
  <c r="L52" i="32"/>
  <c r="L33" i="32"/>
  <c r="N124" i="32"/>
  <c r="N148" i="32"/>
  <c r="N52" i="32"/>
  <c r="M213" i="32"/>
  <c r="L306" i="32"/>
  <c r="N51" i="32"/>
  <c r="M35" i="32"/>
  <c r="N310" i="32"/>
  <c r="N81" i="32"/>
  <c r="N131" i="32"/>
  <c r="L125" i="32"/>
  <c r="L254" i="32"/>
  <c r="M80" i="32"/>
  <c r="L309" i="32"/>
  <c r="M318" i="32"/>
  <c r="N249" i="32"/>
  <c r="N188" i="32"/>
  <c r="L85" i="32"/>
  <c r="N69" i="32"/>
  <c r="L78" i="32"/>
  <c r="L224" i="32"/>
  <c r="L65" i="32"/>
  <c r="M234" i="32"/>
  <c r="L236" i="32"/>
  <c r="L198" i="32"/>
  <c r="L97" i="32"/>
  <c r="L98" i="32"/>
  <c r="M68" i="32"/>
  <c r="L159" i="32"/>
  <c r="L89" i="32"/>
  <c r="N16" i="32"/>
  <c r="M187" i="32"/>
  <c r="L222" i="32"/>
  <c r="L74" i="32"/>
  <c r="M76" i="32"/>
  <c r="M307" i="32"/>
  <c r="M168" i="32"/>
  <c r="M40" i="32"/>
  <c r="N27" i="32"/>
  <c r="N123" i="32"/>
  <c r="M271" i="32"/>
  <c r="M151" i="32"/>
  <c r="M101" i="32"/>
  <c r="N138" i="32"/>
  <c r="M233" i="32"/>
  <c r="M103" i="32"/>
  <c r="M171" i="32"/>
  <c r="N22" i="32"/>
  <c r="L80" i="32"/>
  <c r="M322" i="32"/>
  <c r="M292" i="32"/>
  <c r="L186" i="32"/>
  <c r="L32" i="32"/>
  <c r="N94" i="32"/>
  <c r="L167" i="32"/>
  <c r="N20" i="32"/>
  <c r="N295" i="32"/>
  <c r="L22" i="32"/>
  <c r="N247" i="32"/>
  <c r="L288" i="32"/>
  <c r="L100" i="32"/>
  <c r="M296" i="32"/>
  <c r="N283" i="32"/>
  <c r="N187" i="32"/>
  <c r="L71" i="32"/>
  <c r="L44" i="32"/>
  <c r="N260" i="32"/>
  <c r="L268" i="32"/>
  <c r="L296" i="32"/>
  <c r="N174" i="32"/>
  <c r="M165" i="32"/>
  <c r="N302" i="32"/>
  <c r="L299" i="32"/>
  <c r="M155" i="32"/>
  <c r="N201" i="32"/>
  <c r="L84" i="32"/>
  <c r="N308" i="32"/>
  <c r="N163" i="32"/>
  <c r="L218" i="32"/>
  <c r="M136" i="32"/>
  <c r="L148" i="32"/>
  <c r="N299" i="32"/>
  <c r="L185" i="32"/>
  <c r="N195" i="32"/>
  <c r="L200" i="32"/>
  <c r="N312" i="32"/>
  <c r="M204" i="32"/>
  <c r="M176" i="32"/>
  <c r="L283" i="32"/>
  <c r="M186" i="32"/>
  <c r="L75" i="32"/>
  <c r="L229" i="32"/>
  <c r="M123" i="32"/>
  <c r="L61" i="32"/>
  <c r="L99" i="32"/>
  <c r="N238" i="32"/>
  <c r="M167" i="32"/>
  <c r="M173" i="32"/>
  <c r="L18" i="32"/>
  <c r="N316" i="32"/>
  <c r="L106" i="32"/>
  <c r="L67" i="32"/>
  <c r="L7" i="32"/>
  <c r="N177" i="32"/>
  <c r="N14" i="32"/>
  <c r="N179" i="32"/>
  <c r="M141" i="32"/>
  <c r="N120" i="32"/>
  <c r="L193" i="32"/>
  <c r="M258" i="32"/>
  <c r="L267" i="32"/>
  <c r="N230" i="32"/>
  <c r="M139" i="32"/>
  <c r="M235" i="32"/>
  <c r="M207" i="32"/>
  <c r="N110" i="32"/>
  <c r="N56" i="32"/>
  <c r="L58" i="32"/>
  <c r="M203" i="32"/>
  <c r="N265" i="32"/>
  <c r="L266" i="32"/>
  <c r="N113" i="32"/>
  <c r="M13" i="32"/>
  <c r="M104" i="32"/>
  <c r="L154" i="32"/>
  <c r="N323" i="32"/>
  <c r="L189" i="32"/>
  <c r="M19" i="32"/>
  <c r="N251" i="32"/>
  <c r="L105" i="32"/>
  <c r="N250" i="32"/>
  <c r="L110" i="32"/>
  <c r="N189" i="32"/>
  <c r="M78" i="32"/>
  <c r="N24" i="32"/>
  <c r="M47" i="32"/>
  <c r="L90" i="32"/>
  <c r="M71" i="32"/>
  <c r="L320" i="32"/>
  <c r="M92" i="32"/>
  <c r="N207" i="32"/>
  <c r="L137" i="32"/>
  <c r="M295" i="32"/>
  <c r="M193" i="32"/>
  <c r="N288" i="32"/>
  <c r="M285" i="32"/>
  <c r="L147" i="32"/>
  <c r="M125" i="32"/>
  <c r="L151" i="32"/>
  <c r="N274" i="32"/>
  <c r="N311" i="32"/>
  <c r="M138" i="32"/>
  <c r="L27" i="32"/>
  <c r="N19" i="32"/>
  <c r="L77" i="32"/>
  <c r="M131" i="32"/>
  <c r="M58" i="32"/>
  <c r="L214" i="32"/>
  <c r="M89" i="32"/>
  <c r="M248" i="32"/>
  <c r="M64" i="32"/>
  <c r="N132" i="32"/>
  <c r="L126" i="32"/>
  <c r="L70" i="32"/>
  <c r="M18" i="32"/>
  <c r="N57" i="32"/>
  <c r="M52" i="32"/>
  <c r="N208" i="32"/>
  <c r="L172" i="32"/>
  <c r="N6" i="32"/>
  <c r="L244" i="32"/>
  <c r="M21" i="32"/>
  <c r="L232" i="32"/>
  <c r="N223" i="32"/>
  <c r="M294" i="32"/>
  <c r="L318" i="32"/>
  <c r="M211" i="32"/>
  <c r="N109" i="32"/>
  <c r="L96" i="32"/>
  <c r="L257" i="32"/>
  <c r="M316" i="32"/>
  <c r="M242" i="32"/>
  <c r="M260" i="32"/>
  <c r="N267" i="32"/>
  <c r="N181" i="32"/>
  <c r="N269" i="32"/>
  <c r="N298" i="32"/>
  <c r="L124" i="32"/>
  <c r="M317" i="32"/>
  <c r="M87" i="32"/>
  <c r="L143" i="32"/>
  <c r="N145" i="32"/>
  <c r="N261" i="32"/>
  <c r="M7" i="32"/>
  <c r="L272" i="32"/>
  <c r="M77" i="32"/>
  <c r="M286" i="32"/>
  <c r="L176" i="32"/>
  <c r="L183" i="32"/>
  <c r="M290" i="32"/>
  <c r="L24" i="32"/>
  <c r="N306" i="32"/>
  <c r="L39" i="32"/>
  <c r="M100" i="32"/>
  <c r="M289" i="32"/>
  <c r="L64" i="32"/>
  <c r="L196" i="32"/>
  <c r="L119" i="32"/>
  <c r="N30" i="32"/>
  <c r="L170" i="32"/>
  <c r="N99" i="32"/>
  <c r="N233" i="32"/>
  <c r="N117" i="32"/>
  <c r="N72" i="32"/>
  <c r="L139" i="32"/>
  <c r="M206" i="32"/>
  <c r="L256" i="32"/>
  <c r="N296" i="32"/>
  <c r="M17" i="32"/>
  <c r="M188" i="32"/>
  <c r="N273" i="32"/>
  <c r="M82" i="32"/>
  <c r="N15" i="32"/>
  <c r="M160" i="32"/>
  <c r="N290" i="32"/>
  <c r="M223" i="32"/>
  <c r="L108" i="32"/>
  <c r="M102" i="32"/>
  <c r="N79" i="32"/>
  <c r="M145" i="32"/>
  <c r="M164" i="32"/>
  <c r="L315" i="32"/>
  <c r="M112" i="32"/>
  <c r="L56" i="32"/>
  <c r="L142" i="32"/>
  <c r="N245" i="32"/>
  <c r="L303" i="32"/>
  <c r="N76" i="32"/>
  <c r="N171" i="32"/>
  <c r="M300" i="32"/>
  <c r="N256" i="32"/>
  <c r="M279" i="32"/>
  <c r="M276" i="32"/>
  <c r="M57" i="32"/>
  <c r="M180" i="32"/>
  <c r="N159" i="32"/>
  <c r="M304" i="32"/>
  <c r="N7" i="32"/>
  <c r="M12" i="32"/>
  <c r="L113" i="32"/>
  <c r="M302" i="32"/>
  <c r="L208" i="32"/>
  <c r="M33" i="32"/>
  <c r="N25" i="32"/>
  <c r="L182" i="32"/>
  <c r="N53" i="32"/>
  <c r="L294" i="32"/>
  <c r="N103" i="32"/>
  <c r="L245" i="32"/>
  <c r="N150" i="32"/>
  <c r="L152" i="32"/>
  <c r="L209" i="32"/>
  <c r="L79" i="32"/>
  <c r="N303" i="32"/>
  <c r="N151" i="32"/>
  <c r="M37" i="32"/>
  <c r="N64" i="32"/>
  <c r="N309" i="32"/>
  <c r="M121" i="32"/>
  <c r="L187" i="32"/>
  <c r="N155" i="32"/>
  <c r="N225" i="32"/>
  <c r="N139" i="32"/>
  <c r="N141" i="32"/>
  <c r="M128" i="32"/>
  <c r="N191" i="32"/>
  <c r="L25" i="32"/>
  <c r="L316" i="32"/>
  <c r="L231" i="32"/>
  <c r="M281" i="32"/>
  <c r="L243" i="32"/>
  <c r="N100" i="32"/>
  <c r="M277" i="32"/>
  <c r="N9" i="32"/>
  <c r="L206" i="32"/>
  <c r="N119" i="32"/>
  <c r="L298" i="32"/>
  <c r="N108" i="32"/>
  <c r="L199" i="32"/>
  <c r="N304" i="32"/>
  <c r="L133" i="32"/>
  <c r="L212" i="32"/>
  <c r="L135" i="32"/>
  <c r="L10" i="32"/>
  <c r="N211" i="32"/>
  <c r="L68" i="32"/>
  <c r="L123" i="32"/>
  <c r="N121" i="32"/>
  <c r="N75" i="32"/>
  <c r="M267" i="32"/>
  <c r="M278" i="32"/>
  <c r="M198" i="32"/>
  <c r="L122" i="32"/>
  <c r="N221" i="32"/>
  <c r="M253" i="32"/>
  <c r="M251" i="32"/>
  <c r="N143" i="32"/>
  <c r="M216" i="32"/>
  <c r="L305" i="32"/>
  <c r="N305" i="32"/>
  <c r="M324" i="32"/>
  <c r="L321" i="32"/>
  <c r="M241" i="32"/>
  <c r="M238" i="32"/>
  <c r="N173" i="32"/>
  <c r="M44" i="32"/>
  <c r="N10" i="32"/>
  <c r="M232" i="32"/>
  <c r="N61" i="32"/>
  <c r="N60" i="32"/>
  <c r="N35" i="32"/>
  <c r="N210" i="32"/>
  <c r="N130" i="32"/>
  <c r="N104" i="32"/>
  <c r="M315" i="32"/>
  <c r="N235" i="32"/>
  <c r="L104" i="32"/>
  <c r="M63" i="32"/>
  <c r="N185" i="32"/>
  <c r="N297" i="32"/>
  <c r="L11" i="32"/>
  <c r="N229" i="32"/>
  <c r="N199" i="32"/>
  <c r="N77" i="32"/>
  <c r="M159" i="32"/>
  <c r="M274" i="32"/>
  <c r="N291" i="32"/>
  <c r="M291" i="32"/>
  <c r="M283" i="32"/>
  <c r="L48" i="32"/>
  <c r="L149" i="32"/>
  <c r="L223" i="32"/>
  <c r="M54" i="32"/>
  <c r="M73" i="32"/>
  <c r="M70" i="32"/>
  <c r="M222" i="32"/>
  <c r="L247" i="32"/>
  <c r="M11" i="32"/>
  <c r="M122" i="32"/>
  <c r="N85" i="32"/>
  <c r="N241" i="32"/>
  <c r="L230" i="32"/>
  <c r="N128" i="32"/>
  <c r="M25" i="32"/>
  <c r="L265" i="32"/>
  <c r="N275" i="32"/>
  <c r="M221" i="32"/>
  <c r="L146" i="32"/>
  <c r="M41" i="32"/>
  <c r="M153" i="32"/>
  <c r="N78" i="32"/>
  <c r="M226" i="32"/>
  <c r="N168" i="32"/>
  <c r="M81" i="32"/>
  <c r="L210" i="32"/>
  <c r="N320" i="32"/>
  <c r="M227" i="32"/>
  <c r="M163" i="32"/>
  <c r="L160" i="32"/>
  <c r="L173" i="32"/>
  <c r="L150" i="32"/>
  <c r="L131" i="32"/>
  <c r="L83" i="32"/>
  <c r="L153" i="32"/>
  <c r="L31" i="32"/>
  <c r="L207" i="32"/>
  <c r="L215" i="32"/>
  <c r="L240" i="32"/>
  <c r="M314" i="32"/>
  <c r="N198" i="32"/>
  <c r="M69" i="32"/>
  <c r="M142" i="32"/>
  <c r="N33" i="32"/>
  <c r="M224" i="32"/>
  <c r="N196" i="32"/>
  <c r="N224" i="32"/>
  <c r="N252" i="32"/>
  <c r="L115" i="32"/>
  <c r="N254" i="32"/>
  <c r="M236" i="32"/>
  <c r="M268" i="32"/>
  <c r="L53" i="32"/>
  <c r="L15" i="32"/>
  <c r="M201" i="32"/>
  <c r="L202" i="32"/>
  <c r="L111" i="32"/>
  <c r="M325" i="32"/>
  <c r="M306" i="32"/>
  <c r="L242" i="32"/>
  <c r="N87" i="32"/>
  <c r="L63" i="32"/>
  <c r="N82" i="32"/>
  <c r="L184" i="32"/>
  <c r="M34" i="32"/>
  <c r="M239" i="32"/>
  <c r="N222" i="32"/>
  <c r="N90" i="32"/>
  <c r="M99" i="32"/>
  <c r="N219" i="32"/>
  <c r="M154" i="32"/>
  <c r="N140" i="32"/>
  <c r="L289" i="32"/>
  <c r="N180" i="32"/>
  <c r="L14" i="32"/>
  <c r="N68" i="32"/>
  <c r="N182" i="32"/>
  <c r="M91" i="32"/>
  <c r="M301" i="32"/>
  <c r="M298" i="32"/>
  <c r="N111" i="32"/>
  <c r="M46" i="32"/>
  <c r="L250" i="32"/>
  <c r="L101" i="32"/>
  <c r="M174" i="32"/>
  <c r="N12" i="32"/>
  <c r="L59" i="32"/>
  <c r="M217" i="32"/>
  <c r="N70" i="32"/>
  <c r="M10" i="32"/>
  <c r="N169" i="32"/>
  <c r="N264" i="32"/>
  <c r="M219" i="32"/>
  <c r="N58" i="32"/>
  <c r="L103" i="32"/>
  <c r="L9" i="32"/>
  <c r="N74" i="32"/>
  <c r="L234" i="32"/>
  <c r="N253" i="32"/>
  <c r="L41" i="32"/>
  <c r="M140" i="32"/>
  <c r="N66" i="32"/>
  <c r="N127" i="32"/>
  <c r="M130" i="32"/>
  <c r="M157" i="32"/>
  <c r="M14" i="32"/>
  <c r="M126" i="32"/>
  <c r="L310" i="32"/>
  <c r="N84" i="32"/>
  <c r="L128" i="32"/>
  <c r="M162" i="32"/>
  <c r="N178" i="32"/>
  <c r="N55" i="32"/>
  <c r="M50" i="32"/>
  <c r="L237" i="32"/>
  <c r="M27" i="32"/>
  <c r="L233" i="32"/>
  <c r="N160" i="32"/>
  <c r="L219" i="32"/>
  <c r="L281" i="32"/>
  <c r="L37" i="32"/>
  <c r="L302" i="32"/>
  <c r="M88" i="32"/>
  <c r="L8" i="32"/>
  <c r="L216" i="32"/>
  <c r="M119" i="32"/>
  <c r="N286" i="32"/>
  <c r="M264" i="32"/>
  <c r="L145" i="32"/>
  <c r="L38" i="32"/>
  <c r="N17" i="32"/>
  <c r="N184" i="32"/>
  <c r="L282" i="32"/>
  <c r="M275" i="32"/>
  <c r="L174" i="32"/>
  <c r="L304" i="32"/>
  <c r="N165" i="32"/>
  <c r="L171" i="32"/>
  <c r="M149" i="32"/>
  <c r="N213" i="32"/>
  <c r="M212" i="32"/>
  <c r="N91" i="32"/>
  <c r="M38" i="32"/>
  <c r="M95" i="32"/>
  <c r="N42" i="32"/>
  <c r="N176" i="32"/>
  <c r="L92" i="32"/>
  <c r="L260" i="32"/>
  <c r="N92" i="32"/>
  <c r="N86" i="32"/>
  <c r="N23" i="32"/>
  <c r="N192" i="32"/>
  <c r="N98" i="32"/>
  <c r="N203" i="32"/>
  <c r="N307" i="32"/>
  <c r="L227" i="32"/>
  <c r="N156" i="32"/>
  <c r="N102" i="32"/>
  <c r="L249" i="32"/>
  <c r="L286" i="32"/>
  <c r="L20" i="32"/>
  <c r="N292" i="32"/>
  <c r="M97" i="32"/>
  <c r="N236" i="32"/>
  <c r="L109" i="32"/>
  <c r="L6" i="32"/>
  <c r="M287" i="32"/>
  <c r="L86" i="32"/>
  <c r="L138" i="32"/>
  <c r="N280" i="32"/>
  <c r="M31" i="32"/>
  <c r="M9" i="32"/>
  <c r="L57" i="32"/>
  <c r="L46" i="32"/>
  <c r="N96" i="32"/>
  <c r="M6" i="32"/>
  <c r="M259" i="32"/>
  <c r="L69" i="32"/>
  <c r="M124" i="32"/>
  <c r="M313" i="32"/>
  <c r="L297" i="32"/>
  <c r="M299" i="32"/>
  <c r="N259" i="32"/>
  <c r="M129" i="32"/>
  <c r="N11" i="32"/>
  <c r="M146" i="32"/>
  <c r="L192" i="32"/>
  <c r="L163" i="32"/>
  <c r="M182" i="32"/>
  <c r="M60" i="32"/>
  <c r="L132" i="32"/>
  <c r="M55" i="32"/>
  <c r="M181" i="32"/>
  <c r="M245" i="32"/>
  <c r="L201" i="32"/>
  <c r="M257" i="32"/>
  <c r="N47" i="32"/>
  <c r="M106" i="32"/>
  <c r="N161" i="32"/>
  <c r="L317" i="32"/>
  <c r="N31" i="32"/>
  <c r="M75" i="32"/>
  <c r="N218" i="32"/>
  <c r="N50" i="32"/>
  <c r="M93" i="32"/>
  <c r="L226" i="32"/>
  <c r="M179" i="32"/>
  <c r="M105" i="32"/>
  <c r="M85" i="32"/>
  <c r="M321" i="32"/>
  <c r="M252" i="32"/>
  <c r="N146" i="32"/>
  <c r="N268" i="32"/>
  <c r="N136" i="32"/>
  <c r="L239" i="32"/>
  <c r="L144" i="32"/>
  <c r="L211" i="32"/>
  <c r="M53" i="32"/>
  <c r="L112" i="32"/>
  <c r="N258" i="32"/>
  <c r="M51" i="32"/>
  <c r="M117" i="32"/>
  <c r="M183" i="32"/>
  <c r="M282" i="32"/>
  <c r="N317" i="32"/>
  <c r="N152" i="32"/>
  <c r="L251" i="32"/>
  <c r="M200" i="32"/>
  <c r="L235" i="32"/>
  <c r="M67" i="32"/>
  <c r="L162" i="32"/>
  <c r="L43" i="32"/>
  <c r="L130" i="32"/>
  <c r="L314" i="32"/>
  <c r="M45" i="32"/>
  <c r="N324" i="32"/>
  <c r="L156" i="32"/>
  <c r="N106" i="32"/>
  <c r="M59" i="32"/>
  <c r="N48" i="32"/>
  <c r="N142" i="32"/>
  <c r="M32" i="32"/>
  <c r="N107" i="32"/>
  <c r="M90" i="32"/>
  <c r="L129" i="32"/>
  <c r="M202" i="32"/>
  <c r="L300" i="32"/>
  <c r="M320" i="32"/>
  <c r="M94" i="32"/>
  <c r="M48" i="32"/>
  <c r="N170" i="32"/>
  <c r="N319" i="32"/>
  <c r="N271" i="32"/>
  <c r="M152" i="32"/>
  <c r="M39" i="32"/>
  <c r="L42" i="32"/>
  <c r="L12" i="32"/>
  <c r="L188" i="32"/>
  <c r="M15" i="32"/>
  <c r="N67" i="32"/>
  <c r="M247" i="32"/>
  <c r="L194" i="32"/>
  <c r="L225" i="32"/>
  <c r="N118" i="32"/>
  <c r="M323" i="32"/>
  <c r="N228" i="32"/>
  <c r="N32" i="32"/>
  <c r="M270" i="32"/>
  <c r="N137" i="32"/>
  <c r="M262" i="32"/>
  <c r="M249" i="32"/>
  <c r="L228" i="32"/>
  <c r="L259" i="32"/>
  <c r="N65" i="32"/>
  <c r="L55" i="32"/>
  <c r="N149" i="32"/>
  <c r="L177" i="32"/>
  <c r="L34" i="32"/>
  <c r="N147" i="32"/>
  <c r="N89" i="32"/>
  <c r="N322" i="32"/>
  <c r="N234" i="32"/>
  <c r="N293" i="32"/>
  <c r="N287" i="32"/>
  <c r="L21" i="32"/>
  <c r="M255" i="32"/>
  <c r="L204" i="32"/>
  <c r="L91" i="32"/>
  <c r="N122" i="32"/>
  <c r="N37" i="32"/>
  <c r="N134" i="32"/>
  <c r="N278" i="32"/>
  <c r="M135" i="32"/>
  <c r="M96" i="32"/>
  <c r="N83" i="32"/>
  <c r="L76" i="32"/>
  <c r="N315" i="32"/>
  <c r="N194" i="32"/>
  <c r="M297" i="32"/>
  <c r="L205" i="32"/>
  <c r="L180" i="32"/>
  <c r="N26" i="32"/>
  <c r="N193" i="32"/>
  <c r="L73" i="32"/>
  <c r="N226" i="32"/>
  <c r="M246" i="32"/>
  <c r="L30" i="32"/>
  <c r="M170" i="32"/>
  <c r="N205" i="32"/>
  <c r="N186" i="32"/>
  <c r="N62" i="32"/>
  <c r="N63" i="32"/>
  <c r="N183" i="32"/>
  <c r="L175" i="32"/>
  <c r="M72" i="32"/>
  <c r="N246" i="32"/>
  <c r="L94" i="32"/>
  <c r="N279" i="32"/>
  <c r="N54" i="32"/>
  <c r="L275" i="32"/>
  <c r="L141" i="32"/>
  <c r="M111" i="32"/>
  <c r="L164" i="32"/>
  <c r="L323" i="32"/>
  <c r="N93" i="32"/>
  <c r="N28" i="32"/>
  <c r="N214" i="32"/>
  <c r="L140" i="32"/>
</calcChain>
</file>

<file path=xl/comments1.xml><?xml version="1.0" encoding="utf-8"?>
<comments xmlns="http://schemas.openxmlformats.org/spreadsheetml/2006/main">
  <authors>
    <author>Pheifer, Henly</author>
  </authors>
  <commentList>
    <comment ref="E62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  <comment ref="C125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<sst xmlns="http://schemas.openxmlformats.org/spreadsheetml/2006/main" count="1235" uniqueCount="487">
  <si>
    <t>E050A</t>
  </si>
  <si>
    <t>Catch Basin Cleaning</t>
  </si>
  <si>
    <t xml:space="preserve">CW 3130-R4 </t>
  </si>
  <si>
    <t>CW 3135-R1</t>
  </si>
  <si>
    <t xml:space="preserve">CW 3235-R9  </t>
  </si>
  <si>
    <t xml:space="preserve">Lip Curb (40 mm reveal ht, Integral) </t>
  </si>
  <si>
    <t>100 mm Sidewalk</t>
  </si>
  <si>
    <t>CW 2130-R12</t>
  </si>
  <si>
    <t>CW 3120-R4</t>
  </si>
  <si>
    <t>CW 2110-R11</t>
  </si>
  <si>
    <t>CW 3510-R9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</si>
  <si>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</si>
  <si>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</si>
  <si>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</si>
  <si>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</si>
  <si>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</si>
  <si>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</si>
  <si>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</si>
  <si>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</si>
  <si>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</si>
  <si>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</si>
  <si>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</si>
  <si>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</si>
  <si>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</si>
  <si>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E009</t>
  </si>
  <si>
    <t>E010</t>
  </si>
  <si>
    <t>E013</t>
  </si>
  <si>
    <t>E014</t>
  </si>
  <si>
    <t>E016</t>
  </si>
  <si>
    <t>E023</t>
  </si>
  <si>
    <t>E024</t>
  </si>
  <si>
    <t>E025</t>
  </si>
  <si>
    <t>E028</t>
  </si>
  <si>
    <t>E029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</si>
  <si>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</si>
  <si>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</si>
  <si>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</si>
  <si>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</si>
  <si>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</si>
  <si>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</si>
  <si>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</si>
  <si>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</si>
  <si>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</si>
  <si>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</si>
  <si>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</si>
  <si>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</si>
  <si>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</si>
  <si>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</si>
  <si>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</si>
  <si>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</si>
  <si>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A.6</t>
  </si>
  <si>
    <t>Crushed Sub-base Material</t>
  </si>
  <si>
    <t>A.9</t>
  </si>
  <si>
    <t>A.10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</si>
  <si>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</si>
  <si>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</si>
  <si>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</si>
  <si>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</si>
  <si>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</si>
  <si>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</si>
  <si>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</si>
  <si>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</si>
  <si>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</si>
  <si>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</si>
  <si>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</si>
  <si>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</si>
  <si>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</si>
  <si>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</si>
  <si>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</si>
  <si>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</si>
  <si>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</si>
  <si>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</si>
  <si>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</si>
  <si>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</si>
  <si>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</si>
  <si>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</si>
  <si>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</si>
  <si>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</si>
  <si>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</si>
  <si>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</si>
  <si>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</si>
  <si>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</si>
  <si>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</si>
  <si>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</si>
  <si>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</si>
  <si>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</si>
  <si>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</si>
  <si>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</si>
  <si>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</si>
  <si>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</si>
  <si>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</si>
  <si>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</si>
  <si>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</si>
  <si>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</si>
  <si>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</si>
  <si>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</si>
  <si>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</si>
  <si>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</si>
  <si>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</si>
  <si>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</si>
  <si>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</si>
  <si>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</si>
  <si>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</si>
  <si>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</si>
  <si>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</si>
  <si>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</si>
  <si>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</si>
  <si>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</si>
  <si>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</si>
  <si>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</si>
  <si>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</si>
  <si>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</si>
  <si>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</si>
  <si>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</si>
  <si>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</si>
  <si>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</si>
  <si>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</si>
  <si>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</si>
  <si>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</si>
  <si>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C)</t>
  </si>
  <si>
    <t>150 mm Concrete Pavement (Type 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</si>
  <si>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</si>
  <si>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</si>
  <si>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</si>
  <si>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</si>
  <si>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</si>
  <si>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</si>
  <si>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</si>
  <si>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</si>
  <si>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</si>
  <si>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</si>
  <si>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</si>
  <si>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</si>
  <si>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</si>
  <si>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E004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</si>
  <si>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</si>
  <si>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</si>
  <si>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</si>
  <si>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</si>
  <si>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</si>
  <si>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</si>
  <si>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</si>
  <si>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</si>
  <si>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</si>
  <si>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</si>
  <si>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</si>
  <si>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</si>
  <si>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</si>
  <si>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</si>
  <si>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</si>
  <si>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</si>
  <si>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</si>
  <si>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</si>
  <si>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</si>
  <si>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</si>
  <si>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</si>
  <si>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</si>
  <si>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</si>
  <si>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</si>
  <si>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</si>
  <si>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</si>
  <si>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</si>
  <si>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</si>
  <si>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</si>
  <si>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</si>
  <si>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</si>
  <si>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</si>
  <si>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</si>
  <si>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</si>
  <si>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</si>
  <si>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</si>
  <si>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</si>
  <si>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</si>
  <si>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</si>
  <si>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</si>
  <si>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</si>
  <si>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</si>
  <si>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SD-204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</si>
  <si>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</si>
  <si>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</si>
  <si>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</si>
  <si>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</si>
  <si>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</si>
  <si>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</si>
  <si>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</si>
  <si>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</si>
  <si>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</si>
  <si>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</si>
  <si>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</si>
  <si>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</si>
  <si>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</si>
  <si>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</si>
  <si>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</si>
  <si>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</si>
  <si>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</si>
  <si>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</si>
  <si>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</si>
  <si>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</si>
  <si>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C040</t>
  </si>
  <si>
    <t>C046</t>
  </si>
  <si>
    <t>SD-228A</t>
  </si>
  <si>
    <t>SD-205</t>
  </si>
  <si>
    <t>SD-203B</t>
  </si>
  <si>
    <t>Mountable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</si>
  <si>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</si>
  <si>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</si>
  <si>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</si>
  <si>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</si>
  <si>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</si>
  <si>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</si>
  <si>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</si>
  <si>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</si>
  <si>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</si>
  <si>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Sewer Service Risers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</si>
  <si>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</si>
  <si>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</si>
  <si>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</si>
  <si>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</si>
  <si>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</si>
  <si>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</si>
  <si>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</si>
  <si>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</si>
  <si>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SD-200            SD-203B</t>
  </si>
  <si>
    <t>SD-200            SD-202B</t>
  </si>
  <si>
    <t>B.26</t>
  </si>
  <si>
    <t>F010</t>
  </si>
  <si>
    <t>Slab Replacement</t>
  </si>
  <si>
    <t>Partial Slab Patches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</si>
  <si>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</si>
  <si>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</si>
  <si>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</si>
  <si>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</si>
  <si>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</si>
  <si>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</si>
  <si>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</si>
  <si>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</si>
  <si>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</si>
  <si>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</si>
  <si>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</si>
  <si>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</si>
  <si>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A.21</t>
  </si>
  <si>
    <t>A.22</t>
  </si>
  <si>
    <t>A.23</t>
  </si>
  <si>
    <t>A.24</t>
  </si>
  <si>
    <t>A.25</t>
  </si>
  <si>
    <t>C033</t>
  </si>
  <si>
    <t>D006</t>
  </si>
  <si>
    <t>B206</t>
  </si>
  <si>
    <t>SD-203A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</si>
  <si>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</si>
  <si>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</si>
  <si>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</si>
  <si>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</si>
  <si>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</si>
  <si>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A</t>
  </si>
  <si>
    <t>B</t>
  </si>
  <si>
    <t>E</t>
  </si>
  <si>
    <t>B125A</t>
  </si>
  <si>
    <t>Locked?</t>
  </si>
  <si>
    <t>MATCH</t>
  </si>
  <si>
    <t>Format F</t>
  </si>
  <si>
    <t>Format G</t>
  </si>
  <si>
    <t>Format H</t>
  </si>
  <si>
    <t>Replacing Existing Risers</t>
  </si>
  <si>
    <t>F002A</t>
  </si>
  <si>
    <t>Joined, Trimmed, &amp; Cleaned for Checking</t>
  </si>
  <si>
    <t>B.15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</si>
  <si>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</si>
  <si>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</si>
  <si>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</si>
  <si>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</si>
  <si>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</si>
  <si>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</si>
  <si>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</si>
  <si>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</si>
  <si>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</si>
  <si>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</si>
  <si>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</si>
  <si>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</si>
  <si>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</si>
  <si>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</si>
  <si>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</si>
  <si>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</si>
  <si>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</si>
  <si>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SD-015</t>
  </si>
  <si>
    <t>Connecting New Sewer Service to Existing Sewer Service</t>
  </si>
  <si>
    <t>Separation Geotextile Fabric</t>
  </si>
  <si>
    <t>A022A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</si>
  <si>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</si>
  <si>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</si>
  <si>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</si>
  <si>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</si>
  <si>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</si>
  <si>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</si>
  <si>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</si>
  <si>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</si>
  <si>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</si>
  <si>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</si>
  <si>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</si>
  <si>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</si>
  <si>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</si>
  <si>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</si>
  <si>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</si>
  <si>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B130r</t>
  </si>
  <si>
    <t>B135i</t>
  </si>
  <si>
    <t>B136i</t>
  </si>
  <si>
    <t>B137i</t>
  </si>
  <si>
    <t>B154rl</t>
  </si>
  <si>
    <t>B155rl</t>
  </si>
  <si>
    <t>B156rl</t>
  </si>
  <si>
    <t>B157rl</t>
  </si>
  <si>
    <t>B158rl</t>
  </si>
  <si>
    <t>B182rl</t>
  </si>
  <si>
    <t>B184rl</t>
  </si>
  <si>
    <t>B219</t>
  </si>
  <si>
    <t>51 mm</t>
  </si>
  <si>
    <t xml:space="preserve"> width &lt; 600 mm</t>
  </si>
  <si>
    <t xml:space="preserve"> width &gt; or = 600 mm</t>
  </si>
  <si>
    <t xml:space="preserve">50 mm </t>
  </si>
  <si>
    <t>A007A</t>
  </si>
  <si>
    <t>Detectable Warning Surface Tiles</t>
  </si>
  <si>
    <t xml:space="preserve">CW 3240-R10 </t>
  </si>
  <si>
    <t>Curb Ramp (8-12 mm reveal ht, Integral)</t>
  </si>
  <si>
    <t>Curb Ramp (8-12 mm reveal ht, Monolithic)</t>
  </si>
  <si>
    <t>Construction of  Curb Ramp (8-12 mm ht, Integral)</t>
  </si>
  <si>
    <t>Construction of Curb and Gutter (40 mm ht, Lip Curb, Integral, 600 mm width, 150 mm Plain Concrete Pavement)</t>
  </si>
  <si>
    <t xml:space="preserve">CW 3230-R8
</t>
  </si>
  <si>
    <t>B184rlA</t>
  </si>
  <si>
    <t>CW 3110-R19</t>
  </si>
  <si>
    <t>B097A</t>
  </si>
  <si>
    <t>15 M Deformed Tie Bar</t>
  </si>
  <si>
    <t>CW 3310-R17</t>
  </si>
  <si>
    <t xml:space="preserve">CW 3450-R6 </t>
  </si>
  <si>
    <t>CW 3326-R3</t>
  </si>
  <si>
    <t>A.29</t>
  </si>
  <si>
    <t>Barrier Integral</t>
  </si>
  <si>
    <t>Barrier Separate</t>
  </si>
  <si>
    <t>Barrier (150 mm reveal ht, Dowelled)</t>
  </si>
  <si>
    <t>Modified Barrier (150 mm reveal ht, Dowelled)</t>
  </si>
  <si>
    <t>Construction of 150 mm Concrete Pavement for Early Opening 72 Hour (Reinforced)</t>
  </si>
  <si>
    <t>Construction of Barrier (180 mm ht, Integral)</t>
  </si>
  <si>
    <t>Construction of  Modified Barrier  (180 mm ht, Integral)</t>
  </si>
  <si>
    <t>Construction of Curb and Gutter (180 mm ht, Modified Barrier, Integral, 600 mm width, 150 mm Plain Concrete Pavement)</t>
  </si>
  <si>
    <t>SD-024, 1200 mm deep</t>
  </si>
  <si>
    <t>SD-024, 1800 mm deep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</si>
  <si>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</si>
  <si>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</si>
  <si>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</si>
  <si>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</si>
  <si>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</si>
  <si>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</si>
  <si>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</si>
  <si>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</si>
  <si>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Frames &amp; Covers</t>
  </si>
  <si>
    <t>CW 3210-R8</t>
  </si>
  <si>
    <t>Adjustment of Manholes/Catch Basins Frames</t>
  </si>
  <si>
    <t>CW 2140-R4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</si>
  <si>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</si>
  <si>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</si>
  <si>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</si>
  <si>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</si>
  <si>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</si>
  <si>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</si>
  <si>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RECONSTRUCTION:  LANARK STREET FROM JOHN BREBEUF PLACE TO CORYDON AVENUE</t>
  </si>
  <si>
    <t>ROADWORKS - REMOVALS/RENEWALS</t>
  </si>
  <si>
    <t>A.8</t>
  </si>
  <si>
    <t>Barrier (100 mm reveal ht, Dowelled)</t>
  </si>
  <si>
    <t>CW 3410-R12</t>
  </si>
  <si>
    <t>Construction of 150 mm Concrete Pavement (Reinforced), Slip Form Paving</t>
  </si>
  <si>
    <t>Construction of 150 mm Concrete Pavement (Reinforced), Hand Placed</t>
  </si>
  <si>
    <t>250 mm, PVC</t>
  </si>
  <si>
    <t>In a Trench, Class B Type 2  Bedding, Class 2 Backfill</t>
  </si>
  <si>
    <t>AP-006 - Standard Frame for Manhole and Catch Basin</t>
  </si>
  <si>
    <t>AP-007 - Standard Solid Cover for Standard Frame</t>
  </si>
  <si>
    <t>250 mm (Type PVC) Connecting Pipe</t>
  </si>
  <si>
    <t>Connecting to 375 mm  (Type Clay ) Sewer</t>
  </si>
  <si>
    <t>Connecting to 450 mm  (Type Clay) Sewer</t>
  </si>
  <si>
    <t>Connecting to 600 mm  (Type Clay) Sewer</t>
  </si>
  <si>
    <t>A.28</t>
  </si>
  <si>
    <t>A.30</t>
  </si>
  <si>
    <t>A.31</t>
  </si>
  <si>
    <t>A.32</t>
  </si>
  <si>
    <t>A.33</t>
  </si>
  <si>
    <t>Lifter Rings (AP-010)</t>
  </si>
  <si>
    <t>A.34</t>
  </si>
  <si>
    <t>A.35</t>
  </si>
  <si>
    <t>A.36</t>
  </si>
  <si>
    <t>A.37</t>
  </si>
  <si>
    <t>A.38</t>
  </si>
  <si>
    <t>Subtotal:</t>
  </si>
  <si>
    <t>REHABILITATION:  MOUNTBATTEN AVENUE FROM SHAFTESBURY BOULEVARD TO BOWER BOULEVARD</t>
  </si>
  <si>
    <t>Barrier (100 mm reveal ht, Separate)</t>
  </si>
  <si>
    <t>E10</t>
  </si>
  <si>
    <t xml:space="preserve">AP-011 - Barrier Curb and Gutter Frame </t>
  </si>
  <si>
    <t xml:space="preserve">AP-012 - Barrier Curb and Gutter Cover </t>
  </si>
  <si>
    <t>REHABILITATION:  MAUREPAS CRESCENT FROM EDGELAND BOULEVARD TO EDGELAND BOULEVARD</t>
  </si>
  <si>
    <t>C.13</t>
  </si>
  <si>
    <t>C.14</t>
  </si>
  <si>
    <t>C.15</t>
  </si>
  <si>
    <t>ROADWORKS - NEW CONSTRUCTION</t>
  </si>
  <si>
    <t>C.16</t>
  </si>
  <si>
    <t>C.17</t>
  </si>
  <si>
    <t>C.18</t>
  </si>
  <si>
    <t>C.19</t>
  </si>
  <si>
    <t>C.20</t>
  </si>
  <si>
    <t>Connecting to 375 mm  (Type Concrete ) Sewer</t>
  </si>
  <si>
    <t>C.21</t>
  </si>
  <si>
    <t>C.22</t>
  </si>
  <si>
    <t>C.23</t>
  </si>
  <si>
    <t>C.24</t>
  </si>
  <si>
    <t>C.25</t>
  </si>
  <si>
    <t>ASPHALT RECONSTRUCTION:  McDOWELL DRIVE FROM WESTLUND WAY TO McDOWELL DRIVE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</si>
  <si>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</si>
  <si>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</si>
  <si>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</si>
  <si>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</si>
  <si>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</si>
  <si>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</si>
  <si>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</si>
  <si>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</si>
  <si>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</si>
  <si>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</si>
  <si>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</si>
  <si>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</si>
  <si>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</si>
  <si>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</si>
  <si>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Construction of  Barrier (200 mm ht, Dowelled)</t>
  </si>
  <si>
    <t>Construction of Curb and Gutter (180 mm ht, Barrier, Integral, 600 mm width, 150 mm Plain Concrete Pavement), Slip Form Paving</t>
  </si>
  <si>
    <t>D.19</t>
  </si>
  <si>
    <t>D.20</t>
  </si>
  <si>
    <t>D.21</t>
  </si>
  <si>
    <t>D.22</t>
  </si>
  <si>
    <t>D.23</t>
  </si>
  <si>
    <t>D.24</t>
  </si>
  <si>
    <t>Connecting to 300 mm  (Type Unknown ) Sewer</t>
  </si>
  <si>
    <t>Connecting to 600 mm  (Type Unknown) Sewer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</si>
  <si>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</si>
  <si>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</si>
  <si>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</si>
  <si>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</si>
  <si>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</si>
  <si>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</si>
  <si>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</si>
  <si>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</si>
  <si>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</si>
  <si>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</si>
  <si>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</si>
  <si>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</si>
  <si>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</si>
  <si>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D2, D13.2-3, D14.4)</t>
    </r>
  </si>
  <si>
    <t>NEW STREET LIGHT INSTALLATION</t>
  </si>
  <si>
    <t>LANARK STREET FROM JOHN BREBEUF PLACE TO CORYDON AVENUE</t>
  </si>
  <si>
    <t xml:space="preserve">Removal of 25' to 35' street light pole and precast, poured in place concrete, steel power installed base or direct buried including davit arm, luminaire and appurtenances  </t>
  </si>
  <si>
    <t>E11</t>
  </si>
  <si>
    <t xml:space="preserve">Installation of 50 mm conduit(s) by boring method complete with cable insertion (#4 AL C/N or 1/0 AL Triplex).  </t>
  </si>
  <si>
    <t>lin.m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</si>
  <si>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</si>
  <si>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</si>
  <si>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</si>
  <si>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</si>
  <si>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</si>
  <si>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</si>
  <si>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</si>
  <si>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</si>
  <si>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McDOWELL DRIVE FROM McDOWELL DRIVE TO WESTLUND WAY</t>
  </si>
  <si>
    <t xml:space="preserve">Removal of 25' to 35' street light pole and precast, poured in place concrete, steel power installed base or direct buried including davit arm, luminaire and appurtenances.  </t>
  </si>
  <si>
    <t xml:space="preserve">Installation of one (1) 10' ground rod at end of street light circuit. Trench #4 ground wire up to 1 m from rod location to new street light and connect (hammerlock) to top of the ground rod.  </t>
  </si>
  <si>
    <t>Installation of overhead span of #4 duplex between new or existing streetlight poles and connect luminaire to provide temporary feed.</t>
  </si>
  <si>
    <t xml:space="preserve">Removal of overhead span of #4 duplex between new or existing streetlight poles to remove temporary feed. </t>
  </si>
  <si>
    <t>Expose underground cable entrance of existing streetlight pole and install new streetlight cable.</t>
  </si>
  <si>
    <t>SUMMARY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</si>
  <si>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</si>
  <si>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</si>
  <si>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</si>
  <si>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FORM B(R1): PRICES</t>
  </si>
  <si>
    <t>(SEE B10)</t>
  </si>
  <si>
    <t>B167rlA</t>
  </si>
  <si>
    <t>C029-72</t>
  </si>
  <si>
    <t>C035B</t>
  </si>
  <si>
    <t>C037B</t>
  </si>
  <si>
    <t>B127rB</t>
  </si>
  <si>
    <t>B139iB</t>
  </si>
  <si>
    <t>B127rA</t>
  </si>
  <si>
    <t>B139iA</t>
  </si>
  <si>
    <t>B136iA</t>
  </si>
  <si>
    <t>C038B</t>
  </si>
  <si>
    <t>C039A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</si>
</sst>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#,##0.0"/>
  </numFmts>
  <fonts count="48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41" fillId="23" borderId="0"/>
    <xf numFmtId="0" fontId="12" fillId="23" borderId="0"/>
  </cellStyleXfs>
  <cellXfs count="206">
    <xf numFmtId="0" fontId="0" fillId="0" borderId="0" xfId="0"/>
    <xf numFmtId="0" fontId="15" fillId="25" borderId="0" xfId="0" applyNumberFormat="1" applyFont="1" applyFill="1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15" fillId="25" borderId="0" xfId="0" applyNumberFormat="1" applyFont="1" applyFill="1" applyBorder="1" applyAlignment="1" applyProtection="1">
      <alignment horizontal="center"/>
    </xf>
    <xf numFmtId="0" fontId="15" fillId="25" borderId="0" xfId="0" applyNumberFormat="1" applyFont="1" applyFill="1" applyAlignment="1" applyProtection="1">
      <alignment horizontal="center"/>
    </xf>
    <xf numFmtId="175" fontId="34" fillId="27" borderId="1" xfId="0" applyNumberFormat="1" applyFont="1" applyFill="1" applyBorder="1" applyAlignment="1" applyProtection="1">
      <alignment horizontal="center" vertical="top"/>
    </xf>
    <xf numFmtId="165" fontId="40" fillId="0" borderId="1" xfId="0" applyNumberFormat="1" applyFont="1" applyFill="1" applyBorder="1" applyAlignment="1" applyProtection="1">
      <alignment horizontal="left" vertical="top" wrapText="1"/>
    </xf>
    <xf numFmtId="174" fontId="40" fillId="0" borderId="1" xfId="0" applyNumberFormat="1" applyFont="1" applyFill="1" applyBorder="1" applyAlignment="1" applyProtection="1">
      <alignment horizontal="center" vertical="top" wrapText="1"/>
    </xf>
    <xf numFmtId="0" fontId="38" fillId="25" borderId="0" xfId="0" applyNumberFormat="1" applyFont="1" applyFill="1"/>
    <xf numFmtId="0" fontId="39" fillId="0" borderId="0" xfId="0" applyFont="1" applyAlignment="1" applyProtection="1">
      <alignment vertical="center"/>
    </xf>
    <xf numFmtId="7" fontId="42" fillId="23" borderId="0" xfId="70" applyNumberFormat="1" applyFont="1" applyAlignment="1">
      <alignment horizontal="centerContinuous" vertical="center"/>
    </xf>
    <xf numFmtId="1" fontId="13" fillId="23" borderId="0" xfId="70" applyNumberFormat="1" applyFont="1" applyAlignment="1">
      <alignment horizontal="centerContinuous" vertical="top"/>
    </xf>
    <xf numFmtId="0" fontId="13" fillId="23" borderId="0" xfId="70" applyNumberFormat="1" applyFont="1" applyAlignment="1">
      <alignment horizontal="centerContinuous" vertical="center"/>
    </xf>
    <xf numFmtId="0" fontId="41" fillId="23" borderId="0" xfId="70" applyNumberFormat="1"/>
    <xf numFmtId="7" fontId="43" fillId="23" borderId="0" xfId="70" applyNumberFormat="1" applyFont="1" applyAlignment="1">
      <alignment horizontal="centerContinuous" vertical="center"/>
    </xf>
    <xf numFmtId="1" fontId="41" fillId="23" borderId="0" xfId="70" applyNumberFormat="1" applyAlignment="1">
      <alignment horizontal="centerContinuous" vertical="top"/>
    </xf>
    <xf numFmtId="0" fontId="41" fillId="23" borderId="0" xfId="70" applyNumberFormat="1" applyAlignment="1">
      <alignment horizontal="centerContinuous" vertical="center"/>
    </xf>
    <xf numFmtId="7" fontId="41" fillId="23" borderId="0" xfId="70" applyNumberFormat="1" applyAlignment="1">
      <alignment horizontal="right"/>
    </xf>
    <xf numFmtId="0" fontId="41" fillId="23" borderId="0" xfId="70" applyNumberFormat="1" applyAlignment="1">
      <alignment vertical="top"/>
    </xf>
    <xf numFmtId="0" fontId="41" fillId="23" borderId="0" xfId="70" applyNumberFormat="1" applyAlignment="1"/>
    <xf numFmtId="7" fontId="41" fillId="23" borderId="0" xfId="70" applyNumberFormat="1" applyAlignment="1">
      <alignment vertical="center"/>
    </xf>
    <xf numFmtId="2" fontId="41" fillId="23" borderId="0" xfId="70" applyNumberFormat="1" applyAlignment="1"/>
    <xf numFmtId="7" fontId="41" fillId="23" borderId="17" xfId="70" applyNumberFormat="1" applyBorder="1" applyAlignment="1">
      <alignment horizontal="center"/>
    </xf>
    <xf numFmtId="0" fontId="41" fillId="23" borderId="17" xfId="70" applyNumberFormat="1" applyBorder="1" applyAlignment="1">
      <alignment horizontal="center" vertical="top"/>
    </xf>
    <xf numFmtId="0" fontId="41" fillId="23" borderId="18" xfId="70" applyNumberFormat="1" applyBorder="1" applyAlignment="1">
      <alignment horizontal="center"/>
    </xf>
    <xf numFmtId="0" fontId="41" fillId="23" borderId="17" xfId="70" applyNumberFormat="1" applyBorder="1" applyAlignment="1">
      <alignment horizontal="center"/>
    </xf>
    <xf numFmtId="0" fontId="41" fillId="23" borderId="19" xfId="70" applyNumberFormat="1" applyBorder="1" applyAlignment="1">
      <alignment horizontal="center"/>
    </xf>
    <xf numFmtId="7" fontId="41" fillId="23" borderId="19" xfId="70" applyNumberFormat="1" applyBorder="1" applyAlignment="1">
      <alignment horizontal="right"/>
    </xf>
    <xf numFmtId="7" fontId="41" fillId="23" borderId="20" xfId="70" applyNumberFormat="1" applyBorder="1" applyAlignment="1">
      <alignment horizontal="right"/>
    </xf>
    <xf numFmtId="0" fontId="41" fillId="23" borderId="21" xfId="70" applyNumberFormat="1" applyBorder="1" applyAlignment="1">
      <alignment vertical="top"/>
    </xf>
    <xf numFmtId="0" fontId="41" fillId="23" borderId="22" xfId="70" applyNumberFormat="1" applyBorder="1"/>
    <xf numFmtId="0" fontId="41" fillId="23" borderId="21" xfId="70" applyNumberFormat="1" applyBorder="1" applyAlignment="1">
      <alignment horizontal="center"/>
    </xf>
    <xf numFmtId="0" fontId="41" fillId="23" borderId="23" xfId="70" applyNumberFormat="1" applyBorder="1"/>
    <xf numFmtId="0" fontId="41" fillId="23" borderId="23" xfId="70" applyNumberFormat="1" applyBorder="1" applyAlignment="1">
      <alignment horizontal="center"/>
    </xf>
    <xf numFmtId="7" fontId="41" fillId="23" borderId="23" xfId="70" applyNumberFormat="1" applyBorder="1" applyAlignment="1">
      <alignment horizontal="right"/>
    </xf>
    <xf numFmtId="0" fontId="41" fillId="23" borderId="21" xfId="70" applyNumberFormat="1" applyBorder="1" applyAlignment="1">
      <alignment horizontal="right"/>
    </xf>
    <xf numFmtId="7" fontId="41" fillId="23" borderId="24" xfId="70" applyNumberFormat="1" applyBorder="1" applyAlignment="1">
      <alignment horizontal="right"/>
    </xf>
    <xf numFmtId="7" fontId="41" fillId="23" borderId="28" xfId="70" applyNumberFormat="1" applyBorder="1" applyAlignment="1">
      <alignment horizontal="right"/>
    </xf>
    <xf numFmtId="0" fontId="41" fillId="23" borderId="28" xfId="70" applyNumberFormat="1" applyBorder="1" applyAlignment="1">
      <alignment horizontal="right"/>
    </xf>
    <xf numFmtId="7" fontId="41" fillId="23" borderId="24" xfId="70" applyNumberFormat="1" applyBorder="1" applyAlignment="1">
      <alignment horizontal="right" vertical="center"/>
    </xf>
    <xf numFmtId="0" fontId="45" fillId="23" borderId="29" xfId="70" applyNumberFormat="1" applyFont="1" applyBorder="1" applyAlignment="1">
      <alignment horizontal="center" vertical="center"/>
    </xf>
    <xf numFmtId="7" fontId="41" fillId="23" borderId="29" xfId="70" applyNumberFormat="1" applyBorder="1" applyAlignment="1">
      <alignment horizontal="right" vertical="center"/>
    </xf>
    <xf numFmtId="0" fontId="41" fillId="23" borderId="0" xfId="70" applyNumberFormat="1" applyAlignment="1">
      <alignment vertical="center"/>
    </xf>
    <xf numFmtId="0" fontId="45" fillId="23" borderId="29" xfId="70" applyNumberFormat="1" applyFont="1" applyBorder="1" applyAlignment="1">
      <alignment vertical="top"/>
    </xf>
    <xf numFmtId="165" fontId="35" fillId="26" borderId="29" xfId="70" applyNumberFormat="1" applyFont="1" applyFill="1" applyBorder="1" applyAlignment="1" applyProtection="1">
      <alignment horizontal="left" vertical="center"/>
    </xf>
    <xf numFmtId="1" fontId="41" fillId="23" borderId="24" xfId="70" applyNumberFormat="1" applyBorder="1" applyAlignment="1">
      <alignment horizontal="center" vertical="top"/>
    </xf>
    <xf numFmtId="0" fontId="41" fillId="23" borderId="24" xfId="70" applyNumberFormat="1" applyBorder="1" applyAlignment="1">
      <alignment horizontal="center" vertical="top"/>
    </xf>
    <xf numFmtId="1" fontId="12" fillId="23" borderId="24" xfId="71" applyNumberFormat="1" applyBorder="1" applyAlignment="1">
      <alignment horizontal="center" vertical="top"/>
    </xf>
    <xf numFmtId="7" fontId="12" fillId="23" borderId="24" xfId="71" applyNumberFormat="1" applyBorder="1" applyAlignment="1">
      <alignment horizontal="right"/>
    </xf>
    <xf numFmtId="7" fontId="12" fillId="23" borderId="29" xfId="71" applyNumberFormat="1" applyBorder="1" applyAlignment="1">
      <alignment horizontal="right"/>
    </xf>
    <xf numFmtId="4" fontId="12" fillId="27" borderId="1" xfId="70" applyNumberFormat="1" applyFont="1" applyFill="1" applyBorder="1" applyAlignment="1" applyProtection="1">
      <alignment horizontal="center" vertical="top" wrapText="1"/>
    </xf>
    <xf numFmtId="174" fontId="12" fillId="0" borderId="1" xfId="70" applyNumberFormat="1" applyFont="1" applyFill="1" applyBorder="1" applyAlignment="1" applyProtection="1">
      <alignment horizontal="left" vertical="top" wrapText="1"/>
    </xf>
    <xf numFmtId="165" fontId="12" fillId="0" borderId="1" xfId="70" applyNumberFormat="1" applyFont="1" applyFill="1" applyBorder="1" applyAlignment="1" applyProtection="1">
      <alignment horizontal="left" vertical="top" wrapText="1"/>
    </xf>
    <xf numFmtId="165" fontId="12" fillId="27" borderId="1" xfId="70" applyNumberFormat="1" applyFont="1" applyFill="1" applyBorder="1" applyAlignment="1" applyProtection="1">
      <alignment horizontal="center" vertical="top" wrapText="1"/>
    </xf>
    <xf numFmtId="0" fontId="12" fillId="0" borderId="1" xfId="70" applyNumberFormat="1" applyFont="1" applyFill="1" applyBorder="1" applyAlignment="1" applyProtection="1">
      <alignment horizontal="center" vertical="top" wrapText="1"/>
    </xf>
    <xf numFmtId="3" fontId="40" fillId="27" borderId="1" xfId="71" applyNumberFormat="1" applyFont="1" applyFill="1" applyBorder="1" applyAlignment="1" applyProtection="1">
      <alignment vertical="top"/>
    </xf>
    <xf numFmtId="176" fontId="40" fillId="0" borderId="1" xfId="71" applyNumberFormat="1" applyFont="1" applyFill="1" applyBorder="1" applyAlignment="1" applyProtection="1">
      <alignment vertical="top"/>
      <protection locked="0"/>
    </xf>
    <xf numFmtId="176" fontId="40" fillId="0" borderId="1" xfId="71" applyNumberFormat="1" applyFont="1" applyFill="1" applyBorder="1" applyAlignment="1" applyProtection="1">
      <alignment vertical="top"/>
    </xf>
    <xf numFmtId="175" fontId="12" fillId="27" borderId="1" xfId="70" applyNumberFormat="1" applyFont="1" applyFill="1" applyBorder="1" applyAlignment="1" applyProtection="1">
      <alignment horizontal="center" vertical="top"/>
    </xf>
    <xf numFmtId="174" fontId="12" fillId="0" borderId="1" xfId="70" applyNumberFormat="1" applyFont="1" applyFill="1" applyBorder="1" applyAlignment="1" applyProtection="1">
      <alignment horizontal="center" vertical="top" wrapText="1"/>
    </xf>
    <xf numFmtId="165" fontId="12" fillId="0" borderId="1" xfId="70" applyNumberFormat="1" applyFont="1" applyFill="1" applyBorder="1" applyAlignment="1" applyProtection="1">
      <alignment horizontal="center" vertical="top" wrapText="1"/>
    </xf>
    <xf numFmtId="176" fontId="40" fillId="27" borderId="1" xfId="70" applyNumberFormat="1" applyFont="1" applyFill="1" applyBorder="1" applyAlignment="1" applyProtection="1">
      <alignment vertical="top"/>
      <protection locked="0"/>
    </xf>
    <xf numFmtId="176" fontId="40" fillId="0" borderId="1" xfId="70" applyNumberFormat="1" applyFont="1" applyFill="1" applyBorder="1" applyAlignment="1" applyProtection="1">
      <alignment vertical="top"/>
    </xf>
    <xf numFmtId="165" fontId="35" fillId="26" borderId="29" xfId="70" applyNumberFormat="1" applyFont="1" applyFill="1" applyBorder="1" applyAlignment="1" applyProtection="1">
      <alignment horizontal="left" vertical="center" wrapText="1"/>
    </xf>
    <xf numFmtId="1" fontId="41" fillId="23" borderId="24" xfId="70" applyNumberFormat="1" applyBorder="1" applyAlignment="1">
      <alignment vertical="top"/>
    </xf>
    <xf numFmtId="4" fontId="12" fillId="27" borderId="1" xfId="70" applyNumberFormat="1" applyFont="1" applyFill="1" applyBorder="1" applyAlignment="1" applyProtection="1">
      <alignment horizontal="center" vertical="top"/>
    </xf>
    <xf numFmtId="174" fontId="12" fillId="0" borderId="1" xfId="70" applyNumberFormat="1" applyFont="1" applyFill="1" applyBorder="1" applyAlignment="1" applyProtection="1">
      <alignment horizontal="right" vertical="top" wrapText="1"/>
    </xf>
    <xf numFmtId="4" fontId="12" fillId="27" borderId="2" xfId="70" applyNumberFormat="1" applyFont="1" applyFill="1" applyBorder="1" applyAlignment="1" applyProtection="1">
      <alignment horizontal="center" vertical="top"/>
    </xf>
    <xf numFmtId="174" fontId="12" fillId="0" borderId="2" xfId="70" applyNumberFormat="1" applyFont="1" applyFill="1" applyBorder="1" applyAlignment="1" applyProtection="1">
      <alignment horizontal="left" vertical="top" wrapText="1"/>
    </xf>
    <xf numFmtId="165" fontId="12" fillId="0" borderId="2" xfId="70" applyNumberFormat="1" applyFont="1" applyFill="1" applyBorder="1" applyAlignment="1" applyProtection="1">
      <alignment horizontal="left" vertical="top" wrapText="1"/>
    </xf>
    <xf numFmtId="165" fontId="12" fillId="0" borderId="2" xfId="70" applyNumberFormat="1" applyFont="1" applyFill="1" applyBorder="1" applyAlignment="1" applyProtection="1">
      <alignment horizontal="center" vertical="top" wrapText="1"/>
    </xf>
    <xf numFmtId="0" fontId="12" fillId="0" borderId="2" xfId="70" applyNumberFormat="1" applyFont="1" applyFill="1" applyBorder="1" applyAlignment="1" applyProtection="1">
      <alignment horizontal="center" vertical="top" wrapText="1"/>
    </xf>
    <xf numFmtId="3" fontId="40" fillId="27" borderId="2" xfId="71" applyNumberFormat="1" applyFont="1" applyFill="1" applyBorder="1" applyAlignment="1" applyProtection="1">
      <alignment vertical="top"/>
    </xf>
    <xf numFmtId="176" fontId="40" fillId="0" borderId="2" xfId="71" applyNumberFormat="1" applyFont="1" applyFill="1" applyBorder="1" applyAlignment="1" applyProtection="1">
      <alignment vertical="top"/>
      <protection locked="0"/>
    </xf>
    <xf numFmtId="176" fontId="40" fillId="0" borderId="2" xfId="71" applyNumberFormat="1" applyFont="1" applyFill="1" applyBorder="1" applyAlignment="1" applyProtection="1">
      <alignment vertical="top"/>
    </xf>
    <xf numFmtId="0" fontId="41" fillId="23" borderId="13" xfId="70" applyNumberFormat="1" applyBorder="1"/>
    <xf numFmtId="0" fontId="14" fillId="0" borderId="0" xfId="70" applyFont="1" applyFill="1" applyAlignment="1"/>
    <xf numFmtId="3" fontId="40" fillId="0" borderId="1" xfId="71" applyNumberFormat="1" applyFont="1" applyFill="1" applyBorder="1" applyAlignment="1" applyProtection="1">
      <alignment vertical="top"/>
    </xf>
    <xf numFmtId="175" fontId="13" fillId="27" borderId="1" xfId="70" applyNumberFormat="1" applyFont="1" applyFill="1" applyBorder="1" applyAlignment="1" applyProtection="1">
      <alignment horizontal="center"/>
    </xf>
    <xf numFmtId="174" fontId="13" fillId="0" borderId="1" xfId="70" applyNumberFormat="1" applyFont="1" applyFill="1" applyBorder="1" applyAlignment="1" applyProtection="1">
      <alignment horizontal="center" vertical="center" wrapText="1"/>
    </xf>
    <xf numFmtId="165" fontId="13" fillId="0" borderId="1" xfId="70" applyNumberFormat="1" applyFont="1" applyFill="1" applyBorder="1" applyAlignment="1" applyProtection="1">
      <alignment vertical="center" wrapText="1"/>
    </xf>
    <xf numFmtId="165" fontId="12" fillId="0" borderId="1" xfId="70" applyNumberFormat="1" applyFont="1" applyFill="1" applyBorder="1" applyAlignment="1" applyProtection="1">
      <alignment horizontal="centerContinuous" wrapText="1"/>
    </xf>
    <xf numFmtId="0" fontId="41" fillId="23" borderId="0" xfId="70" applyNumberFormat="1" applyBorder="1"/>
    <xf numFmtId="4" fontId="12" fillId="27" borderId="2" xfId="70" applyNumberFormat="1" applyFont="1" applyFill="1" applyBorder="1" applyAlignment="1" applyProtection="1">
      <alignment horizontal="center" vertical="top" wrapText="1"/>
    </xf>
    <xf numFmtId="174" fontId="12" fillId="0" borderId="2" xfId="70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center" vertical="top"/>
    </xf>
    <xf numFmtId="0" fontId="41" fillId="23" borderId="24" xfId="70" applyNumberFormat="1" applyBorder="1" applyAlignment="1">
      <alignment vertical="top"/>
    </xf>
    <xf numFmtId="165" fontId="12" fillId="0" borderId="1" xfId="53" applyNumberFormat="1" applyFont="1" applyFill="1" applyBorder="1" applyAlignment="1" applyProtection="1">
      <alignment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165" fontId="12" fillId="0" borderId="1" xfId="53" applyNumberFormat="1" applyFont="1" applyFill="1" applyBorder="1" applyAlignment="1" applyProtection="1">
      <alignment horizontal="left" vertical="top" wrapText="1"/>
    </xf>
    <xf numFmtId="165" fontId="12" fillId="0" borderId="1" xfId="70" applyNumberFormat="1" applyFont="1" applyFill="1" applyBorder="1" applyAlignment="1" applyProtection="1">
      <alignment vertical="top" wrapText="1"/>
    </xf>
    <xf numFmtId="174" fontId="12" fillId="27" borderId="1" xfId="70" applyNumberFormat="1" applyFont="1" applyFill="1" applyBorder="1" applyAlignment="1" applyProtection="1">
      <alignment horizontal="left" vertical="top" wrapText="1"/>
    </xf>
    <xf numFmtId="165" fontId="12" fillId="27" borderId="1" xfId="70" applyNumberFormat="1" applyFont="1" applyFill="1" applyBorder="1" applyAlignment="1" applyProtection="1">
      <alignment vertical="top" wrapText="1"/>
    </xf>
    <xf numFmtId="165" fontId="12" fillId="0" borderId="15" xfId="70" applyNumberFormat="1" applyFont="1" applyFill="1" applyBorder="1" applyAlignment="1" applyProtection="1">
      <alignment horizontal="center" vertical="top" wrapText="1"/>
    </xf>
    <xf numFmtId="174" fontId="12" fillId="27" borderId="1" xfId="70" applyNumberFormat="1" applyFont="1" applyFill="1" applyBorder="1" applyAlignment="1" applyProtection="1">
      <alignment horizontal="center" vertical="top" wrapText="1"/>
    </xf>
    <xf numFmtId="165" fontId="12" fillId="0" borderId="15" xfId="70" applyNumberFormat="1" applyFont="1" applyFill="1" applyBorder="1" applyAlignment="1" applyProtection="1">
      <alignment horizontal="left" vertical="top" wrapText="1"/>
    </xf>
    <xf numFmtId="165" fontId="12" fillId="27" borderId="15" xfId="70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vertical="top"/>
    </xf>
    <xf numFmtId="177" fontId="40" fillId="27" borderId="2" xfId="71" applyNumberFormat="1" applyFont="1" applyFill="1" applyBorder="1" applyAlignment="1" applyProtection="1">
      <alignment vertical="top"/>
    </xf>
    <xf numFmtId="4" fontId="12" fillId="27" borderId="1" xfId="53" applyNumberFormat="1" applyFont="1" applyFill="1" applyBorder="1" applyAlignment="1" applyProtection="1">
      <alignment horizontal="center" vertical="top" wrapText="1"/>
    </xf>
    <xf numFmtId="174" fontId="12" fillId="0" borderId="1" xfId="53" applyNumberFormat="1" applyFont="1" applyFill="1" applyBorder="1" applyAlignment="1" applyProtection="1">
      <alignment horizontal="left" vertical="top" wrapText="1"/>
    </xf>
    <xf numFmtId="0" fontId="12" fillId="0" borderId="1" xfId="53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left" vertical="top"/>
    </xf>
    <xf numFmtId="7" fontId="41" fillId="23" borderId="31" xfId="70" applyNumberFormat="1" applyBorder="1" applyAlignment="1">
      <alignment horizontal="right"/>
    </xf>
    <xf numFmtId="0" fontId="45" fillId="23" borderId="31" xfId="70" applyNumberFormat="1" applyFont="1" applyBorder="1" applyAlignment="1">
      <alignment horizontal="center" vertical="center"/>
    </xf>
    <xf numFmtId="4" fontId="12" fillId="27" borderId="35" xfId="70" applyNumberFormat="1" applyFont="1" applyFill="1" applyBorder="1" applyAlignment="1" applyProtection="1">
      <alignment horizontal="center" vertical="top"/>
    </xf>
    <xf numFmtId="174" fontId="12" fillId="0" borderId="35" xfId="70" applyNumberFormat="1" applyFont="1" applyFill="1" applyBorder="1" applyAlignment="1" applyProtection="1">
      <alignment horizontal="left" vertical="top" wrapText="1"/>
    </xf>
    <xf numFmtId="165" fontId="12" fillId="0" borderId="35" xfId="70" applyNumberFormat="1" applyFont="1" applyFill="1" applyBorder="1" applyAlignment="1" applyProtection="1">
      <alignment horizontal="left" vertical="top" wrapText="1"/>
    </xf>
    <xf numFmtId="165" fontId="12" fillId="0" borderId="35" xfId="70" applyNumberFormat="1" applyFont="1" applyFill="1" applyBorder="1" applyAlignment="1" applyProtection="1">
      <alignment horizontal="center" vertical="top" wrapText="1"/>
    </xf>
    <xf numFmtId="0" fontId="12" fillId="0" borderId="35" xfId="70" applyNumberFormat="1" applyFont="1" applyFill="1" applyBorder="1" applyAlignment="1" applyProtection="1">
      <alignment horizontal="center" vertical="top" wrapText="1"/>
    </xf>
    <xf numFmtId="3" fontId="40" fillId="27" borderId="35" xfId="71" applyNumberFormat="1" applyFont="1" applyFill="1" applyBorder="1" applyAlignment="1" applyProtection="1">
      <alignment vertical="top"/>
    </xf>
    <xf numFmtId="176" fontId="40" fillId="0" borderId="35" xfId="71" applyNumberFormat="1" applyFont="1" applyFill="1" applyBorder="1" applyAlignment="1" applyProtection="1">
      <alignment vertical="top"/>
      <protection locked="0"/>
    </xf>
    <xf numFmtId="176" fontId="40" fillId="0" borderId="35" xfId="71" applyNumberFormat="1" applyFont="1" applyFill="1" applyBorder="1" applyAlignment="1" applyProtection="1">
      <alignment vertical="top"/>
    </xf>
    <xf numFmtId="0" fontId="41" fillId="23" borderId="36" xfId="70" applyNumberFormat="1" applyBorder="1"/>
    <xf numFmtId="4" fontId="12" fillId="27" borderId="35" xfId="70" applyNumberFormat="1" applyFont="1" applyFill="1" applyBorder="1" applyAlignment="1" applyProtection="1">
      <alignment horizontal="center" vertical="top" wrapText="1"/>
    </xf>
    <xf numFmtId="7" fontId="41" fillId="23" borderId="31" xfId="70" applyNumberFormat="1" applyBorder="1" applyAlignment="1">
      <alignment horizontal="right" vertical="center"/>
    </xf>
    <xf numFmtId="174" fontId="12" fillId="0" borderId="2" xfId="70" applyNumberFormat="1" applyFont="1" applyFill="1" applyBorder="1" applyAlignment="1" applyProtection="1">
      <alignment horizontal="right" vertical="top" wrapText="1"/>
    </xf>
    <xf numFmtId="177" fontId="12" fillId="27" borderId="1" xfId="70" applyNumberFormat="1" applyFont="1" applyFill="1" applyBorder="1" applyAlignment="1" applyProtection="1">
      <alignment horizontal="center" vertical="top"/>
    </xf>
    <xf numFmtId="177" fontId="12" fillId="27" borderId="1" xfId="70" applyNumberFormat="1" applyFont="1" applyFill="1" applyBorder="1" applyAlignment="1" applyProtection="1">
      <alignment horizontal="center" vertical="top" wrapText="1"/>
    </xf>
    <xf numFmtId="177" fontId="12" fillId="27" borderId="1" xfId="70" applyNumberFormat="1" applyFont="1" applyFill="1" applyBorder="1" applyAlignment="1" applyProtection="1">
      <alignment horizontal="left" vertical="top" wrapText="1"/>
    </xf>
    <xf numFmtId="0" fontId="41" fillId="23" borderId="0" xfId="70" applyNumberFormat="1" applyBorder="1" applyAlignment="1">
      <alignment vertical="center"/>
    </xf>
    <xf numFmtId="0" fontId="41" fillId="23" borderId="13" xfId="70" applyNumberFormat="1" applyBorder="1" applyAlignment="1">
      <alignment vertical="center"/>
    </xf>
    <xf numFmtId="1" fontId="40" fillId="0" borderId="15" xfId="70" applyNumberFormat="1" applyFont="1" applyFill="1" applyBorder="1" applyAlignment="1" applyProtection="1">
      <alignment horizontal="right" vertical="top" wrapText="1"/>
    </xf>
    <xf numFmtId="176" fontId="40" fillId="27" borderId="1" xfId="70" applyNumberFormat="1" applyFont="1" applyFill="1" applyBorder="1" applyAlignment="1" applyProtection="1">
      <alignment vertical="top"/>
    </xf>
    <xf numFmtId="4" fontId="12" fillId="27" borderId="2" xfId="53" applyNumberFormat="1" applyFont="1" applyFill="1" applyBorder="1" applyAlignment="1" applyProtection="1">
      <alignment horizontal="center" vertical="top" wrapText="1"/>
    </xf>
    <xf numFmtId="174" fontId="12" fillId="0" borderId="2" xfId="53" applyNumberFormat="1" applyFont="1" applyFill="1" applyBorder="1" applyAlignment="1" applyProtection="1">
      <alignment horizontal="left" vertical="top" wrapText="1"/>
    </xf>
    <xf numFmtId="165" fontId="12" fillId="0" borderId="2" xfId="53" applyNumberFormat="1" applyFont="1" applyFill="1" applyBorder="1" applyAlignment="1" applyProtection="1">
      <alignment horizontal="left" vertical="top" wrapText="1"/>
    </xf>
    <xf numFmtId="165" fontId="12" fillId="0" borderId="2" xfId="53" applyNumberFormat="1" applyFont="1" applyFill="1" applyBorder="1" applyAlignment="1" applyProtection="1">
      <alignment horizontal="center" vertical="top" wrapText="1"/>
    </xf>
    <xf numFmtId="0" fontId="12" fillId="0" borderId="2" xfId="53" applyNumberFormat="1" applyFont="1" applyFill="1" applyBorder="1" applyAlignment="1" applyProtection="1">
      <alignment horizontal="center" vertical="top" wrapText="1"/>
    </xf>
    <xf numFmtId="0" fontId="41" fillId="23" borderId="29" xfId="70" applyNumberFormat="1" applyBorder="1" applyAlignment="1">
      <alignment horizontal="right" vertical="top"/>
    </xf>
    <xf numFmtId="0" fontId="41" fillId="23" borderId="29" xfId="70" applyNumberFormat="1" applyBorder="1" applyAlignment="1">
      <alignment horizontal="right"/>
    </xf>
    <xf numFmtId="0" fontId="35" fillId="23" borderId="29" xfId="70" applyNumberFormat="1" applyFont="1" applyBorder="1" applyAlignment="1">
      <alignment horizontal="center" vertical="center"/>
    </xf>
    <xf numFmtId="174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left" vertical="top" wrapText="1"/>
    </xf>
    <xf numFmtId="165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1" applyNumberFormat="1" applyFont="1" applyFill="1" applyBorder="1" applyAlignment="1" applyProtection="1">
      <alignment horizontal="center" vertical="top" wrapText="1"/>
    </xf>
    <xf numFmtId="0" fontId="12" fillId="0" borderId="1" xfId="70" applyFont="1" applyFill="1" applyBorder="1" applyAlignment="1">
      <alignment vertical="top" wrapText="1"/>
    </xf>
    <xf numFmtId="0" fontId="34" fillId="0" borderId="1" xfId="70" applyFont="1" applyFill="1" applyBorder="1" applyAlignment="1">
      <alignment vertical="top" wrapText="1"/>
    </xf>
    <xf numFmtId="0" fontId="40" fillId="0" borderId="1" xfId="70" applyFont="1" applyFill="1" applyBorder="1" applyAlignment="1">
      <alignment horizontal="center" vertical="top" wrapText="1"/>
    </xf>
    <xf numFmtId="0" fontId="35" fillId="23" borderId="29" xfId="70" applyNumberFormat="1" applyFont="1" applyBorder="1" applyAlignment="1">
      <alignment horizontal="left" vertical="center"/>
    </xf>
    <xf numFmtId="7" fontId="41" fillId="23" borderId="29" xfId="70" applyNumberFormat="1" applyBorder="1" applyAlignment="1">
      <alignment horizontal="right"/>
    </xf>
    <xf numFmtId="7" fontId="41" fillId="23" borderId="37" xfId="70" applyNumberFormat="1" applyBorder="1" applyAlignment="1">
      <alignment horizontal="right" vertical="center"/>
    </xf>
    <xf numFmtId="174" fontId="12" fillId="0" borderId="2" xfId="71" applyNumberFormat="1" applyFont="1" applyFill="1" applyBorder="1" applyAlignment="1" applyProtection="1">
      <alignment horizontal="left" vertical="top" wrapText="1"/>
    </xf>
    <xf numFmtId="165" fontId="12" fillId="0" borderId="2" xfId="71" applyNumberFormat="1" applyFont="1" applyFill="1" applyBorder="1" applyAlignment="1" applyProtection="1">
      <alignment horizontal="left" vertical="top" wrapText="1"/>
    </xf>
    <xf numFmtId="165" fontId="12" fillId="0" borderId="2" xfId="71" applyNumberFormat="1" applyFont="1" applyFill="1" applyBorder="1" applyAlignment="1" applyProtection="1">
      <alignment horizontal="center" vertical="top" wrapText="1"/>
    </xf>
    <xf numFmtId="0" fontId="12" fillId="0" borderId="2" xfId="71" applyNumberFormat="1" applyFont="1" applyFill="1" applyBorder="1" applyAlignment="1" applyProtection="1">
      <alignment horizontal="center" vertical="top" wrapText="1"/>
    </xf>
    <xf numFmtId="0" fontId="34" fillId="0" borderId="1" xfId="53" applyFont="1" applyFill="1" applyBorder="1" applyAlignment="1">
      <alignment vertical="top" wrapText="1"/>
    </xf>
    <xf numFmtId="0" fontId="12" fillId="0" borderId="1" xfId="53" applyFont="1" applyFill="1" applyBorder="1" applyAlignment="1">
      <alignment vertical="top" wrapText="1"/>
    </xf>
    <xf numFmtId="0" fontId="40" fillId="0" borderId="1" xfId="53" applyFont="1" applyFill="1" applyBorder="1" applyAlignment="1">
      <alignment horizontal="center" vertical="top" wrapText="1"/>
    </xf>
    <xf numFmtId="0" fontId="41" fillId="23" borderId="24" xfId="70" applyNumberFormat="1" applyBorder="1" applyAlignment="1">
      <alignment horizontal="right"/>
    </xf>
    <xf numFmtId="0" fontId="41" fillId="23" borderId="38" xfId="70" applyNumberFormat="1" applyBorder="1" applyAlignment="1">
      <alignment vertical="top"/>
    </xf>
    <xf numFmtId="0" fontId="33" fillId="23" borderId="39" xfId="70" applyNumberFormat="1" applyFont="1" applyBorder="1" applyAlignment="1">
      <alignment horizontal="centerContinuous"/>
    </xf>
    <xf numFmtId="0" fontId="41" fillId="23" borderId="39" xfId="70" applyNumberFormat="1" applyBorder="1" applyAlignment="1">
      <alignment horizontal="centerContinuous"/>
    </xf>
    <xf numFmtId="0" fontId="41" fillId="23" borderId="40" xfId="70" applyNumberFormat="1" applyBorder="1" applyAlignment="1">
      <alignment horizontal="right"/>
    </xf>
    <xf numFmtId="0" fontId="41" fillId="23" borderId="24" xfId="70" applyNumberFormat="1" applyBorder="1" applyAlignment="1">
      <alignment horizontal="right" vertical="center"/>
    </xf>
    <xf numFmtId="0" fontId="41" fillId="23" borderId="0" xfId="70" applyNumberFormat="1" applyAlignment="1">
      <alignment horizontal="right" vertical="center"/>
    </xf>
    <xf numFmtId="0" fontId="41" fillId="23" borderId="43" xfId="70" applyNumberFormat="1" applyBorder="1" applyAlignment="1">
      <alignment horizontal="right" vertical="center"/>
    </xf>
    <xf numFmtId="0" fontId="45" fillId="23" borderId="47" xfId="70" applyNumberFormat="1" applyFont="1" applyBorder="1" applyAlignment="1">
      <alignment horizontal="center"/>
    </xf>
    <xf numFmtId="1" fontId="47" fillId="23" borderId="48" xfId="70" applyNumberFormat="1" applyFont="1" applyBorder="1" applyAlignment="1">
      <alignment horizontal="left"/>
    </xf>
    <xf numFmtId="1" fontId="41" fillId="23" borderId="48" xfId="70" applyNumberFormat="1" applyBorder="1" applyAlignment="1">
      <alignment horizontal="center"/>
    </xf>
    <xf numFmtId="1" fontId="41" fillId="23" borderId="48" xfId="70" applyNumberFormat="1" applyBorder="1"/>
    <xf numFmtId="7" fontId="13" fillId="23" borderId="49" xfId="70" applyNumberFormat="1" applyFont="1" applyBorder="1" applyAlignment="1">
      <alignment horizontal="right"/>
    </xf>
    <xf numFmtId="7" fontId="41" fillId="23" borderId="49" xfId="70" applyNumberFormat="1" applyBorder="1" applyAlignment="1">
      <alignment horizontal="right"/>
    </xf>
    <xf numFmtId="7" fontId="41" fillId="23" borderId="21" xfId="70" applyNumberFormat="1" applyBorder="1" applyAlignment="1">
      <alignment horizontal="right" vertical="center"/>
    </xf>
    <xf numFmtId="7" fontId="41" fillId="23" borderId="51" xfId="70" applyNumberFormat="1" applyBorder="1" applyAlignment="1">
      <alignment horizontal="right"/>
    </xf>
    <xf numFmtId="7" fontId="41" fillId="23" borderId="37" xfId="70" applyNumberFormat="1" applyBorder="1" applyAlignment="1">
      <alignment horizontal="right"/>
    </xf>
    <xf numFmtId="0" fontId="41" fillId="23" borderId="56" xfId="70" applyNumberFormat="1" applyBorder="1" applyAlignment="1">
      <alignment vertical="top"/>
    </xf>
    <xf numFmtId="0" fontId="41" fillId="23" borderId="13" xfId="70" applyNumberFormat="1" applyBorder="1" applyAlignment="1">
      <alignment horizontal="center"/>
    </xf>
    <xf numFmtId="7" fontId="41" fillId="23" borderId="13" xfId="70" applyNumberFormat="1" applyBorder="1" applyAlignment="1">
      <alignment horizontal="right"/>
    </xf>
    <xf numFmtId="0" fontId="41" fillId="23" borderId="16" xfId="70" applyNumberFormat="1" applyBorder="1" applyAlignment="1">
      <alignment horizontal="right"/>
    </xf>
    <xf numFmtId="0" fontId="41" fillId="23" borderId="0" xfId="70" applyNumberFormat="1" applyAlignment="1">
      <alignment horizontal="right"/>
    </xf>
    <xf numFmtId="0" fontId="41" fillId="23" borderId="0" xfId="70" applyNumberFormat="1" applyAlignment="1">
      <alignment horizontal="center"/>
    </xf>
    <xf numFmtId="0" fontId="41" fillId="23" borderId="0" xfId="70" applyNumberFormat="1" applyBorder="1" applyAlignment="1">
      <alignment vertical="center" wrapText="1"/>
    </xf>
    <xf numFmtId="0" fontId="41" fillId="23" borderId="0" xfId="70" applyNumberFormat="1" applyAlignment="1">
      <alignment vertical="center" wrapText="1"/>
    </xf>
    <xf numFmtId="1" fontId="46" fillId="23" borderId="32" xfId="70" applyNumberFormat="1" applyFont="1" applyBorder="1" applyAlignment="1">
      <alignment horizontal="left" vertical="center" wrapText="1"/>
    </xf>
    <xf numFmtId="0" fontId="41" fillId="23" borderId="33" xfId="70" applyNumberFormat="1" applyBorder="1" applyAlignment="1">
      <alignment vertical="center" wrapText="1"/>
    </xf>
    <xf numFmtId="0" fontId="41" fillId="23" borderId="34" xfId="70" applyNumberFormat="1" applyBorder="1" applyAlignment="1">
      <alignment vertical="center" wrapText="1"/>
    </xf>
    <xf numFmtId="0" fontId="33" fillId="23" borderId="25" xfId="70" applyNumberFormat="1" applyFont="1" applyBorder="1" applyAlignment="1">
      <alignment vertical="top"/>
    </xf>
    <xf numFmtId="0" fontId="41" fillId="23" borderId="26" xfId="70" applyNumberFormat="1" applyBorder="1" applyAlignment="1"/>
    <xf numFmtId="0" fontId="41" fillId="23" borderId="27" xfId="70" applyNumberFormat="1" applyBorder="1" applyAlignment="1"/>
    <xf numFmtId="1" fontId="46" fillId="23" borderId="24" xfId="70" applyNumberFormat="1" applyFont="1" applyBorder="1" applyAlignment="1">
      <alignment horizontal="left" vertical="center" wrapText="1"/>
    </xf>
    <xf numFmtId="0" fontId="41" fillId="23" borderId="0" xfId="70" applyNumberFormat="1" applyAlignment="1">
      <alignment vertical="center" wrapText="1"/>
    </xf>
    <xf numFmtId="0" fontId="41" fillId="23" borderId="30" xfId="70" applyNumberFormat="1" applyBorder="1" applyAlignment="1">
      <alignment vertical="center" wrapText="1"/>
    </xf>
    <xf numFmtId="1" fontId="46" fillId="23" borderId="25" xfId="70" applyNumberFormat="1" applyFont="1" applyBorder="1" applyAlignment="1">
      <alignment horizontal="left" vertical="center" wrapText="1"/>
    </xf>
    <xf numFmtId="0" fontId="41" fillId="23" borderId="26" xfId="70" applyNumberFormat="1" applyBorder="1" applyAlignment="1">
      <alignment vertical="center" wrapText="1"/>
    </xf>
    <xf numFmtId="0" fontId="41" fillId="23" borderId="27" xfId="70" applyNumberFormat="1" applyBorder="1" applyAlignment="1">
      <alignment vertical="center" wrapText="1"/>
    </xf>
    <xf numFmtId="0" fontId="41" fillId="23" borderId="0" xfId="70" applyNumberFormat="1" applyBorder="1" applyAlignment="1">
      <alignment vertical="center" wrapText="1"/>
    </xf>
    <xf numFmtId="0" fontId="33" fillId="23" borderId="25" xfId="70" applyNumberFormat="1" applyFont="1" applyBorder="1" applyAlignment="1">
      <alignment vertical="top" wrapText="1"/>
    </xf>
    <xf numFmtId="0" fontId="12" fillId="23" borderId="26" xfId="70" applyNumberFormat="1" applyFont="1" applyBorder="1" applyAlignment="1">
      <alignment wrapText="1"/>
    </xf>
    <xf numFmtId="0" fontId="12" fillId="23" borderId="27" xfId="70" applyNumberFormat="1" applyFont="1" applyBorder="1" applyAlignment="1">
      <alignment wrapText="1"/>
    </xf>
    <xf numFmtId="1" fontId="47" fillId="23" borderId="44" xfId="70" applyNumberFormat="1" applyFont="1" applyBorder="1" applyAlignment="1">
      <alignment horizontal="left" vertical="center" wrapText="1"/>
    </xf>
    <xf numFmtId="0" fontId="41" fillId="23" borderId="45" xfId="70" applyNumberFormat="1" applyBorder="1" applyAlignment="1">
      <alignment vertical="center" wrapText="1"/>
    </xf>
    <xf numFmtId="0" fontId="41" fillId="23" borderId="46" xfId="70" applyNumberFormat="1" applyBorder="1" applyAlignment="1">
      <alignment vertical="center" wrapText="1"/>
    </xf>
    <xf numFmtId="0" fontId="41" fillId="23" borderId="52" xfId="70" applyNumberFormat="1" applyBorder="1" applyAlignment="1"/>
    <xf numFmtId="0" fontId="41" fillId="23" borderId="53" xfId="70" applyNumberFormat="1" applyBorder="1" applyAlignment="1"/>
    <xf numFmtId="7" fontId="41" fillId="23" borderId="54" xfId="70" applyNumberFormat="1" applyBorder="1" applyAlignment="1">
      <alignment horizontal="center"/>
    </xf>
    <xf numFmtId="0" fontId="41" fillId="23" borderId="55" xfId="70" applyNumberFormat="1" applyBorder="1" applyAlignment="1"/>
    <xf numFmtId="0" fontId="33" fillId="23" borderId="41" xfId="70" applyNumberFormat="1" applyFont="1" applyBorder="1" applyAlignment="1">
      <alignment vertical="center"/>
    </xf>
    <xf numFmtId="0" fontId="41" fillId="23" borderId="42" xfId="70" applyNumberFormat="1" applyBorder="1" applyAlignment="1">
      <alignment vertical="center"/>
    </xf>
    <xf numFmtId="1" fontId="47" fillId="23" borderId="32" xfId="70" applyNumberFormat="1" applyFont="1" applyBorder="1" applyAlignment="1">
      <alignment horizontal="left" vertical="center" wrapText="1"/>
    </xf>
    <xf numFmtId="0" fontId="33" fillId="23" borderId="50" xfId="70" applyNumberFormat="1" applyFont="1" applyBorder="1" applyAlignment="1">
      <alignment vertical="center" wrapText="1"/>
    </xf>
    <xf numFmtId="0" fontId="41" fillId="23" borderId="18" xfId="70" applyNumberFormat="1" applyBorder="1" applyAlignment="1">
      <alignment vertical="center" wrapText="1"/>
    </xf>
    <xf numFmtId="0" fontId="41" fillId="23" borderId="19" xfId="70" applyNumberFormat="1" applyBorder="1" applyAlignment="1">
      <alignment vertical="center" wrapText="1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/>
    <cellStyle name="Blank" xfId="27"/>
    <cellStyle name="BLine" xfId="28"/>
    <cellStyle name="C2" xfId="29"/>
    <cellStyle name="C2Sctn" xfId="30"/>
    <cellStyle name="C3" xfId="31"/>
    <cellStyle name="C3Rem" xfId="32"/>
    <cellStyle name="C3Sctn" xfId="33"/>
    <cellStyle name="C4" xfId="34"/>
    <cellStyle name="C5" xfId="35"/>
    <cellStyle name="C6" xfId="36"/>
    <cellStyle name="C7" xfId="37"/>
    <cellStyle name="C7Create" xfId="38"/>
    <cellStyle name="C8" xfId="39"/>
    <cellStyle name="C8Sctn" xfId="40"/>
    <cellStyle name="Calculation" xfId="41" builtinId="22" customBuiltin="1"/>
    <cellStyle name="Check Cell" xfId="42" builtinId="23" customBuiltin="1"/>
    <cellStyle name="Continued" xfId="43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/>
    <cellStyle name="Normal 3" xfId="70"/>
    <cellStyle name="Normal 3 2" xfId="71"/>
    <cellStyle name="Normal_Surface Works Pay Items" xfId="54"/>
    <cellStyle name="Note" xfId="55" builtinId="10" customBuiltin="1"/>
    <cellStyle name="Null" xfId="56"/>
    <cellStyle name="Output" xfId="57" builtinId="21" customBuiltin="1"/>
    <cellStyle name="Regular" xfId="58"/>
    <cellStyle name="Title" xfId="59" builtinId="15" customBuiltin="1"/>
    <cellStyle name="TitleA" xfId="60"/>
    <cellStyle name="TitleC" xfId="61"/>
    <cellStyle name="TitleE8" xfId="62"/>
    <cellStyle name="TitleE8x" xfId="63"/>
    <cellStyle name="TitleF" xfId="64"/>
    <cellStyle name="TitleT" xfId="65"/>
    <cellStyle name="TitleYC89" xfId="66"/>
    <cellStyle name="TitleZ" xfId="67"/>
    <cellStyle name="Total" xfId="68" builtinId="25" customBuiltin="1"/>
    <cellStyle name="Warning Text" xfId="69" builtinId="11" customBuiltin="1"/>
  </cellStyles>
  <dxfs count="4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596312/400-Technical/436%20Tender%20Documents/Contract%202_185-2019_%20Lan%20Mount%20Maur%20McD/185-2019_Form%20B-Eng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T325"/>
  <sheetViews>
    <sheetView showZeros="0" tabSelected="1" showOutlineSymbols="0" view="pageBreakPreview" topLeftCell="B1" zoomScale="87" zoomScaleNormal="87" zoomScaleSheetLayoutView="87" workbookViewId="0">
      <selection activeCell="G14" sqref="G14"/>
    </sheetView>
  </sheetViews>
  <sheetFormatPr defaultColWidth="13.5703125" defaultRowHeight="15" x14ac:dyDescent="0.2"/>
  <cols>
    <col min="1" max="1" width="9.85546875" style="173" hidden="1" customWidth="1"/>
    <col min="2" max="2" width="11.28515625" style="21" customWidth="1"/>
    <col min="3" max="3" width="47.28515625" style="16" customWidth="1"/>
    <col min="4" max="4" width="16.42578125" style="174" customWidth="1"/>
    <col min="5" max="5" width="8.7109375" style="16" customWidth="1"/>
    <col min="6" max="6" width="15.140625" style="16" customWidth="1"/>
    <col min="7" max="7" width="15.140625" style="173" customWidth="1"/>
    <col min="8" max="8" width="21.5703125" style="173" customWidth="1"/>
    <col min="9" max="9" width="15.5703125" style="16" hidden="1" customWidth="1"/>
    <col min="10" max="10" width="33.85546875" style="16" hidden="1" customWidth="1"/>
    <col min="11" max="14" width="0" style="16" hidden="1" customWidth="1"/>
    <col min="15" max="16384" width="13.5703125" style="16"/>
  </cols>
  <sheetData>
    <row r="1" spans="1:20" ht="15.75" x14ac:dyDescent="0.2">
      <c r="A1" s="13"/>
      <c r="B1" s="14" t="s">
        <v>474</v>
      </c>
      <c r="C1" s="15"/>
      <c r="D1" s="15"/>
      <c r="E1" s="15"/>
      <c r="F1" s="15"/>
      <c r="G1" s="13"/>
      <c r="H1" s="15"/>
    </row>
    <row r="2" spans="1:20" x14ac:dyDescent="0.2">
      <c r="A2" s="17"/>
      <c r="B2" s="18" t="s">
        <v>475</v>
      </c>
      <c r="C2" s="19"/>
      <c r="D2" s="19"/>
      <c r="E2" s="19"/>
      <c r="F2" s="19"/>
      <c r="G2" s="17"/>
      <c r="H2" s="19"/>
    </row>
    <row r="3" spans="1:20" x14ac:dyDescent="0.2">
      <c r="A3" s="20"/>
      <c r="B3" s="21" t="s">
        <v>357</v>
      </c>
      <c r="C3" s="22"/>
      <c r="D3" s="22"/>
      <c r="E3" s="22"/>
      <c r="F3" s="22"/>
      <c r="G3" s="23"/>
      <c r="H3" s="24"/>
    </row>
    <row r="4" spans="1:20" ht="19.5" customHeight="1" x14ac:dyDescent="0.25">
      <c r="A4" s="25" t="s">
        <v>129</v>
      </c>
      <c r="B4" s="26" t="s">
        <v>104</v>
      </c>
      <c r="C4" s="27" t="s">
        <v>105</v>
      </c>
      <c r="D4" s="28" t="s">
        <v>358</v>
      </c>
      <c r="E4" s="29" t="s">
        <v>106</v>
      </c>
      <c r="F4" s="29" t="s">
        <v>359</v>
      </c>
      <c r="G4" s="30" t="s">
        <v>102</v>
      </c>
      <c r="H4" s="28" t="s">
        <v>107</v>
      </c>
      <c r="I4" s="11" t="s">
        <v>258</v>
      </c>
      <c r="J4" s="5" t="s">
        <v>265</v>
      </c>
      <c r="K4" s="6" t="s">
        <v>259</v>
      </c>
      <c r="L4" s="1" t="s">
        <v>260</v>
      </c>
      <c r="M4" s="7" t="s">
        <v>261</v>
      </c>
      <c r="N4" s="1" t="s">
        <v>262</v>
      </c>
    </row>
    <row r="5" spans="1:20" ht="19.5" customHeight="1" thickBot="1" x14ac:dyDescent="0.3">
      <c r="A5" s="31"/>
      <c r="B5" s="32"/>
      <c r="C5" s="33"/>
      <c r="D5" s="34" t="s">
        <v>360</v>
      </c>
      <c r="E5" s="35"/>
      <c r="F5" s="36" t="s">
        <v>361</v>
      </c>
      <c r="G5" s="37"/>
      <c r="H5" s="38"/>
      <c r="I5" s="12" t="str">
        <f t="shared" ref="I5:I68" ca="1" si="0">IF(CELL("protect",$G5)=1, "LOCKED", "")</f>
        <v>LOCKED</v>
      </c>
      <c r="J5" s="2" t="str">
        <f>CLEAN(CONCATENATE(TRIM($A5),TRIM($C5),IF(LEFT($D5)&lt;&gt;"E",TRIM($D5),),TRIM($E5)))</f>
        <v>REF.</v>
      </c>
      <c r="K5" s="3" t="e">
        <f>MATCH(J5,#REF!,0)</f>
        <v>#REF!</v>
      </c>
      <c r="L5" s="4" t="str">
        <f t="shared" ref="L5:L68" ca="1" si="1">CELL("format",$F5)</f>
        <v>G</v>
      </c>
      <c r="M5" s="4" t="str">
        <f t="shared" ref="M5:M68" ca="1" si="2">CELL("format",$G5)</f>
        <v>C2</v>
      </c>
      <c r="N5" s="4" t="str">
        <f t="shared" ref="N5:N68" ca="1" si="3">CELL("format",$H5)</f>
        <v>G</v>
      </c>
      <c r="O5" s="11"/>
      <c r="P5" s="5"/>
      <c r="Q5" s="6"/>
      <c r="R5" s="1"/>
      <c r="S5" s="7"/>
      <c r="T5" s="1"/>
    </row>
    <row r="6" spans="1:20" ht="30" customHeight="1" thickTop="1" x14ac:dyDescent="0.2">
      <c r="A6" s="39"/>
      <c r="B6" s="180" t="s">
        <v>362</v>
      </c>
      <c r="C6" s="181"/>
      <c r="D6" s="181"/>
      <c r="E6" s="181"/>
      <c r="F6" s="182"/>
      <c r="G6" s="40"/>
      <c r="H6" s="41"/>
      <c r="I6" s="12" t="str">
        <f t="shared" ca="1" si="0"/>
        <v>LOCKED</v>
      </c>
      <c r="J6" s="2" t="str">
        <f t="shared" ref="J6:J69" si="4">CLEAN(CONCATENATE(TRIM($A6),TRIM($C6),IF(LEFT($D6)&lt;&gt;"E",TRIM($D6),),TRIM($E6)))</f>
        <v/>
      </c>
      <c r="K6" s="3" t="e">
        <f>MATCH(J6,#REF!,0)</f>
        <v>#REF!</v>
      </c>
      <c r="L6" s="4" t="str">
        <f t="shared" ca="1" si="1"/>
        <v>G</v>
      </c>
      <c r="M6" s="4" t="str">
        <f t="shared" ca="1" si="2"/>
        <v>C2</v>
      </c>
      <c r="N6" s="4" t="str">
        <f t="shared" ca="1" si="3"/>
        <v>G</v>
      </c>
      <c r="O6" s="12"/>
      <c r="P6" s="2"/>
      <c r="Q6" s="3"/>
      <c r="R6" s="4"/>
      <c r="S6" s="4"/>
      <c r="T6" s="4"/>
    </row>
    <row r="7" spans="1:20" s="45" customFormat="1" ht="40.15" customHeight="1" x14ac:dyDescent="0.2">
      <c r="A7" s="42"/>
      <c r="B7" s="43" t="s">
        <v>254</v>
      </c>
      <c r="C7" s="183" t="s">
        <v>363</v>
      </c>
      <c r="D7" s="184"/>
      <c r="E7" s="184"/>
      <c r="F7" s="185"/>
      <c r="G7" s="44"/>
      <c r="H7" s="44" t="s">
        <v>103</v>
      </c>
      <c r="I7" s="12" t="str">
        <f t="shared" ca="1" si="0"/>
        <v>LOCKED</v>
      </c>
      <c r="J7" s="2" t="str">
        <f t="shared" si="4"/>
        <v>CONCRETE RECONSTRUCTION: LANARK STREET FROM JOHN BREBEUF PLACE TO CORYDON AVENUE</v>
      </c>
      <c r="K7" s="3" t="e">
        <f>MATCH(J7,#REF!,0)</f>
        <v>#REF!</v>
      </c>
      <c r="L7" s="4" t="str">
        <f t="shared" ca="1" si="1"/>
        <v>G</v>
      </c>
      <c r="M7" s="4" t="str">
        <f t="shared" ca="1" si="2"/>
        <v>C2</v>
      </c>
      <c r="N7" s="4" t="str">
        <f t="shared" ca="1" si="3"/>
        <v>C2</v>
      </c>
      <c r="O7" s="12"/>
      <c r="P7" s="2"/>
      <c r="Q7" s="3"/>
      <c r="R7" s="4"/>
      <c r="S7" s="4"/>
      <c r="T7" s="4"/>
    </row>
    <row r="8" spans="1:20" ht="30" customHeight="1" x14ac:dyDescent="0.2">
      <c r="A8" s="39"/>
      <c r="B8" s="46"/>
      <c r="C8" s="47" t="s">
        <v>123</v>
      </c>
      <c r="D8" s="48"/>
      <c r="E8" s="49" t="s">
        <v>103</v>
      </c>
      <c r="F8" s="50"/>
      <c r="G8" s="51"/>
      <c r="H8" s="52"/>
      <c r="I8" s="12" t="str">
        <f t="shared" ca="1" si="0"/>
        <v>LOCKED</v>
      </c>
      <c r="J8" s="2" t="str">
        <f t="shared" si="4"/>
        <v>EARTH AND BASE WORKS</v>
      </c>
      <c r="K8" s="3" t="e">
        <f>MATCH(J8,#REF!,0)</f>
        <v>#REF!</v>
      </c>
      <c r="L8" s="4" t="str">
        <f t="shared" ca="1" si="1"/>
        <v>F0</v>
      </c>
      <c r="M8" s="4" t="str">
        <f t="shared" ca="1" si="2"/>
        <v>C2</v>
      </c>
      <c r="N8" s="4" t="str">
        <f t="shared" ca="1" si="3"/>
        <v>C2</v>
      </c>
      <c r="O8" s="12"/>
      <c r="P8" s="2"/>
      <c r="Q8" s="3"/>
      <c r="R8" s="4"/>
      <c r="S8" s="4"/>
      <c r="T8" s="4"/>
    </row>
    <row r="9" spans="1:20" ht="30" customHeight="1" x14ac:dyDescent="0.2">
      <c r="A9" s="53" t="s">
        <v>219</v>
      </c>
      <c r="B9" s="54" t="s">
        <v>124</v>
      </c>
      <c r="C9" s="55" t="s">
        <v>49</v>
      </c>
      <c r="D9" s="56" t="s">
        <v>328</v>
      </c>
      <c r="E9" s="57" t="s">
        <v>109</v>
      </c>
      <c r="F9" s="58">
        <v>2800</v>
      </c>
      <c r="G9" s="59"/>
      <c r="H9" s="60">
        <f>ROUND(G9*F9,2)</f>
        <v>0</v>
      </c>
      <c r="I9" s="12" t="str">
        <f t="shared" ca="1" si="0"/>
        <v/>
      </c>
      <c r="J9" s="2" t="str">
        <f t="shared" si="4"/>
        <v>A003ExcavationCW 3110-R19m³</v>
      </c>
      <c r="K9" s="3" t="e">
        <f>MATCH(J9,#REF!,0)</f>
        <v>#REF!</v>
      </c>
      <c r="L9" s="4" t="str">
        <f t="shared" ca="1" si="1"/>
        <v>,0</v>
      </c>
      <c r="M9" s="4" t="str">
        <f t="shared" ca="1" si="2"/>
        <v>C2</v>
      </c>
      <c r="N9" s="4" t="str">
        <f t="shared" ca="1" si="3"/>
        <v>C2</v>
      </c>
      <c r="O9" s="12"/>
      <c r="P9" s="2"/>
      <c r="Q9" s="3"/>
      <c r="R9" s="4"/>
      <c r="S9" s="4"/>
      <c r="T9" s="4"/>
    </row>
    <row r="10" spans="1:20" ht="30" customHeight="1" x14ac:dyDescent="0.2">
      <c r="A10" s="61" t="s">
        <v>146</v>
      </c>
      <c r="B10" s="54" t="s">
        <v>114</v>
      </c>
      <c r="C10" s="55" t="s">
        <v>41</v>
      </c>
      <c r="D10" s="56" t="s">
        <v>328</v>
      </c>
      <c r="E10" s="57" t="s">
        <v>108</v>
      </c>
      <c r="F10" s="58">
        <v>3750</v>
      </c>
      <c r="G10" s="59"/>
      <c r="H10" s="60">
        <f>ROUND(G10*F10,2)</f>
        <v>0</v>
      </c>
      <c r="I10" s="12" t="str">
        <f t="shared" ca="1" si="0"/>
        <v/>
      </c>
      <c r="J10" s="2" t="str">
        <f t="shared" si="4"/>
        <v>A004Sub-Grade CompactionCW 3110-R19m²</v>
      </c>
      <c r="K10" s="3" t="e">
        <f>MATCH(J10,#REF!,0)</f>
        <v>#REF!</v>
      </c>
      <c r="L10" s="4" t="str">
        <f t="shared" ca="1" si="1"/>
        <v>,0</v>
      </c>
      <c r="M10" s="4" t="str">
        <f t="shared" ca="1" si="2"/>
        <v>C2</v>
      </c>
      <c r="N10" s="4" t="str">
        <f t="shared" ca="1" si="3"/>
        <v>C2</v>
      </c>
      <c r="O10" s="12"/>
      <c r="P10" s="2"/>
      <c r="Q10" s="3"/>
      <c r="R10" s="4"/>
      <c r="S10" s="4"/>
      <c r="T10" s="4"/>
    </row>
    <row r="11" spans="1:20" ht="30" customHeight="1" x14ac:dyDescent="0.2">
      <c r="A11" s="61" t="s">
        <v>147</v>
      </c>
      <c r="B11" s="54" t="s">
        <v>46</v>
      </c>
      <c r="C11" s="55" t="s">
        <v>51</v>
      </c>
      <c r="D11" s="56" t="s">
        <v>328</v>
      </c>
      <c r="E11" s="57"/>
      <c r="F11" s="50"/>
      <c r="G11" s="51"/>
      <c r="H11" s="52"/>
      <c r="I11" s="12" t="str">
        <f t="shared" ca="1" si="0"/>
        <v>LOCKED</v>
      </c>
      <c r="J11" s="2" t="str">
        <f t="shared" si="4"/>
        <v>A007Crushed Sub-base MaterialCW 3110-R19</v>
      </c>
      <c r="K11" s="3" t="e">
        <f>MATCH(J11,#REF!,0)</f>
        <v>#REF!</v>
      </c>
      <c r="L11" s="4" t="str">
        <f t="shared" ca="1" si="1"/>
        <v>F0</v>
      </c>
      <c r="M11" s="4" t="str">
        <f t="shared" ca="1" si="2"/>
        <v>C2</v>
      </c>
      <c r="N11" s="4" t="str">
        <f t="shared" ca="1" si="3"/>
        <v>C2</v>
      </c>
      <c r="O11" s="12"/>
      <c r="P11" s="2"/>
      <c r="Q11" s="3"/>
      <c r="R11" s="4"/>
      <c r="S11" s="4"/>
      <c r="T11" s="4"/>
    </row>
    <row r="12" spans="1:20" ht="30" customHeight="1" x14ac:dyDescent="0.2">
      <c r="A12" s="8" t="s">
        <v>319</v>
      </c>
      <c r="B12" s="10" t="s">
        <v>178</v>
      </c>
      <c r="C12" s="9" t="s">
        <v>318</v>
      </c>
      <c r="D12" s="63" t="s">
        <v>103</v>
      </c>
      <c r="E12" s="57" t="s">
        <v>110</v>
      </c>
      <c r="F12" s="58">
        <v>3150</v>
      </c>
      <c r="G12" s="59"/>
      <c r="H12" s="60">
        <f t="shared" ref="H12:H15" si="5">ROUND(G12*F12,2)</f>
        <v>0</v>
      </c>
      <c r="I12" s="12" t="str">
        <f t="shared" ca="1" si="0"/>
        <v/>
      </c>
      <c r="J12" s="2" t="str">
        <f t="shared" si="4"/>
        <v>A007A50 mmtonne</v>
      </c>
      <c r="K12" s="3" t="e">
        <f>MATCH(J12,#REF!,0)</f>
        <v>#REF!</v>
      </c>
      <c r="L12" s="4" t="str">
        <f t="shared" ca="1" si="1"/>
        <v>,0</v>
      </c>
      <c r="M12" s="4" t="str">
        <f t="shared" ca="1" si="2"/>
        <v>C2</v>
      </c>
      <c r="N12" s="4" t="str">
        <f t="shared" ca="1" si="3"/>
        <v>C2</v>
      </c>
      <c r="O12" s="12"/>
      <c r="P12" s="2"/>
      <c r="Q12" s="3"/>
      <c r="R12" s="4"/>
      <c r="S12" s="4"/>
      <c r="T12" s="4"/>
    </row>
    <row r="13" spans="1:20" ht="45" customHeight="1" x14ac:dyDescent="0.2">
      <c r="A13" s="61" t="s">
        <v>148</v>
      </c>
      <c r="B13" s="54" t="s">
        <v>47</v>
      </c>
      <c r="C13" s="55" t="s">
        <v>170</v>
      </c>
      <c r="D13" s="56" t="s">
        <v>328</v>
      </c>
      <c r="E13" s="57" t="s">
        <v>109</v>
      </c>
      <c r="F13" s="58">
        <v>360</v>
      </c>
      <c r="G13" s="59"/>
      <c r="H13" s="60">
        <f t="shared" si="5"/>
        <v>0</v>
      </c>
      <c r="I13" s="12" t="str">
        <f t="shared" ca="1" si="0"/>
        <v/>
      </c>
      <c r="J13" s="2" t="str">
        <f t="shared" si="4"/>
        <v>A010Supplying and Placing Base Course MaterialCW 3110-R19m³</v>
      </c>
      <c r="K13" s="3" t="e">
        <f>MATCH(J13,#REF!,0)</f>
        <v>#REF!</v>
      </c>
      <c r="L13" s="4" t="str">
        <f t="shared" ca="1" si="1"/>
        <v>,0</v>
      </c>
      <c r="M13" s="4" t="str">
        <f t="shared" ca="1" si="2"/>
        <v>C2</v>
      </c>
      <c r="N13" s="4" t="str">
        <f t="shared" ca="1" si="3"/>
        <v>C2</v>
      </c>
      <c r="O13" s="12"/>
      <c r="P13" s="2"/>
      <c r="Q13" s="3"/>
      <c r="R13" s="4"/>
      <c r="S13" s="4"/>
      <c r="T13" s="4"/>
    </row>
    <row r="14" spans="1:20" ht="30" customHeight="1" x14ac:dyDescent="0.2">
      <c r="A14" s="53" t="s">
        <v>149</v>
      </c>
      <c r="B14" s="54" t="s">
        <v>63</v>
      </c>
      <c r="C14" s="55" t="s">
        <v>56</v>
      </c>
      <c r="D14" s="56" t="s">
        <v>328</v>
      </c>
      <c r="E14" s="57" t="s">
        <v>108</v>
      </c>
      <c r="F14" s="58">
        <v>390</v>
      </c>
      <c r="G14" s="59"/>
      <c r="H14" s="60">
        <f t="shared" si="5"/>
        <v>0</v>
      </c>
      <c r="I14" s="12" t="str">
        <f t="shared" ca="1" si="0"/>
        <v/>
      </c>
      <c r="J14" s="2" t="str">
        <f t="shared" si="4"/>
        <v>A012Grading of BoulevardsCW 3110-R19m²</v>
      </c>
      <c r="K14" s="3" t="e">
        <f>MATCH(J14,#REF!,0)</f>
        <v>#REF!</v>
      </c>
      <c r="L14" s="4" t="str">
        <f t="shared" ca="1" si="1"/>
        <v>,0</v>
      </c>
      <c r="M14" s="4" t="str">
        <f t="shared" ca="1" si="2"/>
        <v>C2</v>
      </c>
      <c r="N14" s="4" t="str">
        <f t="shared" ca="1" si="3"/>
        <v>C2</v>
      </c>
      <c r="O14" s="12"/>
      <c r="P14" s="2"/>
      <c r="Q14" s="3"/>
      <c r="R14" s="4"/>
      <c r="S14" s="4"/>
      <c r="T14" s="4"/>
    </row>
    <row r="15" spans="1:20" ht="30" customHeight="1" x14ac:dyDescent="0.2">
      <c r="A15" s="61" t="s">
        <v>150</v>
      </c>
      <c r="B15" s="54" t="s">
        <v>50</v>
      </c>
      <c r="C15" s="55" t="s">
        <v>286</v>
      </c>
      <c r="D15" s="63" t="s">
        <v>2</v>
      </c>
      <c r="E15" s="57" t="s">
        <v>108</v>
      </c>
      <c r="F15" s="58">
        <v>3750</v>
      </c>
      <c r="G15" s="64"/>
      <c r="H15" s="65">
        <f t="shared" si="5"/>
        <v>0</v>
      </c>
      <c r="I15" s="12" t="str">
        <f t="shared" ca="1" si="0"/>
        <v/>
      </c>
      <c r="J15" s="2" t="str">
        <f t="shared" si="4"/>
        <v>A022Separation Geotextile FabricCW 3130-R4m²</v>
      </c>
      <c r="K15" s="3" t="e">
        <f>MATCH(J15,#REF!,0)</f>
        <v>#REF!</v>
      </c>
      <c r="L15" s="4" t="str">
        <f t="shared" ca="1" si="1"/>
        <v>,0</v>
      </c>
      <c r="M15" s="4" t="str">
        <f t="shared" ca="1" si="2"/>
        <v>C2</v>
      </c>
      <c r="N15" s="4" t="str">
        <f t="shared" ca="1" si="3"/>
        <v>C2</v>
      </c>
      <c r="O15" s="12"/>
      <c r="P15" s="2"/>
      <c r="Q15" s="3"/>
      <c r="R15" s="4"/>
      <c r="S15" s="4"/>
      <c r="T15" s="4"/>
    </row>
    <row r="16" spans="1:20" ht="30" customHeight="1" x14ac:dyDescent="0.2">
      <c r="A16" s="61" t="s">
        <v>287</v>
      </c>
      <c r="B16" s="54" t="s">
        <v>48</v>
      </c>
      <c r="C16" s="55" t="s">
        <v>288</v>
      </c>
      <c r="D16" s="63" t="s">
        <v>3</v>
      </c>
      <c r="E16" s="57" t="s">
        <v>108</v>
      </c>
      <c r="F16" s="58">
        <v>3750</v>
      </c>
      <c r="G16" s="64"/>
      <c r="H16" s="65">
        <f>ROUND(G16*F16,2)</f>
        <v>0</v>
      </c>
      <c r="I16" s="12" t="str">
        <f t="shared" ca="1" si="0"/>
        <v/>
      </c>
      <c r="J16" s="2" t="str">
        <f t="shared" si="4"/>
        <v>A022ASupply and Install GeogridCW 3135-R1m²</v>
      </c>
      <c r="K16" s="3" t="e">
        <f>MATCH(J16,#REF!,0)</f>
        <v>#REF!</v>
      </c>
      <c r="L16" s="4" t="str">
        <f t="shared" ca="1" si="1"/>
        <v>,0</v>
      </c>
      <c r="M16" s="4" t="str">
        <f t="shared" ca="1" si="2"/>
        <v>C2</v>
      </c>
      <c r="N16" s="4" t="str">
        <f t="shared" ca="1" si="3"/>
        <v>C2</v>
      </c>
      <c r="O16" s="12"/>
      <c r="P16" s="2"/>
      <c r="Q16" s="3"/>
      <c r="R16" s="4"/>
      <c r="S16" s="4"/>
      <c r="T16" s="4"/>
    </row>
    <row r="17" spans="1:20" ht="30" customHeight="1" x14ac:dyDescent="0.2">
      <c r="A17" s="39"/>
      <c r="B17" s="46"/>
      <c r="C17" s="66" t="s">
        <v>364</v>
      </c>
      <c r="D17" s="48"/>
      <c r="E17" s="67"/>
      <c r="F17" s="50"/>
      <c r="G17" s="51"/>
      <c r="H17" s="52"/>
      <c r="I17" s="12" t="str">
        <f t="shared" ca="1" si="0"/>
        <v>LOCKED</v>
      </c>
      <c r="J17" s="2" t="str">
        <f t="shared" si="4"/>
        <v>ROADWORKS - REMOVALS/RENEWALS</v>
      </c>
      <c r="K17" s="3" t="e">
        <f>MATCH(J17,#REF!,0)</f>
        <v>#REF!</v>
      </c>
      <c r="L17" s="4" t="str">
        <f t="shared" ca="1" si="1"/>
        <v>F0</v>
      </c>
      <c r="M17" s="4" t="str">
        <f t="shared" ca="1" si="2"/>
        <v>C2</v>
      </c>
      <c r="N17" s="4" t="str">
        <f t="shared" ca="1" si="3"/>
        <v>C2</v>
      </c>
      <c r="O17" s="12"/>
      <c r="P17" s="2"/>
      <c r="Q17" s="3"/>
      <c r="R17" s="4"/>
      <c r="S17" s="4"/>
      <c r="T17" s="4"/>
    </row>
    <row r="18" spans="1:20" ht="30" customHeight="1" x14ac:dyDescent="0.2">
      <c r="A18" s="68" t="s">
        <v>189</v>
      </c>
      <c r="B18" s="54" t="s">
        <v>365</v>
      </c>
      <c r="C18" s="55" t="s">
        <v>167</v>
      </c>
      <c r="D18" s="56" t="s">
        <v>328</v>
      </c>
      <c r="E18" s="57"/>
      <c r="F18" s="50"/>
      <c r="G18" s="51"/>
      <c r="H18" s="52"/>
      <c r="I18" s="12" t="str">
        <f t="shared" ca="1" si="0"/>
        <v>LOCKED</v>
      </c>
      <c r="J18" s="2" t="str">
        <f t="shared" si="4"/>
        <v>B001Pavement RemovalCW 3110-R19</v>
      </c>
      <c r="K18" s="3" t="e">
        <f>MATCH(J18,#REF!,0)</f>
        <v>#REF!</v>
      </c>
      <c r="L18" s="4" t="str">
        <f t="shared" ca="1" si="1"/>
        <v>F0</v>
      </c>
      <c r="M18" s="4" t="str">
        <f t="shared" ca="1" si="2"/>
        <v>C2</v>
      </c>
      <c r="N18" s="4" t="str">
        <f t="shared" ca="1" si="3"/>
        <v>C2</v>
      </c>
      <c r="O18" s="12"/>
      <c r="P18" s="2"/>
      <c r="Q18" s="3"/>
      <c r="R18" s="4"/>
      <c r="S18" s="4"/>
      <c r="T18" s="4"/>
    </row>
    <row r="19" spans="1:20" ht="30" customHeight="1" x14ac:dyDescent="0.2">
      <c r="A19" s="68" t="s">
        <v>220</v>
      </c>
      <c r="B19" s="62" t="s">
        <v>178</v>
      </c>
      <c r="C19" s="55" t="s">
        <v>168</v>
      </c>
      <c r="D19" s="63" t="s">
        <v>103</v>
      </c>
      <c r="E19" s="57" t="s">
        <v>108</v>
      </c>
      <c r="F19" s="58">
        <v>3100</v>
      </c>
      <c r="G19" s="59"/>
      <c r="H19" s="60">
        <f t="shared" ref="H19:H20" si="6">ROUND(G19*F19,2)</f>
        <v>0</v>
      </c>
      <c r="I19" s="12" t="str">
        <f t="shared" ca="1" si="0"/>
        <v/>
      </c>
      <c r="J19" s="2" t="str">
        <f t="shared" si="4"/>
        <v>B002Concrete Pavementm²</v>
      </c>
      <c r="K19" s="3" t="e">
        <f>MATCH(J19,#REF!,0)</f>
        <v>#REF!</v>
      </c>
      <c r="L19" s="4" t="str">
        <f t="shared" ca="1" si="1"/>
        <v>,0</v>
      </c>
      <c r="M19" s="4" t="str">
        <f t="shared" ca="1" si="2"/>
        <v>C2</v>
      </c>
      <c r="N19" s="4" t="str">
        <f t="shared" ca="1" si="3"/>
        <v>C2</v>
      </c>
      <c r="O19" s="12"/>
      <c r="P19" s="2"/>
      <c r="Q19" s="3"/>
      <c r="R19" s="4"/>
      <c r="S19" s="4"/>
      <c r="T19" s="4"/>
    </row>
    <row r="20" spans="1:20" ht="30" customHeight="1" x14ac:dyDescent="0.2">
      <c r="A20" s="68" t="s">
        <v>151</v>
      </c>
      <c r="B20" s="62" t="s">
        <v>179</v>
      </c>
      <c r="C20" s="55" t="s">
        <v>169</v>
      </c>
      <c r="D20" s="63" t="s">
        <v>103</v>
      </c>
      <c r="E20" s="57" t="s">
        <v>108</v>
      </c>
      <c r="F20" s="58">
        <v>120</v>
      </c>
      <c r="G20" s="59"/>
      <c r="H20" s="60">
        <f t="shared" si="6"/>
        <v>0</v>
      </c>
      <c r="I20" s="12" t="str">
        <f t="shared" ca="1" si="0"/>
        <v/>
      </c>
      <c r="J20" s="2" t="str">
        <f t="shared" si="4"/>
        <v>B003Asphalt Pavementm²</v>
      </c>
      <c r="K20" s="3" t="e">
        <f>MATCH(J20,#REF!,0)</f>
        <v>#REF!</v>
      </c>
      <c r="L20" s="4" t="str">
        <f t="shared" ca="1" si="1"/>
        <v>,0</v>
      </c>
      <c r="M20" s="4" t="str">
        <f t="shared" ca="1" si="2"/>
        <v>C2</v>
      </c>
      <c r="N20" s="4" t="str">
        <f t="shared" ca="1" si="3"/>
        <v>C2</v>
      </c>
      <c r="O20" s="12"/>
      <c r="P20" s="2"/>
      <c r="Q20" s="3"/>
      <c r="R20" s="4"/>
      <c r="S20" s="4"/>
      <c r="T20" s="4"/>
    </row>
    <row r="21" spans="1:20" ht="30" customHeight="1" x14ac:dyDescent="0.2">
      <c r="A21" s="68" t="s">
        <v>158</v>
      </c>
      <c r="B21" s="54" t="s">
        <v>52</v>
      </c>
      <c r="C21" s="55" t="s">
        <v>91</v>
      </c>
      <c r="D21" s="63" t="s">
        <v>326</v>
      </c>
      <c r="E21" s="57"/>
      <c r="F21" s="50"/>
      <c r="G21" s="51"/>
      <c r="H21" s="52"/>
      <c r="I21" s="12" t="str">
        <f t="shared" ca="1" si="0"/>
        <v>LOCKED</v>
      </c>
      <c r="J21" s="2" t="str">
        <f t="shared" si="4"/>
        <v>B094Drilled DowelsCW 3230-R8</v>
      </c>
      <c r="K21" s="3" t="e">
        <f>MATCH(J21,#REF!,0)</f>
        <v>#REF!</v>
      </c>
      <c r="L21" s="4" t="str">
        <f t="shared" ca="1" si="1"/>
        <v>F0</v>
      </c>
      <c r="M21" s="4" t="str">
        <f t="shared" ca="1" si="2"/>
        <v>C2</v>
      </c>
      <c r="N21" s="4" t="str">
        <f t="shared" ca="1" si="3"/>
        <v>C2</v>
      </c>
      <c r="O21" s="12"/>
      <c r="P21" s="2"/>
      <c r="Q21" s="3"/>
      <c r="R21" s="4"/>
      <c r="S21" s="4"/>
      <c r="T21" s="4"/>
    </row>
    <row r="22" spans="1:20" ht="30" customHeight="1" x14ac:dyDescent="0.2">
      <c r="A22" s="68" t="s">
        <v>159</v>
      </c>
      <c r="B22" s="62" t="s">
        <v>178</v>
      </c>
      <c r="C22" s="55" t="s">
        <v>117</v>
      </c>
      <c r="D22" s="63" t="s">
        <v>103</v>
      </c>
      <c r="E22" s="57" t="s">
        <v>111</v>
      </c>
      <c r="F22" s="58">
        <v>20</v>
      </c>
      <c r="G22" s="59"/>
      <c r="H22" s="60">
        <f>ROUND(G22*F22,2)</f>
        <v>0</v>
      </c>
      <c r="I22" s="12" t="str">
        <f t="shared" ca="1" si="0"/>
        <v/>
      </c>
      <c r="J22" s="2" t="str">
        <f t="shared" si="4"/>
        <v>B09519.1 mm Diametereach</v>
      </c>
      <c r="K22" s="3" t="e">
        <f>MATCH(J22,#REF!,0)</f>
        <v>#REF!</v>
      </c>
      <c r="L22" s="4" t="str">
        <f t="shared" ca="1" si="1"/>
        <v>,0</v>
      </c>
      <c r="M22" s="4" t="str">
        <f t="shared" ca="1" si="2"/>
        <v>C2</v>
      </c>
      <c r="N22" s="4" t="str">
        <f t="shared" ca="1" si="3"/>
        <v>C2</v>
      </c>
      <c r="O22" s="12"/>
      <c r="P22" s="2"/>
      <c r="Q22" s="3"/>
      <c r="R22" s="4"/>
      <c r="S22" s="4"/>
      <c r="T22" s="4"/>
    </row>
    <row r="23" spans="1:20" ht="30" customHeight="1" x14ac:dyDescent="0.2">
      <c r="A23" s="68" t="s">
        <v>160</v>
      </c>
      <c r="B23" s="54" t="s">
        <v>53</v>
      </c>
      <c r="C23" s="55" t="s">
        <v>92</v>
      </c>
      <c r="D23" s="63" t="s">
        <v>326</v>
      </c>
      <c r="E23" s="57"/>
      <c r="F23" s="50"/>
      <c r="G23" s="51"/>
      <c r="H23" s="52"/>
      <c r="I23" s="12" t="str">
        <f t="shared" ca="1" si="0"/>
        <v>LOCKED</v>
      </c>
      <c r="J23" s="2" t="str">
        <f t="shared" si="4"/>
        <v>B097Drilled Tie BarsCW 3230-R8</v>
      </c>
      <c r="K23" s="3" t="e">
        <f>MATCH(J23,#REF!,0)</f>
        <v>#REF!</v>
      </c>
      <c r="L23" s="4" t="str">
        <f t="shared" ca="1" si="1"/>
        <v>F0</v>
      </c>
      <c r="M23" s="4" t="str">
        <f t="shared" ca="1" si="2"/>
        <v>C2</v>
      </c>
      <c r="N23" s="4" t="str">
        <f t="shared" ca="1" si="3"/>
        <v>C2</v>
      </c>
      <c r="O23" s="12"/>
      <c r="P23" s="2"/>
      <c r="Q23" s="3"/>
      <c r="R23" s="4"/>
      <c r="S23" s="4"/>
      <c r="T23" s="4"/>
    </row>
    <row r="24" spans="1:20" ht="30" customHeight="1" x14ac:dyDescent="0.2">
      <c r="A24" s="68" t="s">
        <v>161</v>
      </c>
      <c r="B24" s="62" t="s">
        <v>178</v>
      </c>
      <c r="C24" s="55" t="s">
        <v>116</v>
      </c>
      <c r="D24" s="63" t="s">
        <v>103</v>
      </c>
      <c r="E24" s="57" t="s">
        <v>111</v>
      </c>
      <c r="F24" s="58">
        <v>240</v>
      </c>
      <c r="G24" s="59"/>
      <c r="H24" s="60">
        <f>ROUND(G24*F24,2)</f>
        <v>0</v>
      </c>
      <c r="I24" s="12" t="str">
        <f t="shared" ca="1" si="0"/>
        <v/>
      </c>
      <c r="J24" s="2" t="str">
        <f t="shared" si="4"/>
        <v>B09820 M Deformed Tie Bareach</v>
      </c>
      <c r="K24" s="3" t="e">
        <f>MATCH(J24,#REF!,0)</f>
        <v>#REF!</v>
      </c>
      <c r="L24" s="4" t="str">
        <f t="shared" ca="1" si="1"/>
        <v>,0</v>
      </c>
      <c r="M24" s="4" t="str">
        <f t="shared" ca="1" si="2"/>
        <v>C2</v>
      </c>
      <c r="N24" s="4" t="str">
        <f t="shared" ca="1" si="3"/>
        <v>C2</v>
      </c>
      <c r="O24" s="12"/>
      <c r="P24" s="2"/>
      <c r="Q24" s="3"/>
      <c r="R24" s="4"/>
      <c r="S24" s="4"/>
      <c r="T24" s="4"/>
    </row>
    <row r="25" spans="1:20" ht="30" customHeight="1" x14ac:dyDescent="0.2">
      <c r="A25" s="68" t="s">
        <v>297</v>
      </c>
      <c r="B25" s="54" t="s">
        <v>54</v>
      </c>
      <c r="C25" s="55" t="s">
        <v>172</v>
      </c>
      <c r="D25" s="63" t="s">
        <v>4</v>
      </c>
      <c r="E25" s="57"/>
      <c r="F25" s="50"/>
      <c r="G25" s="51"/>
      <c r="H25" s="52"/>
      <c r="I25" s="12" t="str">
        <f t="shared" ca="1" si="0"/>
        <v>LOCKED</v>
      </c>
      <c r="J25" s="2" t="str">
        <f t="shared" si="4"/>
        <v>B114rlMiscellaneous Concrete Slab RenewalCW 3235-R9</v>
      </c>
      <c r="K25" s="3" t="e">
        <f>MATCH(J25,#REF!,0)</f>
        <v>#REF!</v>
      </c>
      <c r="L25" s="4" t="str">
        <f t="shared" ca="1" si="1"/>
        <v>F0</v>
      </c>
      <c r="M25" s="4" t="str">
        <f t="shared" ca="1" si="2"/>
        <v>C2</v>
      </c>
      <c r="N25" s="4" t="str">
        <f t="shared" ca="1" si="3"/>
        <v>C2</v>
      </c>
      <c r="O25" s="12"/>
      <c r="P25" s="2"/>
      <c r="Q25" s="3"/>
      <c r="R25" s="4"/>
      <c r="S25" s="4"/>
      <c r="T25" s="4"/>
    </row>
    <row r="26" spans="1:20" ht="30" customHeight="1" x14ac:dyDescent="0.2">
      <c r="A26" s="68" t="s">
        <v>298</v>
      </c>
      <c r="B26" s="62" t="s">
        <v>178</v>
      </c>
      <c r="C26" s="55" t="s">
        <v>6</v>
      </c>
      <c r="D26" s="63" t="s">
        <v>200</v>
      </c>
      <c r="E26" s="57"/>
      <c r="F26" s="50"/>
      <c r="G26" s="51"/>
      <c r="H26" s="52"/>
      <c r="I26" s="12" t="str">
        <f t="shared" ca="1" si="0"/>
        <v>LOCKED</v>
      </c>
      <c r="J26" s="2" t="str">
        <f t="shared" si="4"/>
        <v>B118rl100 mm SidewalkSD-228A</v>
      </c>
      <c r="K26" s="3" t="e">
        <f>MATCH(J26,#REF!,0)</f>
        <v>#REF!</v>
      </c>
      <c r="L26" s="4" t="str">
        <f t="shared" ca="1" si="1"/>
        <v>F0</v>
      </c>
      <c r="M26" s="4" t="str">
        <f t="shared" ca="1" si="2"/>
        <v>C2</v>
      </c>
      <c r="N26" s="4" t="str">
        <f t="shared" ca="1" si="3"/>
        <v>C2</v>
      </c>
      <c r="O26" s="12"/>
      <c r="P26" s="2"/>
      <c r="Q26" s="3"/>
      <c r="R26" s="4"/>
      <c r="S26" s="4"/>
      <c r="T26" s="4"/>
    </row>
    <row r="27" spans="1:20" ht="30" customHeight="1" x14ac:dyDescent="0.2">
      <c r="A27" s="68" t="s">
        <v>299</v>
      </c>
      <c r="B27" s="69" t="s">
        <v>269</v>
      </c>
      <c r="C27" s="55" t="s">
        <v>270</v>
      </c>
      <c r="D27" s="63"/>
      <c r="E27" s="57" t="s">
        <v>108</v>
      </c>
      <c r="F27" s="58">
        <v>60</v>
      </c>
      <c r="G27" s="59"/>
      <c r="H27" s="60">
        <f t="shared" ref="H27:H32" si="7">ROUND(G27*F27,2)</f>
        <v>0</v>
      </c>
      <c r="I27" s="12" t="str">
        <f t="shared" ca="1" si="0"/>
        <v/>
      </c>
      <c r="J27" s="2" t="str">
        <f t="shared" si="4"/>
        <v>B119rlLess than 5 sq.m.m²</v>
      </c>
      <c r="K27" s="3" t="e">
        <f>MATCH(J27,#REF!,0)</f>
        <v>#REF!</v>
      </c>
      <c r="L27" s="4" t="str">
        <f t="shared" ca="1" si="1"/>
        <v>,0</v>
      </c>
      <c r="M27" s="4" t="str">
        <f t="shared" ca="1" si="2"/>
        <v>C2</v>
      </c>
      <c r="N27" s="4" t="str">
        <f t="shared" ca="1" si="3"/>
        <v>C2</v>
      </c>
      <c r="O27" s="12"/>
      <c r="P27" s="2"/>
      <c r="Q27" s="3"/>
      <c r="R27" s="4"/>
      <c r="S27" s="4"/>
      <c r="T27" s="4"/>
    </row>
    <row r="28" spans="1:20" ht="30" customHeight="1" x14ac:dyDescent="0.2">
      <c r="A28" s="68" t="s">
        <v>300</v>
      </c>
      <c r="B28" s="69" t="s">
        <v>271</v>
      </c>
      <c r="C28" s="55" t="s">
        <v>272</v>
      </c>
      <c r="D28" s="63"/>
      <c r="E28" s="57" t="s">
        <v>108</v>
      </c>
      <c r="F28" s="58">
        <v>10</v>
      </c>
      <c r="G28" s="59"/>
      <c r="H28" s="60">
        <f t="shared" si="7"/>
        <v>0</v>
      </c>
      <c r="I28" s="12" t="str">
        <f t="shared" ca="1" si="0"/>
        <v/>
      </c>
      <c r="J28" s="2" t="str">
        <f t="shared" si="4"/>
        <v>B120rl5 sq.m. to 20 sq.m.m²</v>
      </c>
      <c r="K28" s="3" t="e">
        <f>MATCH(J28,#REF!,0)</f>
        <v>#REF!</v>
      </c>
      <c r="L28" s="4" t="str">
        <f t="shared" ca="1" si="1"/>
        <v>,0</v>
      </c>
      <c r="M28" s="4" t="str">
        <f t="shared" ca="1" si="2"/>
        <v>C2</v>
      </c>
      <c r="N28" s="4" t="str">
        <f t="shared" ca="1" si="3"/>
        <v>C2</v>
      </c>
      <c r="O28" s="12"/>
      <c r="P28" s="2"/>
      <c r="Q28" s="3"/>
      <c r="R28" s="4"/>
      <c r="S28" s="4"/>
      <c r="T28" s="4"/>
    </row>
    <row r="29" spans="1:20" ht="30" customHeight="1" x14ac:dyDescent="0.2">
      <c r="A29" s="68" t="s">
        <v>301</v>
      </c>
      <c r="B29" s="69" t="s">
        <v>273</v>
      </c>
      <c r="C29" s="55" t="s">
        <v>274</v>
      </c>
      <c r="D29" s="63" t="s">
        <v>103</v>
      </c>
      <c r="E29" s="57" t="s">
        <v>108</v>
      </c>
      <c r="F29" s="58">
        <v>1100</v>
      </c>
      <c r="G29" s="59"/>
      <c r="H29" s="60">
        <f t="shared" si="7"/>
        <v>0</v>
      </c>
      <c r="I29" s="12" t="str">
        <f t="shared" ca="1" si="0"/>
        <v/>
      </c>
      <c r="J29" s="2" t="str">
        <f t="shared" si="4"/>
        <v>B121rlGreater than 20 sq.m.m²</v>
      </c>
      <c r="K29" s="3" t="e">
        <f>MATCH(J29,#REF!,0)</f>
        <v>#REF!</v>
      </c>
      <c r="L29" s="4" t="str">
        <f t="shared" ca="1" si="1"/>
        <v>,0</v>
      </c>
      <c r="M29" s="4" t="str">
        <f t="shared" ca="1" si="2"/>
        <v>C2</v>
      </c>
      <c r="N29" s="4" t="str">
        <f t="shared" ca="1" si="3"/>
        <v>C2</v>
      </c>
      <c r="O29" s="12"/>
      <c r="P29" s="2"/>
      <c r="Q29" s="3"/>
      <c r="R29" s="4"/>
      <c r="S29" s="4"/>
      <c r="T29" s="4"/>
    </row>
    <row r="30" spans="1:20" ht="30" customHeight="1" x14ac:dyDescent="0.2">
      <c r="A30" s="68" t="s">
        <v>229</v>
      </c>
      <c r="B30" s="54" t="s">
        <v>55</v>
      </c>
      <c r="C30" s="55" t="s">
        <v>209</v>
      </c>
      <c r="D30" s="63" t="s">
        <v>4</v>
      </c>
      <c r="E30" s="57" t="s">
        <v>108</v>
      </c>
      <c r="F30" s="58">
        <v>3</v>
      </c>
      <c r="G30" s="59"/>
      <c r="H30" s="60">
        <f t="shared" si="7"/>
        <v>0</v>
      </c>
      <c r="I30" s="12" t="str">
        <f t="shared" ca="1" si="0"/>
        <v/>
      </c>
      <c r="J30" s="2" t="str">
        <f t="shared" si="4"/>
        <v>B124Adjustment of Precast Sidewalk BlocksCW 3235-R9m²</v>
      </c>
      <c r="K30" s="3" t="e">
        <f>MATCH(J30,#REF!,0)</f>
        <v>#REF!</v>
      </c>
      <c r="L30" s="4" t="str">
        <f t="shared" ca="1" si="1"/>
        <v>,0</v>
      </c>
      <c r="M30" s="4" t="str">
        <f t="shared" ca="1" si="2"/>
        <v>C2</v>
      </c>
      <c r="N30" s="4" t="str">
        <f t="shared" ca="1" si="3"/>
        <v>C2</v>
      </c>
      <c r="O30" s="12"/>
      <c r="P30" s="2"/>
      <c r="Q30" s="3"/>
      <c r="R30" s="4"/>
      <c r="S30" s="4"/>
      <c r="T30" s="4"/>
    </row>
    <row r="31" spans="1:20" ht="30" customHeight="1" x14ac:dyDescent="0.2">
      <c r="A31" s="68" t="s">
        <v>230</v>
      </c>
      <c r="B31" s="54" t="s">
        <v>57</v>
      </c>
      <c r="C31" s="55" t="s">
        <v>210</v>
      </c>
      <c r="D31" s="63" t="s">
        <v>4</v>
      </c>
      <c r="E31" s="57" t="s">
        <v>108</v>
      </c>
      <c r="F31" s="58">
        <v>3</v>
      </c>
      <c r="G31" s="59"/>
      <c r="H31" s="60">
        <f t="shared" si="7"/>
        <v>0</v>
      </c>
      <c r="I31" s="12" t="str">
        <f t="shared" ca="1" si="0"/>
        <v/>
      </c>
      <c r="J31" s="2" t="str">
        <f t="shared" si="4"/>
        <v>B125Supply of Precast Sidewalk BlocksCW 3235-R9m²</v>
      </c>
      <c r="K31" s="3" t="e">
        <f>MATCH(J31,#REF!,0)</f>
        <v>#REF!</v>
      </c>
      <c r="L31" s="4" t="str">
        <f t="shared" ca="1" si="1"/>
        <v>,0</v>
      </c>
      <c r="M31" s="4" t="str">
        <f t="shared" ca="1" si="2"/>
        <v>C2</v>
      </c>
      <c r="N31" s="4" t="str">
        <f t="shared" ca="1" si="3"/>
        <v>C2</v>
      </c>
      <c r="O31" s="12"/>
      <c r="P31" s="2"/>
      <c r="Q31" s="3"/>
      <c r="R31" s="4"/>
      <c r="S31" s="4"/>
      <c r="T31" s="4"/>
    </row>
    <row r="32" spans="1:20" s="78" customFormat="1" ht="30" customHeight="1" x14ac:dyDescent="0.2">
      <c r="A32" s="70" t="s">
        <v>257</v>
      </c>
      <c r="B32" s="71" t="s">
        <v>58</v>
      </c>
      <c r="C32" s="72" t="s">
        <v>253</v>
      </c>
      <c r="D32" s="73" t="s">
        <v>4</v>
      </c>
      <c r="E32" s="74" t="s">
        <v>108</v>
      </c>
      <c r="F32" s="75">
        <v>3</v>
      </c>
      <c r="G32" s="76"/>
      <c r="H32" s="77">
        <f t="shared" si="7"/>
        <v>0</v>
      </c>
      <c r="I32" s="12" t="str">
        <f t="shared" ca="1" si="0"/>
        <v/>
      </c>
      <c r="J32" s="2" t="str">
        <f t="shared" si="4"/>
        <v>B125ARemoval of Precast Sidewalk BlocksCW 3235-R9m²</v>
      </c>
      <c r="K32" s="3" t="e">
        <f>MATCH(J32,#REF!,0)</f>
        <v>#REF!</v>
      </c>
      <c r="L32" s="4" t="str">
        <f t="shared" ca="1" si="1"/>
        <v>,0</v>
      </c>
      <c r="M32" s="4" t="str">
        <f t="shared" ca="1" si="2"/>
        <v>C2</v>
      </c>
      <c r="N32" s="4" t="str">
        <f t="shared" ca="1" si="3"/>
        <v>C2</v>
      </c>
      <c r="O32" s="12"/>
      <c r="P32" s="2"/>
      <c r="Q32" s="3"/>
      <c r="R32" s="4"/>
      <c r="S32" s="4"/>
      <c r="T32" s="4"/>
    </row>
    <row r="33" spans="1:20" ht="30" customHeight="1" x14ac:dyDescent="0.2">
      <c r="A33" s="68" t="s">
        <v>307</v>
      </c>
      <c r="B33" s="54" t="s">
        <v>59</v>
      </c>
      <c r="C33" s="55" t="s">
        <v>87</v>
      </c>
      <c r="D33" s="63" t="s">
        <v>321</v>
      </c>
      <c r="E33" s="57"/>
      <c r="F33" s="50"/>
      <c r="G33" s="51"/>
      <c r="H33" s="52"/>
      <c r="I33" s="12" t="str">
        <f t="shared" ca="1" si="0"/>
        <v>LOCKED</v>
      </c>
      <c r="J33" s="2" t="str">
        <f t="shared" si="4"/>
        <v>B154rlConcrete Curb RenewalCW 3240-R10</v>
      </c>
      <c r="K33" s="3" t="e">
        <f>MATCH(J33,#REF!,0)</f>
        <v>#REF!</v>
      </c>
      <c r="L33" s="4" t="str">
        <f t="shared" ca="1" si="1"/>
        <v>F0</v>
      </c>
      <c r="M33" s="4" t="str">
        <f t="shared" ca="1" si="2"/>
        <v>C2</v>
      </c>
      <c r="N33" s="4" t="str">
        <f t="shared" ca="1" si="3"/>
        <v>C2</v>
      </c>
      <c r="O33" s="12"/>
      <c r="P33" s="2"/>
      <c r="Q33" s="3"/>
      <c r="R33" s="4"/>
      <c r="S33" s="4"/>
      <c r="T33" s="4"/>
    </row>
    <row r="34" spans="1:20" ht="30" customHeight="1" x14ac:dyDescent="0.2">
      <c r="A34" s="68" t="s">
        <v>308</v>
      </c>
      <c r="B34" s="62" t="s">
        <v>178</v>
      </c>
      <c r="C34" s="55" t="s">
        <v>366</v>
      </c>
      <c r="D34" s="63" t="s">
        <v>275</v>
      </c>
      <c r="E34" s="57"/>
      <c r="F34" s="50"/>
      <c r="G34" s="51"/>
      <c r="H34" s="52"/>
      <c r="I34" s="12" t="str">
        <f t="shared" ca="1" si="0"/>
        <v>LOCKED</v>
      </c>
      <c r="J34" s="2" t="str">
        <f t="shared" si="4"/>
        <v>B155rlBarrier (100 mm reveal ht, Dowelled)SD-205,SD-206A</v>
      </c>
      <c r="K34" s="3" t="e">
        <f>MATCH(J34,#REF!,0)</f>
        <v>#REF!</v>
      </c>
      <c r="L34" s="4" t="str">
        <f t="shared" ca="1" si="1"/>
        <v>F0</v>
      </c>
      <c r="M34" s="4" t="str">
        <f t="shared" ca="1" si="2"/>
        <v>C2</v>
      </c>
      <c r="N34" s="4" t="str">
        <f t="shared" ca="1" si="3"/>
        <v>C2</v>
      </c>
      <c r="O34" s="12"/>
      <c r="P34" s="2"/>
      <c r="Q34" s="3"/>
      <c r="R34" s="4"/>
      <c r="S34" s="4"/>
      <c r="T34" s="4"/>
    </row>
    <row r="35" spans="1:20" ht="30" customHeight="1" x14ac:dyDescent="0.2">
      <c r="A35" s="68" t="s">
        <v>309</v>
      </c>
      <c r="B35" s="69" t="s">
        <v>269</v>
      </c>
      <c r="C35" s="55" t="s">
        <v>276</v>
      </c>
      <c r="D35" s="63"/>
      <c r="E35" s="57" t="s">
        <v>112</v>
      </c>
      <c r="F35" s="58">
        <v>10</v>
      </c>
      <c r="G35" s="59"/>
      <c r="H35" s="60">
        <f t="shared" ref="H35:H39" si="8">ROUND(G35*F35,2)</f>
        <v>0</v>
      </c>
      <c r="I35" s="12" t="str">
        <f t="shared" ca="1" si="0"/>
        <v/>
      </c>
      <c r="J35" s="2" t="str">
        <f t="shared" si="4"/>
        <v>B156rlLess than 3 mm</v>
      </c>
      <c r="K35" s="3" t="e">
        <f>MATCH(J35,#REF!,0)</f>
        <v>#REF!</v>
      </c>
      <c r="L35" s="4" t="str">
        <f t="shared" ca="1" si="1"/>
        <v>,0</v>
      </c>
      <c r="M35" s="4" t="str">
        <f t="shared" ca="1" si="2"/>
        <v>C2</v>
      </c>
      <c r="N35" s="4" t="str">
        <f t="shared" ca="1" si="3"/>
        <v>C2</v>
      </c>
      <c r="O35" s="12"/>
      <c r="P35" s="2"/>
      <c r="Q35" s="3"/>
      <c r="R35" s="4"/>
      <c r="S35" s="4"/>
      <c r="T35" s="4"/>
    </row>
    <row r="36" spans="1:20" ht="30" customHeight="1" x14ac:dyDescent="0.2">
      <c r="A36" s="68" t="s">
        <v>310</v>
      </c>
      <c r="B36" s="69" t="s">
        <v>271</v>
      </c>
      <c r="C36" s="55" t="s">
        <v>277</v>
      </c>
      <c r="D36" s="63"/>
      <c r="E36" s="57" t="s">
        <v>112</v>
      </c>
      <c r="F36" s="58">
        <v>20</v>
      </c>
      <c r="G36" s="59"/>
      <c r="H36" s="60">
        <f t="shared" si="8"/>
        <v>0</v>
      </c>
      <c r="I36" s="12" t="str">
        <f t="shared" ca="1" si="0"/>
        <v/>
      </c>
      <c r="J36" s="2" t="str">
        <f t="shared" si="4"/>
        <v>B157rl3 m to 30 mm</v>
      </c>
      <c r="K36" s="3" t="e">
        <f>MATCH(J36,#REF!,0)</f>
        <v>#REF!</v>
      </c>
      <c r="L36" s="4" t="str">
        <f t="shared" ca="1" si="1"/>
        <v>,0</v>
      </c>
      <c r="M36" s="4" t="str">
        <f t="shared" ca="1" si="2"/>
        <v>C2</v>
      </c>
      <c r="N36" s="4" t="str">
        <f t="shared" ca="1" si="3"/>
        <v>C2</v>
      </c>
      <c r="O36" s="12"/>
      <c r="P36" s="2"/>
      <c r="Q36" s="3"/>
      <c r="R36" s="4"/>
      <c r="S36" s="4"/>
      <c r="T36" s="4"/>
    </row>
    <row r="37" spans="1:20" ht="45" customHeight="1" x14ac:dyDescent="0.2">
      <c r="A37" s="68" t="s">
        <v>476</v>
      </c>
      <c r="B37" s="62" t="s">
        <v>179</v>
      </c>
      <c r="C37" s="55" t="s">
        <v>338</v>
      </c>
      <c r="D37" s="63" t="s">
        <v>202</v>
      </c>
      <c r="E37" s="57" t="s">
        <v>112</v>
      </c>
      <c r="F37" s="58">
        <v>15</v>
      </c>
      <c r="G37" s="59"/>
      <c r="H37" s="60">
        <f t="shared" si="8"/>
        <v>0</v>
      </c>
      <c r="I37" s="12" t="str">
        <f t="shared" ca="1" si="0"/>
        <v/>
      </c>
      <c r="J37" s="2" t="str">
        <f t="shared" si="4"/>
        <v>B167rlAModified Barrier (150 mm reveal ht, Dowelled)SD-203Bm</v>
      </c>
      <c r="K37" s="3" t="e">
        <f>MATCH(J37,#REF!,0)</f>
        <v>#REF!</v>
      </c>
      <c r="L37" s="4" t="str">
        <f t="shared" ca="1" si="1"/>
        <v>,0</v>
      </c>
      <c r="M37" s="4" t="str">
        <f t="shared" ca="1" si="2"/>
        <v>C2</v>
      </c>
      <c r="N37" s="4" t="str">
        <f t="shared" ca="1" si="3"/>
        <v>C2</v>
      </c>
      <c r="O37" s="12"/>
      <c r="P37" s="2"/>
      <c r="Q37" s="3"/>
      <c r="R37" s="4"/>
      <c r="S37" s="4"/>
      <c r="T37" s="4"/>
    </row>
    <row r="38" spans="1:20" ht="30" customHeight="1" x14ac:dyDescent="0.2">
      <c r="A38" s="68" t="s">
        <v>327</v>
      </c>
      <c r="B38" s="62" t="s">
        <v>180</v>
      </c>
      <c r="C38" s="55" t="s">
        <v>323</v>
      </c>
      <c r="D38" s="63" t="s">
        <v>280</v>
      </c>
      <c r="E38" s="57" t="s">
        <v>112</v>
      </c>
      <c r="F38" s="58">
        <v>15</v>
      </c>
      <c r="G38" s="59"/>
      <c r="H38" s="60">
        <f t="shared" si="8"/>
        <v>0</v>
      </c>
      <c r="I38" s="12" t="str">
        <f t="shared" ca="1" si="0"/>
        <v/>
      </c>
      <c r="J38" s="2" t="str">
        <f t="shared" si="4"/>
        <v>B184rlACurb Ramp (8-12 mm reveal ht, Monolithic)SD-229C,Dm</v>
      </c>
      <c r="K38" s="3" t="e">
        <f>MATCH(J38,#REF!,0)</f>
        <v>#REF!</v>
      </c>
      <c r="L38" s="4" t="str">
        <f t="shared" ca="1" si="1"/>
        <v>,0</v>
      </c>
      <c r="M38" s="4" t="str">
        <f t="shared" ca="1" si="2"/>
        <v>C2</v>
      </c>
      <c r="N38" s="4" t="str">
        <f t="shared" ca="1" si="3"/>
        <v>C2</v>
      </c>
      <c r="O38" s="12"/>
      <c r="P38" s="2"/>
      <c r="Q38" s="3"/>
      <c r="R38" s="4"/>
      <c r="S38" s="4"/>
      <c r="T38" s="4"/>
    </row>
    <row r="39" spans="1:20" ht="45" customHeight="1" x14ac:dyDescent="0.2">
      <c r="A39" s="68" t="s">
        <v>231</v>
      </c>
      <c r="B39" s="54" t="s">
        <v>60</v>
      </c>
      <c r="C39" s="55" t="s">
        <v>95</v>
      </c>
      <c r="D39" s="63" t="s">
        <v>291</v>
      </c>
      <c r="E39" s="57" t="s">
        <v>108</v>
      </c>
      <c r="F39" s="58">
        <v>5</v>
      </c>
      <c r="G39" s="59"/>
      <c r="H39" s="60">
        <f t="shared" si="8"/>
        <v>0</v>
      </c>
      <c r="I39" s="12" t="str">
        <f t="shared" ca="1" si="0"/>
        <v/>
      </c>
      <c r="J39" s="2" t="str">
        <f t="shared" si="4"/>
        <v>B189Regrading Existing Interlocking Paving StonesCW 3330-R5m²</v>
      </c>
      <c r="K39" s="3" t="e">
        <f>MATCH(J39,#REF!,0)</f>
        <v>#REF!</v>
      </c>
      <c r="L39" s="4" t="str">
        <f t="shared" ca="1" si="1"/>
        <v>,0</v>
      </c>
      <c r="M39" s="4" t="str">
        <f t="shared" ca="1" si="2"/>
        <v>C2</v>
      </c>
      <c r="N39" s="4" t="str">
        <f t="shared" ca="1" si="3"/>
        <v>C2</v>
      </c>
      <c r="O39" s="12"/>
      <c r="P39" s="2"/>
      <c r="Q39" s="3"/>
      <c r="R39" s="4"/>
      <c r="S39" s="4"/>
      <c r="T39" s="4"/>
    </row>
    <row r="40" spans="1:20" ht="30" customHeight="1" x14ac:dyDescent="0.2">
      <c r="A40" s="68" t="s">
        <v>232</v>
      </c>
      <c r="B40" s="54" t="s">
        <v>61</v>
      </c>
      <c r="C40" s="55" t="s">
        <v>182</v>
      </c>
      <c r="D40" s="63" t="s">
        <v>367</v>
      </c>
      <c r="E40" s="79"/>
      <c r="F40" s="50"/>
      <c r="G40" s="51"/>
      <c r="H40" s="52"/>
      <c r="I40" s="12" t="str">
        <f t="shared" ca="1" si="0"/>
        <v>LOCKED</v>
      </c>
      <c r="J40" s="2" t="str">
        <f t="shared" si="4"/>
        <v>B190Construction of Asphaltic Concrete OverlayCW 3410-R12</v>
      </c>
      <c r="K40" s="3" t="e">
        <f>MATCH(J40,#REF!,0)</f>
        <v>#REF!</v>
      </c>
      <c r="L40" s="4" t="str">
        <f t="shared" ca="1" si="1"/>
        <v>F0</v>
      </c>
      <c r="M40" s="4" t="str">
        <f t="shared" ca="1" si="2"/>
        <v>C2</v>
      </c>
      <c r="N40" s="4" t="str">
        <f t="shared" ca="1" si="3"/>
        <v>C2</v>
      </c>
      <c r="O40" s="12"/>
      <c r="P40" s="2"/>
      <c r="Q40" s="3"/>
      <c r="R40" s="4"/>
      <c r="S40" s="4"/>
      <c r="T40" s="4"/>
    </row>
    <row r="41" spans="1:20" ht="30" customHeight="1" x14ac:dyDescent="0.2">
      <c r="A41" s="68" t="s">
        <v>235</v>
      </c>
      <c r="B41" s="62" t="s">
        <v>178</v>
      </c>
      <c r="C41" s="55" t="s">
        <v>184</v>
      </c>
      <c r="D41" s="63"/>
      <c r="E41" s="57"/>
      <c r="F41" s="50"/>
      <c r="G41" s="51"/>
      <c r="H41" s="52"/>
      <c r="I41" s="12" t="str">
        <f t="shared" ca="1" si="0"/>
        <v>LOCKED</v>
      </c>
      <c r="J41" s="2" t="str">
        <f t="shared" si="4"/>
        <v>B194Tie-ins and Approaches</v>
      </c>
      <c r="K41" s="3" t="e">
        <f>MATCH(J41,#REF!,0)</f>
        <v>#REF!</v>
      </c>
      <c r="L41" s="4" t="str">
        <f t="shared" ca="1" si="1"/>
        <v>F0</v>
      </c>
      <c r="M41" s="4" t="str">
        <f t="shared" ca="1" si="2"/>
        <v>C2</v>
      </c>
      <c r="N41" s="4" t="str">
        <f t="shared" ca="1" si="3"/>
        <v>C2</v>
      </c>
      <c r="O41" s="12"/>
      <c r="P41" s="2"/>
      <c r="Q41" s="3"/>
      <c r="R41" s="4"/>
      <c r="S41" s="4"/>
      <c r="T41" s="4"/>
    </row>
    <row r="42" spans="1:20" ht="30" customHeight="1" x14ac:dyDescent="0.2">
      <c r="A42" s="68" t="s">
        <v>236</v>
      </c>
      <c r="B42" s="69" t="s">
        <v>269</v>
      </c>
      <c r="C42" s="55" t="s">
        <v>281</v>
      </c>
      <c r="D42" s="63"/>
      <c r="E42" s="57" t="s">
        <v>110</v>
      </c>
      <c r="F42" s="58">
        <v>20</v>
      </c>
      <c r="G42" s="59"/>
      <c r="H42" s="60">
        <f t="shared" ref="H42:H43" si="9">ROUND(G42*F42,2)</f>
        <v>0</v>
      </c>
      <c r="I42" s="12" t="str">
        <f t="shared" ca="1" si="0"/>
        <v/>
      </c>
      <c r="J42" s="2" t="str">
        <f t="shared" si="4"/>
        <v>B195Type IAtonne</v>
      </c>
      <c r="K42" s="3" t="e">
        <f>MATCH(J42,#REF!,0)</f>
        <v>#REF!</v>
      </c>
      <c r="L42" s="4" t="str">
        <f t="shared" ca="1" si="1"/>
        <v>,0</v>
      </c>
      <c r="M42" s="4" t="str">
        <f t="shared" ca="1" si="2"/>
        <v>C2</v>
      </c>
      <c r="N42" s="4" t="str">
        <f t="shared" ca="1" si="3"/>
        <v>C2</v>
      </c>
      <c r="O42" s="12"/>
      <c r="P42" s="2"/>
      <c r="Q42" s="3"/>
      <c r="R42" s="4"/>
      <c r="S42" s="4"/>
      <c r="T42" s="4"/>
    </row>
    <row r="43" spans="1:20" ht="30" customHeight="1" x14ac:dyDescent="0.2">
      <c r="A43" s="68" t="s">
        <v>314</v>
      </c>
      <c r="B43" s="54" t="s">
        <v>162</v>
      </c>
      <c r="C43" s="55" t="s">
        <v>320</v>
      </c>
      <c r="D43" s="63" t="s">
        <v>333</v>
      </c>
      <c r="E43" s="57" t="s">
        <v>111</v>
      </c>
      <c r="F43" s="80">
        <v>12</v>
      </c>
      <c r="G43" s="59"/>
      <c r="H43" s="60">
        <f t="shared" si="9"/>
        <v>0</v>
      </c>
      <c r="I43" s="12" t="str">
        <f t="shared" ca="1" si="0"/>
        <v/>
      </c>
      <c r="J43" s="2" t="str">
        <f t="shared" si="4"/>
        <v>B219Detectable Warning Surface TilesCW 3326-R3each</v>
      </c>
      <c r="K43" s="3" t="e">
        <f>MATCH(J43,#REF!,0)</f>
        <v>#REF!</v>
      </c>
      <c r="L43" s="4" t="str">
        <f t="shared" ca="1" si="1"/>
        <v>,0</v>
      </c>
      <c r="M43" s="4" t="str">
        <f t="shared" ca="1" si="2"/>
        <v>C2</v>
      </c>
      <c r="N43" s="4" t="str">
        <f t="shared" ca="1" si="3"/>
        <v>C2</v>
      </c>
      <c r="O43" s="12"/>
      <c r="P43" s="2"/>
      <c r="Q43" s="3"/>
      <c r="R43" s="4"/>
      <c r="S43" s="4"/>
      <c r="T43" s="4"/>
    </row>
    <row r="44" spans="1:20" s="85" customFormat="1" ht="30" customHeight="1" x14ac:dyDescent="0.25">
      <c r="A44" s="81"/>
      <c r="B44" s="82"/>
      <c r="C44" s="83" t="s">
        <v>282</v>
      </c>
      <c r="D44" s="84"/>
      <c r="E44" s="84"/>
      <c r="F44" s="50"/>
      <c r="G44" s="51"/>
      <c r="H44" s="52"/>
      <c r="I44" s="12" t="str">
        <f t="shared" ca="1" si="0"/>
        <v>LOCKED</v>
      </c>
      <c r="J44" s="2" t="str">
        <f t="shared" si="4"/>
        <v>ROADWORK - NEW CONSTRUCTION</v>
      </c>
      <c r="K44" s="3" t="e">
        <f>MATCH(J44,#REF!,0)</f>
        <v>#REF!</v>
      </c>
      <c r="L44" s="4" t="str">
        <f t="shared" ca="1" si="1"/>
        <v>F0</v>
      </c>
      <c r="M44" s="4" t="str">
        <f t="shared" ca="1" si="2"/>
        <v>C2</v>
      </c>
      <c r="N44" s="4" t="str">
        <f t="shared" ca="1" si="3"/>
        <v>C2</v>
      </c>
      <c r="O44" s="12"/>
      <c r="P44" s="2"/>
      <c r="Q44" s="3"/>
      <c r="R44" s="4"/>
      <c r="S44" s="4"/>
      <c r="T44" s="4"/>
    </row>
    <row r="45" spans="1:20" ht="45" customHeight="1" x14ac:dyDescent="0.2">
      <c r="A45" s="53" t="s">
        <v>131</v>
      </c>
      <c r="B45" s="54" t="s">
        <v>163</v>
      </c>
      <c r="C45" s="55" t="s">
        <v>228</v>
      </c>
      <c r="D45" s="63" t="s">
        <v>331</v>
      </c>
      <c r="E45" s="57"/>
      <c r="F45" s="50"/>
      <c r="G45" s="51"/>
      <c r="H45" s="52"/>
      <c r="I45" s="12" t="str">
        <f t="shared" ca="1" si="0"/>
        <v>LOCKED</v>
      </c>
      <c r="J45" s="2" t="str">
        <f t="shared" si="4"/>
        <v>C001Concrete Pavements, Median Slabs, Bull-noses, and Safety MediansCW 3310-R17</v>
      </c>
      <c r="K45" s="3" t="e">
        <f>MATCH(J45,#REF!,0)</f>
        <v>#REF!</v>
      </c>
      <c r="L45" s="4" t="str">
        <f t="shared" ca="1" si="1"/>
        <v>F0</v>
      </c>
      <c r="M45" s="4" t="str">
        <f t="shared" ca="1" si="2"/>
        <v>C2</v>
      </c>
      <c r="N45" s="4" t="str">
        <f t="shared" ca="1" si="3"/>
        <v>C2</v>
      </c>
      <c r="O45" s="12"/>
      <c r="P45" s="2"/>
      <c r="Q45" s="3"/>
      <c r="R45" s="4"/>
      <c r="S45" s="4"/>
      <c r="T45" s="4"/>
    </row>
    <row r="46" spans="1:20" ht="45" customHeight="1" x14ac:dyDescent="0.2">
      <c r="A46" s="53" t="s">
        <v>132</v>
      </c>
      <c r="B46" s="62" t="s">
        <v>178</v>
      </c>
      <c r="C46" s="55" t="s">
        <v>368</v>
      </c>
      <c r="D46" s="63" t="s">
        <v>103</v>
      </c>
      <c r="E46" s="57" t="s">
        <v>108</v>
      </c>
      <c r="F46" s="58">
        <v>1350</v>
      </c>
      <c r="G46" s="59"/>
      <c r="H46" s="60">
        <f t="shared" ref="H46:H47" si="10">ROUND(G46*F46,2)</f>
        <v>0</v>
      </c>
      <c r="I46" s="12" t="str">
        <f t="shared" ca="1" si="0"/>
        <v/>
      </c>
      <c r="J46" s="2" t="str">
        <f t="shared" si="4"/>
        <v>C011Construction of 150 mm Concrete Pavement (Reinforced), Slip Form Pavingm²</v>
      </c>
      <c r="K46" s="3" t="e">
        <f>MATCH(J46,#REF!,0)</f>
        <v>#REF!</v>
      </c>
      <c r="L46" s="4" t="str">
        <f t="shared" ca="1" si="1"/>
        <v>,0</v>
      </c>
      <c r="M46" s="4" t="str">
        <f t="shared" ca="1" si="2"/>
        <v>C2</v>
      </c>
      <c r="N46" s="4" t="str">
        <f t="shared" ca="1" si="3"/>
        <v>C2</v>
      </c>
      <c r="O46" s="12"/>
      <c r="P46" s="2"/>
      <c r="Q46" s="3"/>
      <c r="R46" s="4"/>
      <c r="S46" s="4"/>
      <c r="T46" s="4"/>
    </row>
    <row r="47" spans="1:20" ht="45" customHeight="1" x14ac:dyDescent="0.2">
      <c r="A47" s="53" t="s">
        <v>132</v>
      </c>
      <c r="B47" s="62" t="s">
        <v>179</v>
      </c>
      <c r="C47" s="55" t="s">
        <v>369</v>
      </c>
      <c r="D47" s="63" t="s">
        <v>103</v>
      </c>
      <c r="E47" s="57" t="s">
        <v>108</v>
      </c>
      <c r="F47" s="58">
        <v>570</v>
      </c>
      <c r="G47" s="59"/>
      <c r="H47" s="60">
        <f t="shared" si="10"/>
        <v>0</v>
      </c>
      <c r="I47" s="12" t="str">
        <f t="shared" ca="1" si="0"/>
        <v/>
      </c>
      <c r="J47" s="2" t="str">
        <f t="shared" si="4"/>
        <v>C011Construction of 150 mm Concrete Pavement (Reinforced), Hand Placedm²</v>
      </c>
      <c r="K47" s="3" t="e">
        <f>MATCH(J47,#REF!,0)</f>
        <v>#REF!</v>
      </c>
      <c r="L47" s="4" t="str">
        <f t="shared" ca="1" si="1"/>
        <v>,0</v>
      </c>
      <c r="M47" s="4" t="str">
        <f t="shared" ca="1" si="2"/>
        <v>C2</v>
      </c>
      <c r="N47" s="4" t="str">
        <f t="shared" ca="1" si="3"/>
        <v>C2</v>
      </c>
      <c r="O47" s="12"/>
      <c r="P47" s="2"/>
      <c r="Q47" s="3"/>
      <c r="R47" s="4"/>
      <c r="S47" s="4"/>
      <c r="T47" s="4"/>
    </row>
    <row r="48" spans="1:20" ht="30" customHeight="1" x14ac:dyDescent="0.2">
      <c r="A48" s="53" t="s">
        <v>196</v>
      </c>
      <c r="B48" s="54" t="s">
        <v>294</v>
      </c>
      <c r="C48" s="55" t="s">
        <v>69</v>
      </c>
      <c r="D48" s="63" t="s">
        <v>331</v>
      </c>
      <c r="E48" s="57"/>
      <c r="F48" s="50"/>
      <c r="G48" s="51"/>
      <c r="H48" s="52"/>
      <c r="I48" s="12" t="str">
        <f t="shared" ca="1" si="0"/>
        <v>LOCKED</v>
      </c>
      <c r="J48" s="2" t="str">
        <f t="shared" si="4"/>
        <v>C019Concrete Pavements for Early OpeningCW 3310-R17</v>
      </c>
      <c r="K48" s="3" t="e">
        <f>MATCH(J48,#REF!,0)</f>
        <v>#REF!</v>
      </c>
      <c r="L48" s="4" t="str">
        <f t="shared" ca="1" si="1"/>
        <v>F0</v>
      </c>
      <c r="M48" s="4" t="str">
        <f t="shared" ca="1" si="2"/>
        <v>C2</v>
      </c>
      <c r="N48" s="4" t="str">
        <f t="shared" ca="1" si="3"/>
        <v>C2</v>
      </c>
      <c r="O48" s="12"/>
      <c r="P48" s="2"/>
      <c r="Q48" s="3"/>
      <c r="R48" s="4"/>
      <c r="S48" s="4"/>
      <c r="T48" s="4"/>
    </row>
    <row r="49" spans="1:20" ht="45" customHeight="1" x14ac:dyDescent="0.2">
      <c r="A49" s="53" t="s">
        <v>477</v>
      </c>
      <c r="B49" s="62" t="s">
        <v>178</v>
      </c>
      <c r="C49" s="55" t="s">
        <v>339</v>
      </c>
      <c r="D49" s="63"/>
      <c r="E49" s="57" t="s">
        <v>108</v>
      </c>
      <c r="F49" s="58">
        <v>1350</v>
      </c>
      <c r="G49" s="59"/>
      <c r="H49" s="60">
        <f>ROUND(G49*F49,2)</f>
        <v>0</v>
      </c>
      <c r="I49" s="12" t="str">
        <f t="shared" ca="1" si="0"/>
        <v/>
      </c>
      <c r="J49" s="2" t="str">
        <f t="shared" si="4"/>
        <v>C029-72Construction of 150 mm Concrete Pavement for Early Opening 72 Hour (Reinforced)m²</v>
      </c>
      <c r="K49" s="3" t="e">
        <f>MATCH(J49,#REF!,0)</f>
        <v>#REF!</v>
      </c>
      <c r="L49" s="4" t="str">
        <f t="shared" ca="1" si="1"/>
        <v>,0</v>
      </c>
      <c r="M49" s="4" t="str">
        <f t="shared" ca="1" si="2"/>
        <v>C2</v>
      </c>
      <c r="N49" s="4" t="str">
        <f t="shared" ca="1" si="3"/>
        <v>C2</v>
      </c>
      <c r="O49" s="12"/>
      <c r="P49" s="2"/>
      <c r="Q49" s="3"/>
      <c r="R49" s="4"/>
      <c r="S49" s="4"/>
      <c r="T49" s="4"/>
    </row>
    <row r="50" spans="1:20" ht="45" customHeight="1" x14ac:dyDescent="0.2">
      <c r="A50" s="53" t="s">
        <v>197</v>
      </c>
      <c r="B50" s="54" t="s">
        <v>240</v>
      </c>
      <c r="C50" s="55" t="s">
        <v>185</v>
      </c>
      <c r="D50" s="63" t="s">
        <v>331</v>
      </c>
      <c r="E50" s="57"/>
      <c r="F50" s="50"/>
      <c r="G50" s="51"/>
      <c r="H50" s="52"/>
      <c r="I50" s="12" t="str">
        <f t="shared" ca="1" si="0"/>
        <v>LOCKED</v>
      </c>
      <c r="J50" s="2" t="str">
        <f t="shared" si="4"/>
        <v>C032Concrete Curbs, Curb and Gutter, and Splash StripsCW 3310-R17</v>
      </c>
      <c r="K50" s="3" t="e">
        <f>MATCH(J50,#REF!,0)</f>
        <v>#REF!</v>
      </c>
      <c r="L50" s="4" t="str">
        <f t="shared" ca="1" si="1"/>
        <v>F0</v>
      </c>
      <c r="M50" s="4" t="str">
        <f t="shared" ca="1" si="2"/>
        <v>C2</v>
      </c>
      <c r="N50" s="4" t="str">
        <f t="shared" ca="1" si="3"/>
        <v>C2</v>
      </c>
      <c r="O50" s="12"/>
      <c r="P50" s="2"/>
      <c r="Q50" s="3"/>
      <c r="R50" s="4"/>
      <c r="S50" s="4"/>
      <c r="T50" s="4"/>
    </row>
    <row r="51" spans="1:20" ht="30" customHeight="1" x14ac:dyDescent="0.2">
      <c r="A51" s="53" t="s">
        <v>478</v>
      </c>
      <c r="B51" s="62" t="s">
        <v>178</v>
      </c>
      <c r="C51" s="55" t="s">
        <v>340</v>
      </c>
      <c r="D51" s="63" t="s">
        <v>177</v>
      </c>
      <c r="E51" s="57" t="s">
        <v>112</v>
      </c>
      <c r="F51" s="58">
        <v>600</v>
      </c>
      <c r="G51" s="59"/>
      <c r="H51" s="60">
        <f t="shared" ref="H51:H53" si="11">ROUND(G51*F51,2)</f>
        <v>0</v>
      </c>
      <c r="I51" s="12" t="str">
        <f t="shared" ca="1" si="0"/>
        <v/>
      </c>
      <c r="J51" s="2" t="str">
        <f t="shared" si="4"/>
        <v>C035BConstruction of Barrier (180 mm ht, Integral)SD-204m</v>
      </c>
      <c r="K51" s="3" t="e">
        <f>MATCH(J51,#REF!,0)</f>
        <v>#REF!</v>
      </c>
      <c r="L51" s="4" t="str">
        <f t="shared" ca="1" si="1"/>
        <v>,0</v>
      </c>
      <c r="M51" s="4" t="str">
        <f t="shared" ca="1" si="2"/>
        <v>C2</v>
      </c>
      <c r="N51" s="4" t="str">
        <f t="shared" ca="1" si="3"/>
        <v>C2</v>
      </c>
      <c r="O51" s="12"/>
      <c r="P51" s="2"/>
      <c r="Q51" s="3"/>
      <c r="R51" s="4"/>
      <c r="S51" s="4"/>
      <c r="T51" s="4"/>
    </row>
    <row r="52" spans="1:20" ht="45" customHeight="1" x14ac:dyDescent="0.2">
      <c r="A52" s="53" t="s">
        <v>479</v>
      </c>
      <c r="B52" s="62" t="s">
        <v>179</v>
      </c>
      <c r="C52" s="55" t="s">
        <v>341</v>
      </c>
      <c r="D52" s="63" t="s">
        <v>202</v>
      </c>
      <c r="E52" s="57" t="s">
        <v>112</v>
      </c>
      <c r="F52" s="58">
        <v>100</v>
      </c>
      <c r="G52" s="59"/>
      <c r="H52" s="60">
        <f t="shared" si="11"/>
        <v>0</v>
      </c>
      <c r="I52" s="12" t="str">
        <f t="shared" ca="1" si="0"/>
        <v/>
      </c>
      <c r="J52" s="2" t="str">
        <f t="shared" si="4"/>
        <v>C037BConstruction of Modified Barrier (180 mm ht, Integral)SD-203Bm</v>
      </c>
      <c r="K52" s="3" t="e">
        <f>MATCH(J52,#REF!,0)</f>
        <v>#REF!</v>
      </c>
      <c r="L52" s="4" t="str">
        <f t="shared" ca="1" si="1"/>
        <v>,0</v>
      </c>
      <c r="M52" s="4" t="str">
        <f t="shared" ca="1" si="2"/>
        <v>C2</v>
      </c>
      <c r="N52" s="4" t="str">
        <f t="shared" ca="1" si="3"/>
        <v>C2</v>
      </c>
      <c r="O52" s="12"/>
      <c r="P52" s="2"/>
      <c r="Q52" s="3"/>
      <c r="R52" s="4"/>
      <c r="S52" s="4"/>
      <c r="T52" s="4"/>
    </row>
    <row r="53" spans="1:20" s="78" customFormat="1" ht="45" customHeight="1" x14ac:dyDescent="0.2">
      <c r="A53" s="86" t="s">
        <v>199</v>
      </c>
      <c r="B53" s="87" t="s">
        <v>180</v>
      </c>
      <c r="C53" s="72" t="s">
        <v>324</v>
      </c>
      <c r="D53" s="73" t="s">
        <v>283</v>
      </c>
      <c r="E53" s="74" t="s">
        <v>112</v>
      </c>
      <c r="F53" s="75">
        <v>70</v>
      </c>
      <c r="G53" s="76"/>
      <c r="H53" s="77">
        <f t="shared" si="11"/>
        <v>0</v>
      </c>
      <c r="I53" s="12" t="str">
        <f t="shared" ca="1" si="0"/>
        <v/>
      </c>
      <c r="J53" s="2" t="str">
        <f t="shared" si="4"/>
        <v>C046Construction of Curb Ramp (8-12 mm ht, Integral)SD-229Cm</v>
      </c>
      <c r="K53" s="3" t="e">
        <f>MATCH(J53,#REF!,0)</f>
        <v>#REF!</v>
      </c>
      <c r="L53" s="4" t="str">
        <f t="shared" ca="1" si="1"/>
        <v>,0</v>
      </c>
      <c r="M53" s="4" t="str">
        <f t="shared" ca="1" si="2"/>
        <v>C2</v>
      </c>
      <c r="N53" s="4" t="str">
        <f t="shared" ca="1" si="3"/>
        <v>C2</v>
      </c>
      <c r="O53" s="12"/>
      <c r="P53" s="2"/>
      <c r="Q53" s="3"/>
      <c r="R53" s="4"/>
      <c r="S53" s="4"/>
      <c r="T53" s="4"/>
    </row>
    <row r="54" spans="1:20" s="85" customFormat="1" ht="45" customHeight="1" x14ac:dyDescent="0.2">
      <c r="A54" s="39"/>
      <c r="B54" s="88"/>
      <c r="C54" s="66" t="s">
        <v>126</v>
      </c>
      <c r="D54" s="48"/>
      <c r="E54" s="89"/>
      <c r="F54" s="50"/>
      <c r="G54" s="51"/>
      <c r="H54" s="52"/>
      <c r="I54" s="12" t="str">
        <f t="shared" ca="1" si="0"/>
        <v>LOCKED</v>
      </c>
      <c r="J54" s="2" t="str">
        <f t="shared" si="4"/>
        <v>ASSOCIATED DRAINAGE AND UNDERGROUND WORKS</v>
      </c>
      <c r="K54" s="3" t="e">
        <f>MATCH(J54,#REF!,0)</f>
        <v>#REF!</v>
      </c>
      <c r="L54" s="4" t="str">
        <f t="shared" ca="1" si="1"/>
        <v>F0</v>
      </c>
      <c r="M54" s="4" t="str">
        <f t="shared" ca="1" si="2"/>
        <v>C2</v>
      </c>
      <c r="N54" s="4" t="str">
        <f t="shared" ca="1" si="3"/>
        <v>C2</v>
      </c>
      <c r="O54" s="12"/>
      <c r="P54" s="2"/>
      <c r="Q54" s="3"/>
      <c r="R54" s="4"/>
      <c r="S54" s="4"/>
      <c r="T54" s="4"/>
    </row>
    <row r="55" spans="1:20" ht="30" customHeight="1" x14ac:dyDescent="0.2">
      <c r="A55" s="53" t="s">
        <v>133</v>
      </c>
      <c r="B55" s="54" t="s">
        <v>241</v>
      </c>
      <c r="C55" s="55" t="s">
        <v>211</v>
      </c>
      <c r="D55" s="63" t="s">
        <v>7</v>
      </c>
      <c r="E55" s="57"/>
      <c r="F55" s="50"/>
      <c r="G55" s="51"/>
      <c r="H55" s="52"/>
      <c r="I55" s="12" t="str">
        <f t="shared" ca="1" si="0"/>
        <v>LOCKED</v>
      </c>
      <c r="J55" s="2" t="str">
        <f t="shared" si="4"/>
        <v>E003Catch BasinCW 2130-R12</v>
      </c>
      <c r="K55" s="3" t="e">
        <f>MATCH(J55,#REF!,0)</f>
        <v>#REF!</v>
      </c>
      <c r="L55" s="4" t="str">
        <f t="shared" ca="1" si="1"/>
        <v>F0</v>
      </c>
      <c r="M55" s="4" t="str">
        <f t="shared" ca="1" si="2"/>
        <v>C2</v>
      </c>
      <c r="N55" s="4" t="str">
        <f t="shared" ca="1" si="3"/>
        <v>C2</v>
      </c>
      <c r="O55" s="12"/>
      <c r="P55" s="2"/>
      <c r="Q55" s="3"/>
      <c r="R55" s="4"/>
      <c r="S55" s="4"/>
      <c r="T55" s="4"/>
    </row>
    <row r="56" spans="1:20" s="85" customFormat="1" ht="30" customHeight="1" x14ac:dyDescent="0.2">
      <c r="A56" s="53" t="s">
        <v>351</v>
      </c>
      <c r="B56" s="62" t="s">
        <v>178</v>
      </c>
      <c r="C56" s="55" t="s">
        <v>344</v>
      </c>
      <c r="D56" s="63"/>
      <c r="E56" s="57" t="s">
        <v>111</v>
      </c>
      <c r="F56" s="58">
        <v>8</v>
      </c>
      <c r="G56" s="59"/>
      <c r="H56" s="60">
        <f>ROUND(G56*F56,2)</f>
        <v>0</v>
      </c>
      <c r="I56" s="12" t="str">
        <f t="shared" ca="1" si="0"/>
        <v/>
      </c>
      <c r="J56" s="2" t="str">
        <f t="shared" si="4"/>
        <v>E004ASD-024, 1800 mm deepeach</v>
      </c>
      <c r="K56" s="3" t="e">
        <f>MATCH(J56,#REF!,0)</f>
        <v>#REF!</v>
      </c>
      <c r="L56" s="4" t="str">
        <f t="shared" ca="1" si="1"/>
        <v>,0</v>
      </c>
      <c r="M56" s="4" t="str">
        <f t="shared" ca="1" si="2"/>
        <v>C2</v>
      </c>
      <c r="N56" s="4" t="str">
        <f t="shared" ca="1" si="3"/>
        <v>C2</v>
      </c>
      <c r="O56" s="12"/>
      <c r="P56" s="2"/>
      <c r="Q56" s="3"/>
      <c r="R56" s="4"/>
      <c r="S56" s="4"/>
      <c r="T56" s="4"/>
    </row>
    <row r="57" spans="1:20" ht="30" customHeight="1" x14ac:dyDescent="0.2">
      <c r="A57" s="53" t="s">
        <v>135</v>
      </c>
      <c r="B57" s="54" t="s">
        <v>242</v>
      </c>
      <c r="C57" s="55" t="s">
        <v>212</v>
      </c>
      <c r="D57" s="63" t="s">
        <v>7</v>
      </c>
      <c r="E57" s="57"/>
      <c r="F57" s="50"/>
      <c r="G57" s="51"/>
      <c r="H57" s="52"/>
      <c r="I57" s="12" t="str">
        <f t="shared" ca="1" si="0"/>
        <v>LOCKED</v>
      </c>
      <c r="J57" s="2" t="str">
        <f t="shared" si="4"/>
        <v>E008Sewer ServiceCW 2130-R12</v>
      </c>
      <c r="K57" s="3" t="e">
        <f>MATCH(J57,#REF!,0)</f>
        <v>#REF!</v>
      </c>
      <c r="L57" s="4" t="str">
        <f t="shared" ca="1" si="1"/>
        <v>F0</v>
      </c>
      <c r="M57" s="4" t="str">
        <f t="shared" ca="1" si="2"/>
        <v>C2</v>
      </c>
      <c r="N57" s="4" t="str">
        <f t="shared" ca="1" si="3"/>
        <v>C2</v>
      </c>
      <c r="O57" s="12"/>
      <c r="P57" s="2"/>
      <c r="Q57" s="3"/>
      <c r="R57" s="4"/>
      <c r="S57" s="4"/>
      <c r="T57" s="4"/>
    </row>
    <row r="58" spans="1:20" ht="30" customHeight="1" x14ac:dyDescent="0.2">
      <c r="A58" s="53" t="s">
        <v>24</v>
      </c>
      <c r="B58" s="62" t="s">
        <v>178</v>
      </c>
      <c r="C58" s="55" t="s">
        <v>370</v>
      </c>
      <c r="D58" s="63"/>
      <c r="E58" s="57"/>
      <c r="F58" s="50"/>
      <c r="G58" s="51"/>
      <c r="H58" s="52"/>
      <c r="I58" s="12" t="str">
        <f t="shared" ca="1" si="0"/>
        <v>LOCKED</v>
      </c>
      <c r="J58" s="2" t="str">
        <f t="shared" si="4"/>
        <v>E009250 mm, PVC</v>
      </c>
      <c r="K58" s="3" t="e">
        <f>MATCH(J58,#REF!,0)</f>
        <v>#REF!</v>
      </c>
      <c r="L58" s="4" t="str">
        <f t="shared" ca="1" si="1"/>
        <v>F0</v>
      </c>
      <c r="M58" s="4" t="str">
        <f t="shared" ca="1" si="2"/>
        <v>C2</v>
      </c>
      <c r="N58" s="4" t="str">
        <f t="shared" ca="1" si="3"/>
        <v>C2</v>
      </c>
      <c r="O58" s="12"/>
      <c r="P58" s="2"/>
      <c r="Q58" s="3"/>
      <c r="R58" s="4"/>
      <c r="S58" s="4"/>
      <c r="T58" s="4"/>
    </row>
    <row r="59" spans="1:20" ht="45" customHeight="1" x14ac:dyDescent="0.2">
      <c r="A59" s="53" t="s">
        <v>25</v>
      </c>
      <c r="B59" s="69" t="s">
        <v>269</v>
      </c>
      <c r="C59" s="55" t="s">
        <v>371</v>
      </c>
      <c r="D59" s="63"/>
      <c r="E59" s="57" t="s">
        <v>112</v>
      </c>
      <c r="F59" s="58">
        <v>35</v>
      </c>
      <c r="G59" s="59"/>
      <c r="H59" s="60">
        <f>ROUND(G59*F59,2)</f>
        <v>0</v>
      </c>
      <c r="I59" s="12" t="str">
        <f t="shared" ca="1" si="0"/>
        <v/>
      </c>
      <c r="J59" s="2" t="str">
        <f t="shared" si="4"/>
        <v>E010In a Trench, Class B Type 2 Bedding, Class 2 Backfillm</v>
      </c>
      <c r="K59" s="3" t="e">
        <f>MATCH(J59,#REF!,0)</f>
        <v>#REF!</v>
      </c>
      <c r="L59" s="4" t="str">
        <f t="shared" ca="1" si="1"/>
        <v>,0</v>
      </c>
      <c r="M59" s="4" t="str">
        <f t="shared" ca="1" si="2"/>
        <v>C2</v>
      </c>
      <c r="N59" s="4" t="str">
        <f t="shared" ca="1" si="3"/>
        <v>C2</v>
      </c>
      <c r="O59" s="12"/>
      <c r="P59" s="2"/>
      <c r="Q59" s="3"/>
      <c r="R59" s="4"/>
      <c r="S59" s="4"/>
      <c r="T59" s="4"/>
    </row>
    <row r="60" spans="1:20" ht="30" customHeight="1" x14ac:dyDescent="0.2">
      <c r="A60" s="53" t="s">
        <v>26</v>
      </c>
      <c r="B60" s="54" t="s">
        <v>243</v>
      </c>
      <c r="C60" s="55" t="s">
        <v>213</v>
      </c>
      <c r="D60" s="63" t="s">
        <v>7</v>
      </c>
      <c r="E60" s="57"/>
      <c r="F60" s="50"/>
      <c r="G60" s="51"/>
      <c r="H60" s="52"/>
      <c r="I60" s="12" t="str">
        <f t="shared" ca="1" si="0"/>
        <v>LOCKED</v>
      </c>
      <c r="J60" s="2" t="str">
        <f t="shared" si="4"/>
        <v>E013Sewer Service RisersCW 2130-R12</v>
      </c>
      <c r="K60" s="3" t="e">
        <f>MATCH(J60,#REF!,0)</f>
        <v>#REF!</v>
      </c>
      <c r="L60" s="4" t="str">
        <f t="shared" ca="1" si="1"/>
        <v>F0</v>
      </c>
      <c r="M60" s="4" t="str">
        <f t="shared" ca="1" si="2"/>
        <v>C2</v>
      </c>
      <c r="N60" s="4" t="str">
        <f t="shared" ca="1" si="3"/>
        <v>C2</v>
      </c>
      <c r="O60" s="12"/>
      <c r="P60" s="2"/>
      <c r="Q60" s="3"/>
      <c r="R60" s="4"/>
      <c r="S60" s="4"/>
      <c r="T60" s="4"/>
    </row>
    <row r="61" spans="1:20" ht="30" customHeight="1" x14ac:dyDescent="0.2">
      <c r="A61" s="53" t="s">
        <v>27</v>
      </c>
      <c r="B61" s="62" t="s">
        <v>178</v>
      </c>
      <c r="C61" s="55" t="s">
        <v>350</v>
      </c>
      <c r="D61" s="63"/>
      <c r="E61" s="57"/>
      <c r="F61" s="50"/>
      <c r="G61" s="51"/>
      <c r="H61" s="52"/>
      <c r="I61" s="12" t="str">
        <f t="shared" ca="1" si="0"/>
        <v>LOCKED</v>
      </c>
      <c r="J61" s="2" t="str">
        <f t="shared" si="4"/>
        <v>E014250 mm</v>
      </c>
      <c r="K61" s="3" t="e">
        <f>MATCH(J61,#REF!,0)</f>
        <v>#REF!</v>
      </c>
      <c r="L61" s="4" t="str">
        <f t="shared" ca="1" si="1"/>
        <v>F0</v>
      </c>
      <c r="M61" s="4" t="str">
        <f t="shared" ca="1" si="2"/>
        <v>C2</v>
      </c>
      <c r="N61" s="4" t="str">
        <f t="shared" ca="1" si="3"/>
        <v>C2</v>
      </c>
      <c r="O61" s="12"/>
      <c r="P61" s="2"/>
      <c r="Q61" s="3"/>
      <c r="R61" s="4"/>
      <c r="S61" s="4"/>
      <c r="T61" s="4"/>
    </row>
    <row r="62" spans="1:20" ht="30" customHeight="1" x14ac:dyDescent="0.2">
      <c r="A62" s="53" t="s">
        <v>28</v>
      </c>
      <c r="B62" s="69" t="s">
        <v>269</v>
      </c>
      <c r="C62" s="55" t="s">
        <v>284</v>
      </c>
      <c r="D62" s="63"/>
      <c r="E62" s="57" t="s">
        <v>113</v>
      </c>
      <c r="F62" s="58">
        <v>3</v>
      </c>
      <c r="G62" s="59"/>
      <c r="H62" s="60">
        <f>ROUND(G62*F62,2)</f>
        <v>0</v>
      </c>
      <c r="I62" s="12" t="str">
        <f t="shared" ca="1" si="0"/>
        <v/>
      </c>
      <c r="J62" s="2" t="str">
        <f t="shared" si="4"/>
        <v>E016SD-015vert. m</v>
      </c>
      <c r="K62" s="3" t="e">
        <f>MATCH(J62,#REF!,0)</f>
        <v>#REF!</v>
      </c>
      <c r="L62" s="4" t="str">
        <f t="shared" ca="1" si="1"/>
        <v>,0</v>
      </c>
      <c r="M62" s="4" t="str">
        <f t="shared" ca="1" si="2"/>
        <v>C2</v>
      </c>
      <c r="N62" s="4" t="str">
        <f t="shared" ca="1" si="3"/>
        <v>C2</v>
      </c>
      <c r="O62" s="12"/>
      <c r="P62" s="2"/>
      <c r="Q62" s="3"/>
      <c r="R62" s="4"/>
      <c r="S62" s="4"/>
      <c r="T62" s="4"/>
    </row>
    <row r="63" spans="1:20" ht="30" customHeight="1" x14ac:dyDescent="0.2">
      <c r="A63" s="53" t="s">
        <v>29</v>
      </c>
      <c r="B63" s="54" t="s">
        <v>244</v>
      </c>
      <c r="C63" s="90" t="s">
        <v>353</v>
      </c>
      <c r="D63" s="91" t="s">
        <v>354</v>
      </c>
      <c r="E63" s="57"/>
      <c r="F63" s="50"/>
      <c r="G63" s="51"/>
      <c r="H63" s="52"/>
      <c r="I63" s="12" t="str">
        <f t="shared" ca="1" si="0"/>
        <v>LOCKED</v>
      </c>
      <c r="J63" s="2" t="str">
        <f t="shared" si="4"/>
        <v>E023Frames &amp; CoversCW 3210-R8</v>
      </c>
      <c r="K63" s="3" t="e">
        <f>MATCH(J63,#REF!,0)</f>
        <v>#REF!</v>
      </c>
      <c r="L63" s="4" t="str">
        <f t="shared" ca="1" si="1"/>
        <v>F0</v>
      </c>
      <c r="M63" s="4" t="str">
        <f t="shared" ca="1" si="2"/>
        <v>C2</v>
      </c>
      <c r="N63" s="4" t="str">
        <f t="shared" ca="1" si="3"/>
        <v>C2</v>
      </c>
      <c r="O63" s="12"/>
      <c r="P63" s="2"/>
      <c r="Q63" s="3"/>
      <c r="R63" s="4"/>
      <c r="S63" s="4"/>
      <c r="T63" s="4"/>
    </row>
    <row r="64" spans="1:20" ht="45" customHeight="1" x14ac:dyDescent="0.2">
      <c r="A64" s="53" t="s">
        <v>30</v>
      </c>
      <c r="B64" s="62" t="s">
        <v>178</v>
      </c>
      <c r="C64" s="92" t="s">
        <v>372</v>
      </c>
      <c r="D64" s="63"/>
      <c r="E64" s="57" t="s">
        <v>111</v>
      </c>
      <c r="F64" s="58">
        <v>5</v>
      </c>
      <c r="G64" s="59"/>
      <c r="H64" s="60">
        <f t="shared" ref="H64:H65" si="12">ROUND(G64*F64,2)</f>
        <v>0</v>
      </c>
      <c r="I64" s="12" t="str">
        <f t="shared" ca="1" si="0"/>
        <v/>
      </c>
      <c r="J64" s="2" t="str">
        <f t="shared" si="4"/>
        <v>E024AP-006 - Standard Frame for Manhole and Catch Basineach</v>
      </c>
      <c r="K64" s="3" t="e">
        <f>MATCH(J64,#REF!,0)</f>
        <v>#REF!</v>
      </c>
      <c r="L64" s="4" t="str">
        <f t="shared" ca="1" si="1"/>
        <v>,0</v>
      </c>
      <c r="M64" s="4" t="str">
        <f t="shared" ca="1" si="2"/>
        <v>C2</v>
      </c>
      <c r="N64" s="4" t="str">
        <f t="shared" ca="1" si="3"/>
        <v>C2</v>
      </c>
      <c r="O64" s="12"/>
      <c r="P64" s="2"/>
      <c r="Q64" s="3"/>
      <c r="R64" s="4"/>
      <c r="S64" s="4"/>
      <c r="T64" s="4"/>
    </row>
    <row r="65" spans="1:20" ht="45" customHeight="1" x14ac:dyDescent="0.2">
      <c r="A65" s="53" t="s">
        <v>31</v>
      </c>
      <c r="B65" s="62" t="s">
        <v>179</v>
      </c>
      <c r="C65" s="92" t="s">
        <v>373</v>
      </c>
      <c r="D65" s="63"/>
      <c r="E65" s="57" t="s">
        <v>111</v>
      </c>
      <c r="F65" s="58">
        <v>5</v>
      </c>
      <c r="G65" s="59"/>
      <c r="H65" s="60">
        <f t="shared" si="12"/>
        <v>0</v>
      </c>
      <c r="I65" s="12" t="str">
        <f t="shared" ca="1" si="0"/>
        <v/>
      </c>
      <c r="J65" s="2" t="str">
        <f t="shared" si="4"/>
        <v>E025AP-007 - Standard Solid Cover for Standard Frameeach</v>
      </c>
      <c r="K65" s="3" t="e">
        <f>MATCH(J65,#REF!,0)</f>
        <v>#REF!</v>
      </c>
      <c r="L65" s="4" t="str">
        <f t="shared" ca="1" si="1"/>
        <v>,0</v>
      </c>
      <c r="M65" s="4" t="str">
        <f t="shared" ca="1" si="2"/>
        <v>C2</v>
      </c>
      <c r="N65" s="4" t="str">
        <f t="shared" ca="1" si="3"/>
        <v>C2</v>
      </c>
      <c r="O65" s="12"/>
      <c r="P65" s="2"/>
      <c r="Q65" s="3"/>
      <c r="R65" s="4"/>
      <c r="S65" s="4"/>
      <c r="T65" s="4"/>
    </row>
    <row r="66" spans="1:20" ht="30" customHeight="1" x14ac:dyDescent="0.2">
      <c r="A66" s="53" t="s">
        <v>34</v>
      </c>
      <c r="B66" s="54" t="s">
        <v>289</v>
      </c>
      <c r="C66" s="93" t="s">
        <v>214</v>
      </c>
      <c r="D66" s="63" t="s">
        <v>7</v>
      </c>
      <c r="E66" s="57"/>
      <c r="F66" s="50"/>
      <c r="G66" s="51"/>
      <c r="H66" s="52"/>
      <c r="I66" s="12" t="str">
        <f t="shared" ca="1" si="0"/>
        <v>LOCKED</v>
      </c>
      <c r="J66" s="2" t="str">
        <f t="shared" si="4"/>
        <v>E036Connecting to Existing SewerCW 2130-R12</v>
      </c>
      <c r="K66" s="3" t="e">
        <f>MATCH(J66,#REF!,0)</f>
        <v>#REF!</v>
      </c>
      <c r="L66" s="4" t="str">
        <f t="shared" ca="1" si="1"/>
        <v>F0</v>
      </c>
      <c r="M66" s="4" t="str">
        <f t="shared" ca="1" si="2"/>
        <v>C2</v>
      </c>
      <c r="N66" s="4" t="str">
        <f t="shared" ca="1" si="3"/>
        <v>C2</v>
      </c>
      <c r="O66" s="12"/>
      <c r="P66" s="2"/>
      <c r="Q66" s="3"/>
      <c r="R66" s="4"/>
      <c r="S66" s="4"/>
      <c r="T66" s="4"/>
    </row>
    <row r="67" spans="1:20" ht="30" customHeight="1" x14ac:dyDescent="0.2">
      <c r="A67" s="53" t="s">
        <v>35</v>
      </c>
      <c r="B67" s="62" t="s">
        <v>178</v>
      </c>
      <c r="C67" s="93" t="s">
        <v>374</v>
      </c>
      <c r="D67" s="63"/>
      <c r="E67" s="57"/>
      <c r="F67" s="50"/>
      <c r="G67" s="51"/>
      <c r="H67" s="52"/>
      <c r="I67" s="12" t="str">
        <f t="shared" ca="1" si="0"/>
        <v>LOCKED</v>
      </c>
      <c r="J67" s="2" t="str">
        <f t="shared" si="4"/>
        <v>E037250 mm (Type PVC) Connecting Pipe</v>
      </c>
      <c r="K67" s="3" t="e">
        <f>MATCH(J67,#REF!,0)</f>
        <v>#REF!</v>
      </c>
      <c r="L67" s="4" t="str">
        <f t="shared" ca="1" si="1"/>
        <v>F0</v>
      </c>
      <c r="M67" s="4" t="str">
        <f t="shared" ca="1" si="2"/>
        <v>C2</v>
      </c>
      <c r="N67" s="4" t="str">
        <f t="shared" ca="1" si="3"/>
        <v>C2</v>
      </c>
      <c r="O67" s="12"/>
      <c r="P67" s="2"/>
      <c r="Q67" s="3"/>
      <c r="R67" s="4"/>
      <c r="S67" s="4"/>
      <c r="T67" s="4"/>
    </row>
    <row r="68" spans="1:20" ht="30" customHeight="1" x14ac:dyDescent="0.2">
      <c r="A68" s="53" t="s">
        <v>37</v>
      </c>
      <c r="B68" s="69" t="s">
        <v>269</v>
      </c>
      <c r="C68" s="55" t="s">
        <v>375</v>
      </c>
      <c r="D68" s="63"/>
      <c r="E68" s="57" t="s">
        <v>111</v>
      </c>
      <c r="F68" s="58">
        <v>2</v>
      </c>
      <c r="G68" s="59"/>
      <c r="H68" s="60">
        <f t="shared" ref="H68:H73" si="13">ROUND(G68*F68,2)</f>
        <v>0</v>
      </c>
      <c r="I68" s="12" t="str">
        <f t="shared" ca="1" si="0"/>
        <v/>
      </c>
      <c r="J68" s="2" t="str">
        <f t="shared" si="4"/>
        <v>E039Connecting to 375 mm (Type Clay ) Sewereach</v>
      </c>
      <c r="K68" s="3" t="e">
        <f>MATCH(J68,#REF!,0)</f>
        <v>#REF!</v>
      </c>
      <c r="L68" s="4" t="str">
        <f t="shared" ca="1" si="1"/>
        <v>,0</v>
      </c>
      <c r="M68" s="4" t="str">
        <f t="shared" ca="1" si="2"/>
        <v>C2</v>
      </c>
      <c r="N68" s="4" t="str">
        <f t="shared" ca="1" si="3"/>
        <v>C2</v>
      </c>
      <c r="O68" s="12"/>
      <c r="P68" s="2"/>
      <c r="Q68" s="3"/>
      <c r="R68" s="4"/>
      <c r="S68" s="4"/>
      <c r="T68" s="4"/>
    </row>
    <row r="69" spans="1:20" ht="30" customHeight="1" x14ac:dyDescent="0.2">
      <c r="A69" s="53" t="s">
        <v>38</v>
      </c>
      <c r="B69" s="69" t="s">
        <v>271</v>
      </c>
      <c r="C69" s="55" t="s">
        <v>376</v>
      </c>
      <c r="D69" s="63"/>
      <c r="E69" s="57" t="s">
        <v>111</v>
      </c>
      <c r="F69" s="58">
        <v>2</v>
      </c>
      <c r="G69" s="59"/>
      <c r="H69" s="60">
        <f t="shared" si="13"/>
        <v>0</v>
      </c>
      <c r="I69" s="12" t="str">
        <f t="shared" ref="I69:I132" ca="1" si="14">IF(CELL("protect",$G69)=1, "LOCKED", "")</f>
        <v/>
      </c>
      <c r="J69" s="2" t="str">
        <f t="shared" si="4"/>
        <v>E040Connecting to 450 mm (Type Clay) Sewereach</v>
      </c>
      <c r="K69" s="3" t="e">
        <f>MATCH(J69,#REF!,0)</f>
        <v>#REF!</v>
      </c>
      <c r="L69" s="4" t="str">
        <f t="shared" ref="L69:L132" ca="1" si="15">CELL("format",$F69)</f>
        <v>,0</v>
      </c>
      <c r="M69" s="4" t="str">
        <f t="shared" ref="M69:M132" ca="1" si="16">CELL("format",$G69)</f>
        <v>C2</v>
      </c>
      <c r="N69" s="4" t="str">
        <f t="shared" ref="N69:N132" ca="1" si="17">CELL("format",$H69)</f>
        <v>C2</v>
      </c>
      <c r="O69" s="12"/>
      <c r="P69" s="2"/>
      <c r="Q69" s="3"/>
      <c r="R69" s="4"/>
      <c r="S69" s="4"/>
      <c r="T69" s="4"/>
    </row>
    <row r="70" spans="1:20" ht="30" customHeight="1" x14ac:dyDescent="0.2">
      <c r="A70" s="53" t="s">
        <v>352</v>
      </c>
      <c r="B70" s="69" t="s">
        <v>273</v>
      </c>
      <c r="C70" s="55" t="s">
        <v>377</v>
      </c>
      <c r="D70" s="63"/>
      <c r="E70" s="57" t="s">
        <v>111</v>
      </c>
      <c r="F70" s="58">
        <v>4</v>
      </c>
      <c r="G70" s="59"/>
      <c r="H70" s="60">
        <f t="shared" si="13"/>
        <v>0</v>
      </c>
      <c r="I70" s="12" t="str">
        <f t="shared" ca="1" si="14"/>
        <v/>
      </c>
      <c r="J70" s="2" t="str">
        <f t="shared" ref="J70:J133" si="18">CLEAN(CONCATENATE(TRIM($A70),TRIM($C70),IF(LEFT($D70)&lt;&gt;"E",TRIM($D70),),TRIM($E70)))</f>
        <v>E041AConnecting to 600 mm (Type Clay) Sewereach</v>
      </c>
      <c r="K70" s="3" t="e">
        <f>MATCH(J70,#REF!,0)</f>
        <v>#REF!</v>
      </c>
      <c r="L70" s="4" t="str">
        <f t="shared" ca="1" si="15"/>
        <v>,0</v>
      </c>
      <c r="M70" s="4" t="str">
        <f t="shared" ca="1" si="16"/>
        <v>C2</v>
      </c>
      <c r="N70" s="4" t="str">
        <f t="shared" ca="1" si="17"/>
        <v>C2</v>
      </c>
      <c r="O70" s="12"/>
      <c r="P70" s="2"/>
      <c r="Q70" s="3"/>
      <c r="R70" s="4"/>
      <c r="S70" s="4"/>
      <c r="T70" s="4"/>
    </row>
    <row r="71" spans="1:20" ht="30" customHeight="1" x14ac:dyDescent="0.2">
      <c r="A71" s="53" t="s">
        <v>216</v>
      </c>
      <c r="B71" s="54" t="s">
        <v>290</v>
      </c>
      <c r="C71" s="55" t="s">
        <v>267</v>
      </c>
      <c r="D71" s="63" t="s">
        <v>7</v>
      </c>
      <c r="E71" s="57" t="s">
        <v>111</v>
      </c>
      <c r="F71" s="58">
        <v>8</v>
      </c>
      <c r="G71" s="59"/>
      <c r="H71" s="60">
        <f t="shared" si="13"/>
        <v>0</v>
      </c>
      <c r="I71" s="12" t="str">
        <f t="shared" ca="1" si="14"/>
        <v/>
      </c>
      <c r="J71" s="2" t="str">
        <f t="shared" si="18"/>
        <v>E046Removal of Existing Catch BasinsCW 2130-R12each</v>
      </c>
      <c r="K71" s="3" t="e">
        <f>MATCH(J71,#REF!,0)</f>
        <v>#REF!</v>
      </c>
      <c r="L71" s="4" t="str">
        <f t="shared" ca="1" si="15"/>
        <v>,0</v>
      </c>
      <c r="M71" s="4" t="str">
        <f t="shared" ca="1" si="16"/>
        <v>C2</v>
      </c>
      <c r="N71" s="4" t="str">
        <f t="shared" ca="1" si="17"/>
        <v>C2</v>
      </c>
      <c r="O71" s="12"/>
      <c r="P71" s="2"/>
      <c r="Q71" s="3"/>
      <c r="R71" s="4"/>
      <c r="S71" s="4"/>
      <c r="T71" s="4"/>
    </row>
    <row r="72" spans="1:20" ht="30" customHeight="1" x14ac:dyDescent="0.2">
      <c r="A72" s="53" t="s">
        <v>217</v>
      </c>
      <c r="B72" s="54" t="s">
        <v>378</v>
      </c>
      <c r="C72" s="55" t="s">
        <v>215</v>
      </c>
      <c r="D72" s="63" t="s">
        <v>7</v>
      </c>
      <c r="E72" s="57" t="s">
        <v>111</v>
      </c>
      <c r="F72" s="58">
        <v>6</v>
      </c>
      <c r="G72" s="59"/>
      <c r="H72" s="60">
        <f t="shared" si="13"/>
        <v>0</v>
      </c>
      <c r="I72" s="12" t="str">
        <f t="shared" ca="1" si="14"/>
        <v/>
      </c>
      <c r="J72" s="2" t="str">
        <f t="shared" si="18"/>
        <v>E047Removal of Existing Catch PitCW 2130-R12each</v>
      </c>
      <c r="K72" s="3" t="e">
        <f>MATCH(J72,#REF!,0)</f>
        <v>#REF!</v>
      </c>
      <c r="L72" s="4" t="str">
        <f t="shared" ca="1" si="15"/>
        <v>,0</v>
      </c>
      <c r="M72" s="4" t="str">
        <f t="shared" ca="1" si="16"/>
        <v>C2</v>
      </c>
      <c r="N72" s="4" t="str">
        <f t="shared" ca="1" si="17"/>
        <v>C2</v>
      </c>
      <c r="O72" s="12"/>
      <c r="P72" s="2"/>
      <c r="Q72" s="3"/>
      <c r="R72" s="4"/>
      <c r="S72" s="4"/>
      <c r="T72" s="4"/>
    </row>
    <row r="73" spans="1:20" ht="30" customHeight="1" x14ac:dyDescent="0.2">
      <c r="A73" s="53" t="s">
        <v>218</v>
      </c>
      <c r="B73" s="54" t="s">
        <v>334</v>
      </c>
      <c r="C73" s="55" t="s">
        <v>166</v>
      </c>
      <c r="D73" s="63" t="s">
        <v>8</v>
      </c>
      <c r="E73" s="57" t="s">
        <v>112</v>
      </c>
      <c r="F73" s="58">
        <v>96</v>
      </c>
      <c r="G73" s="59"/>
      <c r="H73" s="60">
        <f t="shared" si="13"/>
        <v>0</v>
      </c>
      <c r="I73" s="12" t="str">
        <f t="shared" ca="1" si="14"/>
        <v/>
      </c>
      <c r="J73" s="2" t="str">
        <f t="shared" si="18"/>
        <v>E051Installation of SubdrainsCW 3120-R4m</v>
      </c>
      <c r="K73" s="3" t="e">
        <f>MATCH(J73,#REF!,0)</f>
        <v>#REF!</v>
      </c>
      <c r="L73" s="4" t="str">
        <f t="shared" ca="1" si="15"/>
        <v>,0</v>
      </c>
      <c r="M73" s="4" t="str">
        <f t="shared" ca="1" si="16"/>
        <v>C2</v>
      </c>
      <c r="N73" s="4" t="str">
        <f t="shared" ca="1" si="17"/>
        <v>C2</v>
      </c>
      <c r="O73" s="12"/>
      <c r="P73" s="2"/>
      <c r="Q73" s="3"/>
      <c r="R73" s="4"/>
      <c r="S73" s="4"/>
      <c r="T73" s="4"/>
    </row>
    <row r="74" spans="1:20" ht="30" customHeight="1" x14ac:dyDescent="0.2">
      <c r="A74" s="53" t="s">
        <v>345</v>
      </c>
      <c r="B74" s="94" t="s">
        <v>379</v>
      </c>
      <c r="C74" s="95" t="s">
        <v>346</v>
      </c>
      <c r="D74" s="96" t="s">
        <v>9</v>
      </c>
      <c r="E74" s="57"/>
      <c r="F74" s="50"/>
      <c r="G74" s="51"/>
      <c r="H74" s="52"/>
      <c r="I74" s="12" t="str">
        <f t="shared" ca="1" si="14"/>
        <v>LOCKED</v>
      </c>
      <c r="J74" s="2" t="str">
        <f t="shared" si="18"/>
        <v>E072Watermain and Water Service InsulationCW 2110-R11</v>
      </c>
      <c r="K74" s="3" t="e">
        <f>MATCH(J74,#REF!,0)</f>
        <v>#REF!</v>
      </c>
      <c r="L74" s="4" t="str">
        <f t="shared" ca="1" si="15"/>
        <v>F0</v>
      </c>
      <c r="M74" s="4" t="str">
        <f t="shared" ca="1" si="16"/>
        <v>C2</v>
      </c>
      <c r="N74" s="4" t="str">
        <f t="shared" ca="1" si="17"/>
        <v>C2</v>
      </c>
      <c r="O74" s="12"/>
      <c r="P74" s="2"/>
      <c r="Q74" s="3"/>
      <c r="R74" s="4"/>
      <c r="S74" s="4"/>
      <c r="T74" s="4"/>
    </row>
    <row r="75" spans="1:20" ht="30" customHeight="1" x14ac:dyDescent="0.2">
      <c r="A75" s="53" t="s">
        <v>347</v>
      </c>
      <c r="B75" s="97" t="s">
        <v>178</v>
      </c>
      <c r="C75" s="98" t="s">
        <v>348</v>
      </c>
      <c r="D75" s="99"/>
      <c r="E75" s="57" t="s">
        <v>108</v>
      </c>
      <c r="F75" s="58">
        <v>130</v>
      </c>
      <c r="G75" s="59"/>
      <c r="H75" s="60">
        <f>ROUND(G75*F75,2)</f>
        <v>0</v>
      </c>
      <c r="I75" s="12" t="str">
        <f t="shared" ca="1" si="14"/>
        <v/>
      </c>
      <c r="J75" s="2" t="str">
        <f t="shared" si="18"/>
        <v>E073Pipe Under Roadway Excavation (SD-018)m²</v>
      </c>
      <c r="K75" s="3" t="e">
        <f>MATCH(J75,#REF!,0)</f>
        <v>#REF!</v>
      </c>
      <c r="L75" s="4" t="str">
        <f t="shared" ca="1" si="15"/>
        <v>,0</v>
      </c>
      <c r="M75" s="4" t="str">
        <f t="shared" ca="1" si="16"/>
        <v>C2</v>
      </c>
      <c r="N75" s="4" t="str">
        <f t="shared" ca="1" si="17"/>
        <v>C2</v>
      </c>
      <c r="O75" s="12"/>
      <c r="P75" s="2"/>
      <c r="Q75" s="3"/>
      <c r="R75" s="4"/>
      <c r="S75" s="4"/>
      <c r="T75" s="4"/>
    </row>
    <row r="76" spans="1:20" ht="30" customHeight="1" x14ac:dyDescent="0.2">
      <c r="A76" s="39"/>
      <c r="B76" s="100"/>
      <c r="C76" s="66" t="s">
        <v>127</v>
      </c>
      <c r="D76" s="48"/>
      <c r="E76" s="89"/>
      <c r="F76" s="50"/>
      <c r="G76" s="51"/>
      <c r="H76" s="52"/>
      <c r="I76" s="12" t="str">
        <f t="shared" ca="1" si="14"/>
        <v>LOCKED</v>
      </c>
      <c r="J76" s="2" t="str">
        <f t="shared" si="18"/>
        <v>ADJUSTMENTS</v>
      </c>
      <c r="K76" s="3" t="e">
        <f>MATCH(J76,#REF!,0)</f>
        <v>#REF!</v>
      </c>
      <c r="L76" s="4" t="str">
        <f t="shared" ca="1" si="15"/>
        <v>F0</v>
      </c>
      <c r="M76" s="4" t="str">
        <f t="shared" ca="1" si="16"/>
        <v>C2</v>
      </c>
      <c r="N76" s="4" t="str">
        <f t="shared" ca="1" si="17"/>
        <v>C2</v>
      </c>
      <c r="O76" s="12"/>
      <c r="P76" s="2"/>
      <c r="Q76" s="3"/>
      <c r="R76" s="4"/>
      <c r="S76" s="4"/>
      <c r="T76" s="4"/>
    </row>
    <row r="77" spans="1:20" s="85" customFormat="1" ht="45" customHeight="1" x14ac:dyDescent="0.2">
      <c r="A77" s="53" t="s">
        <v>136</v>
      </c>
      <c r="B77" s="54" t="s">
        <v>380</v>
      </c>
      <c r="C77" s="92" t="s">
        <v>355</v>
      </c>
      <c r="D77" s="91" t="s">
        <v>354</v>
      </c>
      <c r="E77" s="57" t="s">
        <v>111</v>
      </c>
      <c r="F77" s="58">
        <v>5</v>
      </c>
      <c r="G77" s="59"/>
      <c r="H77" s="60">
        <f>ROUND(G77*F77,2)</f>
        <v>0</v>
      </c>
      <c r="I77" s="12" t="str">
        <f t="shared" ca="1" si="14"/>
        <v/>
      </c>
      <c r="J77" s="2" t="str">
        <f t="shared" si="18"/>
        <v>F001Adjustment of Manholes/Catch Basins FramesCW 3210-R8each</v>
      </c>
      <c r="K77" s="3" t="e">
        <f>MATCH(J77,#REF!,0)</f>
        <v>#REF!</v>
      </c>
      <c r="L77" s="4" t="str">
        <f t="shared" ca="1" si="15"/>
        <v>,0</v>
      </c>
      <c r="M77" s="4" t="str">
        <f t="shared" ca="1" si="16"/>
        <v>C2</v>
      </c>
      <c r="N77" s="4" t="str">
        <f t="shared" ca="1" si="17"/>
        <v>C2</v>
      </c>
      <c r="O77" s="12"/>
      <c r="P77" s="2"/>
      <c r="Q77" s="3"/>
      <c r="R77" s="4"/>
      <c r="S77" s="4"/>
      <c r="T77" s="4"/>
    </row>
    <row r="78" spans="1:20" ht="30" customHeight="1" x14ac:dyDescent="0.2">
      <c r="A78" s="53" t="s">
        <v>137</v>
      </c>
      <c r="B78" s="54" t="s">
        <v>381</v>
      </c>
      <c r="C78" s="55" t="s">
        <v>263</v>
      </c>
      <c r="D78" s="63" t="s">
        <v>7</v>
      </c>
      <c r="E78" s="57"/>
      <c r="F78" s="50"/>
      <c r="G78" s="51"/>
      <c r="H78" s="52"/>
      <c r="I78" s="12" t="str">
        <f t="shared" ca="1" si="14"/>
        <v>LOCKED</v>
      </c>
      <c r="J78" s="2" t="str">
        <f t="shared" si="18"/>
        <v>F002Replacing Existing RisersCW 2130-R12</v>
      </c>
      <c r="K78" s="3" t="e">
        <f>MATCH(J78,#REF!,0)</f>
        <v>#REF!</v>
      </c>
      <c r="L78" s="4" t="str">
        <f t="shared" ca="1" si="15"/>
        <v>F0</v>
      </c>
      <c r="M78" s="4" t="str">
        <f t="shared" ca="1" si="16"/>
        <v>C2</v>
      </c>
      <c r="N78" s="4" t="str">
        <f t="shared" ca="1" si="17"/>
        <v>C2</v>
      </c>
      <c r="O78" s="12"/>
      <c r="P78" s="2"/>
      <c r="Q78" s="3"/>
      <c r="R78" s="4"/>
      <c r="S78" s="4"/>
      <c r="T78" s="4"/>
    </row>
    <row r="79" spans="1:20" s="78" customFormat="1" ht="30" customHeight="1" x14ac:dyDescent="0.2">
      <c r="A79" s="86" t="s">
        <v>264</v>
      </c>
      <c r="B79" s="87" t="s">
        <v>178</v>
      </c>
      <c r="C79" s="72" t="s">
        <v>268</v>
      </c>
      <c r="D79" s="73"/>
      <c r="E79" s="74" t="s">
        <v>113</v>
      </c>
      <c r="F79" s="101">
        <v>1.5</v>
      </c>
      <c r="G79" s="76"/>
      <c r="H79" s="77">
        <f>ROUND(G79*F79,2)</f>
        <v>0</v>
      </c>
      <c r="I79" s="12" t="str">
        <f t="shared" ca="1" si="14"/>
        <v/>
      </c>
      <c r="J79" s="2" t="str">
        <f t="shared" si="18"/>
        <v>F002APre-cast Concrete Risersvert. m</v>
      </c>
      <c r="K79" s="3" t="e">
        <f>MATCH(J79,#REF!,0)</f>
        <v>#REF!</v>
      </c>
      <c r="L79" s="4" t="str">
        <f t="shared" ca="1" si="15"/>
        <v>,1</v>
      </c>
      <c r="M79" s="4" t="str">
        <f t="shared" ca="1" si="16"/>
        <v>C2</v>
      </c>
      <c r="N79" s="4" t="str">
        <f t="shared" ca="1" si="17"/>
        <v>C2</v>
      </c>
      <c r="O79" s="12"/>
      <c r="P79" s="2"/>
      <c r="Q79" s="3"/>
      <c r="R79" s="4"/>
      <c r="S79" s="4"/>
      <c r="T79" s="4"/>
    </row>
    <row r="80" spans="1:20" ht="30" customHeight="1" x14ac:dyDescent="0.2">
      <c r="A80" s="53" t="s">
        <v>138</v>
      </c>
      <c r="B80" s="54" t="s">
        <v>382</v>
      </c>
      <c r="C80" s="92" t="s">
        <v>383</v>
      </c>
      <c r="D80" s="91" t="s">
        <v>354</v>
      </c>
      <c r="E80" s="57"/>
      <c r="F80" s="50"/>
      <c r="G80" s="51"/>
      <c r="H80" s="52"/>
      <c r="I80" s="12" t="str">
        <f t="shared" ca="1" si="14"/>
        <v>LOCKED</v>
      </c>
      <c r="J80" s="2" t="str">
        <f t="shared" si="18"/>
        <v>F003Lifter Rings (AP-010)CW 3210-R8</v>
      </c>
      <c r="K80" s="3" t="e">
        <f>MATCH(J80,#REF!,0)</f>
        <v>#REF!</v>
      </c>
      <c r="L80" s="4" t="str">
        <f t="shared" ca="1" si="15"/>
        <v>F0</v>
      </c>
      <c r="M80" s="4" t="str">
        <f t="shared" ca="1" si="16"/>
        <v>C2</v>
      </c>
      <c r="N80" s="4" t="str">
        <f t="shared" ca="1" si="17"/>
        <v>C2</v>
      </c>
      <c r="O80" s="12"/>
      <c r="P80" s="2"/>
      <c r="Q80" s="3"/>
      <c r="R80" s="4"/>
      <c r="S80" s="4"/>
      <c r="T80" s="4"/>
    </row>
    <row r="81" spans="1:20" ht="30" customHeight="1" x14ac:dyDescent="0.2">
      <c r="A81" s="53" t="s">
        <v>139</v>
      </c>
      <c r="B81" s="62" t="s">
        <v>178</v>
      </c>
      <c r="C81" s="55" t="s">
        <v>315</v>
      </c>
      <c r="D81" s="63"/>
      <c r="E81" s="57" t="s">
        <v>111</v>
      </c>
      <c r="F81" s="58">
        <v>5</v>
      </c>
      <c r="G81" s="59"/>
      <c r="H81" s="60">
        <f t="shared" ref="H81:H85" si="19">ROUND(G81*F81,2)</f>
        <v>0</v>
      </c>
      <c r="I81" s="12" t="str">
        <f t="shared" ca="1" si="14"/>
        <v/>
      </c>
      <c r="J81" s="2" t="str">
        <f t="shared" si="18"/>
        <v>F00551 mmeach</v>
      </c>
      <c r="K81" s="3" t="e">
        <f>MATCH(J81,#REF!,0)</f>
        <v>#REF!</v>
      </c>
      <c r="L81" s="4" t="str">
        <f t="shared" ca="1" si="15"/>
        <v>,0</v>
      </c>
      <c r="M81" s="4" t="str">
        <f t="shared" ca="1" si="16"/>
        <v>C2</v>
      </c>
      <c r="N81" s="4" t="str">
        <f t="shared" ca="1" si="17"/>
        <v>C2</v>
      </c>
      <c r="O81" s="12"/>
      <c r="P81" s="2"/>
      <c r="Q81" s="3"/>
      <c r="R81" s="4"/>
      <c r="S81" s="4"/>
      <c r="T81" s="4"/>
    </row>
    <row r="82" spans="1:20" s="85" customFormat="1" ht="30" customHeight="1" x14ac:dyDescent="0.2">
      <c r="A82" s="53" t="s">
        <v>140</v>
      </c>
      <c r="B82" s="54" t="s">
        <v>384</v>
      </c>
      <c r="C82" s="55" t="s">
        <v>249</v>
      </c>
      <c r="D82" s="91" t="s">
        <v>354</v>
      </c>
      <c r="E82" s="57" t="s">
        <v>111</v>
      </c>
      <c r="F82" s="58">
        <v>20</v>
      </c>
      <c r="G82" s="59"/>
      <c r="H82" s="60">
        <f t="shared" si="19"/>
        <v>0</v>
      </c>
      <c r="I82" s="12" t="str">
        <f t="shared" ca="1" si="14"/>
        <v/>
      </c>
      <c r="J82" s="2" t="str">
        <f t="shared" si="18"/>
        <v>F009Adjustment of Valve BoxesCW 3210-R8each</v>
      </c>
      <c r="K82" s="3" t="e">
        <f>MATCH(J82,#REF!,0)</f>
        <v>#REF!</v>
      </c>
      <c r="L82" s="4" t="str">
        <f t="shared" ca="1" si="15"/>
        <v>,0</v>
      </c>
      <c r="M82" s="4" t="str">
        <f t="shared" ca="1" si="16"/>
        <v>C2</v>
      </c>
      <c r="N82" s="4" t="str">
        <f t="shared" ca="1" si="17"/>
        <v>C2</v>
      </c>
      <c r="O82" s="12"/>
      <c r="P82" s="2"/>
      <c r="Q82" s="3"/>
      <c r="R82" s="4"/>
      <c r="S82" s="4"/>
      <c r="T82" s="4"/>
    </row>
    <row r="83" spans="1:20" ht="30" customHeight="1" x14ac:dyDescent="0.2">
      <c r="A83" s="53" t="s">
        <v>225</v>
      </c>
      <c r="B83" s="54" t="s">
        <v>385</v>
      </c>
      <c r="C83" s="55" t="s">
        <v>251</v>
      </c>
      <c r="D83" s="91" t="s">
        <v>354</v>
      </c>
      <c r="E83" s="57" t="s">
        <v>111</v>
      </c>
      <c r="F83" s="58">
        <v>3</v>
      </c>
      <c r="G83" s="59"/>
      <c r="H83" s="60">
        <f t="shared" si="19"/>
        <v>0</v>
      </c>
      <c r="I83" s="12" t="str">
        <f t="shared" ca="1" si="14"/>
        <v/>
      </c>
      <c r="J83" s="2" t="str">
        <f t="shared" si="18"/>
        <v>F010Valve Box ExtensionsCW 3210-R8each</v>
      </c>
      <c r="K83" s="3" t="e">
        <f>MATCH(J83,#REF!,0)</f>
        <v>#REF!</v>
      </c>
      <c r="L83" s="4" t="str">
        <f t="shared" ca="1" si="15"/>
        <v>,0</v>
      </c>
      <c r="M83" s="4" t="str">
        <f t="shared" ca="1" si="16"/>
        <v>C2</v>
      </c>
      <c r="N83" s="4" t="str">
        <f t="shared" ca="1" si="17"/>
        <v>C2</v>
      </c>
      <c r="O83" s="12"/>
      <c r="P83" s="2"/>
      <c r="Q83" s="3"/>
      <c r="R83" s="4"/>
      <c r="S83" s="4"/>
      <c r="T83" s="4"/>
    </row>
    <row r="84" spans="1:20" ht="30" customHeight="1" x14ac:dyDescent="0.2">
      <c r="A84" s="53" t="s">
        <v>141</v>
      </c>
      <c r="B84" s="54" t="s">
        <v>386</v>
      </c>
      <c r="C84" s="55" t="s">
        <v>250</v>
      </c>
      <c r="D84" s="91" t="s">
        <v>354</v>
      </c>
      <c r="E84" s="57" t="s">
        <v>111</v>
      </c>
      <c r="F84" s="58">
        <v>7</v>
      </c>
      <c r="G84" s="59"/>
      <c r="H84" s="60">
        <f t="shared" si="19"/>
        <v>0</v>
      </c>
      <c r="I84" s="12" t="str">
        <f t="shared" ca="1" si="14"/>
        <v/>
      </c>
      <c r="J84" s="2" t="str">
        <f t="shared" si="18"/>
        <v>F011Adjustment of Curb Stop BoxesCW 3210-R8each</v>
      </c>
      <c r="K84" s="3" t="e">
        <f>MATCH(J84,#REF!,0)</f>
        <v>#REF!</v>
      </c>
      <c r="L84" s="4" t="str">
        <f t="shared" ca="1" si="15"/>
        <v>,0</v>
      </c>
      <c r="M84" s="4" t="str">
        <f t="shared" ca="1" si="16"/>
        <v>C2</v>
      </c>
      <c r="N84" s="4" t="str">
        <f t="shared" ca="1" si="17"/>
        <v>C2</v>
      </c>
      <c r="O84" s="12"/>
      <c r="P84" s="2"/>
      <c r="Q84" s="3"/>
      <c r="R84" s="4"/>
      <c r="S84" s="4"/>
      <c r="T84" s="4"/>
    </row>
    <row r="85" spans="1:20" ht="30" customHeight="1" x14ac:dyDescent="0.2">
      <c r="A85" s="102" t="s">
        <v>142</v>
      </c>
      <c r="B85" s="103" t="s">
        <v>387</v>
      </c>
      <c r="C85" s="92" t="s">
        <v>252</v>
      </c>
      <c r="D85" s="91" t="s">
        <v>354</v>
      </c>
      <c r="E85" s="104" t="s">
        <v>111</v>
      </c>
      <c r="F85" s="58">
        <v>2</v>
      </c>
      <c r="G85" s="59"/>
      <c r="H85" s="60">
        <f t="shared" si="19"/>
        <v>0</v>
      </c>
      <c r="I85" s="12" t="str">
        <f t="shared" ca="1" si="14"/>
        <v/>
      </c>
      <c r="J85" s="2" t="str">
        <f t="shared" si="18"/>
        <v>F018Curb Stop ExtensionsCW 3210-R8each</v>
      </c>
      <c r="K85" s="3" t="e">
        <f>MATCH(J85,#REF!,0)</f>
        <v>#REF!</v>
      </c>
      <c r="L85" s="4" t="str">
        <f t="shared" ca="1" si="15"/>
        <v>,0</v>
      </c>
      <c r="M85" s="4" t="str">
        <f t="shared" ca="1" si="16"/>
        <v>C2</v>
      </c>
      <c r="N85" s="4" t="str">
        <f t="shared" ca="1" si="17"/>
        <v>C2</v>
      </c>
      <c r="O85" s="12"/>
      <c r="P85" s="2"/>
      <c r="Q85" s="3"/>
      <c r="R85" s="4"/>
      <c r="S85" s="4"/>
      <c r="T85" s="4"/>
    </row>
    <row r="86" spans="1:20" ht="30" customHeight="1" x14ac:dyDescent="0.2">
      <c r="A86" s="39"/>
      <c r="B86" s="46"/>
      <c r="C86" s="66" t="s">
        <v>128</v>
      </c>
      <c r="D86" s="48"/>
      <c r="E86" s="67"/>
      <c r="F86" s="50"/>
      <c r="G86" s="51"/>
      <c r="H86" s="52"/>
      <c r="I86" s="12" t="str">
        <f t="shared" ca="1" si="14"/>
        <v>LOCKED</v>
      </c>
      <c r="J86" s="2" t="str">
        <f t="shared" si="18"/>
        <v>LANDSCAPING</v>
      </c>
      <c r="K86" s="3" t="e">
        <f>MATCH(J86,#REF!,0)</f>
        <v>#REF!</v>
      </c>
      <c r="L86" s="4" t="str">
        <f t="shared" ca="1" si="15"/>
        <v>F0</v>
      </c>
      <c r="M86" s="4" t="str">
        <f t="shared" ca="1" si="16"/>
        <v>C2</v>
      </c>
      <c r="N86" s="4" t="str">
        <f t="shared" ca="1" si="17"/>
        <v>C2</v>
      </c>
      <c r="O86" s="12"/>
      <c r="P86" s="2"/>
      <c r="Q86" s="3"/>
      <c r="R86" s="4"/>
      <c r="S86" s="4"/>
      <c r="T86" s="4"/>
    </row>
    <row r="87" spans="1:20" ht="30" customHeight="1" x14ac:dyDescent="0.2">
      <c r="A87" s="68" t="s">
        <v>143</v>
      </c>
      <c r="B87" s="54" t="s">
        <v>388</v>
      </c>
      <c r="C87" s="55" t="s">
        <v>79</v>
      </c>
      <c r="D87" s="63" t="s">
        <v>10</v>
      </c>
      <c r="E87" s="57"/>
      <c r="F87" s="50"/>
      <c r="G87" s="51"/>
      <c r="H87" s="52"/>
      <c r="I87" s="12" t="str">
        <f t="shared" ca="1" si="14"/>
        <v>LOCKED</v>
      </c>
      <c r="J87" s="2" t="str">
        <f t="shared" si="18"/>
        <v>G001SoddingCW 3510-R9</v>
      </c>
      <c r="K87" s="3" t="e">
        <f>MATCH(J87,#REF!,0)</f>
        <v>#REF!</v>
      </c>
      <c r="L87" s="4" t="str">
        <f t="shared" ca="1" si="15"/>
        <v>F0</v>
      </c>
      <c r="M87" s="4" t="str">
        <f t="shared" ca="1" si="16"/>
        <v>C2</v>
      </c>
      <c r="N87" s="4" t="str">
        <f t="shared" ca="1" si="17"/>
        <v>C2</v>
      </c>
      <c r="O87" s="12"/>
      <c r="P87" s="2"/>
      <c r="Q87" s="3"/>
      <c r="R87" s="4"/>
      <c r="S87" s="4"/>
      <c r="T87" s="4"/>
    </row>
    <row r="88" spans="1:20" ht="30" customHeight="1" x14ac:dyDescent="0.2">
      <c r="A88" s="68" t="s">
        <v>144</v>
      </c>
      <c r="B88" s="62" t="s">
        <v>178</v>
      </c>
      <c r="C88" s="55" t="s">
        <v>316</v>
      </c>
      <c r="D88" s="63"/>
      <c r="E88" s="57" t="s">
        <v>108</v>
      </c>
      <c r="F88" s="58">
        <v>600</v>
      </c>
      <c r="G88" s="59"/>
      <c r="H88" s="60">
        <f t="shared" ref="H88:H89" si="20">ROUND(G88*F88,2)</f>
        <v>0</v>
      </c>
      <c r="I88" s="12" t="str">
        <f t="shared" ca="1" si="14"/>
        <v/>
      </c>
      <c r="J88" s="2" t="str">
        <f t="shared" si="18"/>
        <v>G002width &lt; 600 mmm²</v>
      </c>
      <c r="K88" s="3" t="e">
        <f>MATCH(J88,#REF!,0)</f>
        <v>#REF!</v>
      </c>
      <c r="L88" s="4" t="str">
        <f t="shared" ca="1" si="15"/>
        <v>,0</v>
      </c>
      <c r="M88" s="4" t="str">
        <f t="shared" ca="1" si="16"/>
        <v>C2</v>
      </c>
      <c r="N88" s="4" t="str">
        <f t="shared" ca="1" si="17"/>
        <v>C2</v>
      </c>
      <c r="O88" s="12"/>
      <c r="P88" s="2"/>
      <c r="Q88" s="3"/>
      <c r="R88" s="4"/>
      <c r="S88" s="4"/>
      <c r="T88" s="4"/>
    </row>
    <row r="89" spans="1:20" ht="30" customHeight="1" x14ac:dyDescent="0.2">
      <c r="A89" s="68" t="s">
        <v>145</v>
      </c>
      <c r="B89" s="62" t="s">
        <v>179</v>
      </c>
      <c r="C89" s="55" t="s">
        <v>317</v>
      </c>
      <c r="D89" s="63"/>
      <c r="E89" s="57" t="s">
        <v>108</v>
      </c>
      <c r="F89" s="58">
        <v>3300</v>
      </c>
      <c r="G89" s="59"/>
      <c r="H89" s="60">
        <f t="shared" si="20"/>
        <v>0</v>
      </c>
      <c r="I89" s="12" t="str">
        <f t="shared" ca="1" si="14"/>
        <v/>
      </c>
      <c r="J89" s="2" t="str">
        <f t="shared" si="18"/>
        <v>G003width &gt; or = 600 mmm²</v>
      </c>
      <c r="K89" s="3" t="e">
        <f>MATCH(J89,#REF!,0)</f>
        <v>#REF!</v>
      </c>
      <c r="L89" s="4" t="str">
        <f t="shared" ca="1" si="15"/>
        <v>,0</v>
      </c>
      <c r="M89" s="4" t="str">
        <f t="shared" ca="1" si="16"/>
        <v>C2</v>
      </c>
      <c r="N89" s="4" t="str">
        <f t="shared" ca="1" si="17"/>
        <v>C2</v>
      </c>
      <c r="O89" s="12"/>
      <c r="P89" s="2"/>
      <c r="Q89" s="3"/>
      <c r="R89" s="4"/>
      <c r="S89" s="4"/>
      <c r="T89" s="4"/>
    </row>
    <row r="90" spans="1:20" ht="12.6" customHeight="1" x14ac:dyDescent="0.2">
      <c r="A90" s="39"/>
      <c r="B90" s="105"/>
      <c r="C90" s="66"/>
      <c r="D90" s="48"/>
      <c r="E90" s="89"/>
      <c r="F90" s="50"/>
      <c r="G90" s="51"/>
      <c r="H90" s="52"/>
      <c r="I90" s="12" t="str">
        <f t="shared" ca="1" si="14"/>
        <v>LOCKED</v>
      </c>
      <c r="J90" s="2" t="str">
        <f t="shared" si="18"/>
        <v/>
      </c>
      <c r="K90" s="3" t="e">
        <f>MATCH(J90,#REF!,0)</f>
        <v>#REF!</v>
      </c>
      <c r="L90" s="4" t="str">
        <f t="shared" ca="1" si="15"/>
        <v>F0</v>
      </c>
      <c r="M90" s="4" t="str">
        <f t="shared" ca="1" si="16"/>
        <v>C2</v>
      </c>
      <c r="N90" s="4" t="str">
        <f t="shared" ca="1" si="17"/>
        <v>C2</v>
      </c>
      <c r="O90" s="12"/>
      <c r="P90" s="2"/>
      <c r="Q90" s="3"/>
      <c r="R90" s="4"/>
      <c r="S90" s="4"/>
      <c r="T90" s="4"/>
    </row>
    <row r="91" spans="1:20" ht="45" customHeight="1" thickBot="1" x14ac:dyDescent="0.25">
      <c r="A91" s="106"/>
      <c r="B91" s="107" t="s">
        <v>254</v>
      </c>
      <c r="C91" s="177" t="str">
        <f>C7</f>
        <v>CONCRETE RECONSTRUCTION:  LANARK STREET FROM JOHN BREBEUF PLACE TO CORYDON AVENUE</v>
      </c>
      <c r="D91" s="178"/>
      <c r="E91" s="178"/>
      <c r="F91" s="179"/>
      <c r="G91" s="106" t="s">
        <v>389</v>
      </c>
      <c r="H91" s="106">
        <f>SUM(H7:H90)</f>
        <v>0</v>
      </c>
      <c r="I91" s="12" t="str">
        <f t="shared" ca="1" si="14"/>
        <v>LOCKED</v>
      </c>
      <c r="J91" s="2" t="str">
        <f t="shared" si="18"/>
        <v>CONCRETE RECONSTRUCTION: LANARK STREET FROM JOHN BREBEUF PLACE TO CORYDON AVENUE</v>
      </c>
      <c r="K91" s="3" t="e">
        <f>MATCH(J91,#REF!,0)</f>
        <v>#REF!</v>
      </c>
      <c r="L91" s="4" t="str">
        <f t="shared" ca="1" si="15"/>
        <v>G</v>
      </c>
      <c r="M91" s="4" t="str">
        <f t="shared" ca="1" si="16"/>
        <v>C2</v>
      </c>
      <c r="N91" s="4" t="str">
        <f t="shared" ca="1" si="17"/>
        <v>C2</v>
      </c>
      <c r="O91" s="12"/>
      <c r="P91" s="2"/>
      <c r="Q91" s="3"/>
      <c r="R91" s="4"/>
      <c r="S91" s="4"/>
      <c r="T91" s="4"/>
    </row>
    <row r="92" spans="1:20" s="45" customFormat="1" ht="45" customHeight="1" thickTop="1" x14ac:dyDescent="0.2">
      <c r="A92" s="42"/>
      <c r="B92" s="43" t="s">
        <v>255</v>
      </c>
      <c r="C92" s="186" t="s">
        <v>390</v>
      </c>
      <c r="D92" s="187"/>
      <c r="E92" s="187"/>
      <c r="F92" s="188"/>
      <c r="G92" s="42"/>
      <c r="H92" s="44"/>
      <c r="I92" s="12" t="str">
        <f t="shared" ca="1" si="14"/>
        <v>LOCKED</v>
      </c>
      <c r="J92" s="2" t="str">
        <f t="shared" si="18"/>
        <v>REHABILITATION: MOUNTBATTEN AVENUE FROM SHAFTESBURY BOULEVARD TO BOWER BOULEVARD</v>
      </c>
      <c r="K92" s="3" t="e">
        <f>MATCH(J92,#REF!,0)</f>
        <v>#REF!</v>
      </c>
      <c r="L92" s="4" t="str">
        <f t="shared" ca="1" si="15"/>
        <v>G</v>
      </c>
      <c r="M92" s="4" t="str">
        <f t="shared" ca="1" si="16"/>
        <v>C2</v>
      </c>
      <c r="N92" s="4" t="str">
        <f t="shared" ca="1" si="17"/>
        <v>C2</v>
      </c>
      <c r="O92" s="12"/>
      <c r="P92" s="2"/>
      <c r="Q92" s="3"/>
      <c r="R92" s="4"/>
      <c r="S92" s="4"/>
      <c r="T92" s="4"/>
    </row>
    <row r="93" spans="1:20" ht="30" customHeight="1" x14ac:dyDescent="0.2">
      <c r="A93" s="39"/>
      <c r="B93" s="46"/>
      <c r="C93" s="47" t="s">
        <v>123</v>
      </c>
      <c r="D93" s="48"/>
      <c r="E93" s="49" t="s">
        <v>103</v>
      </c>
      <c r="F93" s="50"/>
      <c r="G93" s="51"/>
      <c r="H93" s="52"/>
      <c r="I93" s="12" t="str">
        <f t="shared" ca="1" si="14"/>
        <v>LOCKED</v>
      </c>
      <c r="J93" s="2" t="str">
        <f t="shared" si="18"/>
        <v>EARTH AND BASE WORKS</v>
      </c>
      <c r="K93" s="3" t="e">
        <f>MATCH(J93,#REF!,0)</f>
        <v>#REF!</v>
      </c>
      <c r="L93" s="4" t="str">
        <f t="shared" ca="1" si="15"/>
        <v>F0</v>
      </c>
      <c r="M93" s="4" t="str">
        <f t="shared" ca="1" si="16"/>
        <v>C2</v>
      </c>
      <c r="N93" s="4" t="str">
        <f t="shared" ca="1" si="17"/>
        <v>C2</v>
      </c>
      <c r="O93" s="12"/>
      <c r="P93" s="2"/>
      <c r="Q93" s="3"/>
      <c r="R93" s="4"/>
      <c r="S93" s="4"/>
      <c r="T93" s="4"/>
    </row>
    <row r="94" spans="1:20" ht="30" customHeight="1" x14ac:dyDescent="0.2">
      <c r="A94" s="53" t="s">
        <v>219</v>
      </c>
      <c r="B94" s="54" t="s">
        <v>80</v>
      </c>
      <c r="C94" s="55" t="s">
        <v>49</v>
      </c>
      <c r="D94" s="56" t="s">
        <v>328</v>
      </c>
      <c r="E94" s="57" t="s">
        <v>109</v>
      </c>
      <c r="F94" s="58">
        <v>20</v>
      </c>
      <c r="G94" s="59"/>
      <c r="H94" s="60">
        <f t="shared" ref="H94:H96" si="21">ROUND(G94*F94,2)</f>
        <v>0</v>
      </c>
      <c r="I94" s="12" t="str">
        <f t="shared" ca="1" si="14"/>
        <v/>
      </c>
      <c r="J94" s="2" t="str">
        <f t="shared" si="18"/>
        <v>A003ExcavationCW 3110-R19m³</v>
      </c>
      <c r="K94" s="3" t="e">
        <f>MATCH(J94,#REF!,0)</f>
        <v>#REF!</v>
      </c>
      <c r="L94" s="4" t="str">
        <f t="shared" ca="1" si="15"/>
        <v>,0</v>
      </c>
      <c r="M94" s="4" t="str">
        <f t="shared" ca="1" si="16"/>
        <v>C2</v>
      </c>
      <c r="N94" s="4" t="str">
        <f t="shared" ca="1" si="17"/>
        <v>C2</v>
      </c>
      <c r="O94" s="12"/>
      <c r="P94" s="2"/>
      <c r="Q94" s="3"/>
      <c r="R94" s="4"/>
      <c r="S94" s="4"/>
      <c r="T94" s="4"/>
    </row>
    <row r="95" spans="1:20" ht="45" customHeight="1" x14ac:dyDescent="0.2">
      <c r="A95" s="61" t="s">
        <v>148</v>
      </c>
      <c r="B95" s="54" t="s">
        <v>81</v>
      </c>
      <c r="C95" s="55" t="s">
        <v>170</v>
      </c>
      <c r="D95" s="56" t="s">
        <v>328</v>
      </c>
      <c r="E95" s="57" t="s">
        <v>109</v>
      </c>
      <c r="F95" s="58">
        <v>20</v>
      </c>
      <c r="G95" s="59"/>
      <c r="H95" s="60">
        <f t="shared" si="21"/>
        <v>0</v>
      </c>
      <c r="I95" s="12" t="str">
        <f t="shared" ca="1" si="14"/>
        <v/>
      </c>
      <c r="J95" s="2" t="str">
        <f t="shared" si="18"/>
        <v>A010Supplying and Placing Base Course MaterialCW 3110-R19m³</v>
      </c>
      <c r="K95" s="3" t="e">
        <f>MATCH(J95,#REF!,0)</f>
        <v>#REF!</v>
      </c>
      <c r="L95" s="4" t="str">
        <f t="shared" ca="1" si="15"/>
        <v>,0</v>
      </c>
      <c r="M95" s="4" t="str">
        <f t="shared" ca="1" si="16"/>
        <v>C2</v>
      </c>
      <c r="N95" s="4" t="str">
        <f t="shared" ca="1" si="17"/>
        <v>C2</v>
      </c>
      <c r="O95" s="12"/>
      <c r="P95" s="2"/>
      <c r="Q95" s="3"/>
      <c r="R95" s="4"/>
      <c r="S95" s="4"/>
      <c r="T95" s="4"/>
    </row>
    <row r="96" spans="1:20" ht="30" customHeight="1" x14ac:dyDescent="0.2">
      <c r="A96" s="53" t="s">
        <v>149</v>
      </c>
      <c r="B96" s="54" t="s">
        <v>82</v>
      </c>
      <c r="C96" s="55" t="s">
        <v>56</v>
      </c>
      <c r="D96" s="56" t="s">
        <v>328</v>
      </c>
      <c r="E96" s="57" t="s">
        <v>108</v>
      </c>
      <c r="F96" s="58">
        <v>600</v>
      </c>
      <c r="G96" s="59"/>
      <c r="H96" s="60">
        <f t="shared" si="21"/>
        <v>0</v>
      </c>
      <c r="I96" s="12" t="str">
        <f t="shared" ca="1" si="14"/>
        <v/>
      </c>
      <c r="J96" s="2" t="str">
        <f t="shared" si="18"/>
        <v>A012Grading of BoulevardsCW 3110-R19m²</v>
      </c>
      <c r="K96" s="3" t="e">
        <f>MATCH(J96,#REF!,0)</f>
        <v>#REF!</v>
      </c>
      <c r="L96" s="4" t="str">
        <f t="shared" ca="1" si="15"/>
        <v>,0</v>
      </c>
      <c r="M96" s="4" t="str">
        <f t="shared" ca="1" si="16"/>
        <v>C2</v>
      </c>
      <c r="N96" s="4" t="str">
        <f t="shared" ca="1" si="17"/>
        <v>C2</v>
      </c>
      <c r="O96" s="12"/>
      <c r="P96" s="2"/>
      <c r="Q96" s="3"/>
      <c r="R96" s="4"/>
      <c r="S96" s="4"/>
      <c r="T96" s="4"/>
    </row>
    <row r="97" spans="1:20" ht="30" customHeight="1" x14ac:dyDescent="0.2">
      <c r="A97" s="39"/>
      <c r="B97" s="46"/>
      <c r="C97" s="66" t="s">
        <v>364</v>
      </c>
      <c r="D97" s="48"/>
      <c r="E97" s="67"/>
      <c r="F97" s="50"/>
      <c r="G97" s="51"/>
      <c r="H97" s="52"/>
      <c r="I97" s="12" t="str">
        <f t="shared" ca="1" si="14"/>
        <v>LOCKED</v>
      </c>
      <c r="J97" s="2" t="str">
        <f t="shared" si="18"/>
        <v>ROADWORKS - REMOVALS/RENEWALS</v>
      </c>
      <c r="K97" s="3" t="e">
        <f>MATCH(J97,#REF!,0)</f>
        <v>#REF!</v>
      </c>
      <c r="L97" s="4" t="str">
        <f t="shared" ca="1" si="15"/>
        <v>F0</v>
      </c>
      <c r="M97" s="4" t="str">
        <f t="shared" ca="1" si="16"/>
        <v>C2</v>
      </c>
      <c r="N97" s="4" t="str">
        <f t="shared" ca="1" si="17"/>
        <v>C2</v>
      </c>
      <c r="O97" s="12"/>
      <c r="P97" s="2"/>
      <c r="Q97" s="3"/>
      <c r="R97" s="4"/>
      <c r="S97" s="4"/>
      <c r="T97" s="4"/>
    </row>
    <row r="98" spans="1:20" ht="30" customHeight="1" x14ac:dyDescent="0.2">
      <c r="A98" s="68" t="s">
        <v>152</v>
      </c>
      <c r="B98" s="54" t="s">
        <v>83</v>
      </c>
      <c r="C98" s="55" t="s">
        <v>226</v>
      </c>
      <c r="D98" s="63" t="s">
        <v>326</v>
      </c>
      <c r="E98" s="57"/>
      <c r="F98" s="50"/>
      <c r="G98" s="51"/>
      <c r="H98" s="52"/>
      <c r="I98" s="12" t="str">
        <f t="shared" ca="1" si="14"/>
        <v>LOCKED</v>
      </c>
      <c r="J98" s="2" t="str">
        <f t="shared" si="18"/>
        <v>B004Slab ReplacementCW 3230-R8</v>
      </c>
      <c r="K98" s="3" t="e">
        <f>MATCH(J98,#REF!,0)</f>
        <v>#REF!</v>
      </c>
      <c r="L98" s="4" t="str">
        <f t="shared" ca="1" si="15"/>
        <v>F0</v>
      </c>
      <c r="M98" s="4" t="str">
        <f t="shared" ca="1" si="16"/>
        <v>C2</v>
      </c>
      <c r="N98" s="4" t="str">
        <f t="shared" ca="1" si="17"/>
        <v>C2</v>
      </c>
      <c r="O98" s="12"/>
      <c r="P98" s="2"/>
      <c r="Q98" s="3"/>
      <c r="R98" s="4"/>
      <c r="S98" s="4"/>
      <c r="T98" s="4"/>
    </row>
    <row r="99" spans="1:20" ht="30" customHeight="1" x14ac:dyDescent="0.2">
      <c r="A99" s="68" t="s">
        <v>153</v>
      </c>
      <c r="B99" s="62" t="s">
        <v>178</v>
      </c>
      <c r="C99" s="55" t="s">
        <v>121</v>
      </c>
      <c r="D99" s="63" t="s">
        <v>103</v>
      </c>
      <c r="E99" s="57" t="s">
        <v>108</v>
      </c>
      <c r="F99" s="58">
        <v>130</v>
      </c>
      <c r="G99" s="59"/>
      <c r="H99" s="60">
        <f>ROUND(G99*F99,2)</f>
        <v>0</v>
      </c>
      <c r="I99" s="12" t="str">
        <f t="shared" ca="1" si="14"/>
        <v/>
      </c>
      <c r="J99" s="2" t="str">
        <f t="shared" si="18"/>
        <v>B014150 mm Concrete Pavement (Reinforced)m²</v>
      </c>
      <c r="K99" s="3" t="e">
        <f>MATCH(J99,#REF!,0)</f>
        <v>#REF!</v>
      </c>
      <c r="L99" s="4" t="str">
        <f t="shared" ca="1" si="15"/>
        <v>,0</v>
      </c>
      <c r="M99" s="4" t="str">
        <f t="shared" ca="1" si="16"/>
        <v>C2</v>
      </c>
      <c r="N99" s="4" t="str">
        <f t="shared" ca="1" si="17"/>
        <v>C2</v>
      </c>
      <c r="O99" s="12"/>
      <c r="P99" s="2"/>
      <c r="Q99" s="3"/>
      <c r="R99" s="4"/>
      <c r="S99" s="4"/>
      <c r="T99" s="4"/>
    </row>
    <row r="100" spans="1:20" ht="30" customHeight="1" x14ac:dyDescent="0.2">
      <c r="A100" s="68" t="s">
        <v>154</v>
      </c>
      <c r="B100" s="54" t="s">
        <v>84</v>
      </c>
      <c r="C100" s="55" t="s">
        <v>227</v>
      </c>
      <c r="D100" s="63" t="s">
        <v>326</v>
      </c>
      <c r="E100" s="57"/>
      <c r="F100" s="50"/>
      <c r="G100" s="51"/>
      <c r="H100" s="52"/>
      <c r="I100" s="12" t="str">
        <f t="shared" ca="1" si="14"/>
        <v>LOCKED</v>
      </c>
      <c r="J100" s="2" t="str">
        <f t="shared" si="18"/>
        <v>B017Partial Slab PatchesCW 3230-R8</v>
      </c>
      <c r="K100" s="3" t="e">
        <f>MATCH(J100,#REF!,0)</f>
        <v>#REF!</v>
      </c>
      <c r="L100" s="4" t="str">
        <f t="shared" ca="1" si="15"/>
        <v>F0</v>
      </c>
      <c r="M100" s="4" t="str">
        <f t="shared" ca="1" si="16"/>
        <v>C2</v>
      </c>
      <c r="N100" s="4" t="str">
        <f t="shared" ca="1" si="17"/>
        <v>C2</v>
      </c>
      <c r="O100" s="12"/>
      <c r="P100" s="2"/>
      <c r="Q100" s="3"/>
      <c r="R100" s="4"/>
      <c r="S100" s="4"/>
      <c r="T100" s="4"/>
    </row>
    <row r="101" spans="1:20" ht="30" customHeight="1" x14ac:dyDescent="0.2">
      <c r="A101" s="68" t="s">
        <v>155</v>
      </c>
      <c r="B101" s="62" t="s">
        <v>178</v>
      </c>
      <c r="C101" s="55" t="s">
        <v>118</v>
      </c>
      <c r="D101" s="63" t="s">
        <v>103</v>
      </c>
      <c r="E101" s="57" t="s">
        <v>108</v>
      </c>
      <c r="F101" s="58">
        <v>20</v>
      </c>
      <c r="G101" s="59"/>
      <c r="H101" s="60">
        <f>ROUND(G101*F101,2)</f>
        <v>0</v>
      </c>
      <c r="I101" s="12" t="str">
        <f t="shared" ca="1" si="14"/>
        <v/>
      </c>
      <c r="J101" s="2" t="str">
        <f t="shared" si="18"/>
        <v>B030150 mm Concrete Pavement (Type A)m²</v>
      </c>
      <c r="K101" s="3" t="e">
        <f>MATCH(J101,#REF!,0)</f>
        <v>#REF!</v>
      </c>
      <c r="L101" s="4" t="str">
        <f t="shared" ca="1" si="15"/>
        <v>,0</v>
      </c>
      <c r="M101" s="4" t="str">
        <f t="shared" ca="1" si="16"/>
        <v>C2</v>
      </c>
      <c r="N101" s="4" t="str">
        <f t="shared" ca="1" si="17"/>
        <v>C2</v>
      </c>
      <c r="O101" s="12"/>
      <c r="P101" s="2"/>
      <c r="Q101" s="3"/>
      <c r="R101" s="4"/>
      <c r="S101" s="4"/>
      <c r="T101" s="4"/>
    </row>
    <row r="102" spans="1:20" ht="30" customHeight="1" x14ac:dyDescent="0.2">
      <c r="A102" s="68" t="s">
        <v>158</v>
      </c>
      <c r="B102" s="54" t="s">
        <v>89</v>
      </c>
      <c r="C102" s="55" t="s">
        <v>91</v>
      </c>
      <c r="D102" s="63" t="s">
        <v>326</v>
      </c>
      <c r="E102" s="57"/>
      <c r="F102" s="50"/>
      <c r="G102" s="51"/>
      <c r="H102" s="52"/>
      <c r="I102" s="12" t="str">
        <f t="shared" ca="1" si="14"/>
        <v>LOCKED</v>
      </c>
      <c r="J102" s="2" t="str">
        <f t="shared" si="18"/>
        <v>B094Drilled DowelsCW 3230-R8</v>
      </c>
      <c r="K102" s="3" t="e">
        <f>MATCH(J102,#REF!,0)</f>
        <v>#REF!</v>
      </c>
      <c r="L102" s="4" t="str">
        <f t="shared" ca="1" si="15"/>
        <v>F0</v>
      </c>
      <c r="M102" s="4" t="str">
        <f t="shared" ca="1" si="16"/>
        <v>C2</v>
      </c>
      <c r="N102" s="4" t="str">
        <f t="shared" ca="1" si="17"/>
        <v>C2</v>
      </c>
      <c r="O102" s="12"/>
      <c r="P102" s="2"/>
      <c r="Q102" s="3"/>
      <c r="R102" s="4"/>
      <c r="S102" s="4"/>
      <c r="T102" s="4"/>
    </row>
    <row r="103" spans="1:20" ht="30" customHeight="1" x14ac:dyDescent="0.2">
      <c r="A103" s="68" t="s">
        <v>159</v>
      </c>
      <c r="B103" s="62" t="s">
        <v>178</v>
      </c>
      <c r="C103" s="55" t="s">
        <v>117</v>
      </c>
      <c r="D103" s="63" t="s">
        <v>103</v>
      </c>
      <c r="E103" s="57" t="s">
        <v>111</v>
      </c>
      <c r="F103" s="58">
        <v>15</v>
      </c>
      <c r="G103" s="59"/>
      <c r="H103" s="60">
        <f>ROUND(G103*F103,2)</f>
        <v>0</v>
      </c>
      <c r="I103" s="12" t="str">
        <f t="shared" ca="1" si="14"/>
        <v/>
      </c>
      <c r="J103" s="2" t="str">
        <f t="shared" si="18"/>
        <v>B09519.1 mm Diametereach</v>
      </c>
      <c r="K103" s="3" t="e">
        <f>MATCH(J103,#REF!,0)</f>
        <v>#REF!</v>
      </c>
      <c r="L103" s="4" t="str">
        <f t="shared" ca="1" si="15"/>
        <v>,0</v>
      </c>
      <c r="M103" s="4" t="str">
        <f t="shared" ca="1" si="16"/>
        <v>C2</v>
      </c>
      <c r="N103" s="4" t="str">
        <f t="shared" ca="1" si="17"/>
        <v>C2</v>
      </c>
      <c r="O103" s="12"/>
      <c r="P103" s="2"/>
      <c r="Q103" s="3"/>
      <c r="R103" s="4"/>
      <c r="S103" s="4"/>
      <c r="T103" s="4"/>
    </row>
    <row r="104" spans="1:20" ht="30" customHeight="1" x14ac:dyDescent="0.2">
      <c r="A104" s="68" t="s">
        <v>160</v>
      </c>
      <c r="B104" s="54" t="s">
        <v>187</v>
      </c>
      <c r="C104" s="55" t="s">
        <v>92</v>
      </c>
      <c r="D104" s="63" t="s">
        <v>326</v>
      </c>
      <c r="E104" s="57"/>
      <c r="F104" s="50"/>
      <c r="G104" s="51"/>
      <c r="H104" s="52"/>
      <c r="I104" s="12" t="str">
        <f t="shared" ca="1" si="14"/>
        <v>LOCKED</v>
      </c>
      <c r="J104" s="2" t="str">
        <f t="shared" si="18"/>
        <v>B097Drilled Tie BarsCW 3230-R8</v>
      </c>
      <c r="K104" s="3" t="e">
        <f>MATCH(J104,#REF!,0)</f>
        <v>#REF!</v>
      </c>
      <c r="L104" s="4" t="str">
        <f t="shared" ca="1" si="15"/>
        <v>F0</v>
      </c>
      <c r="M104" s="4" t="str">
        <f t="shared" ca="1" si="16"/>
        <v>C2</v>
      </c>
      <c r="N104" s="4" t="str">
        <f t="shared" ca="1" si="17"/>
        <v>C2</v>
      </c>
      <c r="O104" s="12"/>
      <c r="P104" s="2"/>
      <c r="Q104" s="3"/>
      <c r="R104" s="4"/>
      <c r="S104" s="4"/>
      <c r="T104" s="4"/>
    </row>
    <row r="105" spans="1:20" ht="30" customHeight="1" x14ac:dyDescent="0.2">
      <c r="A105" s="68" t="s">
        <v>161</v>
      </c>
      <c r="B105" s="62" t="s">
        <v>178</v>
      </c>
      <c r="C105" s="55" t="s">
        <v>116</v>
      </c>
      <c r="D105" s="63" t="s">
        <v>103</v>
      </c>
      <c r="E105" s="57" t="s">
        <v>111</v>
      </c>
      <c r="F105" s="58">
        <v>60</v>
      </c>
      <c r="G105" s="59"/>
      <c r="H105" s="60">
        <f>ROUND(G105*F105,2)</f>
        <v>0</v>
      </c>
      <c r="I105" s="12" t="str">
        <f t="shared" ca="1" si="14"/>
        <v/>
      </c>
      <c r="J105" s="2" t="str">
        <f t="shared" si="18"/>
        <v>B09820 M Deformed Tie Bareach</v>
      </c>
      <c r="K105" s="3" t="e">
        <f>MATCH(J105,#REF!,0)</f>
        <v>#REF!</v>
      </c>
      <c r="L105" s="4" t="str">
        <f t="shared" ca="1" si="15"/>
        <v>,0</v>
      </c>
      <c r="M105" s="4" t="str">
        <f t="shared" ca="1" si="16"/>
        <v>C2</v>
      </c>
      <c r="N105" s="4" t="str">
        <f t="shared" ca="1" si="17"/>
        <v>C2</v>
      </c>
      <c r="O105" s="12"/>
      <c r="P105" s="2"/>
      <c r="Q105" s="3"/>
      <c r="R105" s="4"/>
      <c r="S105" s="4"/>
      <c r="T105" s="4"/>
    </row>
    <row r="106" spans="1:20" ht="30" customHeight="1" x14ac:dyDescent="0.2">
      <c r="A106" s="68" t="s">
        <v>297</v>
      </c>
      <c r="B106" s="54" t="s">
        <v>90</v>
      </c>
      <c r="C106" s="55" t="s">
        <v>172</v>
      </c>
      <c r="D106" s="63" t="s">
        <v>4</v>
      </c>
      <c r="E106" s="57"/>
      <c r="F106" s="50"/>
      <c r="G106" s="51"/>
      <c r="H106" s="52"/>
      <c r="I106" s="12" t="str">
        <f t="shared" ca="1" si="14"/>
        <v>LOCKED</v>
      </c>
      <c r="J106" s="2" t="str">
        <f t="shared" si="18"/>
        <v>B114rlMiscellaneous Concrete Slab RenewalCW 3235-R9</v>
      </c>
      <c r="K106" s="3" t="e">
        <f>MATCH(J106,#REF!,0)</f>
        <v>#REF!</v>
      </c>
      <c r="L106" s="4" t="str">
        <f t="shared" ca="1" si="15"/>
        <v>F0</v>
      </c>
      <c r="M106" s="4" t="str">
        <f t="shared" ca="1" si="16"/>
        <v>C2</v>
      </c>
      <c r="N106" s="4" t="str">
        <f t="shared" ca="1" si="17"/>
        <v>C2</v>
      </c>
      <c r="O106" s="12"/>
      <c r="P106" s="2"/>
      <c r="Q106" s="3"/>
      <c r="R106" s="4"/>
      <c r="S106" s="4"/>
      <c r="T106" s="4"/>
    </row>
    <row r="107" spans="1:20" ht="30" customHeight="1" x14ac:dyDescent="0.2">
      <c r="A107" s="68" t="s">
        <v>298</v>
      </c>
      <c r="B107" s="62" t="s">
        <v>178</v>
      </c>
      <c r="C107" s="55" t="s">
        <v>6</v>
      </c>
      <c r="D107" s="63" t="s">
        <v>200</v>
      </c>
      <c r="E107" s="57"/>
      <c r="F107" s="50"/>
      <c r="G107" s="51"/>
      <c r="H107" s="52"/>
      <c r="I107" s="12" t="str">
        <f t="shared" ca="1" si="14"/>
        <v>LOCKED</v>
      </c>
      <c r="J107" s="2" t="str">
        <f t="shared" si="18"/>
        <v>B118rl100 mm SidewalkSD-228A</v>
      </c>
      <c r="K107" s="3" t="e">
        <f>MATCH(J107,#REF!,0)</f>
        <v>#REF!</v>
      </c>
      <c r="L107" s="4" t="str">
        <f t="shared" ca="1" si="15"/>
        <v>F0</v>
      </c>
      <c r="M107" s="4" t="str">
        <f t="shared" ca="1" si="16"/>
        <v>C2</v>
      </c>
      <c r="N107" s="4" t="str">
        <f t="shared" ca="1" si="17"/>
        <v>C2</v>
      </c>
      <c r="O107" s="12"/>
      <c r="P107" s="2"/>
      <c r="Q107" s="3"/>
      <c r="R107" s="4"/>
      <c r="S107" s="4"/>
      <c r="T107" s="4"/>
    </row>
    <row r="108" spans="1:20" ht="30" customHeight="1" x14ac:dyDescent="0.2">
      <c r="A108" s="68" t="s">
        <v>300</v>
      </c>
      <c r="B108" s="69" t="s">
        <v>269</v>
      </c>
      <c r="C108" s="55" t="s">
        <v>272</v>
      </c>
      <c r="D108" s="63"/>
      <c r="E108" s="57" t="s">
        <v>108</v>
      </c>
      <c r="F108" s="58">
        <v>10</v>
      </c>
      <c r="G108" s="59"/>
      <c r="H108" s="60">
        <f>ROUND(G108*F108,2)</f>
        <v>0</v>
      </c>
      <c r="I108" s="12" t="str">
        <f t="shared" ca="1" si="14"/>
        <v/>
      </c>
      <c r="J108" s="2" t="str">
        <f t="shared" si="18"/>
        <v>B120rl5 sq.m. to 20 sq.m.m²</v>
      </c>
      <c r="K108" s="3" t="e">
        <f>MATCH(J108,#REF!,0)</f>
        <v>#REF!</v>
      </c>
      <c r="L108" s="4" t="str">
        <f t="shared" ca="1" si="15"/>
        <v>,0</v>
      </c>
      <c r="M108" s="4" t="str">
        <f t="shared" ca="1" si="16"/>
        <v>C2</v>
      </c>
      <c r="N108" s="4" t="str">
        <f t="shared" ca="1" si="17"/>
        <v>C2</v>
      </c>
      <c r="O108" s="12"/>
      <c r="P108" s="2"/>
      <c r="Q108" s="3"/>
      <c r="R108" s="4"/>
      <c r="S108" s="4"/>
      <c r="T108" s="4"/>
    </row>
    <row r="109" spans="1:20" ht="30" customHeight="1" x14ac:dyDescent="0.2">
      <c r="A109" s="68" t="s">
        <v>302</v>
      </c>
      <c r="B109" s="54" t="s">
        <v>122</v>
      </c>
      <c r="C109" s="55" t="s">
        <v>173</v>
      </c>
      <c r="D109" s="63" t="s">
        <v>321</v>
      </c>
      <c r="E109" s="57"/>
      <c r="F109" s="50"/>
      <c r="G109" s="51"/>
      <c r="H109" s="52"/>
      <c r="I109" s="12" t="str">
        <f t="shared" ca="1" si="14"/>
        <v>LOCKED</v>
      </c>
      <c r="J109" s="2" t="str">
        <f t="shared" si="18"/>
        <v>B126rConcrete Curb RemovalCW 3240-R10</v>
      </c>
      <c r="K109" s="3" t="e">
        <f>MATCH(J109,#REF!,0)</f>
        <v>#REF!</v>
      </c>
      <c r="L109" s="4" t="str">
        <f t="shared" ca="1" si="15"/>
        <v>F0</v>
      </c>
      <c r="M109" s="4" t="str">
        <f t="shared" ca="1" si="16"/>
        <v>C2</v>
      </c>
      <c r="N109" s="4" t="str">
        <f t="shared" ca="1" si="17"/>
        <v>C2</v>
      </c>
      <c r="O109" s="12"/>
      <c r="P109" s="2"/>
      <c r="Q109" s="3"/>
      <c r="R109" s="4"/>
      <c r="S109" s="4"/>
      <c r="T109" s="4"/>
    </row>
    <row r="110" spans="1:20" ht="30" customHeight="1" x14ac:dyDescent="0.2">
      <c r="A110" s="68" t="s">
        <v>480</v>
      </c>
      <c r="B110" s="62" t="s">
        <v>178</v>
      </c>
      <c r="C110" s="55" t="s">
        <v>336</v>
      </c>
      <c r="D110" s="63" t="s">
        <v>103</v>
      </c>
      <c r="E110" s="57" t="s">
        <v>112</v>
      </c>
      <c r="F110" s="58">
        <v>50</v>
      </c>
      <c r="G110" s="59"/>
      <c r="H110" s="60">
        <f t="shared" ref="H110:H111" si="22">ROUND(G110*F110,2)</f>
        <v>0</v>
      </c>
      <c r="I110" s="12" t="str">
        <f t="shared" ca="1" si="14"/>
        <v/>
      </c>
      <c r="J110" s="2" t="str">
        <f t="shared" si="18"/>
        <v>B127rBBarrier Separatem</v>
      </c>
      <c r="K110" s="3" t="e">
        <f>MATCH(J110,#REF!,0)</f>
        <v>#REF!</v>
      </c>
      <c r="L110" s="4" t="str">
        <f t="shared" ca="1" si="15"/>
        <v>,0</v>
      </c>
      <c r="M110" s="4" t="str">
        <f t="shared" ca="1" si="16"/>
        <v>C2</v>
      </c>
      <c r="N110" s="4" t="str">
        <f t="shared" ca="1" si="17"/>
        <v>C2</v>
      </c>
      <c r="O110" s="12"/>
      <c r="P110" s="2"/>
      <c r="Q110" s="3"/>
      <c r="R110" s="4"/>
      <c r="S110" s="4"/>
      <c r="T110" s="4"/>
    </row>
    <row r="111" spans="1:20" ht="30" customHeight="1" x14ac:dyDescent="0.2">
      <c r="A111" s="68" t="s">
        <v>303</v>
      </c>
      <c r="B111" s="62" t="s">
        <v>179</v>
      </c>
      <c r="C111" s="55" t="s">
        <v>203</v>
      </c>
      <c r="D111" s="63" t="s">
        <v>103</v>
      </c>
      <c r="E111" s="57" t="s">
        <v>112</v>
      </c>
      <c r="F111" s="58">
        <v>165</v>
      </c>
      <c r="G111" s="59"/>
      <c r="H111" s="60">
        <f t="shared" si="22"/>
        <v>0</v>
      </c>
      <c r="I111" s="12" t="str">
        <f t="shared" ca="1" si="14"/>
        <v/>
      </c>
      <c r="J111" s="2" t="str">
        <f t="shared" si="18"/>
        <v>B130rMountable Curbm</v>
      </c>
      <c r="K111" s="3" t="e">
        <f>MATCH(J111,#REF!,0)</f>
        <v>#REF!</v>
      </c>
      <c r="L111" s="4" t="str">
        <f t="shared" ca="1" si="15"/>
        <v>,0</v>
      </c>
      <c r="M111" s="4" t="str">
        <f t="shared" ca="1" si="16"/>
        <v>C2</v>
      </c>
      <c r="N111" s="4" t="str">
        <f t="shared" ca="1" si="17"/>
        <v>C2</v>
      </c>
      <c r="O111" s="12"/>
      <c r="P111" s="2"/>
      <c r="Q111" s="3"/>
      <c r="R111" s="4"/>
      <c r="S111" s="4"/>
      <c r="T111" s="4"/>
    </row>
    <row r="112" spans="1:20" ht="30" customHeight="1" x14ac:dyDescent="0.2">
      <c r="A112" s="68" t="s">
        <v>304</v>
      </c>
      <c r="B112" s="54" t="s">
        <v>85</v>
      </c>
      <c r="C112" s="55" t="s">
        <v>174</v>
      </c>
      <c r="D112" s="63" t="s">
        <v>321</v>
      </c>
      <c r="E112" s="57"/>
      <c r="F112" s="50"/>
      <c r="G112" s="51"/>
      <c r="H112" s="52"/>
      <c r="I112" s="12" t="str">
        <f t="shared" ca="1" si="14"/>
        <v>LOCKED</v>
      </c>
      <c r="J112" s="2" t="str">
        <f t="shared" si="18"/>
        <v>B135iConcrete Curb InstallationCW 3240-R10</v>
      </c>
      <c r="K112" s="3" t="e">
        <f>MATCH(J112,#REF!,0)</f>
        <v>#REF!</v>
      </c>
      <c r="L112" s="4" t="str">
        <f t="shared" ca="1" si="15"/>
        <v>F0</v>
      </c>
      <c r="M112" s="4" t="str">
        <f t="shared" ca="1" si="16"/>
        <v>C2</v>
      </c>
      <c r="N112" s="4" t="str">
        <f t="shared" ca="1" si="17"/>
        <v>C2</v>
      </c>
      <c r="O112" s="12"/>
      <c r="P112" s="2"/>
      <c r="Q112" s="3"/>
      <c r="R112" s="4"/>
      <c r="S112" s="4"/>
      <c r="T112" s="4"/>
    </row>
    <row r="113" spans="1:20" ht="30" customHeight="1" x14ac:dyDescent="0.2">
      <c r="A113" s="68" t="s">
        <v>305</v>
      </c>
      <c r="B113" s="62" t="s">
        <v>178</v>
      </c>
      <c r="C113" s="55" t="s">
        <v>366</v>
      </c>
      <c r="D113" s="63" t="s">
        <v>201</v>
      </c>
      <c r="E113" s="57" t="s">
        <v>112</v>
      </c>
      <c r="F113" s="58">
        <v>170</v>
      </c>
      <c r="G113" s="59"/>
      <c r="H113" s="60">
        <f t="shared" ref="H113:H115" si="23">ROUND(G113*F113,2)</f>
        <v>0</v>
      </c>
      <c r="I113" s="12" t="str">
        <f t="shared" ca="1" si="14"/>
        <v/>
      </c>
      <c r="J113" s="2" t="str">
        <f t="shared" si="18"/>
        <v>B136iBarrier (100 mm reveal ht, Dowelled)SD-205m</v>
      </c>
      <c r="K113" s="3" t="e">
        <f>MATCH(J113,#REF!,0)</f>
        <v>#REF!</v>
      </c>
      <c r="L113" s="4" t="str">
        <f t="shared" ca="1" si="15"/>
        <v>,0</v>
      </c>
      <c r="M113" s="4" t="str">
        <f t="shared" ca="1" si="16"/>
        <v>C2</v>
      </c>
      <c r="N113" s="4" t="str">
        <f t="shared" ca="1" si="17"/>
        <v>C2</v>
      </c>
      <c r="O113" s="12"/>
      <c r="P113" s="2"/>
      <c r="Q113" s="3"/>
      <c r="R113" s="4"/>
      <c r="S113" s="4"/>
      <c r="T113" s="4"/>
    </row>
    <row r="114" spans="1:20" ht="30" customHeight="1" x14ac:dyDescent="0.2">
      <c r="A114" s="68" t="s">
        <v>306</v>
      </c>
      <c r="B114" s="62" t="s">
        <v>179</v>
      </c>
      <c r="C114" s="55" t="s">
        <v>391</v>
      </c>
      <c r="D114" s="63" t="s">
        <v>248</v>
      </c>
      <c r="E114" s="57" t="s">
        <v>112</v>
      </c>
      <c r="F114" s="58">
        <v>20</v>
      </c>
      <c r="G114" s="59"/>
      <c r="H114" s="60">
        <f t="shared" si="23"/>
        <v>0</v>
      </c>
      <c r="I114" s="12" t="str">
        <f t="shared" ca="1" si="14"/>
        <v/>
      </c>
      <c r="J114" s="2" t="str">
        <f t="shared" si="18"/>
        <v>B137iBarrier (100 mm reveal ht, Separate)SD-203Am</v>
      </c>
      <c r="K114" s="3" t="e">
        <f>MATCH(J114,#REF!,0)</f>
        <v>#REF!</v>
      </c>
      <c r="L114" s="4" t="str">
        <f t="shared" ca="1" si="15"/>
        <v>,0</v>
      </c>
      <c r="M114" s="4" t="str">
        <f t="shared" ca="1" si="16"/>
        <v>C2</v>
      </c>
      <c r="N114" s="4" t="str">
        <f t="shared" ca="1" si="17"/>
        <v>C2</v>
      </c>
      <c r="O114" s="12"/>
      <c r="P114" s="2"/>
      <c r="Q114" s="3"/>
      <c r="R114" s="4"/>
      <c r="S114" s="4"/>
      <c r="T114" s="4"/>
    </row>
    <row r="115" spans="1:20" ht="45" customHeight="1" x14ac:dyDescent="0.2">
      <c r="A115" s="68" t="s">
        <v>481</v>
      </c>
      <c r="B115" s="62" t="s">
        <v>180</v>
      </c>
      <c r="C115" s="55" t="s">
        <v>338</v>
      </c>
      <c r="D115" s="63" t="s">
        <v>202</v>
      </c>
      <c r="E115" s="57" t="s">
        <v>112</v>
      </c>
      <c r="F115" s="58">
        <v>60</v>
      </c>
      <c r="G115" s="59"/>
      <c r="H115" s="60">
        <f t="shared" si="23"/>
        <v>0</v>
      </c>
      <c r="I115" s="12" t="str">
        <f t="shared" ca="1" si="14"/>
        <v/>
      </c>
      <c r="J115" s="2" t="str">
        <f t="shared" si="18"/>
        <v>B139iBModified Barrier (150 mm reveal ht, Dowelled)SD-203Bm</v>
      </c>
      <c r="K115" s="3" t="e">
        <f>MATCH(J115,#REF!,0)</f>
        <v>#REF!</v>
      </c>
      <c r="L115" s="4" t="str">
        <f t="shared" ca="1" si="15"/>
        <v>,0</v>
      </c>
      <c r="M115" s="4" t="str">
        <f t="shared" ca="1" si="16"/>
        <v>C2</v>
      </c>
      <c r="N115" s="4" t="str">
        <f t="shared" ca="1" si="17"/>
        <v>C2</v>
      </c>
      <c r="O115" s="12"/>
      <c r="P115" s="2"/>
      <c r="Q115" s="3"/>
      <c r="R115" s="4"/>
      <c r="S115" s="4"/>
      <c r="T115" s="4"/>
    </row>
    <row r="116" spans="1:20" ht="30" customHeight="1" x14ac:dyDescent="0.2">
      <c r="A116" s="68" t="s">
        <v>307</v>
      </c>
      <c r="B116" s="54" t="s">
        <v>86</v>
      </c>
      <c r="C116" s="55" t="s">
        <v>87</v>
      </c>
      <c r="D116" s="63" t="s">
        <v>321</v>
      </c>
      <c r="E116" s="57"/>
      <c r="F116" s="50"/>
      <c r="G116" s="51"/>
      <c r="H116" s="52"/>
      <c r="I116" s="12" t="str">
        <f t="shared" ca="1" si="14"/>
        <v>LOCKED</v>
      </c>
      <c r="J116" s="2" t="str">
        <f t="shared" si="18"/>
        <v>B154rlConcrete Curb RenewalCW 3240-R10</v>
      </c>
      <c r="K116" s="3" t="e">
        <f>MATCH(J116,#REF!,0)</f>
        <v>#REF!</v>
      </c>
      <c r="L116" s="4" t="str">
        <f t="shared" ca="1" si="15"/>
        <v>F0</v>
      </c>
      <c r="M116" s="4" t="str">
        <f t="shared" ca="1" si="16"/>
        <v>C2</v>
      </c>
      <c r="N116" s="4" t="str">
        <f t="shared" ca="1" si="17"/>
        <v>C2</v>
      </c>
      <c r="O116" s="12"/>
      <c r="P116" s="2"/>
      <c r="Q116" s="3"/>
      <c r="R116" s="4"/>
      <c r="S116" s="4"/>
      <c r="T116" s="4"/>
    </row>
    <row r="117" spans="1:20" s="78" customFormat="1" ht="30" customHeight="1" x14ac:dyDescent="0.2">
      <c r="A117" s="70" t="s">
        <v>312</v>
      </c>
      <c r="B117" s="87" t="s">
        <v>178</v>
      </c>
      <c r="C117" s="72" t="s">
        <v>5</v>
      </c>
      <c r="D117" s="73" t="s">
        <v>176</v>
      </c>
      <c r="E117" s="74" t="s">
        <v>112</v>
      </c>
      <c r="F117" s="75">
        <v>20</v>
      </c>
      <c r="G117" s="76"/>
      <c r="H117" s="77">
        <f t="shared" ref="H117:H118" si="24">ROUND(G117*F117,2)</f>
        <v>0</v>
      </c>
      <c r="I117" s="12" t="str">
        <f t="shared" ca="1" si="14"/>
        <v/>
      </c>
      <c r="J117" s="2" t="str">
        <f t="shared" si="18"/>
        <v>B182rlLip Curb (40 mm reveal ht, Integral)SD-202Bm</v>
      </c>
      <c r="K117" s="3" t="e">
        <f>MATCH(J117,#REF!,0)</f>
        <v>#REF!</v>
      </c>
      <c r="L117" s="4" t="str">
        <f t="shared" ca="1" si="15"/>
        <v>,0</v>
      </c>
      <c r="M117" s="4" t="str">
        <f t="shared" ca="1" si="16"/>
        <v>C2</v>
      </c>
      <c r="N117" s="4" t="str">
        <f t="shared" ca="1" si="17"/>
        <v>C2</v>
      </c>
      <c r="O117" s="12"/>
      <c r="P117" s="2"/>
      <c r="Q117" s="3"/>
      <c r="R117" s="4"/>
      <c r="S117" s="4"/>
      <c r="T117" s="4"/>
    </row>
    <row r="118" spans="1:20" s="116" customFormat="1" ht="45" customHeight="1" x14ac:dyDescent="0.2">
      <c r="A118" s="108" t="s">
        <v>231</v>
      </c>
      <c r="B118" s="109" t="s">
        <v>93</v>
      </c>
      <c r="C118" s="110" t="s">
        <v>95</v>
      </c>
      <c r="D118" s="111" t="s">
        <v>291</v>
      </c>
      <c r="E118" s="112" t="s">
        <v>108</v>
      </c>
      <c r="F118" s="113">
        <v>20</v>
      </c>
      <c r="G118" s="114"/>
      <c r="H118" s="115">
        <f t="shared" si="24"/>
        <v>0</v>
      </c>
      <c r="I118" s="12" t="str">
        <f t="shared" ca="1" si="14"/>
        <v/>
      </c>
      <c r="J118" s="2" t="str">
        <f t="shared" si="18"/>
        <v>B189Regrading Existing Interlocking Paving StonesCW 3330-R5m²</v>
      </c>
      <c r="K118" s="3" t="e">
        <f>MATCH(J118,#REF!,0)</f>
        <v>#REF!</v>
      </c>
      <c r="L118" s="4" t="str">
        <f t="shared" ca="1" si="15"/>
        <v>,0</v>
      </c>
      <c r="M118" s="4" t="str">
        <f t="shared" ca="1" si="16"/>
        <v>C2</v>
      </c>
      <c r="N118" s="4" t="str">
        <f t="shared" ca="1" si="17"/>
        <v>C2</v>
      </c>
      <c r="O118" s="12"/>
      <c r="P118" s="2"/>
      <c r="Q118" s="3"/>
      <c r="R118" s="4"/>
      <c r="S118" s="4"/>
      <c r="T118" s="4"/>
    </row>
    <row r="119" spans="1:20" ht="30" customHeight="1" x14ac:dyDescent="0.2">
      <c r="A119" s="68" t="s">
        <v>232</v>
      </c>
      <c r="B119" s="54" t="s">
        <v>94</v>
      </c>
      <c r="C119" s="55" t="s">
        <v>182</v>
      </c>
      <c r="D119" s="63" t="s">
        <v>367</v>
      </c>
      <c r="E119" s="79"/>
      <c r="F119" s="50"/>
      <c r="G119" s="51"/>
      <c r="H119" s="52"/>
      <c r="I119" s="12" t="str">
        <f t="shared" ca="1" si="14"/>
        <v>LOCKED</v>
      </c>
      <c r="J119" s="2" t="str">
        <f t="shared" si="18"/>
        <v>B190Construction of Asphaltic Concrete OverlayCW 3410-R12</v>
      </c>
      <c r="K119" s="3" t="e">
        <f>MATCH(J119,#REF!,0)</f>
        <v>#REF!</v>
      </c>
      <c r="L119" s="4" t="str">
        <f t="shared" ca="1" si="15"/>
        <v>F0</v>
      </c>
      <c r="M119" s="4" t="str">
        <f t="shared" ca="1" si="16"/>
        <v>C2</v>
      </c>
      <c r="N119" s="4" t="str">
        <f t="shared" ca="1" si="17"/>
        <v>C2</v>
      </c>
      <c r="O119" s="12"/>
      <c r="P119" s="2"/>
      <c r="Q119" s="3"/>
      <c r="R119" s="4"/>
      <c r="S119" s="4"/>
      <c r="T119" s="4"/>
    </row>
    <row r="120" spans="1:20" ht="30" customHeight="1" x14ac:dyDescent="0.2">
      <c r="A120" s="68" t="s">
        <v>233</v>
      </c>
      <c r="B120" s="62" t="s">
        <v>178</v>
      </c>
      <c r="C120" s="55" t="s">
        <v>183</v>
      </c>
      <c r="D120" s="63"/>
      <c r="E120" s="57"/>
      <c r="F120" s="50"/>
      <c r="G120" s="51"/>
      <c r="H120" s="52"/>
      <c r="I120" s="12" t="str">
        <f t="shared" ca="1" si="14"/>
        <v>LOCKED</v>
      </c>
      <c r="J120" s="2" t="str">
        <f t="shared" si="18"/>
        <v>B191Main Line Paving</v>
      </c>
      <c r="K120" s="3" t="e">
        <f>MATCH(J120,#REF!,0)</f>
        <v>#REF!</v>
      </c>
      <c r="L120" s="4" t="str">
        <f t="shared" ca="1" si="15"/>
        <v>F0</v>
      </c>
      <c r="M120" s="4" t="str">
        <f t="shared" ca="1" si="16"/>
        <v>C2</v>
      </c>
      <c r="N120" s="4" t="str">
        <f t="shared" ca="1" si="17"/>
        <v>C2</v>
      </c>
      <c r="O120" s="12"/>
      <c r="P120" s="2"/>
      <c r="Q120" s="3"/>
      <c r="R120" s="4"/>
      <c r="S120" s="4"/>
      <c r="T120" s="4"/>
    </row>
    <row r="121" spans="1:20" ht="30" customHeight="1" x14ac:dyDescent="0.2">
      <c r="A121" s="68" t="s">
        <v>234</v>
      </c>
      <c r="B121" s="69" t="s">
        <v>269</v>
      </c>
      <c r="C121" s="55" t="s">
        <v>281</v>
      </c>
      <c r="D121" s="63"/>
      <c r="E121" s="57" t="s">
        <v>110</v>
      </c>
      <c r="F121" s="58">
        <v>300</v>
      </c>
      <c r="G121" s="59"/>
      <c r="H121" s="60">
        <f>ROUND(G121*F121,2)</f>
        <v>0</v>
      </c>
      <c r="I121" s="12" t="str">
        <f t="shared" ca="1" si="14"/>
        <v/>
      </c>
      <c r="J121" s="2" t="str">
        <f t="shared" si="18"/>
        <v>B193Type IAtonne</v>
      </c>
      <c r="K121" s="3" t="e">
        <f>MATCH(J121,#REF!,0)</f>
        <v>#REF!</v>
      </c>
      <c r="L121" s="4" t="str">
        <f t="shared" ca="1" si="15"/>
        <v>,0</v>
      </c>
      <c r="M121" s="4" t="str">
        <f t="shared" ca="1" si="16"/>
        <v>C2</v>
      </c>
      <c r="N121" s="4" t="str">
        <f t="shared" ca="1" si="17"/>
        <v>C2</v>
      </c>
      <c r="O121" s="12"/>
      <c r="P121" s="2"/>
      <c r="Q121" s="3"/>
      <c r="R121" s="4"/>
      <c r="S121" s="4"/>
      <c r="T121" s="4"/>
    </row>
    <row r="122" spans="1:20" ht="30" customHeight="1" x14ac:dyDescent="0.2">
      <c r="A122" s="68" t="s">
        <v>235</v>
      </c>
      <c r="B122" s="62" t="s">
        <v>179</v>
      </c>
      <c r="C122" s="55" t="s">
        <v>184</v>
      </c>
      <c r="D122" s="63"/>
      <c r="E122" s="57"/>
      <c r="F122" s="50"/>
      <c r="G122" s="51"/>
      <c r="H122" s="52"/>
      <c r="I122" s="12" t="str">
        <f t="shared" ca="1" si="14"/>
        <v>LOCKED</v>
      </c>
      <c r="J122" s="2" t="str">
        <f t="shared" si="18"/>
        <v>B194Tie-ins and Approaches</v>
      </c>
      <c r="K122" s="3" t="e">
        <f>MATCH(J122,#REF!,0)</f>
        <v>#REF!</v>
      </c>
      <c r="L122" s="4" t="str">
        <f t="shared" ca="1" si="15"/>
        <v>F0</v>
      </c>
      <c r="M122" s="4" t="str">
        <f t="shared" ca="1" si="16"/>
        <v>C2</v>
      </c>
      <c r="N122" s="4" t="str">
        <f t="shared" ca="1" si="17"/>
        <v>C2</v>
      </c>
      <c r="O122" s="12"/>
      <c r="P122" s="2"/>
      <c r="Q122" s="3"/>
      <c r="R122" s="4"/>
      <c r="S122" s="4"/>
      <c r="T122" s="4"/>
    </row>
    <row r="123" spans="1:20" ht="30" customHeight="1" x14ac:dyDescent="0.2">
      <c r="A123" s="68" t="s">
        <v>236</v>
      </c>
      <c r="B123" s="69" t="s">
        <v>269</v>
      </c>
      <c r="C123" s="55" t="s">
        <v>281</v>
      </c>
      <c r="D123" s="63"/>
      <c r="E123" s="57" t="s">
        <v>110</v>
      </c>
      <c r="F123" s="58">
        <v>60</v>
      </c>
      <c r="G123" s="59"/>
      <c r="H123" s="60">
        <f>ROUND(G123*F123,2)</f>
        <v>0</v>
      </c>
      <c r="I123" s="12" t="str">
        <f t="shared" ca="1" si="14"/>
        <v/>
      </c>
      <c r="J123" s="2" t="str">
        <f t="shared" si="18"/>
        <v>B195Type IAtonne</v>
      </c>
      <c r="K123" s="3" t="e">
        <f>MATCH(J123,#REF!,0)</f>
        <v>#REF!</v>
      </c>
      <c r="L123" s="4" t="str">
        <f t="shared" ca="1" si="15"/>
        <v>,0</v>
      </c>
      <c r="M123" s="4" t="str">
        <f t="shared" ca="1" si="16"/>
        <v>C2</v>
      </c>
      <c r="N123" s="4" t="str">
        <f t="shared" ca="1" si="17"/>
        <v>C2</v>
      </c>
      <c r="O123" s="12"/>
      <c r="P123" s="2"/>
      <c r="Q123" s="3"/>
      <c r="R123" s="4"/>
      <c r="S123" s="4"/>
      <c r="T123" s="4"/>
    </row>
    <row r="124" spans="1:20" ht="30" customHeight="1" x14ac:dyDescent="0.2">
      <c r="A124" s="68" t="s">
        <v>237</v>
      </c>
      <c r="B124" s="54" t="s">
        <v>88</v>
      </c>
      <c r="C124" s="55" t="s">
        <v>45</v>
      </c>
      <c r="D124" s="63" t="s">
        <v>332</v>
      </c>
      <c r="E124" s="57"/>
      <c r="F124" s="50"/>
      <c r="G124" s="51"/>
      <c r="H124" s="52"/>
      <c r="I124" s="12" t="str">
        <f t="shared" ca="1" si="14"/>
        <v>LOCKED</v>
      </c>
      <c r="J124" s="2" t="str">
        <f t="shared" si="18"/>
        <v>B200Planing of PavementCW 3450-R6</v>
      </c>
      <c r="K124" s="3" t="e">
        <f>MATCH(J124,#REF!,0)</f>
        <v>#REF!</v>
      </c>
      <c r="L124" s="4" t="str">
        <f t="shared" ca="1" si="15"/>
        <v>F0</v>
      </c>
      <c r="M124" s="4" t="str">
        <f t="shared" ca="1" si="16"/>
        <v>C2</v>
      </c>
      <c r="N124" s="4" t="str">
        <f t="shared" ca="1" si="17"/>
        <v>C2</v>
      </c>
      <c r="O124" s="12"/>
      <c r="P124" s="2"/>
      <c r="Q124" s="3"/>
      <c r="R124" s="4"/>
      <c r="S124" s="4"/>
      <c r="T124" s="4"/>
    </row>
    <row r="125" spans="1:20" ht="30" customHeight="1" x14ac:dyDescent="0.2">
      <c r="A125" s="68" t="s">
        <v>238</v>
      </c>
      <c r="B125" s="62" t="s">
        <v>178</v>
      </c>
      <c r="C125" s="55" t="s">
        <v>349</v>
      </c>
      <c r="D125" s="63" t="s">
        <v>103</v>
      </c>
      <c r="E125" s="57" t="s">
        <v>108</v>
      </c>
      <c r="F125" s="58">
        <v>500</v>
      </c>
      <c r="G125" s="59"/>
      <c r="H125" s="60">
        <f t="shared" ref="H125:H127" si="25">ROUND(G125*F125,2)</f>
        <v>0</v>
      </c>
      <c r="I125" s="12" t="str">
        <f t="shared" ca="1" si="14"/>
        <v/>
      </c>
      <c r="J125" s="2" t="str">
        <f t="shared" si="18"/>
        <v>B2011 - 50 mm Depth (Asphalt)m²</v>
      </c>
      <c r="K125" s="3" t="e">
        <f>MATCH(J125,#REF!,0)</f>
        <v>#REF!</v>
      </c>
      <c r="L125" s="4" t="str">
        <f t="shared" ca="1" si="15"/>
        <v>,0</v>
      </c>
      <c r="M125" s="4" t="str">
        <f t="shared" ca="1" si="16"/>
        <v>C2</v>
      </c>
      <c r="N125" s="4" t="str">
        <f t="shared" ca="1" si="17"/>
        <v>C2</v>
      </c>
      <c r="O125" s="12"/>
      <c r="P125" s="2"/>
      <c r="Q125" s="3"/>
      <c r="R125" s="4"/>
      <c r="S125" s="4"/>
      <c r="T125" s="4"/>
    </row>
    <row r="126" spans="1:20" ht="30" customHeight="1" x14ac:dyDescent="0.2">
      <c r="A126" s="68" t="s">
        <v>239</v>
      </c>
      <c r="B126" s="62" t="s">
        <v>179</v>
      </c>
      <c r="C126" s="55" t="s">
        <v>42</v>
      </c>
      <c r="D126" s="63" t="s">
        <v>103</v>
      </c>
      <c r="E126" s="57" t="s">
        <v>108</v>
      </c>
      <c r="F126" s="58">
        <v>500</v>
      </c>
      <c r="G126" s="59"/>
      <c r="H126" s="60">
        <f t="shared" si="25"/>
        <v>0</v>
      </c>
      <c r="I126" s="12" t="str">
        <f t="shared" ca="1" si="14"/>
        <v/>
      </c>
      <c r="J126" s="2" t="str">
        <f t="shared" si="18"/>
        <v>B20250 - 100 mm Depth (Asphalt)m²</v>
      </c>
      <c r="K126" s="3" t="e">
        <f>MATCH(J126,#REF!,0)</f>
        <v>#REF!</v>
      </c>
      <c r="L126" s="4" t="str">
        <f t="shared" ca="1" si="15"/>
        <v>,0</v>
      </c>
      <c r="M126" s="4" t="str">
        <f t="shared" ca="1" si="16"/>
        <v>C2</v>
      </c>
      <c r="N126" s="4" t="str">
        <f t="shared" ca="1" si="17"/>
        <v>C2</v>
      </c>
      <c r="O126" s="12"/>
      <c r="P126" s="2"/>
      <c r="Q126" s="3"/>
      <c r="R126" s="4"/>
      <c r="S126" s="4"/>
      <c r="T126" s="4"/>
    </row>
    <row r="127" spans="1:20" ht="30" customHeight="1" x14ac:dyDescent="0.2">
      <c r="A127" s="68" t="s">
        <v>247</v>
      </c>
      <c r="B127" s="54" t="s">
        <v>266</v>
      </c>
      <c r="C127" s="55" t="s">
        <v>43</v>
      </c>
      <c r="D127" s="63" t="s">
        <v>392</v>
      </c>
      <c r="E127" s="57" t="s">
        <v>108</v>
      </c>
      <c r="F127" s="58">
        <v>600</v>
      </c>
      <c r="G127" s="59"/>
      <c r="H127" s="60">
        <f t="shared" si="25"/>
        <v>0</v>
      </c>
      <c r="I127" s="12" t="str">
        <f t="shared" ca="1" si="14"/>
        <v/>
      </c>
      <c r="J127" s="2" t="str">
        <f t="shared" si="18"/>
        <v>B206Pavement Repair Fabricm²</v>
      </c>
      <c r="K127" s="3" t="e">
        <f>MATCH(J127,#REF!,0)</f>
        <v>#REF!</v>
      </c>
      <c r="L127" s="4" t="str">
        <f t="shared" ca="1" si="15"/>
        <v>,0</v>
      </c>
      <c r="M127" s="4" t="str">
        <f t="shared" ca="1" si="16"/>
        <v>C2</v>
      </c>
      <c r="N127" s="4" t="str">
        <f t="shared" ca="1" si="17"/>
        <v>C2</v>
      </c>
      <c r="O127" s="12"/>
      <c r="P127" s="2"/>
      <c r="Q127" s="3"/>
      <c r="R127" s="4"/>
      <c r="S127" s="4"/>
      <c r="T127" s="4"/>
    </row>
    <row r="128" spans="1:20" ht="30" customHeight="1" x14ac:dyDescent="0.2">
      <c r="A128" s="39"/>
      <c r="B128" s="88"/>
      <c r="C128" s="66" t="s">
        <v>125</v>
      </c>
      <c r="D128" s="48"/>
      <c r="E128" s="89"/>
      <c r="F128" s="50"/>
      <c r="G128" s="51"/>
      <c r="H128" s="52"/>
      <c r="I128" s="12" t="str">
        <f t="shared" ca="1" si="14"/>
        <v>LOCKED</v>
      </c>
      <c r="J128" s="2" t="str">
        <f t="shared" si="18"/>
        <v>JOINT AND CRACK SEALING</v>
      </c>
      <c r="K128" s="3" t="e">
        <f>MATCH(J128,#REF!,0)</f>
        <v>#REF!</v>
      </c>
      <c r="L128" s="4" t="str">
        <f t="shared" ca="1" si="15"/>
        <v>F0</v>
      </c>
      <c r="M128" s="4" t="str">
        <f t="shared" ca="1" si="16"/>
        <v>C2</v>
      </c>
      <c r="N128" s="4" t="str">
        <f t="shared" ca="1" si="17"/>
        <v>C2</v>
      </c>
      <c r="O128" s="12"/>
      <c r="P128" s="2"/>
      <c r="Q128" s="3"/>
      <c r="R128" s="4"/>
      <c r="S128" s="4"/>
      <c r="T128" s="4"/>
    </row>
    <row r="129" spans="1:20" ht="30" customHeight="1" x14ac:dyDescent="0.2">
      <c r="A129" s="53" t="s">
        <v>246</v>
      </c>
      <c r="B129" s="54" t="s">
        <v>96</v>
      </c>
      <c r="C129" s="55" t="s">
        <v>44</v>
      </c>
      <c r="D129" s="63" t="s">
        <v>293</v>
      </c>
      <c r="E129" s="57" t="s">
        <v>112</v>
      </c>
      <c r="F129" s="58">
        <v>300</v>
      </c>
      <c r="G129" s="59"/>
      <c r="H129" s="60">
        <f>ROUND(G129*F129,2)</f>
        <v>0</v>
      </c>
      <c r="I129" s="12" t="str">
        <f t="shared" ca="1" si="14"/>
        <v/>
      </c>
      <c r="J129" s="2" t="str">
        <f t="shared" si="18"/>
        <v>D006Reflective Crack MaintenanceCW 3250-R7m</v>
      </c>
      <c r="K129" s="3" t="e">
        <f>MATCH(J129,#REF!,0)</f>
        <v>#REF!</v>
      </c>
      <c r="L129" s="4" t="str">
        <f t="shared" ca="1" si="15"/>
        <v>,0</v>
      </c>
      <c r="M129" s="4" t="str">
        <f t="shared" ca="1" si="16"/>
        <v>C2</v>
      </c>
      <c r="N129" s="4" t="str">
        <f t="shared" ca="1" si="17"/>
        <v>C2</v>
      </c>
      <c r="O129" s="12"/>
      <c r="P129" s="2"/>
      <c r="Q129" s="3"/>
      <c r="R129" s="4"/>
      <c r="S129" s="4"/>
      <c r="T129" s="4"/>
    </row>
    <row r="130" spans="1:20" ht="45" customHeight="1" x14ac:dyDescent="0.2">
      <c r="A130" s="39"/>
      <c r="B130" s="88"/>
      <c r="C130" s="66" t="s">
        <v>126</v>
      </c>
      <c r="D130" s="48"/>
      <c r="E130" s="89"/>
      <c r="F130" s="50"/>
      <c r="G130" s="51"/>
      <c r="H130" s="52"/>
      <c r="I130" s="12" t="str">
        <f t="shared" ca="1" si="14"/>
        <v>LOCKED</v>
      </c>
      <c r="J130" s="2" t="str">
        <f t="shared" si="18"/>
        <v>ASSOCIATED DRAINAGE AND UNDERGROUND WORKS</v>
      </c>
      <c r="K130" s="3" t="e">
        <f>MATCH(J130,#REF!,0)</f>
        <v>#REF!</v>
      </c>
      <c r="L130" s="4" t="str">
        <f t="shared" ca="1" si="15"/>
        <v>F0</v>
      </c>
      <c r="M130" s="4" t="str">
        <f t="shared" ca="1" si="16"/>
        <v>C2</v>
      </c>
      <c r="N130" s="4" t="str">
        <f t="shared" ca="1" si="17"/>
        <v>C2</v>
      </c>
      <c r="O130" s="12"/>
      <c r="P130" s="2"/>
      <c r="Q130" s="3"/>
      <c r="R130" s="4"/>
      <c r="S130" s="4"/>
      <c r="T130" s="4"/>
    </row>
    <row r="131" spans="1:20" ht="30" customHeight="1" x14ac:dyDescent="0.2">
      <c r="A131" s="53" t="s">
        <v>133</v>
      </c>
      <c r="B131" s="54" t="s">
        <v>97</v>
      </c>
      <c r="C131" s="55" t="s">
        <v>211</v>
      </c>
      <c r="D131" s="63" t="s">
        <v>7</v>
      </c>
      <c r="E131" s="57"/>
      <c r="F131" s="50"/>
      <c r="G131" s="51"/>
      <c r="H131" s="52"/>
      <c r="I131" s="12" t="str">
        <f t="shared" ca="1" si="14"/>
        <v>LOCKED</v>
      </c>
      <c r="J131" s="2" t="str">
        <f t="shared" si="18"/>
        <v>E003Catch BasinCW 2130-R12</v>
      </c>
      <c r="K131" s="3" t="e">
        <f>MATCH(J131,#REF!,0)</f>
        <v>#REF!</v>
      </c>
      <c r="L131" s="4" t="str">
        <f t="shared" ca="1" si="15"/>
        <v>F0</v>
      </c>
      <c r="M131" s="4" t="str">
        <f t="shared" ca="1" si="16"/>
        <v>C2</v>
      </c>
      <c r="N131" s="4" t="str">
        <f t="shared" ca="1" si="17"/>
        <v>C2</v>
      </c>
      <c r="O131" s="12"/>
      <c r="P131" s="2"/>
      <c r="Q131" s="3"/>
      <c r="R131" s="4"/>
      <c r="S131" s="4"/>
      <c r="T131" s="4"/>
    </row>
    <row r="132" spans="1:20" ht="30" customHeight="1" x14ac:dyDescent="0.2">
      <c r="A132" s="53" t="s">
        <v>134</v>
      </c>
      <c r="B132" s="62" t="s">
        <v>178</v>
      </c>
      <c r="C132" s="55" t="s">
        <v>343</v>
      </c>
      <c r="D132" s="63"/>
      <c r="E132" s="57" t="s">
        <v>111</v>
      </c>
      <c r="F132" s="58">
        <v>1</v>
      </c>
      <c r="G132" s="59"/>
      <c r="H132" s="60">
        <f>ROUND(G132*F132,2)</f>
        <v>0</v>
      </c>
      <c r="I132" s="12" t="str">
        <f t="shared" ca="1" si="14"/>
        <v/>
      </c>
      <c r="J132" s="2" t="str">
        <f t="shared" si="18"/>
        <v>E004SD-024, 1200 mm deepeach</v>
      </c>
      <c r="K132" s="3" t="e">
        <f>MATCH(J132,#REF!,0)</f>
        <v>#REF!</v>
      </c>
      <c r="L132" s="4" t="str">
        <f t="shared" ca="1" si="15"/>
        <v>,0</v>
      </c>
      <c r="M132" s="4" t="str">
        <f t="shared" ca="1" si="16"/>
        <v>C2</v>
      </c>
      <c r="N132" s="4" t="str">
        <f t="shared" ca="1" si="17"/>
        <v>C2</v>
      </c>
      <c r="O132" s="12"/>
      <c r="P132" s="2"/>
      <c r="Q132" s="3"/>
      <c r="R132" s="4"/>
      <c r="S132" s="4"/>
      <c r="T132" s="4"/>
    </row>
    <row r="133" spans="1:20" ht="30" customHeight="1" x14ac:dyDescent="0.2">
      <c r="A133" s="53" t="s">
        <v>135</v>
      </c>
      <c r="B133" s="54" t="s">
        <v>98</v>
      </c>
      <c r="C133" s="55" t="s">
        <v>212</v>
      </c>
      <c r="D133" s="63" t="s">
        <v>7</v>
      </c>
      <c r="E133" s="57"/>
      <c r="F133" s="50"/>
      <c r="G133" s="51"/>
      <c r="H133" s="52"/>
      <c r="I133" s="12" t="str">
        <f t="shared" ref="I133:I196" ca="1" si="26">IF(CELL("protect",$G133)=1, "LOCKED", "")</f>
        <v>LOCKED</v>
      </c>
      <c r="J133" s="2" t="str">
        <f t="shared" si="18"/>
        <v>E008Sewer ServiceCW 2130-R12</v>
      </c>
      <c r="K133" s="3" t="e">
        <f>MATCH(J133,#REF!,0)</f>
        <v>#REF!</v>
      </c>
      <c r="L133" s="4" t="str">
        <f t="shared" ref="L133:L196" ca="1" si="27">CELL("format",$F133)</f>
        <v>F0</v>
      </c>
      <c r="M133" s="4" t="str">
        <f t="shared" ref="M133:M196" ca="1" si="28">CELL("format",$G133)</f>
        <v>C2</v>
      </c>
      <c r="N133" s="4" t="str">
        <f t="shared" ref="N133:N196" ca="1" si="29">CELL("format",$H133)</f>
        <v>C2</v>
      </c>
      <c r="O133" s="12"/>
      <c r="P133" s="2"/>
      <c r="Q133" s="3"/>
      <c r="R133" s="4"/>
      <c r="S133" s="4"/>
      <c r="T133" s="4"/>
    </row>
    <row r="134" spans="1:20" ht="30" customHeight="1" x14ac:dyDescent="0.2">
      <c r="A134" s="53" t="s">
        <v>24</v>
      </c>
      <c r="B134" s="62" t="s">
        <v>178</v>
      </c>
      <c r="C134" s="55" t="s">
        <v>370</v>
      </c>
      <c r="D134" s="63"/>
      <c r="E134" s="57"/>
      <c r="F134" s="50"/>
      <c r="G134" s="51"/>
      <c r="H134" s="52"/>
      <c r="I134" s="12" t="str">
        <f t="shared" ca="1" si="26"/>
        <v>LOCKED</v>
      </c>
      <c r="J134" s="2" t="str">
        <f t="shared" ref="J134:J197" si="30">CLEAN(CONCATENATE(TRIM($A134),TRIM($C134),IF(LEFT($D134)&lt;&gt;"E",TRIM($D134),),TRIM($E134)))</f>
        <v>E009250 mm, PVC</v>
      </c>
      <c r="K134" s="3" t="e">
        <f>MATCH(J134,#REF!,0)</f>
        <v>#REF!</v>
      </c>
      <c r="L134" s="4" t="str">
        <f t="shared" ca="1" si="27"/>
        <v>F0</v>
      </c>
      <c r="M134" s="4" t="str">
        <f t="shared" ca="1" si="28"/>
        <v>C2</v>
      </c>
      <c r="N134" s="4" t="str">
        <f t="shared" ca="1" si="29"/>
        <v>C2</v>
      </c>
      <c r="O134" s="12"/>
      <c r="P134" s="2"/>
      <c r="Q134" s="3"/>
      <c r="R134" s="4"/>
      <c r="S134" s="4"/>
      <c r="T134" s="4"/>
    </row>
    <row r="135" spans="1:20" ht="45" customHeight="1" x14ac:dyDescent="0.2">
      <c r="A135" s="53" t="s">
        <v>25</v>
      </c>
      <c r="B135" s="69" t="s">
        <v>269</v>
      </c>
      <c r="C135" s="55" t="s">
        <v>371</v>
      </c>
      <c r="D135" s="63"/>
      <c r="E135" s="57" t="s">
        <v>112</v>
      </c>
      <c r="F135" s="58">
        <v>6</v>
      </c>
      <c r="G135" s="59"/>
      <c r="H135" s="60">
        <f>ROUND(G135*F135,2)</f>
        <v>0</v>
      </c>
      <c r="I135" s="12" t="str">
        <f t="shared" ca="1" si="26"/>
        <v/>
      </c>
      <c r="J135" s="2" t="str">
        <f t="shared" si="30"/>
        <v>E010In a Trench, Class B Type 2 Bedding, Class 2 Backfillm</v>
      </c>
      <c r="K135" s="3" t="e">
        <f>MATCH(J135,#REF!,0)</f>
        <v>#REF!</v>
      </c>
      <c r="L135" s="4" t="str">
        <f t="shared" ca="1" si="27"/>
        <v>,0</v>
      </c>
      <c r="M135" s="4" t="str">
        <f t="shared" ca="1" si="28"/>
        <v>C2</v>
      </c>
      <c r="N135" s="4" t="str">
        <f t="shared" ca="1" si="29"/>
        <v>C2</v>
      </c>
      <c r="O135" s="12"/>
      <c r="P135" s="2"/>
      <c r="Q135" s="3"/>
      <c r="R135" s="4"/>
      <c r="S135" s="4"/>
      <c r="T135" s="4"/>
    </row>
    <row r="136" spans="1:20" ht="30" customHeight="1" x14ac:dyDescent="0.2">
      <c r="A136" s="53" t="s">
        <v>29</v>
      </c>
      <c r="B136" s="54" t="s">
        <v>99</v>
      </c>
      <c r="C136" s="90" t="s">
        <v>353</v>
      </c>
      <c r="D136" s="91" t="s">
        <v>354</v>
      </c>
      <c r="E136" s="57"/>
      <c r="F136" s="50"/>
      <c r="G136" s="51"/>
      <c r="H136" s="52"/>
      <c r="I136" s="12" t="str">
        <f t="shared" ca="1" si="26"/>
        <v>LOCKED</v>
      </c>
      <c r="J136" s="2" t="str">
        <f t="shared" si="30"/>
        <v>E023Frames &amp; CoversCW 3210-R8</v>
      </c>
      <c r="K136" s="3" t="e">
        <f>MATCH(J136,#REF!,0)</f>
        <v>#REF!</v>
      </c>
      <c r="L136" s="4" t="str">
        <f t="shared" ca="1" si="27"/>
        <v>F0</v>
      </c>
      <c r="M136" s="4" t="str">
        <f t="shared" ca="1" si="28"/>
        <v>C2</v>
      </c>
      <c r="N136" s="4" t="str">
        <f t="shared" ca="1" si="29"/>
        <v>C2</v>
      </c>
      <c r="O136" s="12"/>
      <c r="P136" s="2"/>
      <c r="Q136" s="3"/>
      <c r="R136" s="4"/>
      <c r="S136" s="4"/>
      <c r="T136" s="4"/>
    </row>
    <row r="137" spans="1:20" ht="30" customHeight="1" x14ac:dyDescent="0.2">
      <c r="A137" s="53" t="s">
        <v>32</v>
      </c>
      <c r="B137" s="62" t="s">
        <v>178</v>
      </c>
      <c r="C137" s="92" t="s">
        <v>393</v>
      </c>
      <c r="D137" s="63"/>
      <c r="E137" s="57" t="s">
        <v>111</v>
      </c>
      <c r="F137" s="58">
        <v>2</v>
      </c>
      <c r="G137" s="59"/>
      <c r="H137" s="60">
        <f t="shared" ref="H137:H138" si="31">ROUND(G137*F137,2)</f>
        <v>0</v>
      </c>
      <c r="I137" s="12" t="str">
        <f t="shared" ca="1" si="26"/>
        <v/>
      </c>
      <c r="J137" s="2" t="str">
        <f t="shared" si="30"/>
        <v>E028AP-011 - Barrier Curb and Gutter Frameeach</v>
      </c>
      <c r="K137" s="3" t="e">
        <f>MATCH(J137,#REF!,0)</f>
        <v>#REF!</v>
      </c>
      <c r="L137" s="4" t="str">
        <f t="shared" ca="1" si="27"/>
        <v>,0</v>
      </c>
      <c r="M137" s="4" t="str">
        <f t="shared" ca="1" si="28"/>
        <v>C2</v>
      </c>
      <c r="N137" s="4" t="str">
        <f t="shared" ca="1" si="29"/>
        <v>C2</v>
      </c>
      <c r="O137" s="12"/>
      <c r="P137" s="2"/>
      <c r="Q137" s="3"/>
      <c r="R137" s="4"/>
      <c r="S137" s="4"/>
      <c r="T137" s="4"/>
    </row>
    <row r="138" spans="1:20" ht="30" customHeight="1" x14ac:dyDescent="0.2">
      <c r="A138" s="53" t="s">
        <v>33</v>
      </c>
      <c r="B138" s="62" t="s">
        <v>179</v>
      </c>
      <c r="C138" s="92" t="s">
        <v>394</v>
      </c>
      <c r="D138" s="63"/>
      <c r="E138" s="57" t="s">
        <v>111</v>
      </c>
      <c r="F138" s="58">
        <v>2</v>
      </c>
      <c r="G138" s="59"/>
      <c r="H138" s="60">
        <f t="shared" si="31"/>
        <v>0</v>
      </c>
      <c r="I138" s="12" t="str">
        <f t="shared" ca="1" si="26"/>
        <v/>
      </c>
      <c r="J138" s="2" t="str">
        <f t="shared" si="30"/>
        <v>E029AP-012 - Barrier Curb and Gutter Covereach</v>
      </c>
      <c r="K138" s="3" t="e">
        <f>MATCH(J138,#REF!,0)</f>
        <v>#REF!</v>
      </c>
      <c r="L138" s="4" t="str">
        <f t="shared" ca="1" si="27"/>
        <v>,0</v>
      </c>
      <c r="M138" s="4" t="str">
        <f t="shared" ca="1" si="28"/>
        <v>C2</v>
      </c>
      <c r="N138" s="4" t="str">
        <f t="shared" ca="1" si="29"/>
        <v>C2</v>
      </c>
      <c r="O138" s="12"/>
      <c r="P138" s="2"/>
      <c r="Q138" s="3"/>
      <c r="R138" s="4"/>
      <c r="S138" s="4"/>
      <c r="T138" s="4"/>
    </row>
    <row r="139" spans="1:20" ht="45" customHeight="1" x14ac:dyDescent="0.2">
      <c r="A139" s="53" t="s">
        <v>39</v>
      </c>
      <c r="B139" s="54" t="s">
        <v>100</v>
      </c>
      <c r="C139" s="93" t="s">
        <v>285</v>
      </c>
      <c r="D139" s="63" t="s">
        <v>7</v>
      </c>
      <c r="E139" s="57"/>
      <c r="F139" s="50"/>
      <c r="G139" s="51"/>
      <c r="H139" s="52"/>
      <c r="I139" s="12" t="str">
        <f t="shared" ca="1" si="26"/>
        <v>LOCKED</v>
      </c>
      <c r="J139" s="2" t="str">
        <f t="shared" si="30"/>
        <v>E042Connecting New Sewer Service to Existing Sewer ServiceCW 2130-R12</v>
      </c>
      <c r="K139" s="3" t="e">
        <f>MATCH(J139,#REF!,0)</f>
        <v>#REF!</v>
      </c>
      <c r="L139" s="4" t="str">
        <f t="shared" ca="1" si="27"/>
        <v>F0</v>
      </c>
      <c r="M139" s="4" t="str">
        <f t="shared" ca="1" si="28"/>
        <v>C2</v>
      </c>
      <c r="N139" s="4" t="str">
        <f t="shared" ca="1" si="29"/>
        <v>C2</v>
      </c>
      <c r="O139" s="12"/>
      <c r="P139" s="2"/>
      <c r="Q139" s="3"/>
      <c r="R139" s="4"/>
      <c r="S139" s="4"/>
      <c r="T139" s="4"/>
    </row>
    <row r="140" spans="1:20" ht="30" customHeight="1" x14ac:dyDescent="0.2">
      <c r="A140" s="53" t="s">
        <v>40</v>
      </c>
      <c r="B140" s="62" t="s">
        <v>178</v>
      </c>
      <c r="C140" s="93" t="s">
        <v>350</v>
      </c>
      <c r="D140" s="63"/>
      <c r="E140" s="57" t="s">
        <v>111</v>
      </c>
      <c r="F140" s="58">
        <v>1</v>
      </c>
      <c r="G140" s="59"/>
      <c r="H140" s="60">
        <f t="shared" ref="H140:H143" si="32">ROUND(G140*F140,2)</f>
        <v>0</v>
      </c>
      <c r="I140" s="12" t="str">
        <f t="shared" ca="1" si="26"/>
        <v/>
      </c>
      <c r="J140" s="2" t="str">
        <f t="shared" si="30"/>
        <v>E043250 mmeach</v>
      </c>
      <c r="K140" s="3" t="e">
        <f>MATCH(J140,#REF!,0)</f>
        <v>#REF!</v>
      </c>
      <c r="L140" s="4" t="str">
        <f t="shared" ca="1" si="27"/>
        <v>,0</v>
      </c>
      <c r="M140" s="4" t="str">
        <f t="shared" ca="1" si="28"/>
        <v>C2</v>
      </c>
      <c r="N140" s="4" t="str">
        <f t="shared" ca="1" si="29"/>
        <v>C2</v>
      </c>
      <c r="O140" s="12"/>
      <c r="P140" s="2"/>
      <c r="Q140" s="3"/>
      <c r="R140" s="4"/>
      <c r="S140" s="4"/>
      <c r="T140" s="4"/>
    </row>
    <row r="141" spans="1:20" ht="30" customHeight="1" x14ac:dyDescent="0.2">
      <c r="A141" s="53" t="s">
        <v>216</v>
      </c>
      <c r="B141" s="54" t="s">
        <v>101</v>
      </c>
      <c r="C141" s="55" t="s">
        <v>267</v>
      </c>
      <c r="D141" s="63" t="s">
        <v>7</v>
      </c>
      <c r="E141" s="57" t="s">
        <v>111</v>
      </c>
      <c r="F141" s="58">
        <v>1</v>
      </c>
      <c r="G141" s="59"/>
      <c r="H141" s="60">
        <f t="shared" si="32"/>
        <v>0</v>
      </c>
      <c r="I141" s="12" t="str">
        <f t="shared" ca="1" si="26"/>
        <v/>
      </c>
      <c r="J141" s="2" t="str">
        <f t="shared" si="30"/>
        <v>E046Removal of Existing Catch BasinsCW 2130-R12each</v>
      </c>
      <c r="K141" s="3" t="e">
        <f>MATCH(J141,#REF!,0)</f>
        <v>#REF!</v>
      </c>
      <c r="L141" s="4" t="str">
        <f t="shared" ca="1" si="27"/>
        <v>,0</v>
      </c>
      <c r="M141" s="4" t="str">
        <f t="shared" ca="1" si="28"/>
        <v>C2</v>
      </c>
      <c r="N141" s="4" t="str">
        <f t="shared" ca="1" si="29"/>
        <v>C2</v>
      </c>
      <c r="O141" s="12"/>
      <c r="P141" s="2"/>
      <c r="Q141" s="3"/>
      <c r="R141" s="4"/>
      <c r="S141" s="4"/>
      <c r="T141" s="4"/>
    </row>
    <row r="142" spans="1:20" s="78" customFormat="1" ht="30" customHeight="1" x14ac:dyDescent="0.2">
      <c r="A142" s="86" t="s">
        <v>217</v>
      </c>
      <c r="B142" s="71" t="s">
        <v>188</v>
      </c>
      <c r="C142" s="72" t="s">
        <v>215</v>
      </c>
      <c r="D142" s="73" t="s">
        <v>7</v>
      </c>
      <c r="E142" s="74" t="s">
        <v>111</v>
      </c>
      <c r="F142" s="75">
        <v>1</v>
      </c>
      <c r="G142" s="76"/>
      <c r="H142" s="77">
        <f t="shared" si="32"/>
        <v>0</v>
      </c>
      <c r="I142" s="12" t="str">
        <f t="shared" ca="1" si="26"/>
        <v/>
      </c>
      <c r="J142" s="2" t="str">
        <f t="shared" si="30"/>
        <v>E047Removal of Existing Catch PitCW 2130-R12each</v>
      </c>
      <c r="K142" s="3" t="e">
        <f>MATCH(J142,#REF!,0)</f>
        <v>#REF!</v>
      </c>
      <c r="L142" s="4" t="str">
        <f t="shared" ca="1" si="27"/>
        <v>,0</v>
      </c>
      <c r="M142" s="4" t="str">
        <f t="shared" ca="1" si="28"/>
        <v>C2</v>
      </c>
      <c r="N142" s="4" t="str">
        <f t="shared" ca="1" si="29"/>
        <v>C2</v>
      </c>
      <c r="O142" s="12"/>
      <c r="P142" s="2"/>
      <c r="Q142" s="3"/>
      <c r="R142" s="4"/>
      <c r="S142" s="4"/>
      <c r="T142" s="4"/>
    </row>
    <row r="143" spans="1:20" s="116" customFormat="1" ht="30" customHeight="1" x14ac:dyDescent="0.2">
      <c r="A143" s="117" t="s">
        <v>0</v>
      </c>
      <c r="B143" s="109" t="s">
        <v>130</v>
      </c>
      <c r="C143" s="110" t="s">
        <v>1</v>
      </c>
      <c r="D143" s="111" t="s">
        <v>356</v>
      </c>
      <c r="E143" s="112" t="s">
        <v>111</v>
      </c>
      <c r="F143" s="113">
        <v>2</v>
      </c>
      <c r="G143" s="114"/>
      <c r="H143" s="115">
        <f t="shared" si="32"/>
        <v>0</v>
      </c>
      <c r="I143" s="12" t="str">
        <f t="shared" ca="1" si="26"/>
        <v/>
      </c>
      <c r="J143" s="2" t="str">
        <f t="shared" si="30"/>
        <v>E050ACatch Basin CleaningCW 2140-R4each</v>
      </c>
      <c r="K143" s="3" t="e">
        <f>MATCH(J143,#REF!,0)</f>
        <v>#REF!</v>
      </c>
      <c r="L143" s="4" t="str">
        <f t="shared" ca="1" si="27"/>
        <v>,0</v>
      </c>
      <c r="M143" s="4" t="str">
        <f t="shared" ca="1" si="28"/>
        <v>C2</v>
      </c>
      <c r="N143" s="4" t="str">
        <f t="shared" ca="1" si="29"/>
        <v>C2</v>
      </c>
      <c r="O143" s="12"/>
      <c r="P143" s="2"/>
      <c r="Q143" s="3"/>
      <c r="R143" s="4"/>
      <c r="S143" s="4"/>
      <c r="T143" s="4"/>
    </row>
    <row r="144" spans="1:20" ht="30" customHeight="1" x14ac:dyDescent="0.2">
      <c r="A144" s="39"/>
      <c r="B144" s="100"/>
      <c r="C144" s="66" t="s">
        <v>127</v>
      </c>
      <c r="D144" s="48"/>
      <c r="E144" s="89"/>
      <c r="F144" s="50"/>
      <c r="G144" s="51"/>
      <c r="H144" s="52"/>
      <c r="I144" s="12" t="str">
        <f t="shared" ca="1" si="26"/>
        <v>LOCKED</v>
      </c>
      <c r="J144" s="2" t="str">
        <f t="shared" si="30"/>
        <v>ADJUSTMENTS</v>
      </c>
      <c r="K144" s="3" t="e">
        <f>MATCH(J144,#REF!,0)</f>
        <v>#REF!</v>
      </c>
      <c r="L144" s="4" t="str">
        <f t="shared" ca="1" si="27"/>
        <v>F0</v>
      </c>
      <c r="M144" s="4" t="str">
        <f t="shared" ca="1" si="28"/>
        <v>C2</v>
      </c>
      <c r="N144" s="4" t="str">
        <f t="shared" ca="1" si="29"/>
        <v>C2</v>
      </c>
      <c r="O144" s="12"/>
      <c r="P144" s="2"/>
      <c r="Q144" s="3"/>
      <c r="R144" s="4"/>
      <c r="S144" s="4"/>
      <c r="T144" s="4"/>
    </row>
    <row r="145" spans="1:20" ht="45" customHeight="1" x14ac:dyDescent="0.2">
      <c r="A145" s="53" t="s">
        <v>136</v>
      </c>
      <c r="B145" s="54" t="s">
        <v>165</v>
      </c>
      <c r="C145" s="92" t="s">
        <v>355</v>
      </c>
      <c r="D145" s="91" t="s">
        <v>354</v>
      </c>
      <c r="E145" s="57" t="s">
        <v>111</v>
      </c>
      <c r="F145" s="58">
        <v>2</v>
      </c>
      <c r="G145" s="59"/>
      <c r="H145" s="60">
        <f t="shared" ref="H145:H146" si="33">ROUND(G145*F145,2)</f>
        <v>0</v>
      </c>
      <c r="I145" s="12" t="str">
        <f t="shared" ca="1" si="26"/>
        <v/>
      </c>
      <c r="J145" s="2" t="str">
        <f t="shared" si="30"/>
        <v>F001Adjustment of Manholes/Catch Basins FramesCW 3210-R8each</v>
      </c>
      <c r="K145" s="3" t="e">
        <f>MATCH(J145,#REF!,0)</f>
        <v>#REF!</v>
      </c>
      <c r="L145" s="4" t="str">
        <f t="shared" ca="1" si="27"/>
        <v>,0</v>
      </c>
      <c r="M145" s="4" t="str">
        <f t="shared" ca="1" si="28"/>
        <v>C2</v>
      </c>
      <c r="N145" s="4" t="str">
        <f t="shared" ca="1" si="29"/>
        <v>C2</v>
      </c>
      <c r="O145" s="12"/>
      <c r="P145" s="2"/>
      <c r="Q145" s="3"/>
      <c r="R145" s="4"/>
      <c r="S145" s="4"/>
      <c r="T145" s="4"/>
    </row>
    <row r="146" spans="1:20" ht="30" customHeight="1" x14ac:dyDescent="0.2">
      <c r="A146" s="53" t="s">
        <v>140</v>
      </c>
      <c r="B146" s="54" t="s">
        <v>164</v>
      </c>
      <c r="C146" s="55" t="s">
        <v>249</v>
      </c>
      <c r="D146" s="91" t="s">
        <v>354</v>
      </c>
      <c r="E146" s="57" t="s">
        <v>111</v>
      </c>
      <c r="F146" s="58">
        <v>2</v>
      </c>
      <c r="G146" s="59"/>
      <c r="H146" s="60">
        <f t="shared" si="33"/>
        <v>0</v>
      </c>
      <c r="I146" s="12" t="str">
        <f t="shared" ca="1" si="26"/>
        <v/>
      </c>
      <c r="J146" s="2" t="str">
        <f t="shared" si="30"/>
        <v>F009Adjustment of Valve BoxesCW 3210-R8each</v>
      </c>
      <c r="K146" s="3" t="e">
        <f>MATCH(J146,#REF!,0)</f>
        <v>#REF!</v>
      </c>
      <c r="L146" s="4" t="str">
        <f t="shared" ca="1" si="27"/>
        <v>,0</v>
      </c>
      <c r="M146" s="4" t="str">
        <f t="shared" ca="1" si="28"/>
        <v>C2</v>
      </c>
      <c r="N146" s="4" t="str">
        <f t="shared" ca="1" si="29"/>
        <v>C2</v>
      </c>
      <c r="O146" s="12"/>
      <c r="P146" s="2"/>
      <c r="Q146" s="3"/>
      <c r="R146" s="4"/>
      <c r="S146" s="4"/>
      <c r="T146" s="4"/>
    </row>
    <row r="147" spans="1:20" ht="30" customHeight="1" x14ac:dyDescent="0.2">
      <c r="A147" s="39"/>
      <c r="B147" s="46"/>
      <c r="C147" s="66" t="s">
        <v>128</v>
      </c>
      <c r="D147" s="48"/>
      <c r="E147" s="67"/>
      <c r="F147" s="50"/>
      <c r="G147" s="51"/>
      <c r="H147" s="52"/>
      <c r="I147" s="12" t="str">
        <f t="shared" ca="1" si="26"/>
        <v>LOCKED</v>
      </c>
      <c r="J147" s="2" t="str">
        <f t="shared" si="30"/>
        <v>LANDSCAPING</v>
      </c>
      <c r="K147" s="3" t="e">
        <f>MATCH(J147,#REF!,0)</f>
        <v>#REF!</v>
      </c>
      <c r="L147" s="4" t="str">
        <f t="shared" ca="1" si="27"/>
        <v>F0</v>
      </c>
      <c r="M147" s="4" t="str">
        <f t="shared" ca="1" si="28"/>
        <v>C2</v>
      </c>
      <c r="N147" s="4" t="str">
        <f t="shared" ca="1" si="29"/>
        <v>C2</v>
      </c>
      <c r="O147" s="12"/>
      <c r="P147" s="2"/>
      <c r="Q147" s="3"/>
      <c r="R147" s="4"/>
      <c r="S147" s="4"/>
      <c r="T147" s="4"/>
    </row>
    <row r="148" spans="1:20" ht="30" customHeight="1" x14ac:dyDescent="0.2">
      <c r="A148" s="68" t="s">
        <v>143</v>
      </c>
      <c r="B148" s="54" t="s">
        <v>224</v>
      </c>
      <c r="C148" s="55" t="s">
        <v>79</v>
      </c>
      <c r="D148" s="63" t="s">
        <v>10</v>
      </c>
      <c r="E148" s="57"/>
      <c r="F148" s="50"/>
      <c r="G148" s="51"/>
      <c r="H148" s="52"/>
      <c r="I148" s="12" t="str">
        <f t="shared" ca="1" si="26"/>
        <v>LOCKED</v>
      </c>
      <c r="J148" s="2" t="str">
        <f t="shared" si="30"/>
        <v>G001SoddingCW 3510-R9</v>
      </c>
      <c r="K148" s="3" t="e">
        <f>MATCH(J148,#REF!,0)</f>
        <v>#REF!</v>
      </c>
      <c r="L148" s="4" t="str">
        <f t="shared" ca="1" si="27"/>
        <v>F0</v>
      </c>
      <c r="M148" s="4" t="str">
        <f t="shared" ca="1" si="28"/>
        <v>C2</v>
      </c>
      <c r="N148" s="4" t="str">
        <f t="shared" ca="1" si="29"/>
        <v>C2</v>
      </c>
      <c r="O148" s="12"/>
      <c r="P148" s="2"/>
      <c r="Q148" s="3"/>
      <c r="R148" s="4"/>
      <c r="S148" s="4"/>
      <c r="T148" s="4"/>
    </row>
    <row r="149" spans="1:20" ht="30" customHeight="1" x14ac:dyDescent="0.2">
      <c r="A149" s="68" t="s">
        <v>145</v>
      </c>
      <c r="B149" s="62" t="s">
        <v>178</v>
      </c>
      <c r="C149" s="55" t="s">
        <v>317</v>
      </c>
      <c r="D149" s="63"/>
      <c r="E149" s="57" t="s">
        <v>108</v>
      </c>
      <c r="F149" s="58">
        <v>600</v>
      </c>
      <c r="G149" s="59"/>
      <c r="H149" s="60">
        <f>ROUND(G149*F149,2)</f>
        <v>0</v>
      </c>
      <c r="I149" s="12" t="str">
        <f t="shared" ca="1" si="26"/>
        <v/>
      </c>
      <c r="J149" s="2" t="str">
        <f t="shared" si="30"/>
        <v>G003width &gt; or = 600 mmm²</v>
      </c>
      <c r="K149" s="3" t="e">
        <f>MATCH(J149,#REF!,0)</f>
        <v>#REF!</v>
      </c>
      <c r="L149" s="4" t="str">
        <f t="shared" ca="1" si="27"/>
        <v>,0</v>
      </c>
      <c r="M149" s="4" t="str">
        <f t="shared" ca="1" si="28"/>
        <v>C2</v>
      </c>
      <c r="N149" s="4" t="str">
        <f t="shared" ca="1" si="29"/>
        <v>C2</v>
      </c>
      <c r="O149" s="12"/>
      <c r="P149" s="2"/>
      <c r="Q149" s="3"/>
      <c r="R149" s="4"/>
      <c r="S149" s="4"/>
      <c r="T149" s="4"/>
    </row>
    <row r="150" spans="1:20" ht="14.45" customHeight="1" x14ac:dyDescent="0.2">
      <c r="A150" s="39"/>
      <c r="B150" s="105"/>
      <c r="C150" s="66"/>
      <c r="D150" s="48"/>
      <c r="E150" s="89"/>
      <c r="F150" s="50"/>
      <c r="G150" s="51"/>
      <c r="H150" s="52"/>
      <c r="I150" s="12" t="str">
        <f t="shared" ca="1" si="26"/>
        <v>LOCKED</v>
      </c>
      <c r="J150" s="2" t="str">
        <f t="shared" si="30"/>
        <v/>
      </c>
      <c r="K150" s="3" t="e">
        <f>MATCH(J150,#REF!,0)</f>
        <v>#REF!</v>
      </c>
      <c r="L150" s="4" t="str">
        <f t="shared" ca="1" si="27"/>
        <v>F0</v>
      </c>
      <c r="M150" s="4" t="str">
        <f t="shared" ca="1" si="28"/>
        <v>C2</v>
      </c>
      <c r="N150" s="4" t="str">
        <f t="shared" ca="1" si="29"/>
        <v>C2</v>
      </c>
      <c r="O150" s="12"/>
      <c r="P150" s="2"/>
      <c r="Q150" s="3"/>
      <c r="R150" s="4"/>
      <c r="S150" s="4"/>
      <c r="T150" s="4"/>
    </row>
    <row r="151" spans="1:20" s="45" customFormat="1" ht="45" customHeight="1" thickBot="1" x14ac:dyDescent="0.25">
      <c r="A151" s="118"/>
      <c r="B151" s="107" t="s">
        <v>255</v>
      </c>
      <c r="C151" s="177" t="str">
        <f>C92</f>
        <v>REHABILITATION:  MOUNTBATTEN AVENUE FROM SHAFTESBURY BOULEVARD TO BOWER BOULEVARD</v>
      </c>
      <c r="D151" s="178"/>
      <c r="E151" s="178"/>
      <c r="F151" s="179"/>
      <c r="G151" s="118" t="s">
        <v>389</v>
      </c>
      <c r="H151" s="118">
        <f>SUM(H92:H150)</f>
        <v>0</v>
      </c>
      <c r="I151" s="12" t="str">
        <f t="shared" ca="1" si="26"/>
        <v>LOCKED</v>
      </c>
      <c r="J151" s="2" t="str">
        <f t="shared" si="30"/>
        <v>REHABILITATION: MOUNTBATTEN AVENUE FROM SHAFTESBURY BOULEVARD TO BOWER BOULEVARD</v>
      </c>
      <c r="K151" s="3" t="e">
        <f>MATCH(J151,#REF!,0)</f>
        <v>#REF!</v>
      </c>
      <c r="L151" s="4" t="str">
        <f t="shared" ca="1" si="27"/>
        <v>G</v>
      </c>
      <c r="M151" s="4" t="str">
        <f t="shared" ca="1" si="28"/>
        <v>C2</v>
      </c>
      <c r="N151" s="4" t="str">
        <f t="shared" ca="1" si="29"/>
        <v>C2</v>
      </c>
      <c r="O151" s="12"/>
      <c r="P151" s="2"/>
      <c r="Q151" s="3"/>
      <c r="R151" s="4"/>
      <c r="S151" s="4"/>
      <c r="T151" s="4"/>
    </row>
    <row r="152" spans="1:20" s="45" customFormat="1" ht="45" customHeight="1" thickTop="1" x14ac:dyDescent="0.2">
      <c r="A152" s="42"/>
      <c r="B152" s="43" t="s">
        <v>186</v>
      </c>
      <c r="C152" s="186" t="s">
        <v>395</v>
      </c>
      <c r="D152" s="187"/>
      <c r="E152" s="187"/>
      <c r="F152" s="188"/>
      <c r="G152" s="42"/>
      <c r="H152" s="44"/>
      <c r="I152" s="12" t="str">
        <f t="shared" ca="1" si="26"/>
        <v>LOCKED</v>
      </c>
      <c r="J152" s="2" t="str">
        <f t="shared" si="30"/>
        <v>REHABILITATION: MAUREPAS CRESCENT FROM EDGELAND BOULEVARD TO EDGELAND BOULEVARD</v>
      </c>
      <c r="K152" s="3" t="e">
        <f>MATCH(J152,#REF!,0)</f>
        <v>#REF!</v>
      </c>
      <c r="L152" s="4" t="str">
        <f t="shared" ca="1" si="27"/>
        <v>G</v>
      </c>
      <c r="M152" s="4" t="str">
        <f t="shared" ca="1" si="28"/>
        <v>C2</v>
      </c>
      <c r="N152" s="4" t="str">
        <f t="shared" ca="1" si="29"/>
        <v>C2</v>
      </c>
      <c r="O152" s="12"/>
      <c r="P152" s="2"/>
      <c r="Q152" s="3"/>
      <c r="R152" s="4"/>
      <c r="S152" s="4"/>
      <c r="T152" s="4"/>
    </row>
    <row r="153" spans="1:20" ht="30" customHeight="1" x14ac:dyDescent="0.2">
      <c r="A153" s="39"/>
      <c r="B153" s="46"/>
      <c r="C153" s="47" t="s">
        <v>123</v>
      </c>
      <c r="D153" s="48"/>
      <c r="E153" s="49" t="s">
        <v>103</v>
      </c>
      <c r="F153" s="50"/>
      <c r="G153" s="51"/>
      <c r="H153" s="52"/>
      <c r="I153" s="12" t="str">
        <f t="shared" ca="1" si="26"/>
        <v>LOCKED</v>
      </c>
      <c r="J153" s="2" t="str">
        <f t="shared" si="30"/>
        <v>EARTH AND BASE WORKS</v>
      </c>
      <c r="K153" s="3" t="e">
        <f>MATCH(J153,#REF!,0)</f>
        <v>#REF!</v>
      </c>
      <c r="L153" s="4" t="str">
        <f t="shared" ca="1" si="27"/>
        <v>F0</v>
      </c>
      <c r="M153" s="4" t="str">
        <f t="shared" ca="1" si="28"/>
        <v>C2</v>
      </c>
      <c r="N153" s="4" t="str">
        <f t="shared" ca="1" si="29"/>
        <v>C2</v>
      </c>
      <c r="O153" s="12"/>
      <c r="P153" s="2"/>
      <c r="Q153" s="3"/>
      <c r="R153" s="4"/>
      <c r="S153" s="4"/>
      <c r="T153" s="4"/>
    </row>
    <row r="154" spans="1:20" ht="30" customHeight="1" x14ac:dyDescent="0.2">
      <c r="A154" s="53" t="s">
        <v>219</v>
      </c>
      <c r="B154" s="54" t="s">
        <v>62</v>
      </c>
      <c r="C154" s="55" t="s">
        <v>49</v>
      </c>
      <c r="D154" s="56" t="s">
        <v>328</v>
      </c>
      <c r="E154" s="57" t="s">
        <v>109</v>
      </c>
      <c r="F154" s="58">
        <v>60</v>
      </c>
      <c r="G154" s="59"/>
      <c r="H154" s="60">
        <f t="shared" ref="H154:H156" si="34">ROUND(G154*F154,2)</f>
        <v>0</v>
      </c>
      <c r="I154" s="12" t="str">
        <f t="shared" ca="1" si="26"/>
        <v/>
      </c>
      <c r="J154" s="2" t="str">
        <f t="shared" si="30"/>
        <v>A003ExcavationCW 3110-R19m³</v>
      </c>
      <c r="K154" s="3" t="e">
        <f>MATCH(J154,#REF!,0)</f>
        <v>#REF!</v>
      </c>
      <c r="L154" s="4" t="str">
        <f t="shared" ca="1" si="27"/>
        <v>,0</v>
      </c>
      <c r="M154" s="4" t="str">
        <f t="shared" ca="1" si="28"/>
        <v>C2</v>
      </c>
      <c r="N154" s="4" t="str">
        <f t="shared" ca="1" si="29"/>
        <v>C2</v>
      </c>
      <c r="O154" s="12"/>
      <c r="P154" s="2"/>
      <c r="Q154" s="3"/>
      <c r="R154" s="4"/>
      <c r="S154" s="4"/>
      <c r="T154" s="4"/>
    </row>
    <row r="155" spans="1:20" ht="45" customHeight="1" x14ac:dyDescent="0.2">
      <c r="A155" s="61" t="s">
        <v>148</v>
      </c>
      <c r="B155" s="54" t="s">
        <v>64</v>
      </c>
      <c r="C155" s="55" t="s">
        <v>170</v>
      </c>
      <c r="D155" s="56" t="s">
        <v>328</v>
      </c>
      <c r="E155" s="57" t="s">
        <v>109</v>
      </c>
      <c r="F155" s="58">
        <v>60</v>
      </c>
      <c r="G155" s="59"/>
      <c r="H155" s="60">
        <f t="shared" si="34"/>
        <v>0</v>
      </c>
      <c r="I155" s="12" t="str">
        <f t="shared" ca="1" si="26"/>
        <v/>
      </c>
      <c r="J155" s="2" t="str">
        <f t="shared" si="30"/>
        <v>A010Supplying and Placing Base Course MaterialCW 3110-R19m³</v>
      </c>
      <c r="K155" s="3" t="e">
        <f>MATCH(J155,#REF!,0)</f>
        <v>#REF!</v>
      </c>
      <c r="L155" s="4" t="str">
        <f t="shared" ca="1" si="27"/>
        <v>,0</v>
      </c>
      <c r="M155" s="4" t="str">
        <f t="shared" ca="1" si="28"/>
        <v>C2</v>
      </c>
      <c r="N155" s="4" t="str">
        <f t="shared" ca="1" si="29"/>
        <v>C2</v>
      </c>
      <c r="O155" s="12"/>
      <c r="P155" s="2"/>
      <c r="Q155" s="3"/>
      <c r="R155" s="4"/>
      <c r="S155" s="4"/>
      <c r="T155" s="4"/>
    </row>
    <row r="156" spans="1:20" ht="30" customHeight="1" x14ac:dyDescent="0.2">
      <c r="A156" s="53" t="s">
        <v>149</v>
      </c>
      <c r="B156" s="54" t="s">
        <v>65</v>
      </c>
      <c r="C156" s="55" t="s">
        <v>56</v>
      </c>
      <c r="D156" s="56" t="s">
        <v>328</v>
      </c>
      <c r="E156" s="57" t="s">
        <v>108</v>
      </c>
      <c r="F156" s="58">
        <v>1300</v>
      </c>
      <c r="G156" s="59"/>
      <c r="H156" s="60">
        <f t="shared" si="34"/>
        <v>0</v>
      </c>
      <c r="I156" s="12" t="str">
        <f t="shared" ca="1" si="26"/>
        <v/>
      </c>
      <c r="J156" s="2" t="str">
        <f t="shared" si="30"/>
        <v>A012Grading of BoulevardsCW 3110-R19m²</v>
      </c>
      <c r="K156" s="3" t="e">
        <f>MATCH(J156,#REF!,0)</f>
        <v>#REF!</v>
      </c>
      <c r="L156" s="4" t="str">
        <f t="shared" ca="1" si="27"/>
        <v>,0</v>
      </c>
      <c r="M156" s="4" t="str">
        <f t="shared" ca="1" si="28"/>
        <v>C2</v>
      </c>
      <c r="N156" s="4" t="str">
        <f t="shared" ca="1" si="29"/>
        <v>C2</v>
      </c>
      <c r="O156" s="12"/>
      <c r="P156" s="2"/>
      <c r="Q156" s="3"/>
      <c r="R156" s="4"/>
      <c r="S156" s="4"/>
      <c r="T156" s="4"/>
    </row>
    <row r="157" spans="1:20" ht="30" customHeight="1" x14ac:dyDescent="0.2">
      <c r="A157" s="39"/>
      <c r="B157" s="46"/>
      <c r="C157" s="66" t="s">
        <v>364</v>
      </c>
      <c r="D157" s="48"/>
      <c r="E157" s="67"/>
      <c r="F157" s="50"/>
      <c r="G157" s="51"/>
      <c r="H157" s="52"/>
      <c r="I157" s="12" t="str">
        <f t="shared" ca="1" si="26"/>
        <v>LOCKED</v>
      </c>
      <c r="J157" s="2" t="str">
        <f t="shared" si="30"/>
        <v>ROADWORKS - REMOVALS/RENEWALS</v>
      </c>
      <c r="K157" s="3" t="e">
        <f>MATCH(J157,#REF!,0)</f>
        <v>#REF!</v>
      </c>
      <c r="L157" s="4" t="str">
        <f t="shared" ca="1" si="27"/>
        <v>F0</v>
      </c>
      <c r="M157" s="4" t="str">
        <f t="shared" ca="1" si="28"/>
        <v>C2</v>
      </c>
      <c r="N157" s="4" t="str">
        <f t="shared" ca="1" si="29"/>
        <v>C2</v>
      </c>
      <c r="O157" s="12"/>
      <c r="P157" s="2"/>
      <c r="Q157" s="3"/>
      <c r="R157" s="4"/>
      <c r="S157" s="4"/>
      <c r="T157" s="4"/>
    </row>
    <row r="158" spans="1:20" ht="30" customHeight="1" x14ac:dyDescent="0.2">
      <c r="A158" s="68" t="s">
        <v>189</v>
      </c>
      <c r="B158" s="54" t="s">
        <v>66</v>
      </c>
      <c r="C158" s="55" t="s">
        <v>167</v>
      </c>
      <c r="D158" s="56" t="s">
        <v>328</v>
      </c>
      <c r="E158" s="57"/>
      <c r="F158" s="50"/>
      <c r="G158" s="51"/>
      <c r="H158" s="52"/>
      <c r="I158" s="12" t="str">
        <f t="shared" ca="1" si="26"/>
        <v>LOCKED</v>
      </c>
      <c r="J158" s="2" t="str">
        <f t="shared" si="30"/>
        <v>B001Pavement RemovalCW 3110-R19</v>
      </c>
      <c r="K158" s="3" t="e">
        <f>MATCH(J158,#REF!,0)</f>
        <v>#REF!</v>
      </c>
      <c r="L158" s="4" t="str">
        <f t="shared" ca="1" si="27"/>
        <v>F0</v>
      </c>
      <c r="M158" s="4" t="str">
        <f t="shared" ca="1" si="28"/>
        <v>C2</v>
      </c>
      <c r="N158" s="4" t="str">
        <f t="shared" ca="1" si="29"/>
        <v>C2</v>
      </c>
      <c r="O158" s="12"/>
      <c r="P158" s="2"/>
      <c r="Q158" s="3"/>
      <c r="R158" s="4"/>
      <c r="S158" s="4"/>
      <c r="T158" s="4"/>
    </row>
    <row r="159" spans="1:20" ht="30" customHeight="1" x14ac:dyDescent="0.2">
      <c r="A159" s="68" t="s">
        <v>220</v>
      </c>
      <c r="B159" s="62" t="s">
        <v>178</v>
      </c>
      <c r="C159" s="55" t="s">
        <v>168</v>
      </c>
      <c r="D159" s="63" t="s">
        <v>103</v>
      </c>
      <c r="E159" s="57" t="s">
        <v>108</v>
      </c>
      <c r="F159" s="58">
        <v>190</v>
      </c>
      <c r="G159" s="59"/>
      <c r="H159" s="60">
        <f>ROUND(G159*F159,2)</f>
        <v>0</v>
      </c>
      <c r="I159" s="12" t="str">
        <f t="shared" ca="1" si="26"/>
        <v/>
      </c>
      <c r="J159" s="2" t="str">
        <f t="shared" si="30"/>
        <v>B002Concrete Pavementm²</v>
      </c>
      <c r="K159" s="3" t="e">
        <f>MATCH(J159,#REF!,0)</f>
        <v>#REF!</v>
      </c>
      <c r="L159" s="4" t="str">
        <f t="shared" ca="1" si="27"/>
        <v>,0</v>
      </c>
      <c r="M159" s="4" t="str">
        <f t="shared" ca="1" si="28"/>
        <v>C2</v>
      </c>
      <c r="N159" s="4" t="str">
        <f t="shared" ca="1" si="29"/>
        <v>C2</v>
      </c>
      <c r="O159" s="12"/>
      <c r="P159" s="2"/>
      <c r="Q159" s="3"/>
      <c r="R159" s="4"/>
      <c r="S159" s="4"/>
      <c r="T159" s="4"/>
    </row>
    <row r="160" spans="1:20" ht="30" customHeight="1" x14ac:dyDescent="0.2">
      <c r="A160" s="68" t="s">
        <v>152</v>
      </c>
      <c r="B160" s="54" t="s">
        <v>67</v>
      </c>
      <c r="C160" s="55" t="s">
        <v>226</v>
      </c>
      <c r="D160" s="63" t="s">
        <v>326</v>
      </c>
      <c r="E160" s="57"/>
      <c r="F160" s="50"/>
      <c r="G160" s="51"/>
      <c r="H160" s="52"/>
      <c r="I160" s="12" t="str">
        <f t="shared" ca="1" si="26"/>
        <v>LOCKED</v>
      </c>
      <c r="J160" s="2" t="str">
        <f t="shared" si="30"/>
        <v>B004Slab ReplacementCW 3230-R8</v>
      </c>
      <c r="K160" s="3" t="e">
        <f>MATCH(J160,#REF!,0)</f>
        <v>#REF!</v>
      </c>
      <c r="L160" s="4" t="str">
        <f t="shared" ca="1" si="27"/>
        <v>F0</v>
      </c>
      <c r="M160" s="4" t="str">
        <f t="shared" ca="1" si="28"/>
        <v>C2</v>
      </c>
      <c r="N160" s="4" t="str">
        <f t="shared" ca="1" si="29"/>
        <v>C2</v>
      </c>
      <c r="O160" s="12"/>
      <c r="P160" s="2"/>
      <c r="Q160" s="3"/>
      <c r="R160" s="4"/>
      <c r="S160" s="4"/>
      <c r="T160" s="4"/>
    </row>
    <row r="161" spans="1:20" ht="30" customHeight="1" x14ac:dyDescent="0.2">
      <c r="A161" s="68" t="s">
        <v>153</v>
      </c>
      <c r="B161" s="62" t="s">
        <v>178</v>
      </c>
      <c r="C161" s="55" t="s">
        <v>121</v>
      </c>
      <c r="D161" s="63" t="s">
        <v>103</v>
      </c>
      <c r="E161" s="57" t="s">
        <v>108</v>
      </c>
      <c r="F161" s="58">
        <v>170</v>
      </c>
      <c r="G161" s="59"/>
      <c r="H161" s="60">
        <f>ROUND(G161*F161,2)</f>
        <v>0</v>
      </c>
      <c r="I161" s="12" t="str">
        <f t="shared" ca="1" si="26"/>
        <v/>
      </c>
      <c r="J161" s="2" t="str">
        <f t="shared" si="30"/>
        <v>B014150 mm Concrete Pavement (Reinforced)m²</v>
      </c>
      <c r="K161" s="3" t="e">
        <f>MATCH(J161,#REF!,0)</f>
        <v>#REF!</v>
      </c>
      <c r="L161" s="4" t="str">
        <f t="shared" ca="1" si="27"/>
        <v>,0</v>
      </c>
      <c r="M161" s="4" t="str">
        <f t="shared" ca="1" si="28"/>
        <v>C2</v>
      </c>
      <c r="N161" s="4" t="str">
        <f t="shared" ca="1" si="29"/>
        <v>C2</v>
      </c>
      <c r="O161" s="12"/>
      <c r="P161" s="2"/>
      <c r="Q161" s="3"/>
      <c r="R161" s="4"/>
      <c r="S161" s="4"/>
      <c r="T161" s="4"/>
    </row>
    <row r="162" spans="1:20" ht="30" customHeight="1" x14ac:dyDescent="0.2">
      <c r="A162" s="68" t="s">
        <v>154</v>
      </c>
      <c r="B162" s="54" t="s">
        <v>190</v>
      </c>
      <c r="C162" s="55" t="s">
        <v>227</v>
      </c>
      <c r="D162" s="63" t="s">
        <v>326</v>
      </c>
      <c r="E162" s="57"/>
      <c r="F162" s="50"/>
      <c r="G162" s="51"/>
      <c r="H162" s="52"/>
      <c r="I162" s="12" t="str">
        <f t="shared" ca="1" si="26"/>
        <v>LOCKED</v>
      </c>
      <c r="J162" s="2" t="str">
        <f t="shared" si="30"/>
        <v>B017Partial Slab PatchesCW 3230-R8</v>
      </c>
      <c r="K162" s="3" t="e">
        <f>MATCH(J162,#REF!,0)</f>
        <v>#REF!</v>
      </c>
      <c r="L162" s="4" t="str">
        <f t="shared" ca="1" si="27"/>
        <v>F0</v>
      </c>
      <c r="M162" s="4" t="str">
        <f t="shared" ca="1" si="28"/>
        <v>C2</v>
      </c>
      <c r="N162" s="4" t="str">
        <f t="shared" ca="1" si="29"/>
        <v>C2</v>
      </c>
      <c r="O162" s="12"/>
      <c r="P162" s="2"/>
      <c r="Q162" s="3"/>
      <c r="R162" s="4"/>
      <c r="S162" s="4"/>
      <c r="T162" s="4"/>
    </row>
    <row r="163" spans="1:20" ht="30" customHeight="1" x14ac:dyDescent="0.2">
      <c r="A163" s="68" t="s">
        <v>156</v>
      </c>
      <c r="B163" s="62" t="s">
        <v>178</v>
      </c>
      <c r="C163" s="55" t="s">
        <v>119</v>
      </c>
      <c r="D163" s="63" t="s">
        <v>103</v>
      </c>
      <c r="E163" s="57" t="s">
        <v>108</v>
      </c>
      <c r="F163" s="58">
        <v>10</v>
      </c>
      <c r="G163" s="59"/>
      <c r="H163" s="60">
        <f t="shared" ref="H163:H164" si="35">ROUND(G163*F163,2)</f>
        <v>0</v>
      </c>
      <c r="I163" s="12" t="str">
        <f t="shared" ca="1" si="26"/>
        <v/>
      </c>
      <c r="J163" s="2" t="str">
        <f t="shared" si="30"/>
        <v>B032150 mm Concrete Pavement (Type C)m²</v>
      </c>
      <c r="K163" s="3" t="e">
        <f>MATCH(J163,#REF!,0)</f>
        <v>#REF!</v>
      </c>
      <c r="L163" s="4" t="str">
        <f t="shared" ca="1" si="27"/>
        <v>,0</v>
      </c>
      <c r="M163" s="4" t="str">
        <f t="shared" ca="1" si="28"/>
        <v>C2</v>
      </c>
      <c r="N163" s="4" t="str">
        <f t="shared" ca="1" si="29"/>
        <v>C2</v>
      </c>
      <c r="O163" s="12"/>
      <c r="P163" s="2"/>
      <c r="Q163" s="3"/>
      <c r="R163" s="4"/>
      <c r="S163" s="4"/>
      <c r="T163" s="4"/>
    </row>
    <row r="164" spans="1:20" ht="30" customHeight="1" x14ac:dyDescent="0.2">
      <c r="A164" s="68" t="s">
        <v>157</v>
      </c>
      <c r="B164" s="62" t="s">
        <v>179</v>
      </c>
      <c r="C164" s="55" t="s">
        <v>120</v>
      </c>
      <c r="D164" s="63" t="s">
        <v>103</v>
      </c>
      <c r="E164" s="57" t="s">
        <v>108</v>
      </c>
      <c r="F164" s="58">
        <v>30</v>
      </c>
      <c r="G164" s="59"/>
      <c r="H164" s="60">
        <f t="shared" si="35"/>
        <v>0</v>
      </c>
      <c r="I164" s="12" t="str">
        <f t="shared" ca="1" si="26"/>
        <v/>
      </c>
      <c r="J164" s="2" t="str">
        <f t="shared" si="30"/>
        <v>B033150 mm Concrete Pavement (Type D)m²</v>
      </c>
      <c r="K164" s="3" t="e">
        <f>MATCH(J164,#REF!,0)</f>
        <v>#REF!</v>
      </c>
      <c r="L164" s="4" t="str">
        <f t="shared" ca="1" si="27"/>
        <v>,0</v>
      </c>
      <c r="M164" s="4" t="str">
        <f t="shared" ca="1" si="28"/>
        <v>C2</v>
      </c>
      <c r="N164" s="4" t="str">
        <f t="shared" ca="1" si="29"/>
        <v>C2</v>
      </c>
      <c r="O164" s="12"/>
      <c r="P164" s="2"/>
      <c r="Q164" s="3"/>
      <c r="R164" s="4"/>
      <c r="S164" s="4"/>
      <c r="T164" s="4"/>
    </row>
    <row r="165" spans="1:20" ht="30" customHeight="1" x14ac:dyDescent="0.2">
      <c r="A165" s="68" t="s">
        <v>158</v>
      </c>
      <c r="B165" s="54" t="s">
        <v>191</v>
      </c>
      <c r="C165" s="55" t="s">
        <v>91</v>
      </c>
      <c r="D165" s="63" t="s">
        <v>326</v>
      </c>
      <c r="E165" s="57"/>
      <c r="F165" s="50"/>
      <c r="G165" s="51"/>
      <c r="H165" s="52"/>
      <c r="I165" s="12" t="str">
        <f t="shared" ca="1" si="26"/>
        <v>LOCKED</v>
      </c>
      <c r="J165" s="2" t="str">
        <f t="shared" si="30"/>
        <v>B094Drilled DowelsCW 3230-R8</v>
      </c>
      <c r="K165" s="3" t="e">
        <f>MATCH(J165,#REF!,0)</f>
        <v>#REF!</v>
      </c>
      <c r="L165" s="4" t="str">
        <f t="shared" ca="1" si="27"/>
        <v>F0</v>
      </c>
      <c r="M165" s="4" t="str">
        <f t="shared" ca="1" si="28"/>
        <v>C2</v>
      </c>
      <c r="N165" s="4" t="str">
        <f t="shared" ca="1" si="29"/>
        <v>C2</v>
      </c>
      <c r="O165" s="12"/>
      <c r="P165" s="2"/>
      <c r="Q165" s="3"/>
      <c r="R165" s="4"/>
      <c r="S165" s="4"/>
      <c r="T165" s="4"/>
    </row>
    <row r="166" spans="1:20" ht="30" customHeight="1" x14ac:dyDescent="0.2">
      <c r="A166" s="68" t="s">
        <v>159</v>
      </c>
      <c r="B166" s="62" t="s">
        <v>178</v>
      </c>
      <c r="C166" s="55" t="s">
        <v>117</v>
      </c>
      <c r="D166" s="63" t="s">
        <v>103</v>
      </c>
      <c r="E166" s="57" t="s">
        <v>111</v>
      </c>
      <c r="F166" s="58">
        <v>70</v>
      </c>
      <c r="G166" s="59"/>
      <c r="H166" s="60">
        <f>ROUND(G166*F166,2)</f>
        <v>0</v>
      </c>
      <c r="I166" s="12" t="str">
        <f t="shared" ca="1" si="26"/>
        <v/>
      </c>
      <c r="J166" s="2" t="str">
        <f t="shared" si="30"/>
        <v>B09519.1 mm Diametereach</v>
      </c>
      <c r="K166" s="3" t="e">
        <f>MATCH(J166,#REF!,0)</f>
        <v>#REF!</v>
      </c>
      <c r="L166" s="4" t="str">
        <f t="shared" ca="1" si="27"/>
        <v>,0</v>
      </c>
      <c r="M166" s="4" t="str">
        <f t="shared" ca="1" si="28"/>
        <v>C2</v>
      </c>
      <c r="N166" s="4" t="str">
        <f t="shared" ca="1" si="29"/>
        <v>C2</v>
      </c>
      <c r="O166" s="12"/>
      <c r="P166" s="2"/>
      <c r="Q166" s="3"/>
      <c r="R166" s="4"/>
      <c r="S166" s="4"/>
      <c r="T166" s="4"/>
    </row>
    <row r="167" spans="1:20" ht="30" customHeight="1" x14ac:dyDescent="0.2">
      <c r="A167" s="68" t="s">
        <v>160</v>
      </c>
      <c r="B167" s="54" t="s">
        <v>192</v>
      </c>
      <c r="C167" s="55" t="s">
        <v>92</v>
      </c>
      <c r="D167" s="63" t="s">
        <v>326</v>
      </c>
      <c r="E167" s="57"/>
      <c r="F167" s="50"/>
      <c r="G167" s="51"/>
      <c r="H167" s="52"/>
      <c r="I167" s="12" t="str">
        <f t="shared" ca="1" si="26"/>
        <v>LOCKED</v>
      </c>
      <c r="J167" s="2" t="str">
        <f t="shared" si="30"/>
        <v>B097Drilled Tie BarsCW 3230-R8</v>
      </c>
      <c r="K167" s="3" t="e">
        <f>MATCH(J167,#REF!,0)</f>
        <v>#REF!</v>
      </c>
      <c r="L167" s="4" t="str">
        <f t="shared" ca="1" si="27"/>
        <v>F0</v>
      </c>
      <c r="M167" s="4" t="str">
        <f t="shared" ca="1" si="28"/>
        <v>C2</v>
      </c>
      <c r="N167" s="4" t="str">
        <f t="shared" ca="1" si="29"/>
        <v>C2</v>
      </c>
      <c r="O167" s="12"/>
      <c r="P167" s="2"/>
      <c r="Q167" s="3"/>
      <c r="R167" s="4"/>
      <c r="S167" s="4"/>
      <c r="T167" s="4"/>
    </row>
    <row r="168" spans="1:20" ht="30" customHeight="1" x14ac:dyDescent="0.2">
      <c r="A168" s="68" t="s">
        <v>161</v>
      </c>
      <c r="B168" s="62" t="s">
        <v>178</v>
      </c>
      <c r="C168" s="55" t="s">
        <v>116</v>
      </c>
      <c r="D168" s="63" t="s">
        <v>103</v>
      </c>
      <c r="E168" s="57" t="s">
        <v>111</v>
      </c>
      <c r="F168" s="58">
        <v>110</v>
      </c>
      <c r="G168" s="59"/>
      <c r="H168" s="60">
        <f>ROUND(G168*F168,2)</f>
        <v>0</v>
      </c>
      <c r="I168" s="12" t="str">
        <f t="shared" ca="1" si="26"/>
        <v/>
      </c>
      <c r="J168" s="2" t="str">
        <f t="shared" si="30"/>
        <v>B09820 M Deformed Tie Bareach</v>
      </c>
      <c r="K168" s="3" t="e">
        <f>MATCH(J168,#REF!,0)</f>
        <v>#REF!</v>
      </c>
      <c r="L168" s="4" t="str">
        <f t="shared" ca="1" si="27"/>
        <v>,0</v>
      </c>
      <c r="M168" s="4" t="str">
        <f t="shared" ca="1" si="28"/>
        <v>C2</v>
      </c>
      <c r="N168" s="4" t="str">
        <f t="shared" ca="1" si="29"/>
        <v>C2</v>
      </c>
      <c r="O168" s="12"/>
      <c r="P168" s="2"/>
      <c r="Q168" s="3"/>
      <c r="R168" s="4"/>
      <c r="S168" s="4"/>
      <c r="T168" s="4"/>
    </row>
    <row r="169" spans="1:20" ht="30" customHeight="1" x14ac:dyDescent="0.2">
      <c r="A169" s="68" t="s">
        <v>295</v>
      </c>
      <c r="B169" s="54" t="s">
        <v>193</v>
      </c>
      <c r="C169" s="55" t="s">
        <v>171</v>
      </c>
      <c r="D169" s="63" t="s">
        <v>4</v>
      </c>
      <c r="E169" s="57"/>
      <c r="F169" s="50"/>
      <c r="G169" s="51"/>
      <c r="H169" s="52"/>
      <c r="I169" s="12" t="str">
        <f t="shared" ca="1" si="26"/>
        <v>LOCKED</v>
      </c>
      <c r="J169" s="2" t="str">
        <f t="shared" si="30"/>
        <v>B100rMiscellaneous Concrete Slab RemovalCW 3235-R9</v>
      </c>
      <c r="K169" s="3" t="e">
        <f>MATCH(J169,#REF!,0)</f>
        <v>#REF!</v>
      </c>
      <c r="L169" s="4" t="str">
        <f t="shared" ca="1" si="27"/>
        <v>F0</v>
      </c>
      <c r="M169" s="4" t="str">
        <f t="shared" ca="1" si="28"/>
        <v>C2</v>
      </c>
      <c r="N169" s="4" t="str">
        <f t="shared" ca="1" si="29"/>
        <v>C2</v>
      </c>
      <c r="O169" s="12"/>
      <c r="P169" s="2"/>
      <c r="Q169" s="3"/>
      <c r="R169" s="4"/>
      <c r="S169" s="4"/>
      <c r="T169" s="4"/>
    </row>
    <row r="170" spans="1:20" ht="30" customHeight="1" x14ac:dyDescent="0.2">
      <c r="A170" s="68" t="s">
        <v>296</v>
      </c>
      <c r="B170" s="62" t="s">
        <v>178</v>
      </c>
      <c r="C170" s="55" t="s">
        <v>6</v>
      </c>
      <c r="D170" s="63" t="s">
        <v>103</v>
      </c>
      <c r="E170" s="57" t="s">
        <v>108</v>
      </c>
      <c r="F170" s="58">
        <v>30</v>
      </c>
      <c r="G170" s="59"/>
      <c r="H170" s="60">
        <f>ROUND(G170*F170,2)</f>
        <v>0</v>
      </c>
      <c r="I170" s="12" t="str">
        <f t="shared" ca="1" si="26"/>
        <v/>
      </c>
      <c r="J170" s="2" t="str">
        <f t="shared" si="30"/>
        <v>B104r100 mm Sidewalkm²</v>
      </c>
      <c r="K170" s="3" t="e">
        <f>MATCH(J170,#REF!,0)</f>
        <v>#REF!</v>
      </c>
      <c r="L170" s="4" t="str">
        <f t="shared" ca="1" si="27"/>
        <v>,0</v>
      </c>
      <c r="M170" s="4" t="str">
        <f t="shared" ca="1" si="28"/>
        <v>C2</v>
      </c>
      <c r="N170" s="4" t="str">
        <f t="shared" ca="1" si="29"/>
        <v>C2</v>
      </c>
      <c r="O170" s="12"/>
      <c r="P170" s="2"/>
      <c r="Q170" s="3"/>
      <c r="R170" s="4"/>
      <c r="S170" s="4"/>
      <c r="T170" s="4"/>
    </row>
    <row r="171" spans="1:20" ht="30" customHeight="1" x14ac:dyDescent="0.2">
      <c r="A171" s="68" t="s">
        <v>297</v>
      </c>
      <c r="B171" s="54" t="s">
        <v>194</v>
      </c>
      <c r="C171" s="55" t="s">
        <v>172</v>
      </c>
      <c r="D171" s="63" t="s">
        <v>4</v>
      </c>
      <c r="E171" s="57"/>
      <c r="F171" s="50"/>
      <c r="G171" s="51"/>
      <c r="H171" s="52"/>
      <c r="I171" s="12" t="str">
        <f t="shared" ca="1" si="26"/>
        <v>LOCKED</v>
      </c>
      <c r="J171" s="2" t="str">
        <f t="shared" si="30"/>
        <v>B114rlMiscellaneous Concrete Slab RenewalCW 3235-R9</v>
      </c>
      <c r="K171" s="3" t="e">
        <f>MATCH(J171,#REF!,0)</f>
        <v>#REF!</v>
      </c>
      <c r="L171" s="4" t="str">
        <f t="shared" ca="1" si="27"/>
        <v>F0</v>
      </c>
      <c r="M171" s="4" t="str">
        <f t="shared" ca="1" si="28"/>
        <v>C2</v>
      </c>
      <c r="N171" s="4" t="str">
        <f t="shared" ca="1" si="29"/>
        <v>C2</v>
      </c>
      <c r="O171" s="12"/>
      <c r="P171" s="2"/>
      <c r="Q171" s="3"/>
      <c r="R171" s="4"/>
      <c r="S171" s="4"/>
      <c r="T171" s="4"/>
    </row>
    <row r="172" spans="1:20" ht="30" customHeight="1" x14ac:dyDescent="0.2">
      <c r="A172" s="68" t="s">
        <v>298</v>
      </c>
      <c r="B172" s="62" t="s">
        <v>178</v>
      </c>
      <c r="C172" s="55" t="s">
        <v>6</v>
      </c>
      <c r="D172" s="63" t="s">
        <v>200</v>
      </c>
      <c r="E172" s="57"/>
      <c r="F172" s="50"/>
      <c r="G172" s="51"/>
      <c r="H172" s="52"/>
      <c r="I172" s="12" t="str">
        <f t="shared" ca="1" si="26"/>
        <v>LOCKED</v>
      </c>
      <c r="J172" s="2" t="str">
        <f t="shared" si="30"/>
        <v>B118rl100 mm SidewalkSD-228A</v>
      </c>
      <c r="K172" s="3" t="e">
        <f>MATCH(J172,#REF!,0)</f>
        <v>#REF!</v>
      </c>
      <c r="L172" s="4" t="str">
        <f t="shared" ca="1" si="27"/>
        <v>F0</v>
      </c>
      <c r="M172" s="4" t="str">
        <f t="shared" ca="1" si="28"/>
        <v>C2</v>
      </c>
      <c r="N172" s="4" t="str">
        <f t="shared" ca="1" si="29"/>
        <v>C2</v>
      </c>
      <c r="O172" s="12"/>
      <c r="P172" s="2"/>
      <c r="Q172" s="3"/>
      <c r="R172" s="4"/>
      <c r="S172" s="4"/>
      <c r="T172" s="4"/>
    </row>
    <row r="173" spans="1:20" ht="30" customHeight="1" x14ac:dyDescent="0.2">
      <c r="A173" s="68" t="s">
        <v>301</v>
      </c>
      <c r="B173" s="69" t="s">
        <v>269</v>
      </c>
      <c r="C173" s="55" t="s">
        <v>274</v>
      </c>
      <c r="D173" s="63" t="s">
        <v>103</v>
      </c>
      <c r="E173" s="57" t="s">
        <v>108</v>
      </c>
      <c r="F173" s="58">
        <v>670</v>
      </c>
      <c r="G173" s="59"/>
      <c r="H173" s="60">
        <f>ROUND(G173*F173,2)</f>
        <v>0</v>
      </c>
      <c r="I173" s="12" t="str">
        <f t="shared" ca="1" si="26"/>
        <v/>
      </c>
      <c r="J173" s="2" t="str">
        <f t="shared" si="30"/>
        <v>B121rlGreater than 20 sq.m.m²</v>
      </c>
      <c r="K173" s="3" t="e">
        <f>MATCH(J173,#REF!,0)</f>
        <v>#REF!</v>
      </c>
      <c r="L173" s="4" t="str">
        <f t="shared" ca="1" si="27"/>
        <v>,0</v>
      </c>
      <c r="M173" s="4" t="str">
        <f t="shared" ca="1" si="28"/>
        <v>C2</v>
      </c>
      <c r="N173" s="4" t="str">
        <f t="shared" ca="1" si="29"/>
        <v>C2</v>
      </c>
      <c r="O173" s="12"/>
      <c r="P173" s="2"/>
      <c r="Q173" s="3"/>
      <c r="R173" s="4"/>
      <c r="S173" s="4"/>
      <c r="T173" s="4"/>
    </row>
    <row r="174" spans="1:20" ht="30" customHeight="1" x14ac:dyDescent="0.2">
      <c r="A174" s="68" t="s">
        <v>302</v>
      </c>
      <c r="B174" s="54" t="s">
        <v>195</v>
      </c>
      <c r="C174" s="55" t="s">
        <v>173</v>
      </c>
      <c r="D174" s="63" t="s">
        <v>321</v>
      </c>
      <c r="E174" s="57"/>
      <c r="F174" s="50"/>
      <c r="G174" s="51"/>
      <c r="H174" s="52"/>
      <c r="I174" s="12" t="str">
        <f t="shared" ca="1" si="26"/>
        <v>LOCKED</v>
      </c>
      <c r="J174" s="2" t="str">
        <f t="shared" si="30"/>
        <v>B126rConcrete Curb RemovalCW 3240-R10</v>
      </c>
      <c r="K174" s="3" t="e">
        <f>MATCH(J174,#REF!,0)</f>
        <v>#REF!</v>
      </c>
      <c r="L174" s="4" t="str">
        <f t="shared" ca="1" si="27"/>
        <v>F0</v>
      </c>
      <c r="M174" s="4" t="str">
        <f t="shared" ca="1" si="28"/>
        <v>C2</v>
      </c>
      <c r="N174" s="4" t="str">
        <f t="shared" ca="1" si="29"/>
        <v>C2</v>
      </c>
      <c r="O174" s="12"/>
      <c r="P174" s="2"/>
      <c r="Q174" s="3"/>
      <c r="R174" s="4"/>
      <c r="S174" s="4"/>
      <c r="T174" s="4"/>
    </row>
    <row r="175" spans="1:20" ht="30" customHeight="1" x14ac:dyDescent="0.2">
      <c r="A175" s="68" t="s">
        <v>482</v>
      </c>
      <c r="B175" s="62" t="s">
        <v>178</v>
      </c>
      <c r="C175" s="55" t="s">
        <v>335</v>
      </c>
      <c r="D175" s="63" t="s">
        <v>103</v>
      </c>
      <c r="E175" s="57" t="s">
        <v>112</v>
      </c>
      <c r="F175" s="58">
        <v>40</v>
      </c>
      <c r="G175" s="59"/>
      <c r="H175" s="60">
        <f>ROUND(G175*F175,2)</f>
        <v>0</v>
      </c>
      <c r="I175" s="12" t="str">
        <f t="shared" ca="1" si="26"/>
        <v/>
      </c>
      <c r="J175" s="2" t="str">
        <f t="shared" si="30"/>
        <v>B127rABarrier Integralm</v>
      </c>
      <c r="K175" s="3" t="e">
        <f>MATCH(J175,#REF!,0)</f>
        <v>#REF!</v>
      </c>
      <c r="L175" s="4" t="str">
        <f t="shared" ca="1" si="27"/>
        <v>,0</v>
      </c>
      <c r="M175" s="4" t="str">
        <f t="shared" ca="1" si="28"/>
        <v>C2</v>
      </c>
      <c r="N175" s="4" t="str">
        <f t="shared" ca="1" si="29"/>
        <v>C2</v>
      </c>
      <c r="O175" s="12"/>
      <c r="P175" s="2"/>
      <c r="Q175" s="3"/>
      <c r="R175" s="4"/>
      <c r="S175" s="4"/>
      <c r="T175" s="4"/>
    </row>
    <row r="176" spans="1:20" ht="30" customHeight="1" x14ac:dyDescent="0.2">
      <c r="A176" s="68" t="s">
        <v>304</v>
      </c>
      <c r="B176" s="54" t="s">
        <v>292</v>
      </c>
      <c r="C176" s="55" t="s">
        <v>174</v>
      </c>
      <c r="D176" s="63" t="s">
        <v>321</v>
      </c>
      <c r="E176" s="57"/>
      <c r="F176" s="50"/>
      <c r="G176" s="51"/>
      <c r="H176" s="52"/>
      <c r="I176" s="12" t="str">
        <f t="shared" ca="1" si="26"/>
        <v>LOCKED</v>
      </c>
      <c r="J176" s="2" t="str">
        <f t="shared" si="30"/>
        <v>B135iConcrete Curb InstallationCW 3240-R10</v>
      </c>
      <c r="K176" s="3" t="e">
        <f>MATCH(J176,#REF!,0)</f>
        <v>#REF!</v>
      </c>
      <c r="L176" s="4" t="str">
        <f t="shared" ca="1" si="27"/>
        <v>F0</v>
      </c>
      <c r="M176" s="4" t="str">
        <f t="shared" ca="1" si="28"/>
        <v>C2</v>
      </c>
      <c r="N176" s="4" t="str">
        <f t="shared" ca="1" si="29"/>
        <v>C2</v>
      </c>
      <c r="O176" s="12"/>
      <c r="P176" s="2"/>
      <c r="Q176" s="3"/>
      <c r="R176" s="4"/>
      <c r="S176" s="4"/>
      <c r="T176" s="4"/>
    </row>
    <row r="177" spans="1:20" ht="30" customHeight="1" x14ac:dyDescent="0.2">
      <c r="A177" s="68" t="s">
        <v>306</v>
      </c>
      <c r="B177" s="62" t="s">
        <v>178</v>
      </c>
      <c r="C177" s="55" t="s">
        <v>391</v>
      </c>
      <c r="D177" s="63" t="s">
        <v>248</v>
      </c>
      <c r="E177" s="57" t="s">
        <v>112</v>
      </c>
      <c r="F177" s="58">
        <v>130</v>
      </c>
      <c r="G177" s="59"/>
      <c r="H177" s="60">
        <f t="shared" ref="H177:H178" si="36">ROUND(G177*F177,2)</f>
        <v>0</v>
      </c>
      <c r="I177" s="12" t="str">
        <f t="shared" ca="1" si="26"/>
        <v/>
      </c>
      <c r="J177" s="2" t="str">
        <f t="shared" si="30"/>
        <v>B137iBarrier (100 mm reveal ht, Separate)SD-203Am</v>
      </c>
      <c r="K177" s="3" t="e">
        <f>MATCH(J177,#REF!,0)</f>
        <v>#REF!</v>
      </c>
      <c r="L177" s="4" t="str">
        <f t="shared" ca="1" si="27"/>
        <v>,0</v>
      </c>
      <c r="M177" s="4" t="str">
        <f t="shared" ca="1" si="28"/>
        <v>C2</v>
      </c>
      <c r="N177" s="4" t="str">
        <f t="shared" ca="1" si="29"/>
        <v>C2</v>
      </c>
      <c r="O177" s="12"/>
      <c r="P177" s="2"/>
      <c r="Q177" s="3"/>
      <c r="R177" s="4"/>
      <c r="S177" s="4"/>
      <c r="T177" s="4"/>
    </row>
    <row r="178" spans="1:20" s="78" customFormat="1" ht="45" customHeight="1" x14ac:dyDescent="0.2">
      <c r="A178" s="70" t="s">
        <v>483</v>
      </c>
      <c r="B178" s="87" t="s">
        <v>179</v>
      </c>
      <c r="C178" s="72" t="s">
        <v>338</v>
      </c>
      <c r="D178" s="73" t="s">
        <v>202</v>
      </c>
      <c r="E178" s="74" t="s">
        <v>112</v>
      </c>
      <c r="F178" s="75">
        <v>40</v>
      </c>
      <c r="G178" s="76"/>
      <c r="H178" s="77">
        <f t="shared" si="36"/>
        <v>0</v>
      </c>
      <c r="I178" s="12" t="str">
        <f t="shared" ca="1" si="26"/>
        <v/>
      </c>
      <c r="J178" s="2" t="str">
        <f t="shared" si="30"/>
        <v>B139iAModified Barrier (150 mm reveal ht, Dowelled)SD-203Bm</v>
      </c>
      <c r="K178" s="3" t="e">
        <f>MATCH(J178,#REF!,0)</f>
        <v>#REF!</v>
      </c>
      <c r="L178" s="4" t="str">
        <f t="shared" ca="1" si="27"/>
        <v>,0</v>
      </c>
      <c r="M178" s="4" t="str">
        <f t="shared" ca="1" si="28"/>
        <v>C2</v>
      </c>
      <c r="N178" s="4" t="str">
        <f t="shared" ca="1" si="29"/>
        <v>C2</v>
      </c>
      <c r="O178" s="12"/>
      <c r="P178" s="2"/>
      <c r="Q178" s="3"/>
      <c r="R178" s="4"/>
      <c r="S178" s="4"/>
      <c r="T178" s="4"/>
    </row>
    <row r="179" spans="1:20" ht="30" customHeight="1" x14ac:dyDescent="0.2">
      <c r="A179" s="68" t="s">
        <v>307</v>
      </c>
      <c r="B179" s="54" t="s">
        <v>396</v>
      </c>
      <c r="C179" s="55" t="s">
        <v>87</v>
      </c>
      <c r="D179" s="63" t="s">
        <v>321</v>
      </c>
      <c r="E179" s="57"/>
      <c r="F179" s="50"/>
      <c r="G179" s="51"/>
      <c r="H179" s="52"/>
      <c r="I179" s="12" t="str">
        <f t="shared" ca="1" si="26"/>
        <v>LOCKED</v>
      </c>
      <c r="J179" s="2" t="str">
        <f t="shared" si="30"/>
        <v>B154rlConcrete Curb RenewalCW 3240-R10</v>
      </c>
      <c r="K179" s="3" t="e">
        <f>MATCH(J179,#REF!,0)</f>
        <v>#REF!</v>
      </c>
      <c r="L179" s="4" t="str">
        <f t="shared" ca="1" si="27"/>
        <v>F0</v>
      </c>
      <c r="M179" s="4" t="str">
        <f t="shared" ca="1" si="28"/>
        <v>C2</v>
      </c>
      <c r="N179" s="4" t="str">
        <f t="shared" ca="1" si="29"/>
        <v>C2</v>
      </c>
      <c r="O179" s="12"/>
      <c r="P179" s="2"/>
      <c r="Q179" s="3"/>
      <c r="R179" s="4"/>
      <c r="S179" s="4"/>
      <c r="T179" s="4"/>
    </row>
    <row r="180" spans="1:20" ht="30" customHeight="1" x14ac:dyDescent="0.2">
      <c r="A180" s="68" t="s">
        <v>308</v>
      </c>
      <c r="B180" s="62" t="s">
        <v>178</v>
      </c>
      <c r="C180" s="55" t="s">
        <v>366</v>
      </c>
      <c r="D180" s="63" t="s">
        <v>275</v>
      </c>
      <c r="E180" s="57"/>
      <c r="F180" s="50"/>
      <c r="G180" s="51"/>
      <c r="H180" s="52"/>
      <c r="I180" s="12" t="str">
        <f t="shared" ca="1" si="26"/>
        <v>LOCKED</v>
      </c>
      <c r="J180" s="2" t="str">
        <f t="shared" si="30"/>
        <v>B155rlBarrier (100 mm reveal ht, Dowelled)SD-205,SD-206A</v>
      </c>
      <c r="K180" s="3" t="e">
        <f>MATCH(J180,#REF!,0)</f>
        <v>#REF!</v>
      </c>
      <c r="L180" s="4" t="str">
        <f t="shared" ca="1" si="27"/>
        <v>F0</v>
      </c>
      <c r="M180" s="4" t="str">
        <f t="shared" ca="1" si="28"/>
        <v>C2</v>
      </c>
      <c r="N180" s="4" t="str">
        <f t="shared" ca="1" si="29"/>
        <v>C2</v>
      </c>
      <c r="O180" s="12"/>
      <c r="P180" s="2"/>
      <c r="Q180" s="3"/>
      <c r="R180" s="4"/>
      <c r="S180" s="4"/>
      <c r="T180" s="4"/>
    </row>
    <row r="181" spans="1:20" ht="30" customHeight="1" x14ac:dyDescent="0.2">
      <c r="A181" s="68" t="s">
        <v>309</v>
      </c>
      <c r="B181" s="69" t="s">
        <v>269</v>
      </c>
      <c r="C181" s="55" t="s">
        <v>276</v>
      </c>
      <c r="D181" s="63"/>
      <c r="E181" s="57" t="s">
        <v>112</v>
      </c>
      <c r="F181" s="58">
        <v>10</v>
      </c>
      <c r="G181" s="59"/>
      <c r="H181" s="60">
        <f t="shared" ref="H181:H184" si="37">ROUND(G181*F181,2)</f>
        <v>0</v>
      </c>
      <c r="I181" s="12" t="str">
        <f t="shared" ca="1" si="26"/>
        <v/>
      </c>
      <c r="J181" s="2" t="str">
        <f t="shared" si="30"/>
        <v>B156rlLess than 3 mm</v>
      </c>
      <c r="K181" s="3" t="e">
        <f>MATCH(J181,#REF!,0)</f>
        <v>#REF!</v>
      </c>
      <c r="L181" s="4" t="str">
        <f t="shared" ca="1" si="27"/>
        <v>,0</v>
      </c>
      <c r="M181" s="4" t="str">
        <f t="shared" ca="1" si="28"/>
        <v>C2</v>
      </c>
      <c r="N181" s="4" t="str">
        <f t="shared" ca="1" si="29"/>
        <v>C2</v>
      </c>
      <c r="O181" s="12"/>
      <c r="P181" s="2"/>
      <c r="Q181" s="3"/>
      <c r="R181" s="4"/>
      <c r="S181" s="4"/>
      <c r="T181" s="4"/>
    </row>
    <row r="182" spans="1:20" ht="30" customHeight="1" x14ac:dyDescent="0.2">
      <c r="A182" s="68" t="s">
        <v>310</v>
      </c>
      <c r="B182" s="69" t="s">
        <v>271</v>
      </c>
      <c r="C182" s="55" t="s">
        <v>277</v>
      </c>
      <c r="D182" s="63"/>
      <c r="E182" s="57" t="s">
        <v>112</v>
      </c>
      <c r="F182" s="58">
        <v>50</v>
      </c>
      <c r="G182" s="59"/>
      <c r="H182" s="60">
        <f t="shared" si="37"/>
        <v>0</v>
      </c>
      <c r="I182" s="12" t="str">
        <f t="shared" ca="1" si="26"/>
        <v/>
      </c>
      <c r="J182" s="2" t="str">
        <f t="shared" si="30"/>
        <v>B157rl3 m to 30 mm</v>
      </c>
      <c r="K182" s="3" t="e">
        <f>MATCH(J182,#REF!,0)</f>
        <v>#REF!</v>
      </c>
      <c r="L182" s="4" t="str">
        <f t="shared" ca="1" si="27"/>
        <v>,0</v>
      </c>
      <c r="M182" s="4" t="str">
        <f t="shared" ca="1" si="28"/>
        <v>C2</v>
      </c>
      <c r="N182" s="4" t="str">
        <f t="shared" ca="1" si="29"/>
        <v>C2</v>
      </c>
      <c r="O182" s="12"/>
      <c r="P182" s="2"/>
      <c r="Q182" s="3"/>
      <c r="R182" s="4"/>
      <c r="S182" s="4"/>
      <c r="T182" s="4"/>
    </row>
    <row r="183" spans="1:20" ht="30" customHeight="1" x14ac:dyDescent="0.2">
      <c r="A183" s="68" t="s">
        <v>311</v>
      </c>
      <c r="B183" s="69" t="s">
        <v>278</v>
      </c>
      <c r="C183" s="55" t="s">
        <v>279</v>
      </c>
      <c r="D183" s="63" t="s">
        <v>103</v>
      </c>
      <c r="E183" s="57" t="s">
        <v>112</v>
      </c>
      <c r="F183" s="58">
        <v>60</v>
      </c>
      <c r="G183" s="59"/>
      <c r="H183" s="60">
        <f t="shared" si="37"/>
        <v>0</v>
      </c>
      <c r="I183" s="12" t="str">
        <f t="shared" ca="1" si="26"/>
        <v/>
      </c>
      <c r="J183" s="2" t="str">
        <f t="shared" si="30"/>
        <v>B158rlGreater than 30 mm</v>
      </c>
      <c r="K183" s="3" t="e">
        <f>MATCH(J183,#REF!,0)</f>
        <v>#REF!</v>
      </c>
      <c r="L183" s="4" t="str">
        <f t="shared" ca="1" si="27"/>
        <v>,0</v>
      </c>
      <c r="M183" s="4" t="str">
        <f t="shared" ca="1" si="28"/>
        <v>C2</v>
      </c>
      <c r="N183" s="4" t="str">
        <f t="shared" ca="1" si="29"/>
        <v>C2</v>
      </c>
      <c r="O183" s="12"/>
      <c r="P183" s="2"/>
      <c r="Q183" s="3"/>
      <c r="R183" s="4"/>
      <c r="S183" s="4"/>
      <c r="T183" s="4"/>
    </row>
    <row r="184" spans="1:20" ht="30" customHeight="1" x14ac:dyDescent="0.2">
      <c r="A184" s="68" t="s">
        <v>313</v>
      </c>
      <c r="B184" s="62" t="s">
        <v>179</v>
      </c>
      <c r="C184" s="55" t="s">
        <v>322</v>
      </c>
      <c r="D184" s="63" t="s">
        <v>280</v>
      </c>
      <c r="E184" s="57" t="s">
        <v>112</v>
      </c>
      <c r="F184" s="58">
        <v>20</v>
      </c>
      <c r="G184" s="59"/>
      <c r="H184" s="60">
        <f t="shared" si="37"/>
        <v>0</v>
      </c>
      <c r="I184" s="12" t="str">
        <f t="shared" ca="1" si="26"/>
        <v/>
      </c>
      <c r="J184" s="2" t="str">
        <f t="shared" si="30"/>
        <v>B184rlCurb Ramp (8-12 mm reveal ht, Integral)SD-229C,Dm</v>
      </c>
      <c r="K184" s="3" t="e">
        <f>MATCH(J184,#REF!,0)</f>
        <v>#REF!</v>
      </c>
      <c r="L184" s="4" t="str">
        <f t="shared" ca="1" si="27"/>
        <v>,0</v>
      </c>
      <c r="M184" s="4" t="str">
        <f t="shared" ca="1" si="28"/>
        <v>C2</v>
      </c>
      <c r="N184" s="4" t="str">
        <f t="shared" ca="1" si="29"/>
        <v>C2</v>
      </c>
      <c r="O184" s="12"/>
      <c r="P184" s="2"/>
      <c r="Q184" s="3"/>
      <c r="R184" s="4"/>
      <c r="S184" s="4"/>
      <c r="T184" s="4"/>
    </row>
    <row r="185" spans="1:20" ht="30" customHeight="1" x14ac:dyDescent="0.2">
      <c r="A185" s="68" t="s">
        <v>232</v>
      </c>
      <c r="B185" s="54" t="s">
        <v>397</v>
      </c>
      <c r="C185" s="55" t="s">
        <v>182</v>
      </c>
      <c r="D185" s="63" t="s">
        <v>367</v>
      </c>
      <c r="E185" s="79"/>
      <c r="F185" s="50"/>
      <c r="G185" s="51"/>
      <c r="H185" s="52"/>
      <c r="I185" s="12" t="str">
        <f t="shared" ca="1" si="26"/>
        <v>LOCKED</v>
      </c>
      <c r="J185" s="2" t="str">
        <f t="shared" si="30"/>
        <v>B190Construction of Asphaltic Concrete OverlayCW 3410-R12</v>
      </c>
      <c r="K185" s="3" t="e">
        <f>MATCH(J185,#REF!,0)</f>
        <v>#REF!</v>
      </c>
      <c r="L185" s="4" t="str">
        <f t="shared" ca="1" si="27"/>
        <v>F0</v>
      </c>
      <c r="M185" s="4" t="str">
        <f t="shared" ca="1" si="28"/>
        <v>C2</v>
      </c>
      <c r="N185" s="4" t="str">
        <f t="shared" ca="1" si="29"/>
        <v>C2</v>
      </c>
      <c r="O185" s="12"/>
      <c r="P185" s="2"/>
      <c r="Q185" s="3"/>
      <c r="R185" s="4"/>
      <c r="S185" s="4"/>
      <c r="T185" s="4"/>
    </row>
    <row r="186" spans="1:20" ht="30" customHeight="1" x14ac:dyDescent="0.2">
      <c r="A186" s="68" t="s">
        <v>233</v>
      </c>
      <c r="B186" s="62" t="s">
        <v>178</v>
      </c>
      <c r="C186" s="55" t="s">
        <v>183</v>
      </c>
      <c r="D186" s="63"/>
      <c r="E186" s="57"/>
      <c r="F186" s="50"/>
      <c r="G186" s="51"/>
      <c r="H186" s="52"/>
      <c r="I186" s="12" t="str">
        <f t="shared" ca="1" si="26"/>
        <v>LOCKED</v>
      </c>
      <c r="J186" s="2" t="str">
        <f t="shared" si="30"/>
        <v>B191Main Line Paving</v>
      </c>
      <c r="K186" s="3" t="e">
        <f>MATCH(J186,#REF!,0)</f>
        <v>#REF!</v>
      </c>
      <c r="L186" s="4" t="str">
        <f t="shared" ca="1" si="27"/>
        <v>F0</v>
      </c>
      <c r="M186" s="4" t="str">
        <f t="shared" ca="1" si="28"/>
        <v>C2</v>
      </c>
      <c r="N186" s="4" t="str">
        <f t="shared" ca="1" si="29"/>
        <v>C2</v>
      </c>
      <c r="O186" s="12"/>
      <c r="P186" s="2"/>
      <c r="Q186" s="3"/>
      <c r="R186" s="4"/>
      <c r="S186" s="4"/>
      <c r="T186" s="4"/>
    </row>
    <row r="187" spans="1:20" ht="30" customHeight="1" x14ac:dyDescent="0.2">
      <c r="A187" s="68" t="s">
        <v>234</v>
      </c>
      <c r="B187" s="69" t="s">
        <v>269</v>
      </c>
      <c r="C187" s="55" t="s">
        <v>281</v>
      </c>
      <c r="D187" s="63"/>
      <c r="E187" s="57" t="s">
        <v>110</v>
      </c>
      <c r="F187" s="58">
        <v>500</v>
      </c>
      <c r="G187" s="59"/>
      <c r="H187" s="60">
        <f>ROUND(G187*F187,2)</f>
        <v>0</v>
      </c>
      <c r="I187" s="12" t="str">
        <f t="shared" ca="1" si="26"/>
        <v/>
      </c>
      <c r="J187" s="2" t="str">
        <f t="shared" si="30"/>
        <v>B193Type IAtonne</v>
      </c>
      <c r="K187" s="3" t="e">
        <f>MATCH(J187,#REF!,0)</f>
        <v>#REF!</v>
      </c>
      <c r="L187" s="4" t="str">
        <f t="shared" ca="1" si="27"/>
        <v>,0</v>
      </c>
      <c r="M187" s="4" t="str">
        <f t="shared" ca="1" si="28"/>
        <v>C2</v>
      </c>
      <c r="N187" s="4" t="str">
        <f t="shared" ca="1" si="29"/>
        <v>C2</v>
      </c>
      <c r="O187" s="12"/>
      <c r="P187" s="2"/>
      <c r="Q187" s="3"/>
      <c r="R187" s="4"/>
      <c r="S187" s="4"/>
      <c r="T187" s="4"/>
    </row>
    <row r="188" spans="1:20" ht="30" customHeight="1" x14ac:dyDescent="0.2">
      <c r="A188" s="68" t="s">
        <v>235</v>
      </c>
      <c r="B188" s="62" t="s">
        <v>179</v>
      </c>
      <c r="C188" s="55" t="s">
        <v>184</v>
      </c>
      <c r="D188" s="63"/>
      <c r="E188" s="57"/>
      <c r="F188" s="50"/>
      <c r="G188" s="51"/>
      <c r="H188" s="52"/>
      <c r="I188" s="12" t="str">
        <f t="shared" ca="1" si="26"/>
        <v>LOCKED</v>
      </c>
      <c r="J188" s="2" t="str">
        <f t="shared" si="30"/>
        <v>B194Tie-ins and Approaches</v>
      </c>
      <c r="K188" s="3" t="e">
        <f>MATCH(J188,#REF!,0)</f>
        <v>#REF!</v>
      </c>
      <c r="L188" s="4" t="str">
        <f t="shared" ca="1" si="27"/>
        <v>F0</v>
      </c>
      <c r="M188" s="4" t="str">
        <f t="shared" ca="1" si="28"/>
        <v>C2</v>
      </c>
      <c r="N188" s="4" t="str">
        <f t="shared" ca="1" si="29"/>
        <v>C2</v>
      </c>
      <c r="O188" s="12"/>
      <c r="P188" s="2"/>
      <c r="Q188" s="3"/>
      <c r="R188" s="4"/>
      <c r="S188" s="4"/>
      <c r="T188" s="4"/>
    </row>
    <row r="189" spans="1:20" ht="30" customHeight="1" x14ac:dyDescent="0.2">
      <c r="A189" s="68" t="s">
        <v>236</v>
      </c>
      <c r="B189" s="69" t="s">
        <v>269</v>
      </c>
      <c r="C189" s="55" t="s">
        <v>281</v>
      </c>
      <c r="D189" s="63"/>
      <c r="E189" s="57" t="s">
        <v>110</v>
      </c>
      <c r="F189" s="58">
        <v>30</v>
      </c>
      <c r="G189" s="59"/>
      <c r="H189" s="60">
        <f t="shared" ref="H189:H190" si="38">ROUND(G189*F189,2)</f>
        <v>0</v>
      </c>
      <c r="I189" s="12" t="str">
        <f t="shared" ca="1" si="26"/>
        <v/>
      </c>
      <c r="J189" s="2" t="str">
        <f t="shared" si="30"/>
        <v>B195Type IAtonne</v>
      </c>
      <c r="K189" s="3" t="e">
        <f>MATCH(J189,#REF!,0)</f>
        <v>#REF!</v>
      </c>
      <c r="L189" s="4" t="str">
        <f t="shared" ca="1" si="27"/>
        <v>,0</v>
      </c>
      <c r="M189" s="4" t="str">
        <f t="shared" ca="1" si="28"/>
        <v>C2</v>
      </c>
      <c r="N189" s="4" t="str">
        <f t="shared" ca="1" si="29"/>
        <v>C2</v>
      </c>
      <c r="O189" s="12"/>
      <c r="P189" s="2"/>
      <c r="Q189" s="3"/>
      <c r="R189" s="4"/>
      <c r="S189" s="4"/>
      <c r="T189" s="4"/>
    </row>
    <row r="190" spans="1:20" ht="30" customHeight="1" x14ac:dyDescent="0.2">
      <c r="A190" s="68" t="s">
        <v>247</v>
      </c>
      <c r="B190" s="54" t="s">
        <v>398</v>
      </c>
      <c r="C190" s="55" t="s">
        <v>43</v>
      </c>
      <c r="D190" s="63" t="s">
        <v>392</v>
      </c>
      <c r="E190" s="57" t="s">
        <v>108</v>
      </c>
      <c r="F190" s="58">
        <v>600</v>
      </c>
      <c r="G190" s="59"/>
      <c r="H190" s="60">
        <f t="shared" si="38"/>
        <v>0</v>
      </c>
      <c r="I190" s="12" t="str">
        <f t="shared" ca="1" si="26"/>
        <v/>
      </c>
      <c r="J190" s="2" t="str">
        <f t="shared" si="30"/>
        <v>B206Pavement Repair Fabricm²</v>
      </c>
      <c r="K190" s="3" t="e">
        <f>MATCH(J190,#REF!,0)</f>
        <v>#REF!</v>
      </c>
      <c r="L190" s="4" t="str">
        <f t="shared" ca="1" si="27"/>
        <v>,0</v>
      </c>
      <c r="M190" s="4" t="str">
        <f t="shared" ca="1" si="28"/>
        <v>C2</v>
      </c>
      <c r="N190" s="4" t="str">
        <f t="shared" ca="1" si="29"/>
        <v>C2</v>
      </c>
      <c r="O190" s="12"/>
      <c r="P190" s="2"/>
      <c r="Q190" s="3"/>
      <c r="R190" s="4"/>
      <c r="S190" s="4"/>
      <c r="T190" s="4"/>
    </row>
    <row r="191" spans="1:20" ht="30" customHeight="1" x14ac:dyDescent="0.2">
      <c r="A191" s="39"/>
      <c r="B191" s="88"/>
      <c r="C191" s="66" t="s">
        <v>399</v>
      </c>
      <c r="D191" s="48"/>
      <c r="E191" s="49"/>
      <c r="F191" s="50"/>
      <c r="G191" s="51"/>
      <c r="H191" s="52"/>
      <c r="I191" s="12" t="str">
        <f t="shared" ca="1" si="26"/>
        <v>LOCKED</v>
      </c>
      <c r="J191" s="2" t="str">
        <f t="shared" si="30"/>
        <v>ROADWORKS - NEW CONSTRUCTION</v>
      </c>
      <c r="K191" s="3" t="e">
        <f>MATCH(J191,#REF!,0)</f>
        <v>#REF!</v>
      </c>
      <c r="L191" s="4" t="str">
        <f t="shared" ca="1" si="27"/>
        <v>F0</v>
      </c>
      <c r="M191" s="4" t="str">
        <f t="shared" ca="1" si="28"/>
        <v>C2</v>
      </c>
      <c r="N191" s="4" t="str">
        <f t="shared" ca="1" si="29"/>
        <v>C2</v>
      </c>
      <c r="O191" s="12"/>
      <c r="P191" s="2"/>
      <c r="Q191" s="3"/>
      <c r="R191" s="4"/>
      <c r="S191" s="4"/>
      <c r="T191" s="4"/>
    </row>
    <row r="192" spans="1:20" ht="45" customHeight="1" x14ac:dyDescent="0.2">
      <c r="A192" s="53" t="s">
        <v>131</v>
      </c>
      <c r="B192" s="54" t="s">
        <v>400</v>
      </c>
      <c r="C192" s="55" t="s">
        <v>228</v>
      </c>
      <c r="D192" s="63" t="s">
        <v>331</v>
      </c>
      <c r="E192" s="57"/>
      <c r="F192" s="50"/>
      <c r="G192" s="51"/>
      <c r="H192" s="52"/>
      <c r="I192" s="12" t="str">
        <f t="shared" ca="1" si="26"/>
        <v>LOCKED</v>
      </c>
      <c r="J192" s="2" t="str">
        <f t="shared" si="30"/>
        <v>C001Concrete Pavements, Median Slabs, Bull-noses, and Safety MediansCW 3310-R17</v>
      </c>
      <c r="K192" s="3" t="e">
        <f>MATCH(J192,#REF!,0)</f>
        <v>#REF!</v>
      </c>
      <c r="L192" s="4" t="str">
        <f t="shared" ca="1" si="27"/>
        <v>F0</v>
      </c>
      <c r="M192" s="4" t="str">
        <f t="shared" ca="1" si="28"/>
        <v>C2</v>
      </c>
      <c r="N192" s="4" t="str">
        <f t="shared" ca="1" si="29"/>
        <v>C2</v>
      </c>
      <c r="O192" s="12"/>
      <c r="P192" s="2"/>
      <c r="Q192" s="3"/>
      <c r="R192" s="4"/>
      <c r="S192" s="4"/>
      <c r="T192" s="4"/>
    </row>
    <row r="193" spans="1:20" ht="45" customHeight="1" x14ac:dyDescent="0.2">
      <c r="A193" s="53" t="s">
        <v>132</v>
      </c>
      <c r="B193" s="62" t="s">
        <v>178</v>
      </c>
      <c r="C193" s="55" t="s">
        <v>115</v>
      </c>
      <c r="D193" s="63" t="s">
        <v>103</v>
      </c>
      <c r="E193" s="57" t="s">
        <v>108</v>
      </c>
      <c r="F193" s="58">
        <v>190</v>
      </c>
      <c r="G193" s="59"/>
      <c r="H193" s="60">
        <f>ROUND(G193*F193,2)</f>
        <v>0</v>
      </c>
      <c r="I193" s="12" t="str">
        <f t="shared" ca="1" si="26"/>
        <v/>
      </c>
      <c r="J193" s="2" t="str">
        <f t="shared" si="30"/>
        <v>C011Construction of 150 mm Concrete Pavement (Reinforced)m²</v>
      </c>
      <c r="K193" s="3" t="e">
        <f>MATCH(J193,#REF!,0)</f>
        <v>#REF!</v>
      </c>
      <c r="L193" s="4" t="str">
        <f t="shared" ca="1" si="27"/>
        <v>,0</v>
      </c>
      <c r="M193" s="4" t="str">
        <f t="shared" ca="1" si="28"/>
        <v>C2</v>
      </c>
      <c r="N193" s="4" t="str">
        <f t="shared" ca="1" si="29"/>
        <v>C2</v>
      </c>
      <c r="O193" s="12"/>
      <c r="P193" s="2"/>
      <c r="Q193" s="3"/>
      <c r="R193" s="4"/>
      <c r="S193" s="4"/>
      <c r="T193" s="4"/>
    </row>
    <row r="194" spans="1:20" ht="30" customHeight="1" x14ac:dyDescent="0.2">
      <c r="A194" s="39"/>
      <c r="B194" s="88"/>
      <c r="C194" s="66" t="s">
        <v>125</v>
      </c>
      <c r="D194" s="48"/>
      <c r="E194" s="89"/>
      <c r="F194" s="50"/>
      <c r="G194" s="51"/>
      <c r="H194" s="52"/>
      <c r="I194" s="12" t="str">
        <f t="shared" ca="1" si="26"/>
        <v>LOCKED</v>
      </c>
      <c r="J194" s="2" t="str">
        <f t="shared" si="30"/>
        <v>JOINT AND CRACK SEALING</v>
      </c>
      <c r="K194" s="3" t="e">
        <f>MATCH(J194,#REF!,0)</f>
        <v>#REF!</v>
      </c>
      <c r="L194" s="4" t="str">
        <f t="shared" ca="1" si="27"/>
        <v>F0</v>
      </c>
      <c r="M194" s="4" t="str">
        <f t="shared" ca="1" si="28"/>
        <v>C2</v>
      </c>
      <c r="N194" s="4" t="str">
        <f t="shared" ca="1" si="29"/>
        <v>C2</v>
      </c>
      <c r="O194" s="12"/>
      <c r="P194" s="2"/>
      <c r="Q194" s="3"/>
      <c r="R194" s="4"/>
      <c r="S194" s="4"/>
      <c r="T194" s="4"/>
    </row>
    <row r="195" spans="1:20" ht="30" customHeight="1" x14ac:dyDescent="0.2">
      <c r="A195" s="53" t="s">
        <v>246</v>
      </c>
      <c r="B195" s="54" t="s">
        <v>401</v>
      </c>
      <c r="C195" s="55" t="s">
        <v>44</v>
      </c>
      <c r="D195" s="63" t="s">
        <v>293</v>
      </c>
      <c r="E195" s="57" t="s">
        <v>112</v>
      </c>
      <c r="F195" s="58">
        <v>500</v>
      </c>
      <c r="G195" s="59"/>
      <c r="H195" s="60">
        <f>ROUND(G195*F195,2)</f>
        <v>0</v>
      </c>
      <c r="I195" s="12" t="str">
        <f t="shared" ca="1" si="26"/>
        <v/>
      </c>
      <c r="J195" s="2" t="str">
        <f t="shared" si="30"/>
        <v>D006Reflective Crack MaintenanceCW 3250-R7m</v>
      </c>
      <c r="K195" s="3" t="e">
        <f>MATCH(J195,#REF!,0)</f>
        <v>#REF!</v>
      </c>
      <c r="L195" s="4" t="str">
        <f t="shared" ca="1" si="27"/>
        <v>,0</v>
      </c>
      <c r="M195" s="4" t="str">
        <f t="shared" ca="1" si="28"/>
        <v>C2</v>
      </c>
      <c r="N195" s="4" t="str">
        <f t="shared" ca="1" si="29"/>
        <v>C2</v>
      </c>
      <c r="O195" s="12"/>
      <c r="P195" s="2"/>
      <c r="Q195" s="3"/>
      <c r="R195" s="4"/>
      <c r="S195" s="4"/>
      <c r="T195" s="4"/>
    </row>
    <row r="196" spans="1:20" ht="45" customHeight="1" x14ac:dyDescent="0.2">
      <c r="A196" s="39"/>
      <c r="B196" s="88"/>
      <c r="C196" s="66" t="s">
        <v>126</v>
      </c>
      <c r="D196" s="48"/>
      <c r="E196" s="89"/>
      <c r="F196" s="50"/>
      <c r="G196" s="51"/>
      <c r="H196" s="52"/>
      <c r="I196" s="12" t="str">
        <f t="shared" ca="1" si="26"/>
        <v>LOCKED</v>
      </c>
      <c r="J196" s="2" t="str">
        <f t="shared" si="30"/>
        <v>ASSOCIATED DRAINAGE AND UNDERGROUND WORKS</v>
      </c>
      <c r="K196" s="3" t="e">
        <f>MATCH(J196,#REF!,0)</f>
        <v>#REF!</v>
      </c>
      <c r="L196" s="4" t="str">
        <f t="shared" ca="1" si="27"/>
        <v>F0</v>
      </c>
      <c r="M196" s="4" t="str">
        <f t="shared" ca="1" si="28"/>
        <v>C2</v>
      </c>
      <c r="N196" s="4" t="str">
        <f t="shared" ca="1" si="29"/>
        <v>C2</v>
      </c>
      <c r="O196" s="12"/>
      <c r="P196" s="2"/>
      <c r="Q196" s="3"/>
      <c r="R196" s="4"/>
      <c r="S196" s="4"/>
      <c r="T196" s="4"/>
    </row>
    <row r="197" spans="1:20" ht="30" customHeight="1" x14ac:dyDescent="0.2">
      <c r="A197" s="53" t="s">
        <v>133</v>
      </c>
      <c r="B197" s="54" t="s">
        <v>402</v>
      </c>
      <c r="C197" s="55" t="s">
        <v>211</v>
      </c>
      <c r="D197" s="63" t="s">
        <v>7</v>
      </c>
      <c r="E197" s="57"/>
      <c r="F197" s="50"/>
      <c r="G197" s="51"/>
      <c r="H197" s="52"/>
      <c r="I197" s="12" t="str">
        <f t="shared" ref="I197:I260" ca="1" si="39">IF(CELL("protect",$G197)=1, "LOCKED", "")</f>
        <v>LOCKED</v>
      </c>
      <c r="J197" s="2" t="str">
        <f t="shared" si="30"/>
        <v>E003Catch BasinCW 2130-R12</v>
      </c>
      <c r="K197" s="3" t="e">
        <f>MATCH(J197,#REF!,0)</f>
        <v>#REF!</v>
      </c>
      <c r="L197" s="4" t="str">
        <f t="shared" ref="L197:L260" ca="1" si="40">CELL("format",$F197)</f>
        <v>F0</v>
      </c>
      <c r="M197" s="4" t="str">
        <f t="shared" ref="M197:M260" ca="1" si="41">CELL("format",$G197)</f>
        <v>C2</v>
      </c>
      <c r="N197" s="4" t="str">
        <f t="shared" ref="N197:N260" ca="1" si="42">CELL("format",$H197)</f>
        <v>C2</v>
      </c>
      <c r="O197" s="12"/>
      <c r="P197" s="2"/>
      <c r="Q197" s="3"/>
      <c r="R197" s="4"/>
      <c r="S197" s="4"/>
      <c r="T197" s="4"/>
    </row>
    <row r="198" spans="1:20" ht="30" customHeight="1" x14ac:dyDescent="0.2">
      <c r="A198" s="53" t="s">
        <v>351</v>
      </c>
      <c r="B198" s="62" t="s">
        <v>178</v>
      </c>
      <c r="C198" s="55" t="s">
        <v>344</v>
      </c>
      <c r="D198" s="63"/>
      <c r="E198" s="57" t="s">
        <v>111</v>
      </c>
      <c r="F198" s="58">
        <v>4</v>
      </c>
      <c r="G198" s="59"/>
      <c r="H198" s="60">
        <f t="shared" ref="H198" si="43">ROUND(G198*F198,2)</f>
        <v>0</v>
      </c>
      <c r="I198" s="12" t="str">
        <f t="shared" ca="1" si="39"/>
        <v/>
      </c>
      <c r="J198" s="2" t="str">
        <f t="shared" ref="J198:J261" si="44">CLEAN(CONCATENATE(TRIM($A198),TRIM($C198),IF(LEFT($D198)&lt;&gt;"E",TRIM($D198),),TRIM($E198)))</f>
        <v>E004ASD-024, 1800 mm deepeach</v>
      </c>
      <c r="K198" s="3" t="e">
        <f>MATCH(J198,#REF!,0)</f>
        <v>#REF!</v>
      </c>
      <c r="L198" s="4" t="str">
        <f t="shared" ca="1" si="40"/>
        <v>,0</v>
      </c>
      <c r="M198" s="4" t="str">
        <f t="shared" ca="1" si="41"/>
        <v>C2</v>
      </c>
      <c r="N198" s="4" t="str">
        <f t="shared" ca="1" si="42"/>
        <v>C2</v>
      </c>
      <c r="O198" s="12"/>
      <c r="P198" s="2"/>
      <c r="Q198" s="3"/>
      <c r="R198" s="4"/>
      <c r="S198" s="4"/>
      <c r="T198" s="4"/>
    </row>
    <row r="199" spans="1:20" ht="30" customHeight="1" x14ac:dyDescent="0.2">
      <c r="A199" s="53" t="s">
        <v>135</v>
      </c>
      <c r="B199" s="54" t="s">
        <v>403</v>
      </c>
      <c r="C199" s="55" t="s">
        <v>212</v>
      </c>
      <c r="D199" s="63" t="s">
        <v>7</v>
      </c>
      <c r="E199" s="57"/>
      <c r="F199" s="50"/>
      <c r="G199" s="51"/>
      <c r="H199" s="52"/>
      <c r="I199" s="12" t="str">
        <f t="shared" ca="1" si="39"/>
        <v>LOCKED</v>
      </c>
      <c r="J199" s="2" t="str">
        <f t="shared" si="44"/>
        <v>E008Sewer ServiceCW 2130-R12</v>
      </c>
      <c r="K199" s="3" t="e">
        <f>MATCH(J199,#REF!,0)</f>
        <v>#REF!</v>
      </c>
      <c r="L199" s="4" t="str">
        <f t="shared" ca="1" si="40"/>
        <v>F0</v>
      </c>
      <c r="M199" s="4" t="str">
        <f t="shared" ca="1" si="41"/>
        <v>C2</v>
      </c>
      <c r="N199" s="4" t="str">
        <f t="shared" ca="1" si="42"/>
        <v>C2</v>
      </c>
      <c r="O199" s="12"/>
      <c r="P199" s="2"/>
      <c r="Q199" s="3"/>
      <c r="R199" s="4"/>
      <c r="S199" s="4"/>
      <c r="T199" s="4"/>
    </row>
    <row r="200" spans="1:20" s="85" customFormat="1" ht="30" customHeight="1" x14ac:dyDescent="0.2">
      <c r="A200" s="53" t="s">
        <v>24</v>
      </c>
      <c r="B200" s="62" t="s">
        <v>178</v>
      </c>
      <c r="C200" s="55" t="s">
        <v>370</v>
      </c>
      <c r="D200" s="63"/>
      <c r="E200" s="57"/>
      <c r="F200" s="50"/>
      <c r="G200" s="51"/>
      <c r="H200" s="52"/>
      <c r="I200" s="12" t="str">
        <f t="shared" ca="1" si="39"/>
        <v>LOCKED</v>
      </c>
      <c r="J200" s="2" t="str">
        <f t="shared" si="44"/>
        <v>E009250 mm, PVC</v>
      </c>
      <c r="K200" s="3" t="e">
        <f>MATCH(J200,#REF!,0)</f>
        <v>#REF!</v>
      </c>
      <c r="L200" s="4" t="str">
        <f t="shared" ca="1" si="40"/>
        <v>F0</v>
      </c>
      <c r="M200" s="4" t="str">
        <f t="shared" ca="1" si="41"/>
        <v>C2</v>
      </c>
      <c r="N200" s="4" t="str">
        <f t="shared" ca="1" si="42"/>
        <v>C2</v>
      </c>
      <c r="O200" s="12"/>
      <c r="P200" s="2"/>
      <c r="Q200" s="3"/>
      <c r="R200" s="4"/>
      <c r="S200" s="4"/>
      <c r="T200" s="4"/>
    </row>
    <row r="201" spans="1:20" s="78" customFormat="1" ht="45" customHeight="1" x14ac:dyDescent="0.2">
      <c r="A201" s="86" t="s">
        <v>25</v>
      </c>
      <c r="B201" s="119" t="s">
        <v>269</v>
      </c>
      <c r="C201" s="72" t="s">
        <v>371</v>
      </c>
      <c r="D201" s="73"/>
      <c r="E201" s="74" t="s">
        <v>112</v>
      </c>
      <c r="F201" s="75">
        <v>12</v>
      </c>
      <c r="G201" s="76"/>
      <c r="H201" s="77">
        <f>ROUND(G201*F201,2)</f>
        <v>0</v>
      </c>
      <c r="I201" s="12" t="str">
        <f t="shared" ca="1" si="39"/>
        <v/>
      </c>
      <c r="J201" s="2" t="str">
        <f t="shared" si="44"/>
        <v>E010In a Trench, Class B Type 2 Bedding, Class 2 Backfillm</v>
      </c>
      <c r="K201" s="3" t="e">
        <f>MATCH(J201,#REF!,0)</f>
        <v>#REF!</v>
      </c>
      <c r="L201" s="4" t="str">
        <f t="shared" ca="1" si="40"/>
        <v>,0</v>
      </c>
      <c r="M201" s="4" t="str">
        <f t="shared" ca="1" si="41"/>
        <v>C2</v>
      </c>
      <c r="N201" s="4" t="str">
        <f t="shared" ca="1" si="42"/>
        <v>C2</v>
      </c>
      <c r="O201" s="12"/>
      <c r="P201" s="2"/>
      <c r="Q201" s="3"/>
      <c r="R201" s="4"/>
      <c r="S201" s="4"/>
      <c r="T201" s="4"/>
    </row>
    <row r="202" spans="1:20" ht="30" customHeight="1" x14ac:dyDescent="0.2">
      <c r="A202" s="53" t="s">
        <v>34</v>
      </c>
      <c r="B202" s="54" t="s">
        <v>404</v>
      </c>
      <c r="C202" s="93" t="s">
        <v>214</v>
      </c>
      <c r="D202" s="63" t="s">
        <v>7</v>
      </c>
      <c r="E202" s="57"/>
      <c r="F202" s="50"/>
      <c r="G202" s="51"/>
      <c r="H202" s="52"/>
      <c r="I202" s="12" t="str">
        <f t="shared" ca="1" si="39"/>
        <v>LOCKED</v>
      </c>
      <c r="J202" s="2" t="str">
        <f t="shared" si="44"/>
        <v>E036Connecting to Existing SewerCW 2130-R12</v>
      </c>
      <c r="K202" s="3" t="e">
        <f>MATCH(J202,#REF!,0)</f>
        <v>#REF!</v>
      </c>
      <c r="L202" s="4" t="str">
        <f t="shared" ca="1" si="40"/>
        <v>F0</v>
      </c>
      <c r="M202" s="4" t="str">
        <f t="shared" ca="1" si="41"/>
        <v>C2</v>
      </c>
      <c r="N202" s="4" t="str">
        <f t="shared" ca="1" si="42"/>
        <v>C2</v>
      </c>
      <c r="O202" s="12"/>
      <c r="P202" s="2"/>
      <c r="Q202" s="3"/>
      <c r="R202" s="4"/>
      <c r="S202" s="4"/>
      <c r="T202" s="4"/>
    </row>
    <row r="203" spans="1:20" ht="30" customHeight="1" x14ac:dyDescent="0.2">
      <c r="A203" s="53" t="s">
        <v>35</v>
      </c>
      <c r="B203" s="62" t="s">
        <v>178</v>
      </c>
      <c r="C203" s="93" t="s">
        <v>374</v>
      </c>
      <c r="D203" s="63"/>
      <c r="E203" s="57"/>
      <c r="F203" s="50"/>
      <c r="G203" s="51"/>
      <c r="H203" s="52"/>
      <c r="I203" s="12" t="str">
        <f t="shared" ca="1" si="39"/>
        <v>LOCKED</v>
      </c>
      <c r="J203" s="2" t="str">
        <f t="shared" si="44"/>
        <v>E037250 mm (Type PVC) Connecting Pipe</v>
      </c>
      <c r="K203" s="3" t="e">
        <f>MATCH(J203,#REF!,0)</f>
        <v>#REF!</v>
      </c>
      <c r="L203" s="4" t="str">
        <f t="shared" ca="1" si="40"/>
        <v>F0</v>
      </c>
      <c r="M203" s="4" t="str">
        <f t="shared" ca="1" si="41"/>
        <v>C2</v>
      </c>
      <c r="N203" s="4" t="str">
        <f t="shared" ca="1" si="42"/>
        <v>C2</v>
      </c>
      <c r="O203" s="12"/>
      <c r="P203" s="2"/>
      <c r="Q203" s="3"/>
      <c r="R203" s="4"/>
      <c r="S203" s="4"/>
      <c r="T203" s="4"/>
    </row>
    <row r="204" spans="1:20" ht="45" customHeight="1" x14ac:dyDescent="0.2">
      <c r="A204" s="53" t="s">
        <v>37</v>
      </c>
      <c r="B204" s="69" t="s">
        <v>269</v>
      </c>
      <c r="C204" s="55" t="s">
        <v>405</v>
      </c>
      <c r="D204" s="63"/>
      <c r="E204" s="57" t="s">
        <v>111</v>
      </c>
      <c r="F204" s="58">
        <v>4</v>
      </c>
      <c r="G204" s="59"/>
      <c r="H204" s="60">
        <f t="shared" ref="H204:H206" si="45">ROUND(G204*F204,2)</f>
        <v>0</v>
      </c>
      <c r="I204" s="12" t="str">
        <f t="shared" ca="1" si="39"/>
        <v/>
      </c>
      <c r="J204" s="2" t="str">
        <f t="shared" si="44"/>
        <v>E039Connecting to 375 mm (Type Concrete ) Sewereach</v>
      </c>
      <c r="K204" s="3" t="e">
        <f>MATCH(J204,#REF!,0)</f>
        <v>#REF!</v>
      </c>
      <c r="L204" s="4" t="str">
        <f t="shared" ca="1" si="40"/>
        <v>,0</v>
      </c>
      <c r="M204" s="4" t="str">
        <f t="shared" ca="1" si="41"/>
        <v>C2</v>
      </c>
      <c r="N204" s="4" t="str">
        <f t="shared" ca="1" si="42"/>
        <v>C2</v>
      </c>
      <c r="O204" s="12"/>
      <c r="P204" s="2"/>
      <c r="Q204" s="3"/>
      <c r="R204" s="4"/>
      <c r="S204" s="4"/>
      <c r="T204" s="4"/>
    </row>
    <row r="205" spans="1:20" ht="30" customHeight="1" x14ac:dyDescent="0.2">
      <c r="A205" s="53" t="s">
        <v>216</v>
      </c>
      <c r="B205" s="54" t="s">
        <v>406</v>
      </c>
      <c r="C205" s="55" t="s">
        <v>267</v>
      </c>
      <c r="D205" s="63" t="s">
        <v>7</v>
      </c>
      <c r="E205" s="57" t="s">
        <v>111</v>
      </c>
      <c r="F205" s="58">
        <v>4</v>
      </c>
      <c r="G205" s="59"/>
      <c r="H205" s="60">
        <f t="shared" si="45"/>
        <v>0</v>
      </c>
      <c r="I205" s="12" t="str">
        <f t="shared" ca="1" si="39"/>
        <v/>
      </c>
      <c r="J205" s="2" t="str">
        <f t="shared" si="44"/>
        <v>E046Removal of Existing Catch BasinsCW 2130-R12each</v>
      </c>
      <c r="K205" s="3" t="e">
        <f>MATCH(J205,#REF!,0)</f>
        <v>#REF!</v>
      </c>
      <c r="L205" s="4" t="str">
        <f t="shared" ca="1" si="40"/>
        <v>,0</v>
      </c>
      <c r="M205" s="4" t="str">
        <f t="shared" ca="1" si="41"/>
        <v>C2</v>
      </c>
      <c r="N205" s="4" t="str">
        <f t="shared" ca="1" si="42"/>
        <v>C2</v>
      </c>
      <c r="O205" s="12"/>
      <c r="P205" s="2"/>
      <c r="Q205" s="3"/>
      <c r="R205" s="4"/>
      <c r="S205" s="4"/>
      <c r="T205" s="4"/>
    </row>
    <row r="206" spans="1:20" ht="30" customHeight="1" x14ac:dyDescent="0.2">
      <c r="A206" s="53" t="s">
        <v>217</v>
      </c>
      <c r="B206" s="54" t="s">
        <v>407</v>
      </c>
      <c r="C206" s="55" t="s">
        <v>215</v>
      </c>
      <c r="D206" s="63" t="s">
        <v>7</v>
      </c>
      <c r="E206" s="57" t="s">
        <v>111</v>
      </c>
      <c r="F206" s="58">
        <v>1</v>
      </c>
      <c r="G206" s="59"/>
      <c r="H206" s="60">
        <f t="shared" si="45"/>
        <v>0</v>
      </c>
      <c r="I206" s="12" t="str">
        <f t="shared" ca="1" si="39"/>
        <v/>
      </c>
      <c r="J206" s="2" t="str">
        <f t="shared" si="44"/>
        <v>E047Removal of Existing Catch PitCW 2130-R12each</v>
      </c>
      <c r="K206" s="3" t="e">
        <f>MATCH(J206,#REF!,0)</f>
        <v>#REF!</v>
      </c>
      <c r="L206" s="4" t="str">
        <f t="shared" ca="1" si="40"/>
        <v>,0</v>
      </c>
      <c r="M206" s="4" t="str">
        <f t="shared" ca="1" si="41"/>
        <v>C2</v>
      </c>
      <c r="N206" s="4" t="str">
        <f t="shared" ca="1" si="42"/>
        <v>C2</v>
      </c>
      <c r="O206" s="12"/>
      <c r="P206" s="2"/>
      <c r="Q206" s="3"/>
      <c r="R206" s="4"/>
      <c r="S206" s="4"/>
      <c r="T206" s="4"/>
    </row>
    <row r="207" spans="1:20" ht="30" customHeight="1" x14ac:dyDescent="0.2">
      <c r="A207" s="39"/>
      <c r="B207" s="100"/>
      <c r="C207" s="66" t="s">
        <v>127</v>
      </c>
      <c r="D207" s="48"/>
      <c r="E207" s="89"/>
      <c r="F207" s="50"/>
      <c r="G207" s="51"/>
      <c r="H207" s="52"/>
      <c r="I207" s="12" t="str">
        <f t="shared" ca="1" si="39"/>
        <v>LOCKED</v>
      </c>
      <c r="J207" s="2" t="str">
        <f t="shared" si="44"/>
        <v>ADJUSTMENTS</v>
      </c>
      <c r="K207" s="3" t="e">
        <f>MATCH(J207,#REF!,0)</f>
        <v>#REF!</v>
      </c>
      <c r="L207" s="4" t="str">
        <f t="shared" ca="1" si="40"/>
        <v>F0</v>
      </c>
      <c r="M207" s="4" t="str">
        <f t="shared" ca="1" si="41"/>
        <v>C2</v>
      </c>
      <c r="N207" s="4" t="str">
        <f t="shared" ca="1" si="42"/>
        <v>C2</v>
      </c>
      <c r="O207" s="12"/>
      <c r="P207" s="2"/>
      <c r="Q207" s="3"/>
      <c r="R207" s="4"/>
      <c r="S207" s="4"/>
      <c r="T207" s="4"/>
    </row>
    <row r="208" spans="1:20" ht="45" customHeight="1" x14ac:dyDescent="0.2">
      <c r="A208" s="53" t="s">
        <v>136</v>
      </c>
      <c r="B208" s="54" t="s">
        <v>408</v>
      </c>
      <c r="C208" s="92" t="s">
        <v>355</v>
      </c>
      <c r="D208" s="91" t="s">
        <v>354</v>
      </c>
      <c r="E208" s="57" t="s">
        <v>111</v>
      </c>
      <c r="F208" s="58">
        <v>1</v>
      </c>
      <c r="G208" s="59"/>
      <c r="H208" s="60">
        <f t="shared" ref="H208:H209" si="46">ROUND(G208*F208,2)</f>
        <v>0</v>
      </c>
      <c r="I208" s="12" t="str">
        <f t="shared" ca="1" si="39"/>
        <v/>
      </c>
      <c r="J208" s="2" t="str">
        <f t="shared" si="44"/>
        <v>F001Adjustment of Manholes/Catch Basins FramesCW 3210-R8each</v>
      </c>
      <c r="K208" s="3" t="e">
        <f>MATCH(J208,#REF!,0)</f>
        <v>#REF!</v>
      </c>
      <c r="L208" s="4" t="str">
        <f t="shared" ca="1" si="40"/>
        <v>,0</v>
      </c>
      <c r="M208" s="4" t="str">
        <f t="shared" ca="1" si="41"/>
        <v>C2</v>
      </c>
      <c r="N208" s="4" t="str">
        <f t="shared" ca="1" si="42"/>
        <v>C2</v>
      </c>
      <c r="O208" s="12"/>
      <c r="P208" s="2"/>
      <c r="Q208" s="3"/>
      <c r="R208" s="4"/>
      <c r="S208" s="4"/>
      <c r="T208" s="4"/>
    </row>
    <row r="209" spans="1:20" ht="30" customHeight="1" x14ac:dyDescent="0.2">
      <c r="A209" s="53" t="s">
        <v>140</v>
      </c>
      <c r="B209" s="54" t="s">
        <v>409</v>
      </c>
      <c r="C209" s="55" t="s">
        <v>249</v>
      </c>
      <c r="D209" s="91" t="s">
        <v>354</v>
      </c>
      <c r="E209" s="57" t="s">
        <v>111</v>
      </c>
      <c r="F209" s="58">
        <v>3</v>
      </c>
      <c r="G209" s="59"/>
      <c r="H209" s="60">
        <f t="shared" si="46"/>
        <v>0</v>
      </c>
      <c r="I209" s="12" t="str">
        <f t="shared" ca="1" si="39"/>
        <v/>
      </c>
      <c r="J209" s="2" t="str">
        <f t="shared" si="44"/>
        <v>F009Adjustment of Valve BoxesCW 3210-R8each</v>
      </c>
      <c r="K209" s="3" t="e">
        <f>MATCH(J209,#REF!,0)</f>
        <v>#REF!</v>
      </c>
      <c r="L209" s="4" t="str">
        <f t="shared" ca="1" si="40"/>
        <v>,0</v>
      </c>
      <c r="M209" s="4" t="str">
        <f t="shared" ca="1" si="41"/>
        <v>C2</v>
      </c>
      <c r="N209" s="4" t="str">
        <f t="shared" ca="1" si="42"/>
        <v>C2</v>
      </c>
      <c r="O209" s="12"/>
      <c r="P209" s="2"/>
      <c r="Q209" s="3"/>
      <c r="R209" s="4"/>
      <c r="S209" s="4"/>
      <c r="T209" s="4"/>
    </row>
    <row r="210" spans="1:20" ht="30" customHeight="1" x14ac:dyDescent="0.2">
      <c r="A210" s="39"/>
      <c r="B210" s="46"/>
      <c r="C210" s="66" t="s">
        <v>128</v>
      </c>
      <c r="D210" s="48"/>
      <c r="E210" s="67"/>
      <c r="F210" s="50"/>
      <c r="G210" s="51"/>
      <c r="H210" s="52"/>
      <c r="I210" s="12" t="str">
        <f t="shared" ca="1" si="39"/>
        <v>LOCKED</v>
      </c>
      <c r="J210" s="2" t="str">
        <f t="shared" si="44"/>
        <v>LANDSCAPING</v>
      </c>
      <c r="K210" s="3" t="e">
        <f>MATCH(J210,#REF!,0)</f>
        <v>#REF!</v>
      </c>
      <c r="L210" s="4" t="str">
        <f t="shared" ca="1" si="40"/>
        <v>F0</v>
      </c>
      <c r="M210" s="4" t="str">
        <f t="shared" ca="1" si="41"/>
        <v>C2</v>
      </c>
      <c r="N210" s="4" t="str">
        <f t="shared" ca="1" si="42"/>
        <v>C2</v>
      </c>
      <c r="O210" s="12"/>
      <c r="P210" s="2"/>
      <c r="Q210" s="3"/>
      <c r="R210" s="4"/>
      <c r="S210" s="4"/>
      <c r="T210" s="4"/>
    </row>
    <row r="211" spans="1:20" ht="30" customHeight="1" x14ac:dyDescent="0.2">
      <c r="A211" s="68" t="s">
        <v>143</v>
      </c>
      <c r="B211" s="54" t="s">
        <v>410</v>
      </c>
      <c r="C211" s="55" t="s">
        <v>79</v>
      </c>
      <c r="D211" s="63" t="s">
        <v>10</v>
      </c>
      <c r="E211" s="57"/>
      <c r="F211" s="50"/>
      <c r="G211" s="51"/>
      <c r="H211" s="52"/>
      <c r="I211" s="12" t="str">
        <f t="shared" ca="1" si="39"/>
        <v>LOCKED</v>
      </c>
      <c r="J211" s="2" t="str">
        <f t="shared" si="44"/>
        <v>G001SoddingCW 3510-R9</v>
      </c>
      <c r="K211" s="3" t="e">
        <f>MATCH(J211,#REF!,0)</f>
        <v>#REF!</v>
      </c>
      <c r="L211" s="4" t="str">
        <f t="shared" ca="1" si="40"/>
        <v>F0</v>
      </c>
      <c r="M211" s="4" t="str">
        <f t="shared" ca="1" si="41"/>
        <v>C2</v>
      </c>
      <c r="N211" s="4" t="str">
        <f t="shared" ca="1" si="42"/>
        <v>C2</v>
      </c>
      <c r="O211" s="12"/>
      <c r="P211" s="2"/>
      <c r="Q211" s="3"/>
      <c r="R211" s="4"/>
      <c r="S211" s="4"/>
      <c r="T211" s="4"/>
    </row>
    <row r="212" spans="1:20" ht="30" customHeight="1" x14ac:dyDescent="0.2">
      <c r="A212" s="68" t="s">
        <v>144</v>
      </c>
      <c r="B212" s="62" t="s">
        <v>178</v>
      </c>
      <c r="C212" s="55" t="s">
        <v>316</v>
      </c>
      <c r="D212" s="63"/>
      <c r="E212" s="57" t="s">
        <v>108</v>
      </c>
      <c r="F212" s="58">
        <v>400</v>
      </c>
      <c r="G212" s="59"/>
      <c r="H212" s="60">
        <f t="shared" ref="H212:H213" si="47">ROUND(G212*F212,2)</f>
        <v>0</v>
      </c>
      <c r="I212" s="12" t="str">
        <f t="shared" ca="1" si="39"/>
        <v/>
      </c>
      <c r="J212" s="2" t="str">
        <f t="shared" si="44"/>
        <v>G002width &lt; 600 mmm²</v>
      </c>
      <c r="K212" s="3" t="e">
        <f>MATCH(J212,#REF!,0)</f>
        <v>#REF!</v>
      </c>
      <c r="L212" s="4" t="str">
        <f t="shared" ca="1" si="40"/>
        <v>,0</v>
      </c>
      <c r="M212" s="4" t="str">
        <f t="shared" ca="1" si="41"/>
        <v>C2</v>
      </c>
      <c r="N212" s="4" t="str">
        <f t="shared" ca="1" si="42"/>
        <v>C2</v>
      </c>
      <c r="O212" s="12"/>
      <c r="P212" s="2"/>
      <c r="Q212" s="3"/>
      <c r="R212" s="4"/>
      <c r="S212" s="4"/>
      <c r="T212" s="4"/>
    </row>
    <row r="213" spans="1:20" ht="30" customHeight="1" x14ac:dyDescent="0.2">
      <c r="A213" s="68" t="s">
        <v>145</v>
      </c>
      <c r="B213" s="62" t="s">
        <v>179</v>
      </c>
      <c r="C213" s="55" t="s">
        <v>317</v>
      </c>
      <c r="D213" s="63"/>
      <c r="E213" s="57" t="s">
        <v>108</v>
      </c>
      <c r="F213" s="58">
        <v>900</v>
      </c>
      <c r="G213" s="59"/>
      <c r="H213" s="60">
        <f t="shared" si="47"/>
        <v>0</v>
      </c>
      <c r="I213" s="12" t="str">
        <f t="shared" ca="1" si="39"/>
        <v/>
      </c>
      <c r="J213" s="2" t="str">
        <f t="shared" si="44"/>
        <v>G003width &gt; or = 600 mmm²</v>
      </c>
      <c r="K213" s="3" t="e">
        <f>MATCH(J213,#REF!,0)</f>
        <v>#REF!</v>
      </c>
      <c r="L213" s="4" t="str">
        <f t="shared" ca="1" si="40"/>
        <v>,0</v>
      </c>
      <c r="M213" s="4" t="str">
        <f t="shared" ca="1" si="41"/>
        <v>C2</v>
      </c>
      <c r="N213" s="4" t="str">
        <f t="shared" ca="1" si="42"/>
        <v>C2</v>
      </c>
      <c r="O213" s="12"/>
      <c r="P213" s="2"/>
      <c r="Q213" s="3"/>
      <c r="R213" s="4"/>
      <c r="S213" s="4"/>
      <c r="T213" s="4"/>
    </row>
    <row r="214" spans="1:20" s="45" customFormat="1" ht="45" customHeight="1" thickBot="1" x14ac:dyDescent="0.25">
      <c r="A214" s="118"/>
      <c r="B214" s="107" t="s">
        <v>186</v>
      </c>
      <c r="C214" s="177" t="str">
        <f>C152</f>
        <v>REHABILITATION:  MAUREPAS CRESCENT FROM EDGELAND BOULEVARD TO EDGELAND BOULEVARD</v>
      </c>
      <c r="D214" s="178"/>
      <c r="E214" s="178"/>
      <c r="F214" s="179"/>
      <c r="G214" s="118" t="s">
        <v>389</v>
      </c>
      <c r="H214" s="118">
        <f>SUM(H152:H213)</f>
        <v>0</v>
      </c>
      <c r="I214" s="12" t="str">
        <f t="shared" ca="1" si="39"/>
        <v>LOCKED</v>
      </c>
      <c r="J214" s="2" t="str">
        <f t="shared" si="44"/>
        <v>REHABILITATION: MAUREPAS CRESCENT FROM EDGELAND BOULEVARD TO EDGELAND BOULEVARD</v>
      </c>
      <c r="K214" s="3" t="e">
        <f>MATCH(J214,#REF!,0)</f>
        <v>#REF!</v>
      </c>
      <c r="L214" s="4" t="str">
        <f t="shared" ca="1" si="40"/>
        <v>G</v>
      </c>
      <c r="M214" s="4" t="str">
        <f t="shared" ca="1" si="41"/>
        <v>C2</v>
      </c>
      <c r="N214" s="4" t="str">
        <f t="shared" ca="1" si="42"/>
        <v>C2</v>
      </c>
      <c r="O214" s="12"/>
      <c r="P214" s="2"/>
      <c r="Q214" s="3"/>
      <c r="R214" s="4"/>
      <c r="S214" s="4"/>
      <c r="T214" s="4"/>
    </row>
    <row r="215" spans="1:20" s="45" customFormat="1" ht="45" customHeight="1" thickTop="1" x14ac:dyDescent="0.2">
      <c r="A215" s="42"/>
      <c r="B215" s="43" t="s">
        <v>13</v>
      </c>
      <c r="C215" s="183" t="s">
        <v>411</v>
      </c>
      <c r="D215" s="189"/>
      <c r="E215" s="189"/>
      <c r="F215" s="185"/>
      <c r="G215" s="42"/>
      <c r="H215" s="44"/>
      <c r="I215" s="12" t="str">
        <f t="shared" ca="1" si="39"/>
        <v>LOCKED</v>
      </c>
      <c r="J215" s="2" t="str">
        <f t="shared" si="44"/>
        <v>ASPHALT RECONSTRUCTION: McDOWELL DRIVE FROM WESTLUND WAY TO McDOWELL DRIVE</v>
      </c>
      <c r="K215" s="3" t="e">
        <f>MATCH(J215,#REF!,0)</f>
        <v>#REF!</v>
      </c>
      <c r="L215" s="4" t="str">
        <f t="shared" ca="1" si="40"/>
        <v>G</v>
      </c>
      <c r="M215" s="4" t="str">
        <f t="shared" ca="1" si="41"/>
        <v>C2</v>
      </c>
      <c r="N215" s="4" t="str">
        <f t="shared" ca="1" si="42"/>
        <v>C2</v>
      </c>
      <c r="O215" s="12"/>
      <c r="P215" s="2"/>
      <c r="Q215" s="3"/>
      <c r="R215" s="4"/>
      <c r="S215" s="4"/>
      <c r="T215" s="4"/>
    </row>
    <row r="216" spans="1:20" s="45" customFormat="1" ht="30" customHeight="1" x14ac:dyDescent="0.2">
      <c r="A216" s="42"/>
      <c r="B216" s="43"/>
      <c r="C216" s="47" t="s">
        <v>123</v>
      </c>
      <c r="D216" s="48"/>
      <c r="E216" s="49" t="s">
        <v>103</v>
      </c>
      <c r="F216" s="50"/>
      <c r="G216" s="51"/>
      <c r="H216" s="52"/>
      <c r="I216" s="12" t="str">
        <f t="shared" ca="1" si="39"/>
        <v>LOCKED</v>
      </c>
      <c r="J216" s="2" t="str">
        <f t="shared" si="44"/>
        <v>EARTH AND BASE WORKS</v>
      </c>
      <c r="K216" s="3" t="e">
        <f>MATCH(J216,#REF!,0)</f>
        <v>#REF!</v>
      </c>
      <c r="L216" s="4" t="str">
        <f t="shared" ca="1" si="40"/>
        <v>F0</v>
      </c>
      <c r="M216" s="4" t="str">
        <f t="shared" ca="1" si="41"/>
        <v>C2</v>
      </c>
      <c r="N216" s="4" t="str">
        <f t="shared" ca="1" si="42"/>
        <v>C2</v>
      </c>
      <c r="O216" s="12"/>
      <c r="P216" s="2"/>
      <c r="Q216" s="3"/>
      <c r="R216" s="4"/>
      <c r="S216" s="4"/>
      <c r="T216" s="4"/>
    </row>
    <row r="217" spans="1:20" s="45" customFormat="1" ht="30" customHeight="1" x14ac:dyDescent="0.2">
      <c r="A217" s="53" t="s">
        <v>219</v>
      </c>
      <c r="B217" s="54" t="s">
        <v>221</v>
      </c>
      <c r="C217" s="55" t="s">
        <v>49</v>
      </c>
      <c r="D217" s="56" t="s">
        <v>328</v>
      </c>
      <c r="E217" s="57" t="s">
        <v>109</v>
      </c>
      <c r="F217" s="58">
        <v>1650</v>
      </c>
      <c r="G217" s="59"/>
      <c r="H217" s="60">
        <f t="shared" ref="H217:H218" si="48">ROUND(G217*F217,2)</f>
        <v>0</v>
      </c>
      <c r="I217" s="12" t="str">
        <f t="shared" ca="1" si="39"/>
        <v/>
      </c>
      <c r="J217" s="2" t="str">
        <f t="shared" si="44"/>
        <v>A003ExcavationCW 3110-R19m³</v>
      </c>
      <c r="K217" s="3" t="e">
        <f>MATCH(J217,#REF!,0)</f>
        <v>#REF!</v>
      </c>
      <c r="L217" s="4" t="str">
        <f t="shared" ca="1" si="40"/>
        <v>,0</v>
      </c>
      <c r="M217" s="4" t="str">
        <f t="shared" ca="1" si="41"/>
        <v>C2</v>
      </c>
      <c r="N217" s="4" t="str">
        <f t="shared" ca="1" si="42"/>
        <v>C2</v>
      </c>
      <c r="O217" s="12"/>
      <c r="P217" s="2"/>
      <c r="Q217" s="3"/>
      <c r="R217" s="4"/>
      <c r="S217" s="4"/>
      <c r="T217" s="4"/>
    </row>
    <row r="218" spans="1:20" s="45" customFormat="1" ht="30" customHeight="1" x14ac:dyDescent="0.2">
      <c r="A218" s="61" t="s">
        <v>146</v>
      </c>
      <c r="B218" s="54" t="s">
        <v>68</v>
      </c>
      <c r="C218" s="55" t="s">
        <v>41</v>
      </c>
      <c r="D218" s="56" t="s">
        <v>328</v>
      </c>
      <c r="E218" s="57" t="s">
        <v>108</v>
      </c>
      <c r="F218" s="58">
        <v>3755</v>
      </c>
      <c r="G218" s="59"/>
      <c r="H218" s="60">
        <f t="shared" si="48"/>
        <v>0</v>
      </c>
      <c r="I218" s="12" t="str">
        <f t="shared" ca="1" si="39"/>
        <v/>
      </c>
      <c r="J218" s="2" t="str">
        <f t="shared" si="44"/>
        <v>A004Sub-Grade CompactionCW 3110-R19m²</v>
      </c>
      <c r="K218" s="3" t="e">
        <f>MATCH(J218,#REF!,0)</f>
        <v>#REF!</v>
      </c>
      <c r="L218" s="4" t="str">
        <f t="shared" ca="1" si="40"/>
        <v>,0</v>
      </c>
      <c r="M218" s="4" t="str">
        <f t="shared" ca="1" si="41"/>
        <v>C2</v>
      </c>
      <c r="N218" s="4" t="str">
        <f t="shared" ca="1" si="42"/>
        <v>C2</v>
      </c>
      <c r="O218" s="12"/>
      <c r="P218" s="2"/>
      <c r="Q218" s="3"/>
      <c r="R218" s="4"/>
      <c r="S218" s="4"/>
      <c r="T218" s="4"/>
    </row>
    <row r="219" spans="1:20" s="45" customFormat="1" ht="30" customHeight="1" x14ac:dyDescent="0.2">
      <c r="A219" s="61" t="s">
        <v>147</v>
      </c>
      <c r="B219" s="54" t="s">
        <v>70</v>
      </c>
      <c r="C219" s="55" t="s">
        <v>51</v>
      </c>
      <c r="D219" s="56" t="s">
        <v>328</v>
      </c>
      <c r="E219" s="57"/>
      <c r="F219" s="50"/>
      <c r="G219" s="51"/>
      <c r="H219" s="52"/>
      <c r="I219" s="12" t="str">
        <f t="shared" ca="1" si="39"/>
        <v>LOCKED</v>
      </c>
      <c r="J219" s="2" t="str">
        <f t="shared" si="44"/>
        <v>A007Crushed Sub-base MaterialCW 3110-R19</v>
      </c>
      <c r="K219" s="3" t="e">
        <f>MATCH(J219,#REF!,0)</f>
        <v>#REF!</v>
      </c>
      <c r="L219" s="4" t="str">
        <f t="shared" ca="1" si="40"/>
        <v>F0</v>
      </c>
      <c r="M219" s="4" t="str">
        <f t="shared" ca="1" si="41"/>
        <v>C2</v>
      </c>
      <c r="N219" s="4" t="str">
        <f t="shared" ca="1" si="42"/>
        <v>C2</v>
      </c>
      <c r="O219" s="12"/>
      <c r="P219" s="2"/>
      <c r="Q219" s="3"/>
      <c r="R219" s="4"/>
      <c r="S219" s="4"/>
      <c r="T219" s="4"/>
    </row>
    <row r="220" spans="1:20" s="45" customFormat="1" ht="30" customHeight="1" x14ac:dyDescent="0.2">
      <c r="A220" s="53" t="s">
        <v>319</v>
      </c>
      <c r="B220" s="62" t="s">
        <v>178</v>
      </c>
      <c r="C220" s="55" t="s">
        <v>318</v>
      </c>
      <c r="D220" s="63" t="s">
        <v>103</v>
      </c>
      <c r="E220" s="57" t="s">
        <v>110</v>
      </c>
      <c r="F220" s="58">
        <v>4055</v>
      </c>
      <c r="G220" s="59"/>
      <c r="H220" s="60">
        <f t="shared" ref="H220:H223" si="49">ROUND(G220*F220,2)</f>
        <v>0</v>
      </c>
      <c r="I220" s="12" t="str">
        <f t="shared" ca="1" si="39"/>
        <v/>
      </c>
      <c r="J220" s="2" t="str">
        <f t="shared" si="44"/>
        <v>A007A50 mmtonne</v>
      </c>
      <c r="K220" s="3" t="e">
        <f>MATCH(J220,#REF!,0)</f>
        <v>#REF!</v>
      </c>
      <c r="L220" s="4" t="str">
        <f t="shared" ca="1" si="40"/>
        <v>,0</v>
      </c>
      <c r="M220" s="4" t="str">
        <f t="shared" ca="1" si="41"/>
        <v>C2</v>
      </c>
      <c r="N220" s="4" t="str">
        <f t="shared" ca="1" si="42"/>
        <v>C2</v>
      </c>
      <c r="O220" s="12"/>
      <c r="P220" s="2"/>
      <c r="Q220" s="3"/>
      <c r="R220" s="4"/>
      <c r="S220" s="4"/>
      <c r="T220" s="4"/>
    </row>
    <row r="221" spans="1:20" s="45" customFormat="1" ht="45" customHeight="1" x14ac:dyDescent="0.2">
      <c r="A221" s="61" t="s">
        <v>148</v>
      </c>
      <c r="B221" s="54" t="s">
        <v>71</v>
      </c>
      <c r="C221" s="55" t="s">
        <v>170</v>
      </c>
      <c r="D221" s="56" t="s">
        <v>328</v>
      </c>
      <c r="E221" s="57" t="s">
        <v>109</v>
      </c>
      <c r="F221" s="58">
        <v>405</v>
      </c>
      <c r="G221" s="59"/>
      <c r="H221" s="60">
        <f t="shared" si="49"/>
        <v>0</v>
      </c>
      <c r="I221" s="12" t="str">
        <f t="shared" ca="1" si="39"/>
        <v/>
      </c>
      <c r="J221" s="2" t="str">
        <f t="shared" si="44"/>
        <v>A010Supplying and Placing Base Course MaterialCW 3110-R19m³</v>
      </c>
      <c r="K221" s="3" t="e">
        <f>MATCH(J221,#REF!,0)</f>
        <v>#REF!</v>
      </c>
      <c r="L221" s="4" t="str">
        <f t="shared" ca="1" si="40"/>
        <v>,0</v>
      </c>
      <c r="M221" s="4" t="str">
        <f t="shared" ca="1" si="41"/>
        <v>C2</v>
      </c>
      <c r="N221" s="4" t="str">
        <f t="shared" ca="1" si="42"/>
        <v>C2</v>
      </c>
      <c r="O221" s="12"/>
      <c r="P221" s="2"/>
      <c r="Q221" s="3"/>
      <c r="R221" s="4"/>
      <c r="S221" s="4"/>
      <c r="T221" s="4"/>
    </row>
    <row r="222" spans="1:20" s="45" customFormat="1" ht="30" customHeight="1" x14ac:dyDescent="0.2">
      <c r="A222" s="53" t="s">
        <v>149</v>
      </c>
      <c r="B222" s="54" t="s">
        <v>412</v>
      </c>
      <c r="C222" s="55" t="s">
        <v>56</v>
      </c>
      <c r="D222" s="56" t="s">
        <v>328</v>
      </c>
      <c r="E222" s="57" t="s">
        <v>108</v>
      </c>
      <c r="F222" s="58">
        <v>3500</v>
      </c>
      <c r="G222" s="59"/>
      <c r="H222" s="60">
        <f t="shared" si="49"/>
        <v>0</v>
      </c>
      <c r="I222" s="12" t="str">
        <f t="shared" ca="1" si="39"/>
        <v/>
      </c>
      <c r="J222" s="2" t="str">
        <f t="shared" si="44"/>
        <v>A012Grading of BoulevardsCW 3110-R19m²</v>
      </c>
      <c r="K222" s="3" t="e">
        <f>MATCH(J222,#REF!,0)</f>
        <v>#REF!</v>
      </c>
      <c r="L222" s="4" t="str">
        <f t="shared" ca="1" si="40"/>
        <v>,0</v>
      </c>
      <c r="M222" s="4" t="str">
        <f t="shared" ca="1" si="41"/>
        <v>C2</v>
      </c>
      <c r="N222" s="4" t="str">
        <f t="shared" ca="1" si="42"/>
        <v>C2</v>
      </c>
      <c r="O222" s="12"/>
      <c r="P222" s="2"/>
      <c r="Q222" s="3"/>
      <c r="R222" s="4"/>
      <c r="S222" s="4"/>
      <c r="T222" s="4"/>
    </row>
    <row r="223" spans="1:20" s="45" customFormat="1" ht="30" customHeight="1" x14ac:dyDescent="0.2">
      <c r="A223" s="61" t="s">
        <v>150</v>
      </c>
      <c r="B223" s="54" t="s">
        <v>413</v>
      </c>
      <c r="C223" s="55" t="s">
        <v>286</v>
      </c>
      <c r="D223" s="63" t="s">
        <v>2</v>
      </c>
      <c r="E223" s="57" t="s">
        <v>108</v>
      </c>
      <c r="F223" s="58">
        <v>3755</v>
      </c>
      <c r="G223" s="64"/>
      <c r="H223" s="65">
        <f t="shared" si="49"/>
        <v>0</v>
      </c>
      <c r="I223" s="12" t="str">
        <f t="shared" ca="1" si="39"/>
        <v/>
      </c>
      <c r="J223" s="2" t="str">
        <f t="shared" si="44"/>
        <v>A022Separation Geotextile FabricCW 3130-R4m²</v>
      </c>
      <c r="K223" s="3" t="e">
        <f>MATCH(J223,#REF!,0)</f>
        <v>#REF!</v>
      </c>
      <c r="L223" s="4" t="str">
        <f t="shared" ca="1" si="40"/>
        <v>,0</v>
      </c>
      <c r="M223" s="4" t="str">
        <f t="shared" ca="1" si="41"/>
        <v>C2</v>
      </c>
      <c r="N223" s="4" t="str">
        <f t="shared" ca="1" si="42"/>
        <v>C2</v>
      </c>
      <c r="O223" s="12"/>
      <c r="P223" s="2"/>
      <c r="Q223" s="3"/>
      <c r="R223" s="4"/>
      <c r="S223" s="4"/>
      <c r="T223" s="4"/>
    </row>
    <row r="224" spans="1:20" s="45" customFormat="1" ht="30" customHeight="1" x14ac:dyDescent="0.2">
      <c r="A224" s="61" t="s">
        <v>287</v>
      </c>
      <c r="B224" s="54" t="s">
        <v>414</v>
      </c>
      <c r="C224" s="55" t="s">
        <v>288</v>
      </c>
      <c r="D224" s="63" t="s">
        <v>3</v>
      </c>
      <c r="E224" s="57" t="s">
        <v>108</v>
      </c>
      <c r="F224" s="58">
        <v>3755</v>
      </c>
      <c r="G224" s="64"/>
      <c r="H224" s="65">
        <f>ROUND(G224*F224,2)</f>
        <v>0</v>
      </c>
      <c r="I224" s="12" t="str">
        <f t="shared" ca="1" si="39"/>
        <v/>
      </c>
      <c r="J224" s="2" t="str">
        <f t="shared" si="44"/>
        <v>A022ASupply and Install GeogridCW 3135-R1m²</v>
      </c>
      <c r="K224" s="3" t="e">
        <f>MATCH(J224,#REF!,0)</f>
        <v>#REF!</v>
      </c>
      <c r="L224" s="4" t="str">
        <f t="shared" ca="1" si="40"/>
        <v>,0</v>
      </c>
      <c r="M224" s="4" t="str">
        <f t="shared" ca="1" si="41"/>
        <v>C2</v>
      </c>
      <c r="N224" s="4" t="str">
        <f t="shared" ca="1" si="42"/>
        <v>C2</v>
      </c>
      <c r="O224" s="12"/>
      <c r="P224" s="2"/>
      <c r="Q224" s="3"/>
      <c r="R224" s="4"/>
      <c r="S224" s="4"/>
      <c r="T224" s="4"/>
    </row>
    <row r="225" spans="1:20" s="45" customFormat="1" ht="30" customHeight="1" x14ac:dyDescent="0.2">
      <c r="A225" s="42"/>
      <c r="B225" s="43"/>
      <c r="C225" s="66" t="s">
        <v>364</v>
      </c>
      <c r="D225" s="48"/>
      <c r="E225" s="67"/>
      <c r="F225" s="50"/>
      <c r="G225" s="51"/>
      <c r="H225" s="52"/>
      <c r="I225" s="12" t="str">
        <f t="shared" ca="1" si="39"/>
        <v>LOCKED</v>
      </c>
      <c r="J225" s="2" t="str">
        <f t="shared" si="44"/>
        <v>ROADWORKS - REMOVALS/RENEWALS</v>
      </c>
      <c r="K225" s="3" t="e">
        <f>MATCH(J225,#REF!,0)</f>
        <v>#REF!</v>
      </c>
      <c r="L225" s="4" t="str">
        <f t="shared" ca="1" si="40"/>
        <v>F0</v>
      </c>
      <c r="M225" s="4" t="str">
        <f t="shared" ca="1" si="41"/>
        <v>C2</v>
      </c>
      <c r="N225" s="4" t="str">
        <f t="shared" ca="1" si="42"/>
        <v>C2</v>
      </c>
      <c r="O225" s="12"/>
      <c r="P225" s="2"/>
      <c r="Q225" s="3"/>
      <c r="R225" s="4"/>
      <c r="S225" s="4"/>
      <c r="T225" s="4"/>
    </row>
    <row r="226" spans="1:20" s="45" customFormat="1" ht="30" customHeight="1" x14ac:dyDescent="0.2">
      <c r="A226" s="68" t="s">
        <v>189</v>
      </c>
      <c r="B226" s="54" t="s">
        <v>415</v>
      </c>
      <c r="C226" s="55" t="s">
        <v>167</v>
      </c>
      <c r="D226" s="56" t="s">
        <v>328</v>
      </c>
      <c r="E226" s="57"/>
      <c r="F226" s="50"/>
      <c r="G226" s="51"/>
      <c r="H226" s="52"/>
      <c r="I226" s="12" t="str">
        <f t="shared" ca="1" si="39"/>
        <v>LOCKED</v>
      </c>
      <c r="J226" s="2" t="str">
        <f t="shared" si="44"/>
        <v>B001Pavement RemovalCW 3110-R19</v>
      </c>
      <c r="K226" s="3" t="e">
        <f>MATCH(J226,#REF!,0)</f>
        <v>#REF!</v>
      </c>
      <c r="L226" s="4" t="str">
        <f t="shared" ca="1" si="40"/>
        <v>F0</v>
      </c>
      <c r="M226" s="4" t="str">
        <f t="shared" ca="1" si="41"/>
        <v>C2</v>
      </c>
      <c r="N226" s="4" t="str">
        <f t="shared" ca="1" si="42"/>
        <v>C2</v>
      </c>
      <c r="O226" s="12"/>
      <c r="P226" s="2"/>
      <c r="Q226" s="3"/>
      <c r="R226" s="4"/>
      <c r="S226" s="4"/>
      <c r="T226" s="4"/>
    </row>
    <row r="227" spans="1:20" s="45" customFormat="1" ht="30" customHeight="1" x14ac:dyDescent="0.2">
      <c r="A227" s="68" t="s">
        <v>220</v>
      </c>
      <c r="B227" s="62" t="s">
        <v>178</v>
      </c>
      <c r="C227" s="55" t="s">
        <v>168</v>
      </c>
      <c r="D227" s="63" t="s">
        <v>103</v>
      </c>
      <c r="E227" s="57" t="s">
        <v>108</v>
      </c>
      <c r="F227" s="58">
        <v>4630</v>
      </c>
      <c r="G227" s="59"/>
      <c r="H227" s="60">
        <f>ROUND(G227*F227,2)</f>
        <v>0</v>
      </c>
      <c r="I227" s="12" t="str">
        <f t="shared" ca="1" si="39"/>
        <v/>
      </c>
      <c r="J227" s="2" t="str">
        <f t="shared" si="44"/>
        <v>B002Concrete Pavementm²</v>
      </c>
      <c r="K227" s="3" t="e">
        <f>MATCH(J227,#REF!,0)</f>
        <v>#REF!</v>
      </c>
      <c r="L227" s="4" t="str">
        <f t="shared" ca="1" si="40"/>
        <v>,0</v>
      </c>
      <c r="M227" s="4" t="str">
        <f t="shared" ca="1" si="41"/>
        <v>C2</v>
      </c>
      <c r="N227" s="4" t="str">
        <f t="shared" ca="1" si="42"/>
        <v>C2</v>
      </c>
      <c r="O227" s="12"/>
      <c r="P227" s="2"/>
      <c r="Q227" s="3"/>
      <c r="R227" s="4"/>
      <c r="S227" s="4"/>
      <c r="T227" s="4"/>
    </row>
    <row r="228" spans="1:20" s="45" customFormat="1" ht="30" customHeight="1" x14ac:dyDescent="0.2">
      <c r="A228" s="68" t="s">
        <v>158</v>
      </c>
      <c r="B228" s="54" t="s">
        <v>416</v>
      </c>
      <c r="C228" s="55" t="s">
        <v>91</v>
      </c>
      <c r="D228" s="63" t="s">
        <v>326</v>
      </c>
      <c r="E228" s="57"/>
      <c r="F228" s="50"/>
      <c r="G228" s="51"/>
      <c r="H228" s="52"/>
      <c r="I228" s="12" t="str">
        <f t="shared" ca="1" si="39"/>
        <v>LOCKED</v>
      </c>
      <c r="J228" s="2" t="str">
        <f t="shared" si="44"/>
        <v>B094Drilled DowelsCW 3230-R8</v>
      </c>
      <c r="K228" s="3" t="e">
        <f>MATCH(J228,#REF!,0)</f>
        <v>#REF!</v>
      </c>
      <c r="L228" s="4" t="str">
        <f t="shared" ca="1" si="40"/>
        <v>F0</v>
      </c>
      <c r="M228" s="4" t="str">
        <f t="shared" ca="1" si="41"/>
        <v>C2</v>
      </c>
      <c r="N228" s="4" t="str">
        <f t="shared" ca="1" si="42"/>
        <v>C2</v>
      </c>
      <c r="O228" s="12"/>
      <c r="P228" s="2"/>
      <c r="Q228" s="3"/>
      <c r="R228" s="4"/>
      <c r="S228" s="4"/>
      <c r="T228" s="4"/>
    </row>
    <row r="229" spans="1:20" s="45" customFormat="1" ht="30" customHeight="1" x14ac:dyDescent="0.2">
      <c r="A229" s="68" t="s">
        <v>159</v>
      </c>
      <c r="B229" s="62" t="s">
        <v>178</v>
      </c>
      <c r="C229" s="55" t="s">
        <v>117</v>
      </c>
      <c r="D229" s="63" t="s">
        <v>103</v>
      </c>
      <c r="E229" s="57" t="s">
        <v>111</v>
      </c>
      <c r="F229" s="58">
        <v>185</v>
      </c>
      <c r="G229" s="59"/>
      <c r="H229" s="60">
        <f>ROUND(G229*F229,2)</f>
        <v>0</v>
      </c>
      <c r="I229" s="12" t="str">
        <f t="shared" ca="1" si="39"/>
        <v/>
      </c>
      <c r="J229" s="2" t="str">
        <f t="shared" si="44"/>
        <v>B09519.1 mm Diametereach</v>
      </c>
      <c r="K229" s="3" t="e">
        <f>MATCH(J229,#REF!,0)</f>
        <v>#REF!</v>
      </c>
      <c r="L229" s="4" t="str">
        <f t="shared" ca="1" si="40"/>
        <v>,0</v>
      </c>
      <c r="M229" s="4" t="str">
        <f t="shared" ca="1" si="41"/>
        <v>C2</v>
      </c>
      <c r="N229" s="4" t="str">
        <f t="shared" ca="1" si="42"/>
        <v>C2</v>
      </c>
      <c r="O229" s="12"/>
      <c r="P229" s="2"/>
      <c r="Q229" s="3"/>
      <c r="R229" s="4"/>
      <c r="S229" s="4"/>
      <c r="T229" s="4"/>
    </row>
    <row r="230" spans="1:20" s="45" customFormat="1" ht="30" customHeight="1" x14ac:dyDescent="0.2">
      <c r="A230" s="68" t="s">
        <v>160</v>
      </c>
      <c r="B230" s="54" t="s">
        <v>417</v>
      </c>
      <c r="C230" s="55" t="s">
        <v>92</v>
      </c>
      <c r="D230" s="63" t="s">
        <v>326</v>
      </c>
      <c r="E230" s="57"/>
      <c r="F230" s="50"/>
      <c r="G230" s="51"/>
      <c r="H230" s="52"/>
      <c r="I230" s="12" t="str">
        <f t="shared" ca="1" si="39"/>
        <v>LOCKED</v>
      </c>
      <c r="J230" s="2" t="str">
        <f t="shared" si="44"/>
        <v>B097Drilled Tie BarsCW 3230-R8</v>
      </c>
      <c r="K230" s="3" t="e">
        <f>MATCH(J230,#REF!,0)</f>
        <v>#REF!</v>
      </c>
      <c r="L230" s="4" t="str">
        <f t="shared" ca="1" si="40"/>
        <v>F0</v>
      </c>
      <c r="M230" s="4" t="str">
        <f t="shared" ca="1" si="41"/>
        <v>C2</v>
      </c>
      <c r="N230" s="4" t="str">
        <f t="shared" ca="1" si="42"/>
        <v>C2</v>
      </c>
      <c r="O230" s="12"/>
      <c r="P230" s="2"/>
      <c r="Q230" s="3"/>
      <c r="R230" s="4"/>
      <c r="S230" s="4"/>
      <c r="T230" s="4"/>
    </row>
    <row r="231" spans="1:20" s="45" customFormat="1" ht="30" customHeight="1" x14ac:dyDescent="0.2">
      <c r="A231" s="120" t="s">
        <v>329</v>
      </c>
      <c r="B231" s="121" t="s">
        <v>178</v>
      </c>
      <c r="C231" s="122" t="s">
        <v>330</v>
      </c>
      <c r="D231" s="121" t="s">
        <v>103</v>
      </c>
      <c r="E231" s="121" t="s">
        <v>111</v>
      </c>
      <c r="F231" s="58">
        <v>270</v>
      </c>
      <c r="G231" s="59"/>
      <c r="H231" s="60">
        <f>ROUND(G231*F231,2)</f>
        <v>0</v>
      </c>
      <c r="I231" s="12" t="str">
        <f t="shared" ca="1" si="39"/>
        <v/>
      </c>
      <c r="J231" s="2" t="str">
        <f t="shared" si="44"/>
        <v>B097A15 M Deformed Tie Bareach</v>
      </c>
      <c r="K231" s="3" t="e">
        <f>MATCH(J231,#REF!,0)</f>
        <v>#REF!</v>
      </c>
      <c r="L231" s="4" t="str">
        <f t="shared" ca="1" si="40"/>
        <v>,0</v>
      </c>
      <c r="M231" s="4" t="str">
        <f t="shared" ca="1" si="41"/>
        <v>C2</v>
      </c>
      <c r="N231" s="4" t="str">
        <f t="shared" ca="1" si="42"/>
        <v>C2</v>
      </c>
      <c r="O231" s="12"/>
      <c r="P231" s="2"/>
      <c r="Q231" s="3"/>
      <c r="R231" s="4"/>
      <c r="S231" s="4"/>
      <c r="T231" s="4"/>
    </row>
    <row r="232" spans="1:20" s="45" customFormat="1" ht="30" customHeight="1" x14ac:dyDescent="0.2">
      <c r="A232" s="68" t="s">
        <v>297</v>
      </c>
      <c r="B232" s="54" t="s">
        <v>418</v>
      </c>
      <c r="C232" s="55" t="s">
        <v>172</v>
      </c>
      <c r="D232" s="63" t="s">
        <v>4</v>
      </c>
      <c r="E232" s="57"/>
      <c r="F232" s="50"/>
      <c r="G232" s="51"/>
      <c r="H232" s="52"/>
      <c r="I232" s="12" t="str">
        <f t="shared" ca="1" si="39"/>
        <v>LOCKED</v>
      </c>
      <c r="J232" s="2" t="str">
        <f t="shared" si="44"/>
        <v>B114rlMiscellaneous Concrete Slab RenewalCW 3235-R9</v>
      </c>
      <c r="K232" s="3" t="e">
        <f>MATCH(J232,#REF!,0)</f>
        <v>#REF!</v>
      </c>
      <c r="L232" s="4" t="str">
        <f t="shared" ca="1" si="40"/>
        <v>F0</v>
      </c>
      <c r="M232" s="4" t="str">
        <f t="shared" ca="1" si="41"/>
        <v>C2</v>
      </c>
      <c r="N232" s="4" t="str">
        <f t="shared" ca="1" si="42"/>
        <v>C2</v>
      </c>
      <c r="O232" s="12"/>
      <c r="P232" s="2"/>
      <c r="Q232" s="3"/>
      <c r="R232" s="4"/>
      <c r="S232" s="4"/>
      <c r="T232" s="4"/>
    </row>
    <row r="233" spans="1:20" s="45" customFormat="1" ht="30" customHeight="1" x14ac:dyDescent="0.2">
      <c r="A233" s="68" t="s">
        <v>298</v>
      </c>
      <c r="B233" s="62" t="s">
        <v>178</v>
      </c>
      <c r="C233" s="55" t="s">
        <v>6</v>
      </c>
      <c r="D233" s="63" t="s">
        <v>200</v>
      </c>
      <c r="E233" s="57"/>
      <c r="F233" s="50"/>
      <c r="G233" s="51"/>
      <c r="H233" s="52"/>
      <c r="I233" s="12" t="str">
        <f t="shared" ca="1" si="39"/>
        <v>LOCKED</v>
      </c>
      <c r="J233" s="2" t="str">
        <f t="shared" si="44"/>
        <v>B118rl100 mm SidewalkSD-228A</v>
      </c>
      <c r="K233" s="3" t="e">
        <f>MATCH(J233,#REF!,0)</f>
        <v>#REF!</v>
      </c>
      <c r="L233" s="4" t="str">
        <f t="shared" ca="1" si="40"/>
        <v>F0</v>
      </c>
      <c r="M233" s="4" t="str">
        <f t="shared" ca="1" si="41"/>
        <v>C2</v>
      </c>
      <c r="N233" s="4" t="str">
        <f t="shared" ca="1" si="42"/>
        <v>C2</v>
      </c>
      <c r="O233" s="12"/>
      <c r="P233" s="2"/>
      <c r="Q233" s="3"/>
      <c r="R233" s="4"/>
      <c r="S233" s="4"/>
      <c r="T233" s="4"/>
    </row>
    <row r="234" spans="1:20" s="45" customFormat="1" ht="30" customHeight="1" x14ac:dyDescent="0.2">
      <c r="A234" s="68" t="s">
        <v>299</v>
      </c>
      <c r="B234" s="69" t="s">
        <v>269</v>
      </c>
      <c r="C234" s="55" t="s">
        <v>270</v>
      </c>
      <c r="D234" s="63"/>
      <c r="E234" s="57" t="s">
        <v>108</v>
      </c>
      <c r="F234" s="58">
        <v>10</v>
      </c>
      <c r="G234" s="59"/>
      <c r="H234" s="60">
        <f t="shared" ref="H234:H238" si="50">ROUND(G234*F234,2)</f>
        <v>0</v>
      </c>
      <c r="I234" s="12" t="str">
        <f t="shared" ca="1" si="39"/>
        <v/>
      </c>
      <c r="J234" s="2" t="str">
        <f t="shared" si="44"/>
        <v>B119rlLess than 5 sq.m.m²</v>
      </c>
      <c r="K234" s="3" t="e">
        <f>MATCH(J234,#REF!,0)</f>
        <v>#REF!</v>
      </c>
      <c r="L234" s="4" t="str">
        <f t="shared" ca="1" si="40"/>
        <v>,0</v>
      </c>
      <c r="M234" s="4" t="str">
        <f t="shared" ca="1" si="41"/>
        <v>C2</v>
      </c>
      <c r="N234" s="4" t="str">
        <f t="shared" ca="1" si="42"/>
        <v>C2</v>
      </c>
      <c r="O234" s="12"/>
      <c r="P234" s="2"/>
      <c r="Q234" s="3"/>
      <c r="R234" s="4"/>
      <c r="S234" s="4"/>
      <c r="T234" s="4"/>
    </row>
    <row r="235" spans="1:20" s="45" customFormat="1" ht="30" customHeight="1" x14ac:dyDescent="0.2">
      <c r="A235" s="68" t="s">
        <v>300</v>
      </c>
      <c r="B235" s="69" t="s">
        <v>271</v>
      </c>
      <c r="C235" s="55" t="s">
        <v>272</v>
      </c>
      <c r="D235" s="63"/>
      <c r="E235" s="57" t="s">
        <v>108</v>
      </c>
      <c r="F235" s="58">
        <v>10</v>
      </c>
      <c r="G235" s="59"/>
      <c r="H235" s="60">
        <f t="shared" si="50"/>
        <v>0</v>
      </c>
      <c r="I235" s="12" t="str">
        <f t="shared" ca="1" si="39"/>
        <v/>
      </c>
      <c r="J235" s="2" t="str">
        <f t="shared" si="44"/>
        <v>B120rl5 sq.m. to 20 sq.m.m²</v>
      </c>
      <c r="K235" s="3" t="e">
        <f>MATCH(J235,#REF!,0)</f>
        <v>#REF!</v>
      </c>
      <c r="L235" s="4" t="str">
        <f t="shared" ca="1" si="40"/>
        <v>,0</v>
      </c>
      <c r="M235" s="4" t="str">
        <f t="shared" ca="1" si="41"/>
        <v>C2</v>
      </c>
      <c r="N235" s="4" t="str">
        <f t="shared" ca="1" si="42"/>
        <v>C2</v>
      </c>
      <c r="O235" s="12"/>
      <c r="P235" s="2"/>
      <c r="Q235" s="3"/>
      <c r="R235" s="4"/>
      <c r="S235" s="4"/>
      <c r="T235" s="4"/>
    </row>
    <row r="236" spans="1:20" s="45" customFormat="1" ht="30" customHeight="1" x14ac:dyDescent="0.2">
      <c r="A236" s="68" t="s">
        <v>229</v>
      </c>
      <c r="B236" s="54" t="s">
        <v>419</v>
      </c>
      <c r="C236" s="55" t="s">
        <v>209</v>
      </c>
      <c r="D236" s="63" t="s">
        <v>4</v>
      </c>
      <c r="E236" s="57" t="s">
        <v>108</v>
      </c>
      <c r="F236" s="58">
        <v>10</v>
      </c>
      <c r="G236" s="59"/>
      <c r="H236" s="60">
        <f t="shared" si="50"/>
        <v>0</v>
      </c>
      <c r="I236" s="12" t="str">
        <f t="shared" ca="1" si="39"/>
        <v/>
      </c>
      <c r="J236" s="2" t="str">
        <f t="shared" si="44"/>
        <v>B124Adjustment of Precast Sidewalk BlocksCW 3235-R9m²</v>
      </c>
      <c r="K236" s="3" t="e">
        <f>MATCH(J236,#REF!,0)</f>
        <v>#REF!</v>
      </c>
      <c r="L236" s="4" t="str">
        <f t="shared" ca="1" si="40"/>
        <v>,0</v>
      </c>
      <c r="M236" s="4" t="str">
        <f t="shared" ca="1" si="41"/>
        <v>C2</v>
      </c>
      <c r="N236" s="4" t="str">
        <f t="shared" ca="1" si="42"/>
        <v>C2</v>
      </c>
      <c r="O236" s="12"/>
      <c r="P236" s="2"/>
      <c r="Q236" s="3"/>
      <c r="R236" s="4"/>
      <c r="S236" s="4"/>
      <c r="T236" s="4"/>
    </row>
    <row r="237" spans="1:20" s="45" customFormat="1" ht="30" customHeight="1" x14ac:dyDescent="0.2">
      <c r="A237" s="68" t="s">
        <v>230</v>
      </c>
      <c r="B237" s="54" t="s">
        <v>420</v>
      </c>
      <c r="C237" s="55" t="s">
        <v>210</v>
      </c>
      <c r="D237" s="63" t="s">
        <v>4</v>
      </c>
      <c r="E237" s="57" t="s">
        <v>108</v>
      </c>
      <c r="F237" s="58">
        <v>10</v>
      </c>
      <c r="G237" s="59"/>
      <c r="H237" s="60">
        <f t="shared" si="50"/>
        <v>0</v>
      </c>
      <c r="I237" s="12" t="str">
        <f t="shared" ca="1" si="39"/>
        <v/>
      </c>
      <c r="J237" s="2" t="str">
        <f t="shared" si="44"/>
        <v>B125Supply of Precast Sidewalk BlocksCW 3235-R9m²</v>
      </c>
      <c r="K237" s="3" t="e">
        <f>MATCH(J237,#REF!,0)</f>
        <v>#REF!</v>
      </c>
      <c r="L237" s="4" t="str">
        <f t="shared" ca="1" si="40"/>
        <v>,0</v>
      </c>
      <c r="M237" s="4" t="str">
        <f t="shared" ca="1" si="41"/>
        <v>C2</v>
      </c>
      <c r="N237" s="4" t="str">
        <f t="shared" ca="1" si="42"/>
        <v>C2</v>
      </c>
      <c r="O237" s="12"/>
      <c r="P237" s="2"/>
      <c r="Q237" s="3"/>
      <c r="R237" s="4"/>
      <c r="S237" s="4"/>
      <c r="T237" s="4"/>
    </row>
    <row r="238" spans="1:20" s="45" customFormat="1" ht="30" customHeight="1" x14ac:dyDescent="0.2">
      <c r="A238" s="68" t="s">
        <v>257</v>
      </c>
      <c r="B238" s="54" t="s">
        <v>421</v>
      </c>
      <c r="C238" s="55" t="s">
        <v>253</v>
      </c>
      <c r="D238" s="63" t="s">
        <v>4</v>
      </c>
      <c r="E238" s="57" t="s">
        <v>108</v>
      </c>
      <c r="F238" s="58">
        <v>10</v>
      </c>
      <c r="G238" s="59"/>
      <c r="H238" s="60">
        <f t="shared" si="50"/>
        <v>0</v>
      </c>
      <c r="I238" s="12" t="str">
        <f t="shared" ca="1" si="39"/>
        <v/>
      </c>
      <c r="J238" s="2" t="str">
        <f t="shared" si="44"/>
        <v>B125ARemoval of Precast Sidewalk BlocksCW 3235-R9m²</v>
      </c>
      <c r="K238" s="3" t="e">
        <f>MATCH(J238,#REF!,0)</f>
        <v>#REF!</v>
      </c>
      <c r="L238" s="4" t="str">
        <f t="shared" ca="1" si="40"/>
        <v>,0</v>
      </c>
      <c r="M238" s="4" t="str">
        <f t="shared" ca="1" si="41"/>
        <v>C2</v>
      </c>
      <c r="N238" s="4" t="str">
        <f t="shared" ca="1" si="42"/>
        <v>C2</v>
      </c>
      <c r="O238" s="12"/>
      <c r="P238" s="2"/>
      <c r="Q238" s="3"/>
      <c r="R238" s="4"/>
      <c r="S238" s="4"/>
      <c r="T238" s="4"/>
    </row>
    <row r="239" spans="1:20" s="45" customFormat="1" ht="30" customHeight="1" x14ac:dyDescent="0.2">
      <c r="A239" s="68" t="s">
        <v>304</v>
      </c>
      <c r="B239" s="54" t="s">
        <v>422</v>
      </c>
      <c r="C239" s="55" t="s">
        <v>174</v>
      </c>
      <c r="D239" s="63" t="s">
        <v>321</v>
      </c>
      <c r="E239" s="57"/>
      <c r="F239" s="50"/>
      <c r="G239" s="51"/>
      <c r="H239" s="52"/>
      <c r="I239" s="12" t="str">
        <f t="shared" ca="1" si="39"/>
        <v>LOCKED</v>
      </c>
      <c r="J239" s="2" t="str">
        <f t="shared" si="44"/>
        <v>B135iConcrete Curb InstallationCW 3240-R10</v>
      </c>
      <c r="K239" s="3" t="e">
        <f>MATCH(J239,#REF!,0)</f>
        <v>#REF!</v>
      </c>
      <c r="L239" s="4" t="str">
        <f t="shared" ca="1" si="40"/>
        <v>F0</v>
      </c>
      <c r="M239" s="4" t="str">
        <f t="shared" ca="1" si="41"/>
        <v>C2</v>
      </c>
      <c r="N239" s="4" t="str">
        <f t="shared" ca="1" si="42"/>
        <v>C2</v>
      </c>
      <c r="O239" s="12"/>
      <c r="P239" s="2"/>
      <c r="Q239" s="3"/>
      <c r="R239" s="4"/>
      <c r="S239" s="4"/>
      <c r="T239" s="4"/>
    </row>
    <row r="240" spans="1:20" s="123" customFormat="1" ht="30" customHeight="1" x14ac:dyDescent="0.2">
      <c r="A240" s="68" t="s">
        <v>484</v>
      </c>
      <c r="B240" s="62" t="s">
        <v>178</v>
      </c>
      <c r="C240" s="55" t="s">
        <v>337</v>
      </c>
      <c r="D240" s="63" t="s">
        <v>201</v>
      </c>
      <c r="E240" s="57" t="s">
        <v>112</v>
      </c>
      <c r="F240" s="58">
        <v>20</v>
      </c>
      <c r="G240" s="59"/>
      <c r="H240" s="60">
        <f t="shared" ref="H240:H241" si="51">ROUND(G240*F240,2)</f>
        <v>0</v>
      </c>
      <c r="I240" s="12" t="str">
        <f t="shared" ca="1" si="39"/>
        <v/>
      </c>
      <c r="J240" s="2" t="str">
        <f t="shared" si="44"/>
        <v>B136iABarrier (150 mm reveal ht, Dowelled)SD-205m</v>
      </c>
      <c r="K240" s="3" t="e">
        <f>MATCH(J240,#REF!,0)</f>
        <v>#REF!</v>
      </c>
      <c r="L240" s="4" t="str">
        <f t="shared" ca="1" si="40"/>
        <v>,0</v>
      </c>
      <c r="M240" s="4" t="str">
        <f t="shared" ca="1" si="41"/>
        <v>C2</v>
      </c>
      <c r="N240" s="4" t="str">
        <f t="shared" ca="1" si="42"/>
        <v>C2</v>
      </c>
      <c r="O240" s="12"/>
      <c r="P240" s="2"/>
      <c r="Q240" s="3"/>
      <c r="R240" s="4"/>
      <c r="S240" s="4"/>
      <c r="T240" s="4"/>
    </row>
    <row r="241" spans="1:20" s="124" customFormat="1" ht="45" customHeight="1" x14ac:dyDescent="0.2">
      <c r="A241" s="70" t="s">
        <v>231</v>
      </c>
      <c r="B241" s="71" t="s">
        <v>423</v>
      </c>
      <c r="C241" s="72" t="s">
        <v>95</v>
      </c>
      <c r="D241" s="73" t="s">
        <v>291</v>
      </c>
      <c r="E241" s="74" t="s">
        <v>108</v>
      </c>
      <c r="F241" s="75">
        <v>365</v>
      </c>
      <c r="G241" s="76"/>
      <c r="H241" s="77">
        <f t="shared" si="51"/>
        <v>0</v>
      </c>
      <c r="I241" s="12" t="str">
        <f t="shared" ca="1" si="39"/>
        <v/>
      </c>
      <c r="J241" s="2" t="str">
        <f t="shared" si="44"/>
        <v>B189Regrading Existing Interlocking Paving StonesCW 3330-R5m²</v>
      </c>
      <c r="K241" s="3" t="e">
        <f>MATCH(J241,#REF!,0)</f>
        <v>#REF!</v>
      </c>
      <c r="L241" s="4" t="str">
        <f t="shared" ca="1" si="40"/>
        <v>,0</v>
      </c>
      <c r="M241" s="4" t="str">
        <f t="shared" ca="1" si="41"/>
        <v>C2</v>
      </c>
      <c r="N241" s="4" t="str">
        <f t="shared" ca="1" si="42"/>
        <v>C2</v>
      </c>
      <c r="O241" s="12"/>
      <c r="P241" s="2"/>
      <c r="Q241" s="3"/>
      <c r="R241" s="4"/>
      <c r="S241" s="4"/>
      <c r="T241" s="4"/>
    </row>
    <row r="242" spans="1:20" s="45" customFormat="1" ht="30" customHeight="1" x14ac:dyDescent="0.2">
      <c r="A242" s="42"/>
      <c r="B242" s="43"/>
      <c r="C242" s="66" t="s">
        <v>399</v>
      </c>
      <c r="D242" s="48"/>
      <c r="E242" s="49"/>
      <c r="F242" s="50"/>
      <c r="G242" s="51"/>
      <c r="H242" s="52"/>
      <c r="I242" s="12" t="str">
        <f t="shared" ca="1" si="39"/>
        <v>LOCKED</v>
      </c>
      <c r="J242" s="2" t="str">
        <f t="shared" si="44"/>
        <v>ROADWORKS - NEW CONSTRUCTION</v>
      </c>
      <c r="K242" s="3" t="e">
        <f>MATCH(J242,#REF!,0)</f>
        <v>#REF!</v>
      </c>
      <c r="L242" s="4" t="str">
        <f t="shared" ca="1" si="40"/>
        <v>F0</v>
      </c>
      <c r="M242" s="4" t="str">
        <f t="shared" ca="1" si="41"/>
        <v>C2</v>
      </c>
      <c r="N242" s="4" t="str">
        <f t="shared" ca="1" si="42"/>
        <v>C2</v>
      </c>
      <c r="O242" s="12"/>
      <c r="P242" s="2"/>
      <c r="Q242" s="3"/>
      <c r="R242" s="4"/>
      <c r="S242" s="4"/>
      <c r="T242" s="4"/>
    </row>
    <row r="243" spans="1:20" s="45" customFormat="1" ht="45" customHeight="1" x14ac:dyDescent="0.2">
      <c r="A243" s="53" t="s">
        <v>131</v>
      </c>
      <c r="B243" s="54" t="s">
        <v>424</v>
      </c>
      <c r="C243" s="55" t="s">
        <v>228</v>
      </c>
      <c r="D243" s="63" t="s">
        <v>331</v>
      </c>
      <c r="E243" s="57"/>
      <c r="F243" s="50"/>
      <c r="G243" s="51"/>
      <c r="H243" s="52"/>
      <c r="I243" s="12" t="str">
        <f t="shared" ca="1" si="39"/>
        <v>LOCKED</v>
      </c>
      <c r="J243" s="2" t="str">
        <f t="shared" si="44"/>
        <v>C001Concrete Pavements, Median Slabs, Bull-noses, and Safety MediansCW 3310-R17</v>
      </c>
      <c r="K243" s="3" t="e">
        <f>MATCH(J243,#REF!,0)</f>
        <v>#REF!</v>
      </c>
      <c r="L243" s="4" t="str">
        <f t="shared" ca="1" si="40"/>
        <v>F0</v>
      </c>
      <c r="M243" s="4" t="str">
        <f t="shared" ca="1" si="41"/>
        <v>C2</v>
      </c>
      <c r="N243" s="4" t="str">
        <f t="shared" ca="1" si="42"/>
        <v>C2</v>
      </c>
      <c r="O243" s="12"/>
      <c r="P243" s="2"/>
      <c r="Q243" s="3"/>
      <c r="R243" s="4"/>
      <c r="S243" s="4"/>
      <c r="T243" s="4"/>
    </row>
    <row r="244" spans="1:20" s="45" customFormat="1" ht="45" customHeight="1" x14ac:dyDescent="0.2">
      <c r="A244" s="53" t="s">
        <v>132</v>
      </c>
      <c r="B244" s="62" t="s">
        <v>178</v>
      </c>
      <c r="C244" s="55" t="s">
        <v>115</v>
      </c>
      <c r="D244" s="63" t="s">
        <v>103</v>
      </c>
      <c r="E244" s="57" t="s">
        <v>108</v>
      </c>
      <c r="F244" s="58">
        <v>1000</v>
      </c>
      <c r="G244" s="59"/>
      <c r="H244" s="60">
        <f>ROUND(G244*F244,2)</f>
        <v>0</v>
      </c>
      <c r="I244" s="12" t="str">
        <f t="shared" ca="1" si="39"/>
        <v/>
      </c>
      <c r="J244" s="2" t="str">
        <f t="shared" si="44"/>
        <v>C011Construction of 150 mm Concrete Pavement (Reinforced)m²</v>
      </c>
      <c r="K244" s="3" t="e">
        <f>MATCH(J244,#REF!,0)</f>
        <v>#REF!</v>
      </c>
      <c r="L244" s="4" t="str">
        <f t="shared" ca="1" si="40"/>
        <v>,0</v>
      </c>
      <c r="M244" s="4" t="str">
        <f t="shared" ca="1" si="41"/>
        <v>C2</v>
      </c>
      <c r="N244" s="4" t="str">
        <f t="shared" ca="1" si="42"/>
        <v>C2</v>
      </c>
      <c r="O244" s="12"/>
      <c r="P244" s="2"/>
      <c r="Q244" s="3"/>
      <c r="R244" s="4"/>
      <c r="S244" s="4"/>
      <c r="T244" s="4"/>
    </row>
    <row r="245" spans="1:20" s="45" customFormat="1" ht="45" customHeight="1" x14ac:dyDescent="0.2">
      <c r="A245" s="53" t="s">
        <v>197</v>
      </c>
      <c r="B245" s="54" t="s">
        <v>425</v>
      </c>
      <c r="C245" s="55" t="s">
        <v>185</v>
      </c>
      <c r="D245" s="63" t="s">
        <v>331</v>
      </c>
      <c r="E245" s="57"/>
      <c r="F245" s="50"/>
      <c r="G245" s="51"/>
      <c r="H245" s="52"/>
      <c r="I245" s="12" t="str">
        <f t="shared" ca="1" si="39"/>
        <v>LOCKED</v>
      </c>
      <c r="J245" s="2" t="str">
        <f t="shared" si="44"/>
        <v>C032Concrete Curbs, Curb and Gutter, and Splash StripsCW 3310-R17</v>
      </c>
      <c r="K245" s="3" t="e">
        <f>MATCH(J245,#REF!,0)</f>
        <v>#REF!</v>
      </c>
      <c r="L245" s="4" t="str">
        <f t="shared" ca="1" si="40"/>
        <v>F0</v>
      </c>
      <c r="M245" s="4" t="str">
        <f t="shared" ca="1" si="41"/>
        <v>C2</v>
      </c>
      <c r="N245" s="4" t="str">
        <f t="shared" ca="1" si="42"/>
        <v>C2</v>
      </c>
      <c r="O245" s="12"/>
      <c r="P245" s="2"/>
      <c r="Q245" s="3"/>
      <c r="R245" s="4"/>
      <c r="S245" s="4"/>
      <c r="T245" s="4"/>
    </row>
    <row r="246" spans="1:20" s="45" customFormat="1" ht="45" customHeight="1" x14ac:dyDescent="0.2">
      <c r="A246" s="53" t="s">
        <v>245</v>
      </c>
      <c r="B246" s="62" t="s">
        <v>178</v>
      </c>
      <c r="C246" s="55" t="s">
        <v>426</v>
      </c>
      <c r="D246" s="63" t="s">
        <v>201</v>
      </c>
      <c r="E246" s="57" t="s">
        <v>112</v>
      </c>
      <c r="F246" s="58">
        <v>130</v>
      </c>
      <c r="G246" s="59"/>
      <c r="H246" s="60">
        <f t="shared" ref="H246:H250" si="52">ROUND(G246*F246,2)</f>
        <v>0</v>
      </c>
      <c r="I246" s="12" t="str">
        <f t="shared" ca="1" si="39"/>
        <v/>
      </c>
      <c r="J246" s="2" t="str">
        <f t="shared" si="44"/>
        <v>C033Construction of Barrier (200 mm ht, Dowelled)SD-205m</v>
      </c>
      <c r="K246" s="3" t="e">
        <f>MATCH(J246,#REF!,0)</f>
        <v>#REF!</v>
      </c>
      <c r="L246" s="4" t="str">
        <f t="shared" ca="1" si="40"/>
        <v>,0</v>
      </c>
      <c r="M246" s="4" t="str">
        <f t="shared" ca="1" si="41"/>
        <v>C2</v>
      </c>
      <c r="N246" s="4" t="str">
        <f t="shared" ca="1" si="42"/>
        <v>C2</v>
      </c>
      <c r="O246" s="12"/>
      <c r="P246" s="2"/>
      <c r="Q246" s="3"/>
      <c r="R246" s="4"/>
      <c r="S246" s="4"/>
      <c r="T246" s="4"/>
    </row>
    <row r="247" spans="1:20" s="45" customFormat="1" ht="60" customHeight="1" x14ac:dyDescent="0.2">
      <c r="A247" s="53" t="s">
        <v>485</v>
      </c>
      <c r="B247" s="62" t="s">
        <v>179</v>
      </c>
      <c r="C247" s="55" t="s">
        <v>427</v>
      </c>
      <c r="D247" s="63" t="s">
        <v>175</v>
      </c>
      <c r="E247" s="57" t="s">
        <v>112</v>
      </c>
      <c r="F247" s="58">
        <v>400</v>
      </c>
      <c r="G247" s="59"/>
      <c r="H247" s="60">
        <f t="shared" si="52"/>
        <v>0</v>
      </c>
      <c r="I247" s="12" t="str">
        <f t="shared" ca="1" si="39"/>
        <v/>
      </c>
      <c r="J247" s="2" t="str">
        <f t="shared" si="44"/>
        <v>C038BConstruction of Curb and Gutter (180 mm ht, Barrier, Integral, 600 mm width, 150 mm Plain Concrete Pavement), Slip Form PavingSD-200m</v>
      </c>
      <c r="K247" s="3" t="e">
        <f>MATCH(J247,#REF!,0)</f>
        <v>#REF!</v>
      </c>
      <c r="L247" s="4" t="str">
        <f t="shared" ca="1" si="40"/>
        <v>,0</v>
      </c>
      <c r="M247" s="4" t="str">
        <f t="shared" ca="1" si="41"/>
        <v>C2</v>
      </c>
      <c r="N247" s="4" t="str">
        <f t="shared" ca="1" si="42"/>
        <v>C2</v>
      </c>
      <c r="O247" s="12"/>
      <c r="P247" s="2"/>
      <c r="Q247" s="3"/>
      <c r="R247" s="4"/>
      <c r="S247" s="4"/>
      <c r="T247" s="4"/>
    </row>
    <row r="248" spans="1:20" s="45" customFormat="1" ht="60" customHeight="1" x14ac:dyDescent="0.2">
      <c r="A248" s="53" t="s">
        <v>486</v>
      </c>
      <c r="B248" s="62" t="s">
        <v>180</v>
      </c>
      <c r="C248" s="55" t="s">
        <v>342</v>
      </c>
      <c r="D248" s="63" t="s">
        <v>222</v>
      </c>
      <c r="E248" s="57" t="s">
        <v>112</v>
      </c>
      <c r="F248" s="58">
        <v>100</v>
      </c>
      <c r="G248" s="59"/>
      <c r="H248" s="60">
        <f t="shared" si="52"/>
        <v>0</v>
      </c>
      <c r="I248" s="12" t="str">
        <f t="shared" ca="1" si="39"/>
        <v/>
      </c>
      <c r="J248" s="2" t="str">
        <f t="shared" si="44"/>
        <v>C039AConstruction of Curb and Gutter (180 mm ht, Modified Barrier, Integral, 600 mm width, 150 mm Plain Concrete Pavement)SD-200 SD-203Bm</v>
      </c>
      <c r="K248" s="3" t="e">
        <f>MATCH(J248,#REF!,0)</f>
        <v>#REF!</v>
      </c>
      <c r="L248" s="4" t="str">
        <f t="shared" ca="1" si="40"/>
        <v>,0</v>
      </c>
      <c r="M248" s="4" t="str">
        <f t="shared" ca="1" si="41"/>
        <v>C2</v>
      </c>
      <c r="N248" s="4" t="str">
        <f t="shared" ca="1" si="42"/>
        <v>C2</v>
      </c>
      <c r="O248" s="12"/>
      <c r="P248" s="2"/>
      <c r="Q248" s="3"/>
      <c r="R248" s="4"/>
      <c r="S248" s="4"/>
      <c r="T248" s="4"/>
    </row>
    <row r="249" spans="1:20" s="45" customFormat="1" ht="60" customHeight="1" x14ac:dyDescent="0.2">
      <c r="A249" s="53" t="s">
        <v>198</v>
      </c>
      <c r="B249" s="62" t="s">
        <v>181</v>
      </c>
      <c r="C249" s="55" t="s">
        <v>325</v>
      </c>
      <c r="D249" s="63" t="s">
        <v>223</v>
      </c>
      <c r="E249" s="57" t="s">
        <v>112</v>
      </c>
      <c r="F249" s="58">
        <v>335</v>
      </c>
      <c r="G249" s="59"/>
      <c r="H249" s="60">
        <f t="shared" si="52"/>
        <v>0</v>
      </c>
      <c r="I249" s="12" t="str">
        <f t="shared" ca="1" si="39"/>
        <v/>
      </c>
      <c r="J249" s="2" t="str">
        <f t="shared" si="44"/>
        <v>C040Construction of Curb and Gutter (40 mm ht, Lip Curb, Integral, 600 mm width, 150 mm Plain Concrete Pavement)SD-200 SD-202Bm</v>
      </c>
      <c r="K249" s="3" t="e">
        <f>MATCH(J249,#REF!,0)</f>
        <v>#REF!</v>
      </c>
      <c r="L249" s="4" t="str">
        <f t="shared" ca="1" si="40"/>
        <v>,0</v>
      </c>
      <c r="M249" s="4" t="str">
        <f t="shared" ca="1" si="41"/>
        <v>C2</v>
      </c>
      <c r="N249" s="4" t="str">
        <f t="shared" ca="1" si="42"/>
        <v>C2</v>
      </c>
      <c r="O249" s="12"/>
      <c r="P249" s="2"/>
      <c r="Q249" s="3"/>
      <c r="R249" s="4"/>
      <c r="S249" s="4"/>
      <c r="T249" s="4"/>
    </row>
    <row r="250" spans="1:20" s="45" customFormat="1" ht="30" customHeight="1" x14ac:dyDescent="0.2">
      <c r="A250" s="53" t="s">
        <v>11</v>
      </c>
      <c r="B250" s="54" t="s">
        <v>428</v>
      </c>
      <c r="C250" s="55" t="s">
        <v>72</v>
      </c>
      <c r="D250" s="63" t="s">
        <v>291</v>
      </c>
      <c r="E250" s="57" t="s">
        <v>108</v>
      </c>
      <c r="F250" s="58">
        <v>40</v>
      </c>
      <c r="G250" s="59"/>
      <c r="H250" s="60">
        <f t="shared" si="52"/>
        <v>0</v>
      </c>
      <c r="I250" s="12" t="str">
        <f t="shared" ca="1" si="39"/>
        <v/>
      </c>
      <c r="J250" s="2" t="str">
        <f t="shared" si="44"/>
        <v>C052Interlocking Paving StonesCW 3330-R5m²</v>
      </c>
      <c r="K250" s="3" t="e">
        <f>MATCH(J250,#REF!,0)</f>
        <v>#REF!</v>
      </c>
      <c r="L250" s="4" t="str">
        <f t="shared" ca="1" si="40"/>
        <v>,0</v>
      </c>
      <c r="M250" s="4" t="str">
        <f t="shared" ca="1" si="41"/>
        <v>C2</v>
      </c>
      <c r="N250" s="4" t="str">
        <f t="shared" ca="1" si="42"/>
        <v>C2</v>
      </c>
      <c r="O250" s="12"/>
      <c r="P250" s="2"/>
      <c r="Q250" s="3"/>
      <c r="R250" s="4"/>
      <c r="S250" s="4"/>
      <c r="T250" s="4"/>
    </row>
    <row r="251" spans="1:20" s="45" customFormat="1" ht="45" customHeight="1" x14ac:dyDescent="0.2">
      <c r="A251" s="53" t="s">
        <v>12</v>
      </c>
      <c r="B251" s="54" t="s">
        <v>429</v>
      </c>
      <c r="C251" s="55" t="s">
        <v>204</v>
      </c>
      <c r="D251" s="63" t="s">
        <v>367</v>
      </c>
      <c r="E251" s="79"/>
      <c r="F251" s="50"/>
      <c r="G251" s="51"/>
      <c r="H251" s="52"/>
      <c r="I251" s="12" t="str">
        <f t="shared" ca="1" si="39"/>
        <v>LOCKED</v>
      </c>
      <c r="J251" s="2" t="str">
        <f t="shared" si="44"/>
        <v>C055Construction of Asphaltic Concrete PavementsCW 3410-R12</v>
      </c>
      <c r="K251" s="3" t="e">
        <f>MATCH(J251,#REF!,0)</f>
        <v>#REF!</v>
      </c>
      <c r="L251" s="4" t="str">
        <f t="shared" ca="1" si="40"/>
        <v>F0</v>
      </c>
      <c r="M251" s="4" t="str">
        <f t="shared" ca="1" si="41"/>
        <v>C2</v>
      </c>
      <c r="N251" s="4" t="str">
        <f t="shared" ca="1" si="42"/>
        <v>C2</v>
      </c>
      <c r="O251" s="12"/>
      <c r="P251" s="2"/>
      <c r="Q251" s="3"/>
      <c r="R251" s="4"/>
      <c r="S251" s="4"/>
      <c r="T251" s="4"/>
    </row>
    <row r="252" spans="1:20" s="45" customFormat="1" ht="30" customHeight="1" x14ac:dyDescent="0.2">
      <c r="A252" s="53" t="s">
        <v>205</v>
      </c>
      <c r="B252" s="62" t="s">
        <v>178</v>
      </c>
      <c r="C252" s="55" t="s">
        <v>183</v>
      </c>
      <c r="D252" s="63"/>
      <c r="E252" s="57"/>
      <c r="F252" s="50"/>
      <c r="G252" s="51"/>
      <c r="H252" s="52"/>
      <c r="I252" s="12" t="str">
        <f t="shared" ca="1" si="39"/>
        <v>LOCKED</v>
      </c>
      <c r="J252" s="2" t="str">
        <f t="shared" si="44"/>
        <v>C056Main Line Paving</v>
      </c>
      <c r="K252" s="3" t="e">
        <f>MATCH(J252,#REF!,0)</f>
        <v>#REF!</v>
      </c>
      <c r="L252" s="4" t="str">
        <f t="shared" ca="1" si="40"/>
        <v>F0</v>
      </c>
      <c r="M252" s="4" t="str">
        <f t="shared" ca="1" si="41"/>
        <v>C2</v>
      </c>
      <c r="N252" s="4" t="str">
        <f t="shared" ca="1" si="42"/>
        <v>C2</v>
      </c>
      <c r="O252" s="12"/>
      <c r="P252" s="2"/>
      <c r="Q252" s="3"/>
      <c r="R252" s="4"/>
      <c r="S252" s="4"/>
      <c r="T252" s="4"/>
    </row>
    <row r="253" spans="1:20" s="45" customFormat="1" ht="30" customHeight="1" x14ac:dyDescent="0.2">
      <c r="A253" s="53" t="s">
        <v>206</v>
      </c>
      <c r="B253" s="69" t="s">
        <v>269</v>
      </c>
      <c r="C253" s="55" t="s">
        <v>281</v>
      </c>
      <c r="D253" s="63"/>
      <c r="E253" s="57" t="s">
        <v>110</v>
      </c>
      <c r="F253" s="58">
        <v>700</v>
      </c>
      <c r="G253" s="59"/>
      <c r="H253" s="60">
        <f>ROUND(G253*F253,2)</f>
        <v>0</v>
      </c>
      <c r="I253" s="12" t="str">
        <f t="shared" ca="1" si="39"/>
        <v/>
      </c>
      <c r="J253" s="2" t="str">
        <f t="shared" si="44"/>
        <v>C058Type IAtonne</v>
      </c>
      <c r="K253" s="3" t="e">
        <f>MATCH(J253,#REF!,0)</f>
        <v>#REF!</v>
      </c>
      <c r="L253" s="4" t="str">
        <f t="shared" ca="1" si="40"/>
        <v>,0</v>
      </c>
      <c r="M253" s="4" t="str">
        <f t="shared" ca="1" si="41"/>
        <v>C2</v>
      </c>
      <c r="N253" s="4" t="str">
        <f t="shared" ca="1" si="42"/>
        <v>C2</v>
      </c>
      <c r="O253" s="12"/>
      <c r="P253" s="2"/>
      <c r="Q253" s="3"/>
      <c r="R253" s="4"/>
      <c r="S253" s="4"/>
      <c r="T253" s="4"/>
    </row>
    <row r="254" spans="1:20" s="45" customFormat="1" ht="30" customHeight="1" x14ac:dyDescent="0.2">
      <c r="A254" s="53" t="s">
        <v>207</v>
      </c>
      <c r="B254" s="62" t="s">
        <v>179</v>
      </c>
      <c r="C254" s="55" t="s">
        <v>184</v>
      </c>
      <c r="D254" s="63"/>
      <c r="E254" s="57"/>
      <c r="F254" s="50"/>
      <c r="G254" s="51"/>
      <c r="H254" s="52"/>
      <c r="I254" s="12" t="str">
        <f t="shared" ca="1" si="39"/>
        <v>LOCKED</v>
      </c>
      <c r="J254" s="2" t="str">
        <f t="shared" si="44"/>
        <v>C059Tie-ins and Approaches</v>
      </c>
      <c r="K254" s="3" t="e">
        <f>MATCH(J254,#REF!,0)</f>
        <v>#REF!</v>
      </c>
      <c r="L254" s="4" t="str">
        <f t="shared" ca="1" si="40"/>
        <v>F0</v>
      </c>
      <c r="M254" s="4" t="str">
        <f t="shared" ca="1" si="41"/>
        <v>C2</v>
      </c>
      <c r="N254" s="4" t="str">
        <f t="shared" ca="1" si="42"/>
        <v>C2</v>
      </c>
      <c r="O254" s="12"/>
      <c r="P254" s="2"/>
      <c r="Q254" s="3"/>
      <c r="R254" s="4"/>
      <c r="S254" s="4"/>
      <c r="T254" s="4"/>
    </row>
    <row r="255" spans="1:20" s="45" customFormat="1" ht="30" customHeight="1" x14ac:dyDescent="0.2">
      <c r="A255" s="53" t="s">
        <v>208</v>
      </c>
      <c r="B255" s="69" t="s">
        <v>269</v>
      </c>
      <c r="C255" s="55" t="s">
        <v>281</v>
      </c>
      <c r="D255" s="63"/>
      <c r="E255" s="57" t="s">
        <v>110</v>
      </c>
      <c r="F255" s="58">
        <v>120</v>
      </c>
      <c r="G255" s="59"/>
      <c r="H255" s="60">
        <f>ROUND(G255*F255,2)</f>
        <v>0</v>
      </c>
      <c r="I255" s="12" t="str">
        <f t="shared" ca="1" si="39"/>
        <v/>
      </c>
      <c r="J255" s="2" t="str">
        <f t="shared" si="44"/>
        <v>C060Type IAtonne</v>
      </c>
      <c r="K255" s="3" t="e">
        <f>MATCH(J255,#REF!,0)</f>
        <v>#REF!</v>
      </c>
      <c r="L255" s="4" t="str">
        <f t="shared" ca="1" si="40"/>
        <v>,0</v>
      </c>
      <c r="M255" s="4" t="str">
        <f t="shared" ca="1" si="41"/>
        <v>C2</v>
      </c>
      <c r="N255" s="4" t="str">
        <f t="shared" ca="1" si="42"/>
        <v>C2</v>
      </c>
      <c r="O255" s="12"/>
      <c r="P255" s="2"/>
      <c r="Q255" s="3"/>
      <c r="R255" s="4"/>
      <c r="S255" s="4"/>
      <c r="T255" s="4"/>
    </row>
    <row r="256" spans="1:20" s="45" customFormat="1" ht="45" customHeight="1" x14ac:dyDescent="0.2">
      <c r="A256" s="42"/>
      <c r="B256" s="43"/>
      <c r="C256" s="66" t="s">
        <v>126</v>
      </c>
      <c r="D256" s="48"/>
      <c r="E256" s="89"/>
      <c r="F256" s="50"/>
      <c r="G256" s="51"/>
      <c r="H256" s="52"/>
      <c r="I256" s="12" t="str">
        <f t="shared" ca="1" si="39"/>
        <v>LOCKED</v>
      </c>
      <c r="J256" s="2" t="str">
        <f t="shared" si="44"/>
        <v>ASSOCIATED DRAINAGE AND UNDERGROUND WORKS</v>
      </c>
      <c r="K256" s="3" t="e">
        <f>MATCH(J256,#REF!,0)</f>
        <v>#REF!</v>
      </c>
      <c r="L256" s="4" t="str">
        <f t="shared" ca="1" si="40"/>
        <v>F0</v>
      </c>
      <c r="M256" s="4" t="str">
        <f t="shared" ca="1" si="41"/>
        <v>C2</v>
      </c>
      <c r="N256" s="4" t="str">
        <f t="shared" ca="1" si="42"/>
        <v>C2</v>
      </c>
      <c r="O256" s="12"/>
      <c r="P256" s="2"/>
      <c r="Q256" s="3"/>
      <c r="R256" s="4"/>
      <c r="S256" s="4"/>
      <c r="T256" s="4"/>
    </row>
    <row r="257" spans="1:20" s="45" customFormat="1" ht="30" customHeight="1" x14ac:dyDescent="0.2">
      <c r="A257" s="53" t="s">
        <v>133</v>
      </c>
      <c r="B257" s="54" t="s">
        <v>430</v>
      </c>
      <c r="C257" s="55" t="s">
        <v>211</v>
      </c>
      <c r="D257" s="63" t="s">
        <v>7</v>
      </c>
      <c r="E257" s="57"/>
      <c r="F257" s="50"/>
      <c r="G257" s="51"/>
      <c r="H257" s="52"/>
      <c r="I257" s="12" t="str">
        <f t="shared" ca="1" si="39"/>
        <v>LOCKED</v>
      </c>
      <c r="J257" s="2" t="str">
        <f t="shared" si="44"/>
        <v>E003Catch BasinCW 2130-R12</v>
      </c>
      <c r="K257" s="3" t="e">
        <f>MATCH(J257,#REF!,0)</f>
        <v>#REF!</v>
      </c>
      <c r="L257" s="4" t="str">
        <f t="shared" ca="1" si="40"/>
        <v>F0</v>
      </c>
      <c r="M257" s="4" t="str">
        <f t="shared" ca="1" si="41"/>
        <v>C2</v>
      </c>
      <c r="N257" s="4" t="str">
        <f t="shared" ca="1" si="42"/>
        <v>C2</v>
      </c>
      <c r="O257" s="12"/>
      <c r="P257" s="2"/>
      <c r="Q257" s="3"/>
      <c r="R257" s="4"/>
      <c r="S257" s="4"/>
      <c r="T257" s="4"/>
    </row>
    <row r="258" spans="1:20" s="45" customFormat="1" ht="30" customHeight="1" x14ac:dyDescent="0.2">
      <c r="A258" s="53" t="s">
        <v>134</v>
      </c>
      <c r="B258" s="62" t="s">
        <v>178</v>
      </c>
      <c r="C258" s="55" t="s">
        <v>343</v>
      </c>
      <c r="D258" s="63"/>
      <c r="E258" s="57" t="s">
        <v>111</v>
      </c>
      <c r="F258" s="58">
        <v>1</v>
      </c>
      <c r="G258" s="59"/>
      <c r="H258" s="60">
        <f t="shared" ref="H258:H259" si="53">ROUND(G258*F258,2)</f>
        <v>0</v>
      </c>
      <c r="I258" s="12" t="str">
        <f t="shared" ca="1" si="39"/>
        <v/>
      </c>
      <c r="J258" s="2" t="str">
        <f t="shared" si="44"/>
        <v>E004SD-024, 1200 mm deepeach</v>
      </c>
      <c r="K258" s="3" t="e">
        <f>MATCH(J258,#REF!,0)</f>
        <v>#REF!</v>
      </c>
      <c r="L258" s="4" t="str">
        <f t="shared" ca="1" si="40"/>
        <v>,0</v>
      </c>
      <c r="M258" s="4" t="str">
        <f t="shared" ca="1" si="41"/>
        <v>C2</v>
      </c>
      <c r="N258" s="4" t="str">
        <f t="shared" ca="1" si="42"/>
        <v>C2</v>
      </c>
      <c r="O258" s="12"/>
      <c r="P258" s="2"/>
      <c r="Q258" s="3"/>
      <c r="R258" s="4"/>
      <c r="S258" s="4"/>
      <c r="T258" s="4"/>
    </row>
    <row r="259" spans="1:20" s="45" customFormat="1" ht="30" customHeight="1" x14ac:dyDescent="0.2">
      <c r="A259" s="53" t="s">
        <v>351</v>
      </c>
      <c r="B259" s="62" t="s">
        <v>179</v>
      </c>
      <c r="C259" s="55" t="s">
        <v>344</v>
      </c>
      <c r="D259" s="63"/>
      <c r="E259" s="57" t="s">
        <v>111</v>
      </c>
      <c r="F259" s="58">
        <v>6</v>
      </c>
      <c r="G259" s="59"/>
      <c r="H259" s="60">
        <f t="shared" si="53"/>
        <v>0</v>
      </c>
      <c r="I259" s="12" t="str">
        <f t="shared" ca="1" si="39"/>
        <v/>
      </c>
      <c r="J259" s="2" t="str">
        <f t="shared" si="44"/>
        <v>E004ASD-024, 1800 mm deepeach</v>
      </c>
      <c r="K259" s="3" t="e">
        <f>MATCH(J259,#REF!,0)</f>
        <v>#REF!</v>
      </c>
      <c r="L259" s="4" t="str">
        <f t="shared" ca="1" si="40"/>
        <v>,0</v>
      </c>
      <c r="M259" s="4" t="str">
        <f t="shared" ca="1" si="41"/>
        <v>C2</v>
      </c>
      <c r="N259" s="4" t="str">
        <f t="shared" ca="1" si="42"/>
        <v>C2</v>
      </c>
      <c r="O259" s="12"/>
      <c r="P259" s="2"/>
      <c r="Q259" s="3"/>
      <c r="R259" s="4"/>
      <c r="S259" s="4"/>
      <c r="T259" s="4"/>
    </row>
    <row r="260" spans="1:20" s="45" customFormat="1" ht="30" customHeight="1" x14ac:dyDescent="0.2">
      <c r="A260" s="53" t="s">
        <v>135</v>
      </c>
      <c r="B260" s="54" t="s">
        <v>431</v>
      </c>
      <c r="C260" s="55" t="s">
        <v>212</v>
      </c>
      <c r="D260" s="63" t="s">
        <v>7</v>
      </c>
      <c r="E260" s="57"/>
      <c r="F260" s="50"/>
      <c r="G260" s="51"/>
      <c r="H260" s="52"/>
      <c r="I260" s="12" t="str">
        <f t="shared" ca="1" si="39"/>
        <v>LOCKED</v>
      </c>
      <c r="J260" s="2" t="str">
        <f t="shared" si="44"/>
        <v>E008Sewer ServiceCW 2130-R12</v>
      </c>
      <c r="K260" s="3" t="e">
        <f>MATCH(J260,#REF!,0)</f>
        <v>#REF!</v>
      </c>
      <c r="L260" s="4" t="str">
        <f t="shared" ca="1" si="40"/>
        <v>F0</v>
      </c>
      <c r="M260" s="4" t="str">
        <f t="shared" ca="1" si="41"/>
        <v>C2</v>
      </c>
      <c r="N260" s="4" t="str">
        <f t="shared" ca="1" si="42"/>
        <v>C2</v>
      </c>
      <c r="O260" s="12"/>
      <c r="P260" s="2"/>
      <c r="Q260" s="3"/>
      <c r="R260" s="4"/>
      <c r="S260" s="4"/>
      <c r="T260" s="4"/>
    </row>
    <row r="261" spans="1:20" s="123" customFormat="1" ht="30" customHeight="1" x14ac:dyDescent="0.2">
      <c r="A261" s="53" t="s">
        <v>24</v>
      </c>
      <c r="B261" s="62" t="s">
        <v>178</v>
      </c>
      <c r="C261" s="55" t="s">
        <v>370</v>
      </c>
      <c r="D261" s="63"/>
      <c r="E261" s="57"/>
      <c r="F261" s="50"/>
      <c r="G261" s="51"/>
      <c r="H261" s="52"/>
      <c r="I261" s="12" t="str">
        <f t="shared" ref="I261:I324" ca="1" si="54">IF(CELL("protect",$G261)=1, "LOCKED", "")</f>
        <v>LOCKED</v>
      </c>
      <c r="J261" s="2" t="str">
        <f t="shared" si="44"/>
        <v>E009250 mm, PVC</v>
      </c>
      <c r="K261" s="3" t="e">
        <f>MATCH(J261,#REF!,0)</f>
        <v>#REF!</v>
      </c>
      <c r="L261" s="4" t="str">
        <f t="shared" ref="L261:L324" ca="1" si="55">CELL("format",$F261)</f>
        <v>F0</v>
      </c>
      <c r="M261" s="4" t="str">
        <f t="shared" ref="M261:M324" ca="1" si="56">CELL("format",$G261)</f>
        <v>C2</v>
      </c>
      <c r="N261" s="4" t="str">
        <f t="shared" ref="N261:N324" ca="1" si="57">CELL("format",$H261)</f>
        <v>C2</v>
      </c>
      <c r="O261" s="12"/>
      <c r="P261" s="2"/>
      <c r="Q261" s="3"/>
      <c r="R261" s="4"/>
      <c r="S261" s="4"/>
      <c r="T261" s="4"/>
    </row>
    <row r="262" spans="1:20" s="124" customFormat="1" ht="45" customHeight="1" x14ac:dyDescent="0.2">
      <c r="A262" s="86" t="s">
        <v>25</v>
      </c>
      <c r="B262" s="119" t="s">
        <v>269</v>
      </c>
      <c r="C262" s="72" t="s">
        <v>371</v>
      </c>
      <c r="D262" s="73"/>
      <c r="E262" s="74" t="s">
        <v>112</v>
      </c>
      <c r="F262" s="75">
        <v>50</v>
      </c>
      <c r="G262" s="76"/>
      <c r="H262" s="77">
        <f>ROUND(G262*F262,2)</f>
        <v>0</v>
      </c>
      <c r="I262" s="12" t="str">
        <f t="shared" ca="1" si="54"/>
        <v/>
      </c>
      <c r="J262" s="2" t="str">
        <f t="shared" ref="J262:J325" si="58">CLEAN(CONCATENATE(TRIM($A262),TRIM($C262),IF(LEFT($D262)&lt;&gt;"E",TRIM($D262),),TRIM($E262)))</f>
        <v>E010In a Trench, Class B Type 2 Bedding, Class 2 Backfillm</v>
      </c>
      <c r="K262" s="3" t="e">
        <f>MATCH(J262,#REF!,0)</f>
        <v>#REF!</v>
      </c>
      <c r="L262" s="4" t="str">
        <f t="shared" ca="1" si="55"/>
        <v>,0</v>
      </c>
      <c r="M262" s="4" t="str">
        <f t="shared" ca="1" si="56"/>
        <v>C2</v>
      </c>
      <c r="N262" s="4" t="str">
        <f t="shared" ca="1" si="57"/>
        <v>C2</v>
      </c>
      <c r="O262" s="12"/>
      <c r="P262" s="2"/>
      <c r="Q262" s="3"/>
      <c r="R262" s="4"/>
      <c r="S262" s="4"/>
      <c r="T262" s="4"/>
    </row>
    <row r="263" spans="1:20" s="45" customFormat="1" ht="30" customHeight="1" x14ac:dyDescent="0.2">
      <c r="A263" s="53" t="s">
        <v>29</v>
      </c>
      <c r="B263" s="54" t="s">
        <v>432</v>
      </c>
      <c r="C263" s="90" t="s">
        <v>353</v>
      </c>
      <c r="D263" s="91" t="s">
        <v>354</v>
      </c>
      <c r="E263" s="57"/>
      <c r="F263" s="50"/>
      <c r="G263" s="51"/>
      <c r="H263" s="52"/>
      <c r="I263" s="12" t="str">
        <f t="shared" ca="1" si="54"/>
        <v>LOCKED</v>
      </c>
      <c r="J263" s="2" t="str">
        <f t="shared" si="58"/>
        <v>E023Frames &amp; CoversCW 3210-R8</v>
      </c>
      <c r="K263" s="3" t="e">
        <f>MATCH(J263,#REF!,0)</f>
        <v>#REF!</v>
      </c>
      <c r="L263" s="4" t="str">
        <f t="shared" ca="1" si="55"/>
        <v>F0</v>
      </c>
      <c r="M263" s="4" t="str">
        <f t="shared" ca="1" si="56"/>
        <v>C2</v>
      </c>
      <c r="N263" s="4" t="str">
        <f t="shared" ca="1" si="57"/>
        <v>C2</v>
      </c>
      <c r="O263" s="12"/>
      <c r="P263" s="2"/>
      <c r="Q263" s="3"/>
      <c r="R263" s="4"/>
      <c r="S263" s="4"/>
      <c r="T263" s="4"/>
    </row>
    <row r="264" spans="1:20" s="45" customFormat="1" ht="45" customHeight="1" x14ac:dyDescent="0.2">
      <c r="A264" s="53" t="s">
        <v>30</v>
      </c>
      <c r="B264" s="62" t="s">
        <v>178</v>
      </c>
      <c r="C264" s="92" t="s">
        <v>372</v>
      </c>
      <c r="D264" s="63"/>
      <c r="E264" s="57" t="s">
        <v>111</v>
      </c>
      <c r="F264" s="58">
        <v>4</v>
      </c>
      <c r="G264" s="59"/>
      <c r="H264" s="60">
        <f t="shared" ref="H264:H265" si="59">ROUND(G264*F264,2)</f>
        <v>0</v>
      </c>
      <c r="I264" s="12" t="str">
        <f t="shared" ca="1" si="54"/>
        <v/>
      </c>
      <c r="J264" s="2" t="str">
        <f t="shared" si="58"/>
        <v>E024AP-006 - Standard Frame for Manhole and Catch Basineach</v>
      </c>
      <c r="K264" s="3" t="e">
        <f>MATCH(J264,#REF!,0)</f>
        <v>#REF!</v>
      </c>
      <c r="L264" s="4" t="str">
        <f t="shared" ca="1" si="55"/>
        <v>,0</v>
      </c>
      <c r="M264" s="4" t="str">
        <f t="shared" ca="1" si="56"/>
        <v>C2</v>
      </c>
      <c r="N264" s="4" t="str">
        <f t="shared" ca="1" si="57"/>
        <v>C2</v>
      </c>
      <c r="O264" s="12"/>
      <c r="P264" s="2"/>
      <c r="Q264" s="3"/>
      <c r="R264" s="4"/>
      <c r="S264" s="4"/>
      <c r="T264" s="4"/>
    </row>
    <row r="265" spans="1:20" s="45" customFormat="1" ht="45" customHeight="1" x14ac:dyDescent="0.2">
      <c r="A265" s="53" t="s">
        <v>31</v>
      </c>
      <c r="B265" s="62" t="s">
        <v>179</v>
      </c>
      <c r="C265" s="92" t="s">
        <v>373</v>
      </c>
      <c r="D265" s="63"/>
      <c r="E265" s="57" t="s">
        <v>111</v>
      </c>
      <c r="F265" s="58">
        <v>4</v>
      </c>
      <c r="G265" s="59"/>
      <c r="H265" s="60">
        <f t="shared" si="59"/>
        <v>0</v>
      </c>
      <c r="I265" s="12" t="str">
        <f t="shared" ca="1" si="54"/>
        <v/>
      </c>
      <c r="J265" s="2" t="str">
        <f t="shared" si="58"/>
        <v>E025AP-007 - Standard Solid Cover for Standard Frameeach</v>
      </c>
      <c r="K265" s="3" t="e">
        <f>MATCH(J265,#REF!,0)</f>
        <v>#REF!</v>
      </c>
      <c r="L265" s="4" t="str">
        <f t="shared" ca="1" si="55"/>
        <v>,0</v>
      </c>
      <c r="M265" s="4" t="str">
        <f t="shared" ca="1" si="56"/>
        <v>C2</v>
      </c>
      <c r="N265" s="4" t="str">
        <f t="shared" ca="1" si="57"/>
        <v>C2</v>
      </c>
      <c r="O265" s="12"/>
      <c r="P265" s="2"/>
      <c r="Q265" s="3"/>
      <c r="R265" s="4"/>
      <c r="S265" s="4"/>
      <c r="T265" s="4"/>
    </row>
    <row r="266" spans="1:20" s="45" customFormat="1" ht="30" customHeight="1" x14ac:dyDescent="0.2">
      <c r="A266" s="53" t="s">
        <v>34</v>
      </c>
      <c r="B266" s="54" t="s">
        <v>433</v>
      </c>
      <c r="C266" s="93" t="s">
        <v>214</v>
      </c>
      <c r="D266" s="63" t="s">
        <v>7</v>
      </c>
      <c r="E266" s="57"/>
      <c r="F266" s="50"/>
      <c r="G266" s="51"/>
      <c r="H266" s="52"/>
      <c r="I266" s="12" t="str">
        <f t="shared" ca="1" si="54"/>
        <v>LOCKED</v>
      </c>
      <c r="J266" s="2" t="str">
        <f t="shared" si="58"/>
        <v>E036Connecting to Existing SewerCW 2130-R12</v>
      </c>
      <c r="K266" s="3" t="e">
        <f>MATCH(J266,#REF!,0)</f>
        <v>#REF!</v>
      </c>
      <c r="L266" s="4" t="str">
        <f t="shared" ca="1" si="55"/>
        <v>F0</v>
      </c>
      <c r="M266" s="4" t="str">
        <f t="shared" ca="1" si="56"/>
        <v>C2</v>
      </c>
      <c r="N266" s="4" t="str">
        <f t="shared" ca="1" si="57"/>
        <v>C2</v>
      </c>
      <c r="O266" s="12"/>
      <c r="P266" s="2"/>
      <c r="Q266" s="3"/>
      <c r="R266" s="4"/>
      <c r="S266" s="4"/>
      <c r="T266" s="4"/>
    </row>
    <row r="267" spans="1:20" s="45" customFormat="1" ht="30" customHeight="1" x14ac:dyDescent="0.2">
      <c r="A267" s="53" t="s">
        <v>35</v>
      </c>
      <c r="B267" s="62" t="s">
        <v>178</v>
      </c>
      <c r="C267" s="93" t="s">
        <v>374</v>
      </c>
      <c r="D267" s="63"/>
      <c r="E267" s="57"/>
      <c r="F267" s="50"/>
      <c r="G267" s="51"/>
      <c r="H267" s="52"/>
      <c r="I267" s="12" t="str">
        <f t="shared" ca="1" si="54"/>
        <v>LOCKED</v>
      </c>
      <c r="J267" s="2" t="str">
        <f t="shared" si="58"/>
        <v>E037250 mm (Type PVC) Connecting Pipe</v>
      </c>
      <c r="K267" s="3" t="e">
        <f>MATCH(J267,#REF!,0)</f>
        <v>#REF!</v>
      </c>
      <c r="L267" s="4" t="str">
        <f t="shared" ca="1" si="55"/>
        <v>F0</v>
      </c>
      <c r="M267" s="4" t="str">
        <f t="shared" ca="1" si="56"/>
        <v>C2</v>
      </c>
      <c r="N267" s="4" t="str">
        <f t="shared" ca="1" si="57"/>
        <v>C2</v>
      </c>
      <c r="O267" s="12"/>
      <c r="P267" s="2"/>
      <c r="Q267" s="3"/>
      <c r="R267" s="4"/>
      <c r="S267" s="4"/>
      <c r="T267" s="4"/>
    </row>
    <row r="268" spans="1:20" s="45" customFormat="1" ht="45" customHeight="1" x14ac:dyDescent="0.2">
      <c r="A268" s="53" t="s">
        <v>36</v>
      </c>
      <c r="B268" s="69" t="s">
        <v>269</v>
      </c>
      <c r="C268" s="55" t="s">
        <v>434</v>
      </c>
      <c r="D268" s="63"/>
      <c r="E268" s="57" t="s">
        <v>111</v>
      </c>
      <c r="F268" s="58">
        <v>4</v>
      </c>
      <c r="G268" s="59"/>
      <c r="H268" s="60">
        <f t="shared" ref="H268:H269" si="60">ROUND(G268*F268,2)</f>
        <v>0</v>
      </c>
      <c r="I268" s="12" t="str">
        <f t="shared" ca="1" si="54"/>
        <v/>
      </c>
      <c r="J268" s="2" t="str">
        <f t="shared" si="58"/>
        <v>E038Connecting to 300 mm (Type Unknown ) Sewereach</v>
      </c>
      <c r="K268" s="3" t="e">
        <f>MATCH(J268,#REF!,0)</f>
        <v>#REF!</v>
      </c>
      <c r="L268" s="4" t="str">
        <f t="shared" ca="1" si="55"/>
        <v>,0</v>
      </c>
      <c r="M268" s="4" t="str">
        <f t="shared" ca="1" si="56"/>
        <v>C2</v>
      </c>
      <c r="N268" s="4" t="str">
        <f t="shared" ca="1" si="57"/>
        <v>C2</v>
      </c>
      <c r="O268" s="12"/>
      <c r="P268" s="2"/>
      <c r="Q268" s="3"/>
      <c r="R268" s="4"/>
      <c r="S268" s="4"/>
      <c r="T268" s="4"/>
    </row>
    <row r="269" spans="1:20" s="45" customFormat="1" ht="45" customHeight="1" x14ac:dyDescent="0.2">
      <c r="A269" s="53" t="s">
        <v>352</v>
      </c>
      <c r="B269" s="69" t="s">
        <v>271</v>
      </c>
      <c r="C269" s="55" t="s">
        <v>435</v>
      </c>
      <c r="D269" s="63"/>
      <c r="E269" s="57" t="s">
        <v>111</v>
      </c>
      <c r="F269" s="58">
        <v>2</v>
      </c>
      <c r="G269" s="59"/>
      <c r="H269" s="60">
        <f t="shared" si="60"/>
        <v>0</v>
      </c>
      <c r="I269" s="12" t="str">
        <f t="shared" ca="1" si="54"/>
        <v/>
      </c>
      <c r="J269" s="2" t="str">
        <f t="shared" si="58"/>
        <v>E041AConnecting to 600 mm (Type Unknown) Sewereach</v>
      </c>
      <c r="K269" s="3" t="e">
        <f>MATCH(J269,#REF!,0)</f>
        <v>#REF!</v>
      </c>
      <c r="L269" s="4" t="str">
        <f t="shared" ca="1" si="55"/>
        <v>,0</v>
      </c>
      <c r="M269" s="4" t="str">
        <f t="shared" ca="1" si="56"/>
        <v>C2</v>
      </c>
      <c r="N269" s="4" t="str">
        <f t="shared" ca="1" si="57"/>
        <v>C2</v>
      </c>
      <c r="O269" s="12"/>
      <c r="P269" s="2"/>
      <c r="Q269" s="3"/>
      <c r="R269" s="4"/>
      <c r="S269" s="4"/>
      <c r="T269" s="4"/>
    </row>
    <row r="270" spans="1:20" s="45" customFormat="1" ht="45" customHeight="1" x14ac:dyDescent="0.2">
      <c r="A270" s="53" t="s">
        <v>39</v>
      </c>
      <c r="B270" s="54" t="s">
        <v>436</v>
      </c>
      <c r="C270" s="93" t="s">
        <v>285</v>
      </c>
      <c r="D270" s="63" t="s">
        <v>7</v>
      </c>
      <c r="E270" s="57"/>
      <c r="F270" s="50"/>
      <c r="G270" s="51"/>
      <c r="H270" s="52"/>
      <c r="I270" s="12" t="str">
        <f t="shared" ca="1" si="54"/>
        <v>LOCKED</v>
      </c>
      <c r="J270" s="2" t="str">
        <f t="shared" si="58"/>
        <v>E042Connecting New Sewer Service to Existing Sewer ServiceCW 2130-R12</v>
      </c>
      <c r="K270" s="3" t="e">
        <f>MATCH(J270,#REF!,0)</f>
        <v>#REF!</v>
      </c>
      <c r="L270" s="4" t="str">
        <f t="shared" ca="1" si="55"/>
        <v>F0</v>
      </c>
      <c r="M270" s="4" t="str">
        <f t="shared" ca="1" si="56"/>
        <v>C2</v>
      </c>
      <c r="N270" s="4" t="str">
        <f t="shared" ca="1" si="57"/>
        <v>C2</v>
      </c>
      <c r="O270" s="12"/>
      <c r="P270" s="2"/>
      <c r="Q270" s="3"/>
      <c r="R270" s="4"/>
      <c r="S270" s="4"/>
      <c r="T270" s="4"/>
    </row>
    <row r="271" spans="1:20" s="45" customFormat="1" ht="30" customHeight="1" x14ac:dyDescent="0.2">
      <c r="A271" s="53" t="s">
        <v>40</v>
      </c>
      <c r="B271" s="62" t="s">
        <v>178</v>
      </c>
      <c r="C271" s="93" t="s">
        <v>350</v>
      </c>
      <c r="D271" s="63"/>
      <c r="E271" s="57" t="s">
        <v>111</v>
      </c>
      <c r="F271" s="58">
        <v>1</v>
      </c>
      <c r="G271" s="59"/>
      <c r="H271" s="60">
        <f t="shared" ref="H271:H274" si="61">ROUND(G271*F271,2)</f>
        <v>0</v>
      </c>
      <c r="I271" s="12" t="str">
        <f t="shared" ca="1" si="54"/>
        <v/>
      </c>
      <c r="J271" s="2" t="str">
        <f t="shared" si="58"/>
        <v>E043250 mmeach</v>
      </c>
      <c r="K271" s="3" t="e">
        <f>MATCH(J271,#REF!,0)</f>
        <v>#REF!</v>
      </c>
      <c r="L271" s="4" t="str">
        <f t="shared" ca="1" si="55"/>
        <v>,0</v>
      </c>
      <c r="M271" s="4" t="str">
        <f t="shared" ca="1" si="56"/>
        <v>C2</v>
      </c>
      <c r="N271" s="4" t="str">
        <f t="shared" ca="1" si="57"/>
        <v>C2</v>
      </c>
      <c r="O271" s="12"/>
      <c r="P271" s="2"/>
      <c r="Q271" s="3"/>
      <c r="R271" s="4"/>
      <c r="S271" s="4"/>
      <c r="T271" s="4"/>
    </row>
    <row r="272" spans="1:20" s="45" customFormat="1" ht="30" customHeight="1" x14ac:dyDescent="0.2">
      <c r="A272" s="53" t="s">
        <v>216</v>
      </c>
      <c r="B272" s="54" t="s">
        <v>437</v>
      </c>
      <c r="C272" s="55" t="s">
        <v>267</v>
      </c>
      <c r="D272" s="63" t="s">
        <v>7</v>
      </c>
      <c r="E272" s="57" t="s">
        <v>111</v>
      </c>
      <c r="F272" s="58">
        <v>7</v>
      </c>
      <c r="G272" s="59"/>
      <c r="H272" s="60">
        <f t="shared" si="61"/>
        <v>0</v>
      </c>
      <c r="I272" s="12" t="str">
        <f t="shared" ca="1" si="54"/>
        <v/>
      </c>
      <c r="J272" s="2" t="str">
        <f t="shared" si="58"/>
        <v>E046Removal of Existing Catch BasinsCW 2130-R12each</v>
      </c>
      <c r="K272" s="3" t="e">
        <f>MATCH(J272,#REF!,0)</f>
        <v>#REF!</v>
      </c>
      <c r="L272" s="4" t="str">
        <f t="shared" ca="1" si="55"/>
        <v>,0</v>
      </c>
      <c r="M272" s="4" t="str">
        <f t="shared" ca="1" si="56"/>
        <v>C2</v>
      </c>
      <c r="N272" s="4" t="str">
        <f t="shared" ca="1" si="57"/>
        <v>C2</v>
      </c>
      <c r="O272" s="12"/>
      <c r="P272" s="2"/>
      <c r="Q272" s="3"/>
      <c r="R272" s="4"/>
      <c r="S272" s="4"/>
      <c r="T272" s="4"/>
    </row>
    <row r="273" spans="1:20" s="45" customFormat="1" ht="30" customHeight="1" x14ac:dyDescent="0.2">
      <c r="A273" s="53" t="s">
        <v>0</v>
      </c>
      <c r="B273" s="54" t="s">
        <v>438</v>
      </c>
      <c r="C273" s="55" t="s">
        <v>1</v>
      </c>
      <c r="D273" s="63" t="s">
        <v>356</v>
      </c>
      <c r="E273" s="57" t="s">
        <v>111</v>
      </c>
      <c r="F273" s="58">
        <v>4</v>
      </c>
      <c r="G273" s="59"/>
      <c r="H273" s="60">
        <f t="shared" si="61"/>
        <v>0</v>
      </c>
      <c r="I273" s="12" t="str">
        <f t="shared" ca="1" si="54"/>
        <v/>
      </c>
      <c r="J273" s="2" t="str">
        <f t="shared" si="58"/>
        <v>E050ACatch Basin CleaningCW 2140-R4each</v>
      </c>
      <c r="K273" s="3" t="e">
        <f>MATCH(J273,#REF!,0)</f>
        <v>#REF!</v>
      </c>
      <c r="L273" s="4" t="str">
        <f t="shared" ca="1" si="55"/>
        <v>,0</v>
      </c>
      <c r="M273" s="4" t="str">
        <f t="shared" ca="1" si="56"/>
        <v>C2</v>
      </c>
      <c r="N273" s="4" t="str">
        <f t="shared" ca="1" si="57"/>
        <v>C2</v>
      </c>
      <c r="O273" s="12"/>
      <c r="P273" s="2"/>
      <c r="Q273" s="3"/>
      <c r="R273" s="4"/>
      <c r="S273" s="4"/>
      <c r="T273" s="4"/>
    </row>
    <row r="274" spans="1:20" s="45" customFormat="1" ht="30" customHeight="1" x14ac:dyDescent="0.2">
      <c r="A274" s="53" t="s">
        <v>218</v>
      </c>
      <c r="B274" s="54" t="s">
        <v>439</v>
      </c>
      <c r="C274" s="55" t="s">
        <v>166</v>
      </c>
      <c r="D274" s="63" t="s">
        <v>8</v>
      </c>
      <c r="E274" s="57" t="s">
        <v>112</v>
      </c>
      <c r="F274" s="58">
        <v>84</v>
      </c>
      <c r="G274" s="59"/>
      <c r="H274" s="60">
        <f t="shared" si="61"/>
        <v>0</v>
      </c>
      <c r="I274" s="12" t="str">
        <f t="shared" ca="1" si="54"/>
        <v/>
      </c>
      <c r="J274" s="2" t="str">
        <f t="shared" si="58"/>
        <v>E051Installation of SubdrainsCW 3120-R4m</v>
      </c>
      <c r="K274" s="3" t="e">
        <f>MATCH(J274,#REF!,0)</f>
        <v>#REF!</v>
      </c>
      <c r="L274" s="4" t="str">
        <f t="shared" ca="1" si="55"/>
        <v>,0</v>
      </c>
      <c r="M274" s="4" t="str">
        <f t="shared" ca="1" si="56"/>
        <v>C2</v>
      </c>
      <c r="N274" s="4" t="str">
        <f t="shared" ca="1" si="57"/>
        <v>C2</v>
      </c>
      <c r="O274" s="12"/>
      <c r="P274" s="2"/>
      <c r="Q274" s="3"/>
      <c r="R274" s="4"/>
      <c r="S274" s="4"/>
      <c r="T274" s="4"/>
    </row>
    <row r="275" spans="1:20" s="45" customFormat="1" ht="30" customHeight="1" x14ac:dyDescent="0.2">
      <c r="A275" s="53" t="s">
        <v>345</v>
      </c>
      <c r="B275" s="94" t="s">
        <v>440</v>
      </c>
      <c r="C275" s="95" t="s">
        <v>346</v>
      </c>
      <c r="D275" s="99" t="s">
        <v>9</v>
      </c>
      <c r="E275" s="57"/>
      <c r="F275" s="125"/>
      <c r="G275" s="126"/>
      <c r="H275" s="65"/>
      <c r="I275" s="12" t="str">
        <f t="shared" ca="1" si="54"/>
        <v>LOCKED</v>
      </c>
      <c r="J275" s="2" t="str">
        <f t="shared" si="58"/>
        <v>E072Watermain and Water Service InsulationCW 2110-R11</v>
      </c>
      <c r="K275" s="3" t="e">
        <f>MATCH(J275,#REF!,0)</f>
        <v>#REF!</v>
      </c>
      <c r="L275" s="4" t="str">
        <f t="shared" ca="1" si="55"/>
        <v>F0</v>
      </c>
      <c r="M275" s="4" t="str">
        <f t="shared" ca="1" si="56"/>
        <v>C2</v>
      </c>
      <c r="N275" s="4" t="str">
        <f t="shared" ca="1" si="57"/>
        <v>C2</v>
      </c>
      <c r="O275" s="12"/>
      <c r="P275" s="2"/>
      <c r="Q275" s="3"/>
      <c r="R275" s="4"/>
      <c r="S275" s="4"/>
      <c r="T275" s="4"/>
    </row>
    <row r="276" spans="1:20" s="45" customFormat="1" ht="30" customHeight="1" x14ac:dyDescent="0.2">
      <c r="A276" s="53" t="s">
        <v>347</v>
      </c>
      <c r="B276" s="97" t="s">
        <v>178</v>
      </c>
      <c r="C276" s="98" t="s">
        <v>348</v>
      </c>
      <c r="D276" s="99"/>
      <c r="E276" s="57" t="s">
        <v>108</v>
      </c>
      <c r="F276" s="58">
        <v>505</v>
      </c>
      <c r="G276" s="64"/>
      <c r="H276" s="65">
        <f>ROUND(G276*F276,2)</f>
        <v>0</v>
      </c>
      <c r="I276" s="12" t="str">
        <f t="shared" ca="1" si="54"/>
        <v/>
      </c>
      <c r="J276" s="2" t="str">
        <f t="shared" si="58"/>
        <v>E073Pipe Under Roadway Excavation (SD-018)m²</v>
      </c>
      <c r="K276" s="3" t="e">
        <f>MATCH(J276,#REF!,0)</f>
        <v>#REF!</v>
      </c>
      <c r="L276" s="4" t="str">
        <f t="shared" ca="1" si="55"/>
        <v>,0</v>
      </c>
      <c r="M276" s="4" t="str">
        <f t="shared" ca="1" si="56"/>
        <v>C2</v>
      </c>
      <c r="N276" s="4" t="str">
        <f t="shared" ca="1" si="57"/>
        <v>C2</v>
      </c>
      <c r="O276" s="12"/>
      <c r="P276" s="2"/>
      <c r="Q276" s="3"/>
      <c r="R276" s="4"/>
      <c r="S276" s="4"/>
      <c r="T276" s="4"/>
    </row>
    <row r="277" spans="1:20" s="45" customFormat="1" ht="30" customHeight="1" x14ac:dyDescent="0.2">
      <c r="A277" s="42"/>
      <c r="B277" s="43"/>
      <c r="C277" s="66" t="s">
        <v>127</v>
      </c>
      <c r="D277" s="48"/>
      <c r="E277" s="89"/>
      <c r="F277" s="50"/>
      <c r="G277" s="51"/>
      <c r="H277" s="52"/>
      <c r="I277" s="12" t="str">
        <f t="shared" ca="1" si="54"/>
        <v>LOCKED</v>
      </c>
      <c r="J277" s="2" t="str">
        <f t="shared" si="58"/>
        <v>ADJUSTMENTS</v>
      </c>
      <c r="K277" s="3" t="e">
        <f>MATCH(J277,#REF!,0)</f>
        <v>#REF!</v>
      </c>
      <c r="L277" s="4" t="str">
        <f t="shared" ca="1" si="55"/>
        <v>F0</v>
      </c>
      <c r="M277" s="4" t="str">
        <f t="shared" ca="1" si="56"/>
        <v>C2</v>
      </c>
      <c r="N277" s="4" t="str">
        <f t="shared" ca="1" si="57"/>
        <v>C2</v>
      </c>
      <c r="O277" s="12"/>
      <c r="P277" s="2"/>
      <c r="Q277" s="3"/>
      <c r="R277" s="4"/>
      <c r="S277" s="4"/>
      <c r="T277" s="4"/>
    </row>
    <row r="278" spans="1:20" s="45" customFormat="1" ht="45" customHeight="1" x14ac:dyDescent="0.2">
      <c r="A278" s="53" t="s">
        <v>136</v>
      </c>
      <c r="B278" s="54" t="s">
        <v>441</v>
      </c>
      <c r="C278" s="92" t="s">
        <v>355</v>
      </c>
      <c r="D278" s="91" t="s">
        <v>354</v>
      </c>
      <c r="E278" s="57" t="s">
        <v>111</v>
      </c>
      <c r="F278" s="58">
        <v>9</v>
      </c>
      <c r="G278" s="59"/>
      <c r="H278" s="60">
        <f>ROUND(G278*F278,2)</f>
        <v>0</v>
      </c>
      <c r="I278" s="12" t="str">
        <f t="shared" ca="1" si="54"/>
        <v/>
      </c>
      <c r="J278" s="2" t="str">
        <f t="shared" si="58"/>
        <v>F001Adjustment of Manholes/Catch Basins FramesCW 3210-R8each</v>
      </c>
      <c r="K278" s="3" t="e">
        <f>MATCH(J278,#REF!,0)</f>
        <v>#REF!</v>
      </c>
      <c r="L278" s="4" t="str">
        <f t="shared" ca="1" si="55"/>
        <v>,0</v>
      </c>
      <c r="M278" s="4" t="str">
        <f t="shared" ca="1" si="56"/>
        <v>C2</v>
      </c>
      <c r="N278" s="4" t="str">
        <f t="shared" ca="1" si="57"/>
        <v>C2</v>
      </c>
      <c r="O278" s="12"/>
      <c r="P278" s="2"/>
      <c r="Q278" s="3"/>
      <c r="R278" s="4"/>
      <c r="S278" s="4"/>
      <c r="T278" s="4"/>
    </row>
    <row r="279" spans="1:20" s="45" customFormat="1" ht="30" customHeight="1" x14ac:dyDescent="0.2">
      <c r="A279" s="53" t="s">
        <v>137</v>
      </c>
      <c r="B279" s="54" t="s">
        <v>442</v>
      </c>
      <c r="C279" s="55" t="s">
        <v>263</v>
      </c>
      <c r="D279" s="63" t="s">
        <v>7</v>
      </c>
      <c r="E279" s="57"/>
      <c r="F279" s="50"/>
      <c r="G279" s="51"/>
      <c r="H279" s="52"/>
      <c r="I279" s="12" t="str">
        <f t="shared" ca="1" si="54"/>
        <v>LOCKED</v>
      </c>
      <c r="J279" s="2" t="str">
        <f t="shared" si="58"/>
        <v>F002Replacing Existing RisersCW 2130-R12</v>
      </c>
      <c r="K279" s="3" t="e">
        <f>MATCH(J279,#REF!,0)</f>
        <v>#REF!</v>
      </c>
      <c r="L279" s="4" t="str">
        <f t="shared" ca="1" si="55"/>
        <v>F0</v>
      </c>
      <c r="M279" s="4" t="str">
        <f t="shared" ca="1" si="56"/>
        <v>C2</v>
      </c>
      <c r="N279" s="4" t="str">
        <f t="shared" ca="1" si="57"/>
        <v>C2</v>
      </c>
      <c r="O279" s="12"/>
      <c r="P279" s="2"/>
      <c r="Q279" s="3"/>
      <c r="R279" s="4"/>
      <c r="S279" s="4"/>
      <c r="T279" s="4"/>
    </row>
    <row r="280" spans="1:20" s="45" customFormat="1" ht="30" customHeight="1" x14ac:dyDescent="0.2">
      <c r="A280" s="53" t="s">
        <v>264</v>
      </c>
      <c r="B280" s="62" t="s">
        <v>178</v>
      </c>
      <c r="C280" s="55" t="s">
        <v>268</v>
      </c>
      <c r="D280" s="63"/>
      <c r="E280" s="57" t="s">
        <v>113</v>
      </c>
      <c r="F280" s="58">
        <v>2</v>
      </c>
      <c r="G280" s="59"/>
      <c r="H280" s="60">
        <f>ROUND(G280*F280,2)</f>
        <v>0</v>
      </c>
      <c r="I280" s="12" t="str">
        <f t="shared" ca="1" si="54"/>
        <v/>
      </c>
      <c r="J280" s="2" t="str">
        <f t="shared" si="58"/>
        <v>F002APre-cast Concrete Risersvert. m</v>
      </c>
      <c r="K280" s="3" t="e">
        <f>MATCH(J280,#REF!,0)</f>
        <v>#REF!</v>
      </c>
      <c r="L280" s="4" t="str">
        <f t="shared" ca="1" si="55"/>
        <v>,0</v>
      </c>
      <c r="M280" s="4" t="str">
        <f t="shared" ca="1" si="56"/>
        <v>C2</v>
      </c>
      <c r="N280" s="4" t="str">
        <f t="shared" ca="1" si="57"/>
        <v>C2</v>
      </c>
      <c r="O280" s="12"/>
      <c r="P280" s="2"/>
      <c r="Q280" s="3"/>
      <c r="R280" s="4"/>
      <c r="S280" s="4"/>
      <c r="T280" s="4"/>
    </row>
    <row r="281" spans="1:20" s="45" customFormat="1" ht="30" customHeight="1" x14ac:dyDescent="0.2">
      <c r="A281" s="53" t="s">
        <v>138</v>
      </c>
      <c r="B281" s="54" t="s">
        <v>443</v>
      </c>
      <c r="C281" s="92" t="s">
        <v>383</v>
      </c>
      <c r="D281" s="91" t="s">
        <v>354</v>
      </c>
      <c r="E281" s="57"/>
      <c r="F281" s="50"/>
      <c r="G281" s="51"/>
      <c r="H281" s="52"/>
      <c r="I281" s="12" t="str">
        <f t="shared" ca="1" si="54"/>
        <v>LOCKED</v>
      </c>
      <c r="J281" s="2" t="str">
        <f t="shared" si="58"/>
        <v>F003Lifter Rings (AP-010)CW 3210-R8</v>
      </c>
      <c r="K281" s="3" t="e">
        <f>MATCH(J281,#REF!,0)</f>
        <v>#REF!</v>
      </c>
      <c r="L281" s="4" t="str">
        <f t="shared" ca="1" si="55"/>
        <v>F0</v>
      </c>
      <c r="M281" s="4" t="str">
        <f t="shared" ca="1" si="56"/>
        <v>C2</v>
      </c>
      <c r="N281" s="4" t="str">
        <f t="shared" ca="1" si="57"/>
        <v>C2</v>
      </c>
      <c r="O281" s="12"/>
      <c r="P281" s="2"/>
      <c r="Q281" s="3"/>
      <c r="R281" s="4"/>
      <c r="S281" s="4"/>
      <c r="T281" s="4"/>
    </row>
    <row r="282" spans="1:20" s="45" customFormat="1" ht="30" customHeight="1" x14ac:dyDescent="0.2">
      <c r="A282" s="53" t="s">
        <v>139</v>
      </c>
      <c r="B282" s="62" t="s">
        <v>178</v>
      </c>
      <c r="C282" s="55" t="s">
        <v>315</v>
      </c>
      <c r="D282" s="63"/>
      <c r="E282" s="57" t="s">
        <v>111</v>
      </c>
      <c r="F282" s="58">
        <v>4</v>
      </c>
      <c r="G282" s="59"/>
      <c r="H282" s="60">
        <f t="shared" ref="H282:H286" si="62">ROUND(G282*F282,2)</f>
        <v>0</v>
      </c>
      <c r="I282" s="12" t="str">
        <f t="shared" ca="1" si="54"/>
        <v/>
      </c>
      <c r="J282" s="2" t="str">
        <f t="shared" si="58"/>
        <v>F00551 mmeach</v>
      </c>
      <c r="K282" s="3" t="e">
        <f>MATCH(J282,#REF!,0)</f>
        <v>#REF!</v>
      </c>
      <c r="L282" s="4" t="str">
        <f t="shared" ca="1" si="55"/>
        <v>,0</v>
      </c>
      <c r="M282" s="4" t="str">
        <f t="shared" ca="1" si="56"/>
        <v>C2</v>
      </c>
      <c r="N282" s="4" t="str">
        <f t="shared" ca="1" si="57"/>
        <v>C2</v>
      </c>
      <c r="O282" s="12"/>
      <c r="P282" s="2"/>
      <c r="Q282" s="3"/>
      <c r="R282" s="4"/>
      <c r="S282" s="4"/>
      <c r="T282" s="4"/>
    </row>
    <row r="283" spans="1:20" s="45" customFormat="1" ht="30" customHeight="1" x14ac:dyDescent="0.2">
      <c r="A283" s="53" t="s">
        <v>140</v>
      </c>
      <c r="B283" s="54" t="s">
        <v>444</v>
      </c>
      <c r="C283" s="55" t="s">
        <v>249</v>
      </c>
      <c r="D283" s="91" t="s">
        <v>354</v>
      </c>
      <c r="E283" s="57" t="s">
        <v>111</v>
      </c>
      <c r="F283" s="58">
        <v>10</v>
      </c>
      <c r="G283" s="59"/>
      <c r="H283" s="60">
        <f t="shared" si="62"/>
        <v>0</v>
      </c>
      <c r="I283" s="12" t="str">
        <f t="shared" ca="1" si="54"/>
        <v/>
      </c>
      <c r="J283" s="2" t="str">
        <f t="shared" si="58"/>
        <v>F009Adjustment of Valve BoxesCW 3210-R8each</v>
      </c>
      <c r="K283" s="3" t="e">
        <f>MATCH(J283,#REF!,0)</f>
        <v>#REF!</v>
      </c>
      <c r="L283" s="4" t="str">
        <f t="shared" ca="1" si="55"/>
        <v>,0</v>
      </c>
      <c r="M283" s="4" t="str">
        <f t="shared" ca="1" si="56"/>
        <v>C2</v>
      </c>
      <c r="N283" s="4" t="str">
        <f t="shared" ca="1" si="57"/>
        <v>C2</v>
      </c>
      <c r="O283" s="12"/>
      <c r="P283" s="2"/>
      <c r="Q283" s="3"/>
      <c r="R283" s="4"/>
      <c r="S283" s="4"/>
      <c r="T283" s="4"/>
    </row>
    <row r="284" spans="1:20" s="45" customFormat="1" ht="30" customHeight="1" x14ac:dyDescent="0.2">
      <c r="A284" s="53" t="s">
        <v>225</v>
      </c>
      <c r="B284" s="54" t="s">
        <v>445</v>
      </c>
      <c r="C284" s="55" t="s">
        <v>251</v>
      </c>
      <c r="D284" s="91" t="s">
        <v>354</v>
      </c>
      <c r="E284" s="57" t="s">
        <v>111</v>
      </c>
      <c r="F284" s="58">
        <v>2</v>
      </c>
      <c r="G284" s="59"/>
      <c r="H284" s="60">
        <f t="shared" si="62"/>
        <v>0</v>
      </c>
      <c r="I284" s="12" t="str">
        <f t="shared" ca="1" si="54"/>
        <v/>
      </c>
      <c r="J284" s="2" t="str">
        <f t="shared" si="58"/>
        <v>F010Valve Box ExtensionsCW 3210-R8each</v>
      </c>
      <c r="K284" s="3" t="e">
        <f>MATCH(J284,#REF!,0)</f>
        <v>#REF!</v>
      </c>
      <c r="L284" s="4" t="str">
        <f t="shared" ca="1" si="55"/>
        <v>,0</v>
      </c>
      <c r="M284" s="4" t="str">
        <f t="shared" ca="1" si="56"/>
        <v>C2</v>
      </c>
      <c r="N284" s="4" t="str">
        <f t="shared" ca="1" si="57"/>
        <v>C2</v>
      </c>
      <c r="O284" s="12"/>
      <c r="P284" s="2"/>
      <c r="Q284" s="3"/>
      <c r="R284" s="4"/>
      <c r="S284" s="4"/>
      <c r="T284" s="4"/>
    </row>
    <row r="285" spans="1:20" s="45" customFormat="1" ht="30" customHeight="1" x14ac:dyDescent="0.2">
      <c r="A285" s="53" t="s">
        <v>141</v>
      </c>
      <c r="B285" s="54" t="s">
        <v>446</v>
      </c>
      <c r="C285" s="55" t="s">
        <v>250</v>
      </c>
      <c r="D285" s="91" t="s">
        <v>354</v>
      </c>
      <c r="E285" s="57" t="s">
        <v>111</v>
      </c>
      <c r="F285" s="58">
        <v>20</v>
      </c>
      <c r="G285" s="59"/>
      <c r="H285" s="60">
        <f t="shared" si="62"/>
        <v>0</v>
      </c>
      <c r="I285" s="12" t="str">
        <f t="shared" ca="1" si="54"/>
        <v/>
      </c>
      <c r="J285" s="2" t="str">
        <f t="shared" si="58"/>
        <v>F011Adjustment of Curb Stop BoxesCW 3210-R8each</v>
      </c>
      <c r="K285" s="3" t="e">
        <f>MATCH(J285,#REF!,0)</f>
        <v>#REF!</v>
      </c>
      <c r="L285" s="4" t="str">
        <f t="shared" ca="1" si="55"/>
        <v>,0</v>
      </c>
      <c r="M285" s="4" t="str">
        <f t="shared" ca="1" si="56"/>
        <v>C2</v>
      </c>
      <c r="N285" s="4" t="str">
        <f t="shared" ca="1" si="57"/>
        <v>C2</v>
      </c>
      <c r="O285" s="12"/>
      <c r="P285" s="2"/>
      <c r="Q285" s="3"/>
      <c r="R285" s="4"/>
      <c r="S285" s="4"/>
      <c r="T285" s="4"/>
    </row>
    <row r="286" spans="1:20" s="124" customFormat="1" ht="30" customHeight="1" x14ac:dyDescent="0.2">
      <c r="A286" s="127" t="s">
        <v>142</v>
      </c>
      <c r="B286" s="128" t="s">
        <v>447</v>
      </c>
      <c r="C286" s="129" t="s">
        <v>252</v>
      </c>
      <c r="D286" s="130" t="s">
        <v>354</v>
      </c>
      <c r="E286" s="131" t="s">
        <v>111</v>
      </c>
      <c r="F286" s="75">
        <v>3</v>
      </c>
      <c r="G286" s="76"/>
      <c r="H286" s="77">
        <f t="shared" si="62"/>
        <v>0</v>
      </c>
      <c r="I286" s="12" t="str">
        <f t="shared" ca="1" si="54"/>
        <v/>
      </c>
      <c r="J286" s="2" t="str">
        <f t="shared" si="58"/>
        <v>F018Curb Stop ExtensionsCW 3210-R8each</v>
      </c>
      <c r="K286" s="3" t="e">
        <f>MATCH(J286,#REF!,0)</f>
        <v>#REF!</v>
      </c>
      <c r="L286" s="4" t="str">
        <f t="shared" ca="1" si="55"/>
        <v>,0</v>
      </c>
      <c r="M286" s="4" t="str">
        <f t="shared" ca="1" si="56"/>
        <v>C2</v>
      </c>
      <c r="N286" s="4" t="str">
        <f t="shared" ca="1" si="57"/>
        <v>C2</v>
      </c>
      <c r="O286" s="12"/>
      <c r="P286" s="2"/>
      <c r="Q286" s="3"/>
      <c r="R286" s="4"/>
      <c r="S286" s="4"/>
      <c r="T286" s="4"/>
    </row>
    <row r="287" spans="1:20" ht="30" customHeight="1" x14ac:dyDescent="0.2">
      <c r="A287" s="39"/>
      <c r="B287" s="46"/>
      <c r="C287" s="66" t="s">
        <v>128</v>
      </c>
      <c r="D287" s="48"/>
      <c r="E287" s="67"/>
      <c r="F287" s="50"/>
      <c r="G287" s="51"/>
      <c r="H287" s="52"/>
      <c r="I287" s="12" t="str">
        <f t="shared" ca="1" si="54"/>
        <v>LOCKED</v>
      </c>
      <c r="J287" s="2" t="str">
        <f t="shared" si="58"/>
        <v>LANDSCAPING</v>
      </c>
      <c r="K287" s="3" t="e">
        <f>MATCH(J287,#REF!,0)</f>
        <v>#REF!</v>
      </c>
      <c r="L287" s="4" t="str">
        <f t="shared" ca="1" si="55"/>
        <v>F0</v>
      </c>
      <c r="M287" s="4" t="str">
        <f t="shared" ca="1" si="56"/>
        <v>C2</v>
      </c>
      <c r="N287" s="4" t="str">
        <f t="shared" ca="1" si="57"/>
        <v>C2</v>
      </c>
      <c r="O287" s="12"/>
      <c r="P287" s="2"/>
      <c r="Q287" s="3"/>
      <c r="R287" s="4"/>
      <c r="S287" s="4"/>
      <c r="T287" s="4"/>
    </row>
    <row r="288" spans="1:20" ht="30" customHeight="1" x14ac:dyDescent="0.2">
      <c r="A288" s="68" t="s">
        <v>143</v>
      </c>
      <c r="B288" s="54" t="s">
        <v>448</v>
      </c>
      <c r="C288" s="55" t="s">
        <v>79</v>
      </c>
      <c r="D288" s="63" t="s">
        <v>10</v>
      </c>
      <c r="E288" s="57"/>
      <c r="F288" s="50"/>
      <c r="G288" s="51"/>
      <c r="H288" s="52"/>
      <c r="I288" s="12" t="str">
        <f t="shared" ca="1" si="54"/>
        <v>LOCKED</v>
      </c>
      <c r="J288" s="2" t="str">
        <f t="shared" si="58"/>
        <v>G001SoddingCW 3510-R9</v>
      </c>
      <c r="K288" s="3" t="e">
        <f>MATCH(J288,#REF!,0)</f>
        <v>#REF!</v>
      </c>
      <c r="L288" s="4" t="str">
        <f t="shared" ca="1" si="55"/>
        <v>F0</v>
      </c>
      <c r="M288" s="4" t="str">
        <f t="shared" ca="1" si="56"/>
        <v>C2</v>
      </c>
      <c r="N288" s="4" t="str">
        <f t="shared" ca="1" si="57"/>
        <v>C2</v>
      </c>
      <c r="O288" s="12"/>
      <c r="P288" s="2"/>
      <c r="Q288" s="3"/>
      <c r="R288" s="4"/>
      <c r="S288" s="4"/>
      <c r="T288" s="4"/>
    </row>
    <row r="289" spans="1:20" ht="30" customHeight="1" x14ac:dyDescent="0.2">
      <c r="A289" s="68" t="s">
        <v>145</v>
      </c>
      <c r="B289" s="62" t="s">
        <v>178</v>
      </c>
      <c r="C289" s="55" t="s">
        <v>317</v>
      </c>
      <c r="D289" s="63"/>
      <c r="E289" s="57" t="s">
        <v>108</v>
      </c>
      <c r="F289" s="58">
        <v>3500</v>
      </c>
      <c r="G289" s="59"/>
      <c r="H289" s="60">
        <f>ROUND(G289*F289,2)</f>
        <v>0</v>
      </c>
      <c r="I289" s="12" t="str">
        <f t="shared" ca="1" si="54"/>
        <v/>
      </c>
      <c r="J289" s="2" t="str">
        <f t="shared" si="58"/>
        <v>G003width &gt; or = 600 mmm²</v>
      </c>
      <c r="K289" s="3" t="e">
        <f>MATCH(J289,#REF!,0)</f>
        <v>#REF!</v>
      </c>
      <c r="L289" s="4" t="str">
        <f t="shared" ca="1" si="55"/>
        <v>,0</v>
      </c>
      <c r="M289" s="4" t="str">
        <f t="shared" ca="1" si="56"/>
        <v>C2</v>
      </c>
      <c r="N289" s="4" t="str">
        <f t="shared" ca="1" si="57"/>
        <v>C2</v>
      </c>
      <c r="O289" s="12"/>
      <c r="P289" s="2"/>
      <c r="Q289" s="3"/>
      <c r="R289" s="4"/>
      <c r="S289" s="4"/>
      <c r="T289" s="4"/>
    </row>
    <row r="290" spans="1:20" ht="12.6" customHeight="1" x14ac:dyDescent="0.2">
      <c r="A290" s="39"/>
      <c r="B290" s="132"/>
      <c r="C290" s="47"/>
      <c r="D290" s="48"/>
      <c r="E290" s="89"/>
      <c r="F290" s="50"/>
      <c r="G290" s="51"/>
      <c r="H290" s="52"/>
      <c r="I290" s="12" t="str">
        <f t="shared" ca="1" si="54"/>
        <v>LOCKED</v>
      </c>
      <c r="J290" s="2" t="str">
        <f t="shared" si="58"/>
        <v/>
      </c>
      <c r="K290" s="3" t="e">
        <f>MATCH(J290,#REF!,0)</f>
        <v>#REF!</v>
      </c>
      <c r="L290" s="4" t="str">
        <f t="shared" ca="1" si="55"/>
        <v>F0</v>
      </c>
      <c r="M290" s="4" t="str">
        <f t="shared" ca="1" si="56"/>
        <v>C2</v>
      </c>
      <c r="N290" s="4" t="str">
        <f t="shared" ca="1" si="57"/>
        <v>C2</v>
      </c>
      <c r="O290" s="12"/>
      <c r="P290" s="2"/>
      <c r="Q290" s="3"/>
      <c r="R290" s="4"/>
      <c r="S290" s="4"/>
      <c r="T290" s="4"/>
    </row>
    <row r="291" spans="1:20" s="45" customFormat="1" ht="45" customHeight="1" thickBot="1" x14ac:dyDescent="0.25">
      <c r="A291" s="118"/>
      <c r="B291" s="107" t="str">
        <f>B215</f>
        <v>D</v>
      </c>
      <c r="C291" s="177" t="str">
        <f>C215</f>
        <v>ASPHALT RECONSTRUCTION:  McDOWELL DRIVE FROM WESTLUND WAY TO McDOWELL DRIVE</v>
      </c>
      <c r="D291" s="178"/>
      <c r="E291" s="178"/>
      <c r="F291" s="179"/>
      <c r="G291" s="118" t="s">
        <v>389</v>
      </c>
      <c r="H291" s="118">
        <f>SUM(H215:H290)</f>
        <v>0</v>
      </c>
      <c r="I291" s="12" t="str">
        <f t="shared" ca="1" si="54"/>
        <v>LOCKED</v>
      </c>
      <c r="J291" s="2" t="str">
        <f t="shared" si="58"/>
        <v>ASPHALT RECONSTRUCTION: McDOWELL DRIVE FROM WESTLUND WAY TO McDOWELL DRIVE</v>
      </c>
      <c r="K291" s="3" t="e">
        <f>MATCH(J291,#REF!,0)</f>
        <v>#REF!</v>
      </c>
      <c r="L291" s="4" t="str">
        <f t="shared" ca="1" si="55"/>
        <v>G</v>
      </c>
      <c r="M291" s="4" t="str">
        <f t="shared" ca="1" si="56"/>
        <v>C2</v>
      </c>
      <c r="N291" s="4" t="str">
        <f t="shared" ca="1" si="57"/>
        <v>C2</v>
      </c>
      <c r="O291" s="12"/>
      <c r="P291" s="2"/>
      <c r="Q291" s="3"/>
      <c r="R291" s="4"/>
      <c r="S291" s="4"/>
      <c r="T291" s="4"/>
    </row>
    <row r="292" spans="1:20" ht="54.6" customHeight="1" thickTop="1" x14ac:dyDescent="0.2">
      <c r="A292" s="39"/>
      <c r="B292" s="190" t="s">
        <v>449</v>
      </c>
      <c r="C292" s="191"/>
      <c r="D292" s="191"/>
      <c r="E292" s="191"/>
      <c r="F292" s="191"/>
      <c r="G292" s="192"/>
      <c r="H292" s="133"/>
      <c r="I292" s="12" t="str">
        <f t="shared" ca="1" si="54"/>
        <v>LOCKED</v>
      </c>
      <c r="J292" s="2" t="str">
        <f t="shared" si="58"/>
        <v/>
      </c>
      <c r="K292" s="3" t="e">
        <f>MATCH(J292,#REF!,0)</f>
        <v>#REF!</v>
      </c>
      <c r="L292" s="4" t="str">
        <f t="shared" ca="1" si="55"/>
        <v>G</v>
      </c>
      <c r="M292" s="4" t="str">
        <f t="shared" ca="1" si="56"/>
        <v>G</v>
      </c>
      <c r="N292" s="4" t="str">
        <f t="shared" ca="1" si="57"/>
        <v>G</v>
      </c>
      <c r="O292" s="12"/>
      <c r="P292" s="2"/>
      <c r="Q292" s="3"/>
      <c r="R292" s="4"/>
      <c r="S292" s="4"/>
      <c r="T292" s="4"/>
    </row>
    <row r="293" spans="1:20" s="45" customFormat="1" ht="30" customHeight="1" x14ac:dyDescent="0.2">
      <c r="A293" s="42"/>
      <c r="B293" s="134" t="s">
        <v>256</v>
      </c>
      <c r="C293" s="183" t="s">
        <v>450</v>
      </c>
      <c r="D293" s="184"/>
      <c r="E293" s="184"/>
      <c r="F293" s="185"/>
      <c r="G293" s="42"/>
      <c r="H293" s="44"/>
      <c r="I293" s="12" t="str">
        <f t="shared" ca="1" si="54"/>
        <v>LOCKED</v>
      </c>
      <c r="J293" s="2" t="str">
        <f t="shared" si="58"/>
        <v>NEW STREET LIGHT INSTALLATION</v>
      </c>
      <c r="K293" s="3" t="e">
        <f>MATCH(J293,#REF!,0)</f>
        <v>#REF!</v>
      </c>
      <c r="L293" s="4" t="str">
        <f t="shared" ca="1" si="55"/>
        <v>G</v>
      </c>
      <c r="M293" s="4" t="str">
        <f t="shared" ca="1" si="56"/>
        <v>C2</v>
      </c>
      <c r="N293" s="4" t="str">
        <f t="shared" ca="1" si="57"/>
        <v>C2</v>
      </c>
      <c r="O293" s="12"/>
      <c r="P293" s="2"/>
      <c r="Q293" s="3"/>
      <c r="R293" s="4"/>
      <c r="S293" s="4"/>
      <c r="T293" s="4"/>
    </row>
    <row r="294" spans="1:20" s="45" customFormat="1" ht="45" customHeight="1" x14ac:dyDescent="0.2">
      <c r="A294" s="42"/>
      <c r="B294" s="134"/>
      <c r="C294" s="66" t="s">
        <v>451</v>
      </c>
      <c r="D294" s="176"/>
      <c r="E294" s="176"/>
      <c r="F294" s="175"/>
      <c r="G294" s="42"/>
      <c r="H294" s="44"/>
      <c r="I294" s="12" t="str">
        <f t="shared" ca="1" si="54"/>
        <v>LOCKED</v>
      </c>
      <c r="J294" s="2" t="str">
        <f t="shared" si="58"/>
        <v>LANARK STREET FROM JOHN BREBEUF PLACE TO CORYDON AVENUE</v>
      </c>
      <c r="K294" s="3" t="e">
        <f>MATCH(J294,#REF!,0)</f>
        <v>#REF!</v>
      </c>
      <c r="L294" s="4" t="str">
        <f t="shared" ca="1" si="55"/>
        <v>G</v>
      </c>
      <c r="M294" s="4" t="str">
        <f t="shared" ca="1" si="56"/>
        <v>C2</v>
      </c>
      <c r="N294" s="4" t="str">
        <f t="shared" ca="1" si="57"/>
        <v>C2</v>
      </c>
      <c r="O294" s="12"/>
      <c r="P294" s="2"/>
      <c r="Q294" s="3"/>
      <c r="R294" s="4"/>
      <c r="S294" s="4"/>
      <c r="T294" s="4"/>
    </row>
    <row r="295" spans="1:20" s="45" customFormat="1" ht="75" customHeight="1" x14ac:dyDescent="0.2">
      <c r="A295" s="42"/>
      <c r="B295" s="135" t="s">
        <v>73</v>
      </c>
      <c r="C295" s="136" t="s">
        <v>452</v>
      </c>
      <c r="D295" s="137" t="s">
        <v>453</v>
      </c>
      <c r="E295" s="138" t="s">
        <v>111</v>
      </c>
      <c r="F295" s="58">
        <v>6</v>
      </c>
      <c r="G295" s="59"/>
      <c r="H295" s="60">
        <f t="shared" ref="H295:H302" si="63">ROUND(G295*F295,2)</f>
        <v>0</v>
      </c>
      <c r="I295" s="12" t="str">
        <f t="shared" ca="1" si="54"/>
        <v/>
      </c>
      <c r="J295" s="2" t="str">
        <f t="shared" si="58"/>
        <v>Removal of 25' to 35' street light pole and precast, poured in place concrete, steel power installed base or direct buried including davit arm, luminaire and appurtenanceseach</v>
      </c>
      <c r="K295" s="3" t="e">
        <f>MATCH(J295,#REF!,0)</f>
        <v>#REF!</v>
      </c>
      <c r="L295" s="4" t="str">
        <f t="shared" ca="1" si="55"/>
        <v>,0</v>
      </c>
      <c r="M295" s="4" t="str">
        <f t="shared" ca="1" si="56"/>
        <v>C2</v>
      </c>
      <c r="N295" s="4" t="str">
        <f t="shared" ca="1" si="57"/>
        <v>C2</v>
      </c>
      <c r="O295" s="12"/>
      <c r="P295" s="2"/>
      <c r="Q295" s="3"/>
      <c r="R295" s="4"/>
      <c r="S295" s="4"/>
      <c r="T295" s="4"/>
    </row>
    <row r="296" spans="1:20" s="45" customFormat="1" ht="60" customHeight="1" x14ac:dyDescent="0.2">
      <c r="A296" s="42"/>
      <c r="B296" s="135" t="s">
        <v>74</v>
      </c>
      <c r="C296" s="136" t="s">
        <v>454</v>
      </c>
      <c r="D296" s="137" t="s">
        <v>453</v>
      </c>
      <c r="E296" s="138" t="s">
        <v>455</v>
      </c>
      <c r="F296" s="58">
        <v>365</v>
      </c>
      <c r="G296" s="59"/>
      <c r="H296" s="60">
        <f t="shared" si="63"/>
        <v>0</v>
      </c>
      <c r="I296" s="12" t="str">
        <f t="shared" ca="1" si="54"/>
        <v/>
      </c>
      <c r="J296" s="2" t="str">
        <f t="shared" si="58"/>
        <v>Installation of 50 mm conduit(s) by boring method complete with cable insertion (#4 AL C/N or 1/0 AL Triplex).lin.m</v>
      </c>
      <c r="K296" s="3" t="e">
        <f>MATCH(J296,#REF!,0)</f>
        <v>#REF!</v>
      </c>
      <c r="L296" s="4" t="str">
        <f t="shared" ca="1" si="55"/>
        <v>,0</v>
      </c>
      <c r="M296" s="4" t="str">
        <f t="shared" ca="1" si="56"/>
        <v>C2</v>
      </c>
      <c r="N296" s="4" t="str">
        <f t="shared" ca="1" si="57"/>
        <v>C2</v>
      </c>
      <c r="O296" s="12"/>
      <c r="P296" s="2"/>
      <c r="Q296" s="3"/>
      <c r="R296" s="4"/>
      <c r="S296" s="4"/>
      <c r="T296" s="4"/>
    </row>
    <row r="297" spans="1:20" s="45" customFormat="1" ht="60" customHeight="1" x14ac:dyDescent="0.2">
      <c r="A297" s="42"/>
      <c r="B297" s="135" t="s">
        <v>75</v>
      </c>
      <c r="C297" s="55" t="s">
        <v>456</v>
      </c>
      <c r="D297" s="137" t="s">
        <v>453</v>
      </c>
      <c r="E297" s="138" t="s">
        <v>111</v>
      </c>
      <c r="F297" s="58">
        <v>9</v>
      </c>
      <c r="G297" s="59"/>
      <c r="H297" s="60">
        <f t="shared" si="63"/>
        <v>0</v>
      </c>
      <c r="I297" s="12" t="str">
        <f t="shared" ca="1" si="54"/>
        <v/>
      </c>
      <c r="J297" s="2" t="str">
        <f t="shared" si="58"/>
        <v>Installation of 25'/35' pole, davit arm and precast concrete base including luminaire and appurtenances.each</v>
      </c>
      <c r="K297" s="3" t="e">
        <f>MATCH(J297,#REF!,0)</f>
        <v>#REF!</v>
      </c>
      <c r="L297" s="4" t="str">
        <f t="shared" ca="1" si="55"/>
        <v>,0</v>
      </c>
      <c r="M297" s="4" t="str">
        <f t="shared" ca="1" si="56"/>
        <v>C2</v>
      </c>
      <c r="N297" s="4" t="str">
        <f t="shared" ca="1" si="57"/>
        <v>C2</v>
      </c>
      <c r="O297" s="12"/>
      <c r="P297" s="2"/>
      <c r="Q297" s="3"/>
      <c r="R297" s="4"/>
      <c r="S297" s="4"/>
      <c r="T297" s="4"/>
    </row>
    <row r="298" spans="1:20" s="45" customFormat="1" ht="120" customHeight="1" x14ac:dyDescent="0.2">
      <c r="A298" s="42"/>
      <c r="B298" s="135" t="s">
        <v>76</v>
      </c>
      <c r="C298" s="139" t="s">
        <v>457</v>
      </c>
      <c r="D298" s="137" t="s">
        <v>453</v>
      </c>
      <c r="E298" s="138" t="s">
        <v>111</v>
      </c>
      <c r="F298" s="58">
        <v>3</v>
      </c>
      <c r="G298" s="59"/>
      <c r="H298" s="60">
        <f t="shared" si="63"/>
        <v>0</v>
      </c>
      <c r="I298" s="12" t="str">
        <f t="shared" ca="1" si="54"/>
        <v/>
      </c>
      <c r="J298" s="2" t="str">
        <f t="shared" si="58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298" s="3" t="e">
        <f>MATCH(J298,#REF!,0)</f>
        <v>#VALUE!</v>
      </c>
      <c r="L298" s="4" t="str">
        <f t="shared" ca="1" si="55"/>
        <v>,0</v>
      </c>
      <c r="M298" s="4" t="str">
        <f t="shared" ca="1" si="56"/>
        <v>C2</v>
      </c>
      <c r="N298" s="4" t="str">
        <f t="shared" ca="1" si="57"/>
        <v>C2</v>
      </c>
      <c r="O298" s="12"/>
      <c r="P298" s="2"/>
      <c r="Q298" s="3"/>
      <c r="R298" s="4"/>
      <c r="S298" s="4"/>
      <c r="T298" s="4"/>
    </row>
    <row r="299" spans="1:20" s="45" customFormat="1" ht="60" customHeight="1" x14ac:dyDescent="0.2">
      <c r="A299" s="42"/>
      <c r="B299" s="135" t="s">
        <v>77</v>
      </c>
      <c r="C299" s="139" t="s">
        <v>458</v>
      </c>
      <c r="D299" s="137" t="s">
        <v>453</v>
      </c>
      <c r="E299" s="138" t="s">
        <v>111</v>
      </c>
      <c r="F299" s="58">
        <v>1</v>
      </c>
      <c r="G299" s="59"/>
      <c r="H299" s="60">
        <f t="shared" si="63"/>
        <v>0</v>
      </c>
      <c r="I299" s="12" t="str">
        <f t="shared" ca="1" si="54"/>
        <v/>
      </c>
      <c r="J299" s="2" t="str">
        <f t="shared" si="58"/>
        <v>Install lower 3 m of Cable Guard, ground lug, cable up pole, and first 3 m section of ground rod per Standard CD 315-5.each</v>
      </c>
      <c r="K299" s="3" t="e">
        <f>MATCH(J299,#REF!,0)</f>
        <v>#REF!</v>
      </c>
      <c r="L299" s="4" t="str">
        <f t="shared" ca="1" si="55"/>
        <v>,0</v>
      </c>
      <c r="M299" s="4" t="str">
        <f t="shared" ca="1" si="56"/>
        <v>C2</v>
      </c>
      <c r="N299" s="4" t="str">
        <f t="shared" ca="1" si="57"/>
        <v>C2</v>
      </c>
      <c r="O299" s="12"/>
      <c r="P299" s="2"/>
      <c r="Q299" s="3"/>
      <c r="R299" s="4"/>
      <c r="S299" s="4"/>
      <c r="T299" s="4"/>
    </row>
    <row r="300" spans="1:20" s="45" customFormat="1" ht="60" customHeight="1" x14ac:dyDescent="0.2">
      <c r="A300" s="42"/>
      <c r="B300" s="135" t="s">
        <v>78</v>
      </c>
      <c r="C300" s="139" t="s">
        <v>459</v>
      </c>
      <c r="D300" s="137" t="s">
        <v>453</v>
      </c>
      <c r="E300" s="138" t="s">
        <v>460</v>
      </c>
      <c r="F300" s="58">
        <v>9</v>
      </c>
      <c r="G300" s="59"/>
      <c r="H300" s="60">
        <f t="shared" si="63"/>
        <v>0</v>
      </c>
      <c r="I300" s="12" t="str">
        <f t="shared" ca="1" si="54"/>
        <v/>
      </c>
      <c r="J300" s="2" t="str">
        <f t="shared" si="58"/>
        <v>Terminate 2/C #12 copper conductor to street light cables per Standard CD310-4, CD310-9 or CD310-10.set</v>
      </c>
      <c r="K300" s="3" t="e">
        <f>MATCH(J300,#REF!,0)</f>
        <v>#REF!</v>
      </c>
      <c r="L300" s="4" t="str">
        <f t="shared" ca="1" si="55"/>
        <v>,0</v>
      </c>
      <c r="M300" s="4" t="str">
        <f t="shared" ca="1" si="56"/>
        <v>C2</v>
      </c>
      <c r="N300" s="4" t="str">
        <f t="shared" ca="1" si="57"/>
        <v>C2</v>
      </c>
      <c r="O300" s="12"/>
      <c r="P300" s="2"/>
      <c r="Q300" s="3"/>
      <c r="R300" s="4"/>
      <c r="S300" s="4"/>
      <c r="T300" s="4"/>
    </row>
    <row r="301" spans="1:20" s="45" customFormat="1" ht="75" customHeight="1" x14ac:dyDescent="0.2">
      <c r="A301" s="42"/>
      <c r="B301" s="135" t="s">
        <v>14</v>
      </c>
      <c r="C301" s="140" t="s">
        <v>461</v>
      </c>
      <c r="D301" s="137" t="s">
        <v>453</v>
      </c>
      <c r="E301" s="141" t="s">
        <v>462</v>
      </c>
      <c r="F301" s="58">
        <v>6</v>
      </c>
      <c r="G301" s="59"/>
      <c r="H301" s="60">
        <f t="shared" si="63"/>
        <v>0</v>
      </c>
      <c r="I301" s="12" t="str">
        <f t="shared" ca="1" si="54"/>
        <v/>
      </c>
      <c r="J301" s="2" t="str">
        <f t="shared" si="58"/>
        <v>Installation of overhead span of #4 duplex between new or existing streetlight poles and connect luminaire to provide temporary Overhead Feed.per span</v>
      </c>
      <c r="K301" s="3" t="e">
        <f>MATCH(J301,#REF!,0)</f>
        <v>#REF!</v>
      </c>
      <c r="L301" s="4" t="str">
        <f t="shared" ca="1" si="55"/>
        <v>,0</v>
      </c>
      <c r="M301" s="4" t="str">
        <f t="shared" ca="1" si="56"/>
        <v>C2</v>
      </c>
      <c r="N301" s="4" t="str">
        <f t="shared" ca="1" si="57"/>
        <v>C2</v>
      </c>
      <c r="O301" s="12"/>
      <c r="P301" s="2"/>
      <c r="Q301" s="3"/>
      <c r="R301" s="4"/>
      <c r="S301" s="4"/>
      <c r="T301" s="4"/>
    </row>
    <row r="302" spans="1:20" s="45" customFormat="1" ht="60" customHeight="1" x14ac:dyDescent="0.2">
      <c r="A302" s="42"/>
      <c r="B302" s="135" t="s">
        <v>15</v>
      </c>
      <c r="C302" s="140" t="s">
        <v>463</v>
      </c>
      <c r="D302" s="137" t="s">
        <v>453</v>
      </c>
      <c r="E302" s="141" t="s">
        <v>462</v>
      </c>
      <c r="F302" s="58">
        <v>6</v>
      </c>
      <c r="G302" s="59"/>
      <c r="H302" s="60">
        <f t="shared" si="63"/>
        <v>0</v>
      </c>
      <c r="I302" s="12" t="str">
        <f t="shared" ca="1" si="54"/>
        <v/>
      </c>
      <c r="J302" s="2" t="str">
        <f t="shared" si="58"/>
        <v>Removal of overhead span of #4 duplex between new or existing streetlight poles to remove temporary Overhead Feed.per span</v>
      </c>
      <c r="K302" s="3" t="e">
        <f>MATCH(J302,#REF!,0)</f>
        <v>#REF!</v>
      </c>
      <c r="L302" s="4" t="str">
        <f t="shared" ca="1" si="55"/>
        <v>,0</v>
      </c>
      <c r="M302" s="4" t="str">
        <f t="shared" ca="1" si="56"/>
        <v>C2</v>
      </c>
      <c r="N302" s="4" t="str">
        <f t="shared" ca="1" si="57"/>
        <v>C2</v>
      </c>
      <c r="O302" s="12"/>
      <c r="P302" s="2"/>
      <c r="Q302" s="3"/>
      <c r="R302" s="4"/>
      <c r="S302" s="4"/>
      <c r="T302" s="4"/>
    </row>
    <row r="303" spans="1:20" s="45" customFormat="1" ht="45" customHeight="1" x14ac:dyDescent="0.2">
      <c r="A303" s="42"/>
      <c r="B303" s="142"/>
      <c r="C303" s="66" t="s">
        <v>464</v>
      </c>
      <c r="D303" s="137" t="s">
        <v>453</v>
      </c>
      <c r="E303" s="49" t="s">
        <v>103</v>
      </c>
      <c r="F303" s="49" t="s">
        <v>103</v>
      </c>
      <c r="G303" s="39"/>
      <c r="H303" s="143"/>
      <c r="I303" s="12" t="str">
        <f t="shared" ca="1" si="54"/>
        <v>LOCKED</v>
      </c>
      <c r="J303" s="2" t="str">
        <f t="shared" si="58"/>
        <v>McDOWELL DRIVE FROM McDOWELL DRIVE TO WESTLUND WAY</v>
      </c>
      <c r="K303" s="3" t="e">
        <f>MATCH(J303,#REF!,0)</f>
        <v>#REF!</v>
      </c>
      <c r="L303" s="4" t="str">
        <f t="shared" ca="1" si="55"/>
        <v>G</v>
      </c>
      <c r="M303" s="4" t="str">
        <f t="shared" ca="1" si="56"/>
        <v>C2</v>
      </c>
      <c r="N303" s="4" t="str">
        <f t="shared" ca="1" si="57"/>
        <v>C2</v>
      </c>
      <c r="O303" s="12"/>
      <c r="P303" s="2"/>
      <c r="Q303" s="3"/>
      <c r="R303" s="4"/>
      <c r="S303" s="4"/>
      <c r="T303" s="4"/>
    </row>
    <row r="304" spans="1:20" s="124" customFormat="1" ht="75" customHeight="1" x14ac:dyDescent="0.2">
      <c r="A304" s="144"/>
      <c r="B304" s="145" t="s">
        <v>16</v>
      </c>
      <c r="C304" s="146" t="s">
        <v>465</v>
      </c>
      <c r="D304" s="147" t="s">
        <v>453</v>
      </c>
      <c r="E304" s="148" t="s">
        <v>111</v>
      </c>
      <c r="F304" s="58">
        <v>9</v>
      </c>
      <c r="G304" s="59"/>
      <c r="H304" s="60">
        <f t="shared" ref="H304:H311" si="64">ROUND(G304*F304,2)</f>
        <v>0</v>
      </c>
      <c r="I304" s="12" t="str">
        <f t="shared" ca="1" si="54"/>
        <v/>
      </c>
      <c r="J304" s="2" t="str">
        <f t="shared" si="58"/>
        <v>Removal of 25' to 35' street light pole and precast, poured in place concrete, steel power installed base or direct buried including davit arm, luminaire and appurtenances.each</v>
      </c>
      <c r="K304" s="3" t="e">
        <f>MATCH(J304,#REF!,0)</f>
        <v>#REF!</v>
      </c>
      <c r="L304" s="4" t="str">
        <f t="shared" ca="1" si="55"/>
        <v>,0</v>
      </c>
      <c r="M304" s="4" t="str">
        <f t="shared" ca="1" si="56"/>
        <v>C2</v>
      </c>
      <c r="N304" s="4" t="str">
        <f t="shared" ca="1" si="57"/>
        <v>C2</v>
      </c>
      <c r="O304" s="12"/>
      <c r="P304" s="2"/>
      <c r="Q304" s="3"/>
      <c r="R304" s="4"/>
      <c r="S304" s="4"/>
      <c r="T304" s="4"/>
    </row>
    <row r="305" spans="1:20" s="45" customFormat="1" ht="60" customHeight="1" x14ac:dyDescent="0.2">
      <c r="A305" s="42"/>
      <c r="B305" s="135" t="s">
        <v>17</v>
      </c>
      <c r="C305" s="136" t="s">
        <v>454</v>
      </c>
      <c r="D305" s="137" t="s">
        <v>453</v>
      </c>
      <c r="E305" s="138" t="s">
        <v>455</v>
      </c>
      <c r="F305" s="58">
        <v>364</v>
      </c>
      <c r="G305" s="59"/>
      <c r="H305" s="60">
        <f t="shared" si="64"/>
        <v>0</v>
      </c>
      <c r="I305" s="12" t="str">
        <f t="shared" ca="1" si="54"/>
        <v/>
      </c>
      <c r="J305" s="2" t="str">
        <f t="shared" si="58"/>
        <v>Installation of 50 mm conduit(s) by boring method complete with cable insertion (#4 AL C/N or 1/0 AL Triplex).lin.m</v>
      </c>
      <c r="K305" s="3" t="e">
        <f>MATCH(J305,#REF!,0)</f>
        <v>#REF!</v>
      </c>
      <c r="L305" s="4" t="str">
        <f t="shared" ca="1" si="55"/>
        <v>,0</v>
      </c>
      <c r="M305" s="4" t="str">
        <f t="shared" ca="1" si="56"/>
        <v>C2</v>
      </c>
      <c r="N305" s="4" t="str">
        <f t="shared" ca="1" si="57"/>
        <v>C2</v>
      </c>
      <c r="O305" s="12"/>
      <c r="P305" s="2"/>
      <c r="Q305" s="3"/>
      <c r="R305" s="4"/>
      <c r="S305" s="4"/>
      <c r="T305" s="4"/>
    </row>
    <row r="306" spans="1:20" s="45" customFormat="1" ht="60" customHeight="1" x14ac:dyDescent="0.2">
      <c r="A306" s="42"/>
      <c r="B306" s="135" t="s">
        <v>18</v>
      </c>
      <c r="C306" s="92" t="s">
        <v>456</v>
      </c>
      <c r="D306" s="137" t="s">
        <v>453</v>
      </c>
      <c r="E306" s="138" t="s">
        <v>111</v>
      </c>
      <c r="F306" s="58">
        <v>9</v>
      </c>
      <c r="G306" s="59"/>
      <c r="H306" s="60">
        <f t="shared" si="64"/>
        <v>0</v>
      </c>
      <c r="I306" s="12" t="str">
        <f t="shared" ca="1" si="54"/>
        <v/>
      </c>
      <c r="J306" s="2" t="str">
        <f t="shared" si="58"/>
        <v>Installation of 25'/35' pole, davit arm and precast concrete base including luminaire and appurtenances.each</v>
      </c>
      <c r="K306" s="3" t="e">
        <f>MATCH(J306,#REF!,0)</f>
        <v>#REF!</v>
      </c>
      <c r="L306" s="4" t="str">
        <f t="shared" ca="1" si="55"/>
        <v>,0</v>
      </c>
      <c r="M306" s="4" t="str">
        <f t="shared" ca="1" si="56"/>
        <v>C2</v>
      </c>
      <c r="N306" s="4" t="str">
        <f t="shared" ca="1" si="57"/>
        <v>C2</v>
      </c>
      <c r="O306" s="12"/>
      <c r="P306" s="2"/>
      <c r="Q306" s="3"/>
      <c r="R306" s="4"/>
      <c r="S306" s="4"/>
      <c r="T306" s="4"/>
    </row>
    <row r="307" spans="1:20" s="45" customFormat="1" ht="90" customHeight="1" x14ac:dyDescent="0.2">
      <c r="A307" s="42"/>
      <c r="B307" s="135" t="s">
        <v>19</v>
      </c>
      <c r="C307" s="149" t="s">
        <v>466</v>
      </c>
      <c r="D307" s="137" t="s">
        <v>453</v>
      </c>
      <c r="E307" s="138" t="s">
        <v>111</v>
      </c>
      <c r="F307" s="58">
        <v>4</v>
      </c>
      <c r="G307" s="59"/>
      <c r="H307" s="60">
        <f t="shared" si="64"/>
        <v>0</v>
      </c>
      <c r="I307" s="12" t="str">
        <f t="shared" ca="1" si="54"/>
        <v/>
      </c>
      <c r="J307" s="2" t="str">
        <f t="shared" si="58"/>
        <v>Installation of one (1) 10' ground rod at end of street light circuit. Trench #4 ground wire up to 1 m from rod location to new street light and connect (hammerlock) to top of the ground rod.each</v>
      </c>
      <c r="K307" s="3" t="e">
        <f>MATCH(J307,#REF!,0)</f>
        <v>#REF!</v>
      </c>
      <c r="L307" s="4" t="str">
        <f t="shared" ca="1" si="55"/>
        <v>,0</v>
      </c>
      <c r="M307" s="4" t="str">
        <f t="shared" ca="1" si="56"/>
        <v>C2</v>
      </c>
      <c r="N307" s="4" t="str">
        <f t="shared" ca="1" si="57"/>
        <v>C2</v>
      </c>
      <c r="O307" s="12"/>
      <c r="P307" s="2"/>
      <c r="Q307" s="3"/>
      <c r="R307" s="4"/>
      <c r="S307" s="4"/>
      <c r="T307" s="4"/>
    </row>
    <row r="308" spans="1:20" s="45" customFormat="1" ht="60" customHeight="1" x14ac:dyDescent="0.2">
      <c r="A308" s="42"/>
      <c r="B308" s="135" t="s">
        <v>20</v>
      </c>
      <c r="C308" s="150" t="s">
        <v>459</v>
      </c>
      <c r="D308" s="137" t="s">
        <v>453</v>
      </c>
      <c r="E308" s="138" t="s">
        <v>111</v>
      </c>
      <c r="F308" s="58">
        <v>9</v>
      </c>
      <c r="G308" s="59"/>
      <c r="H308" s="60">
        <f t="shared" si="64"/>
        <v>0</v>
      </c>
      <c r="I308" s="12" t="str">
        <f t="shared" ca="1" si="54"/>
        <v/>
      </c>
      <c r="J308" s="2" t="str">
        <f t="shared" si="58"/>
        <v>Terminate 2/C #12 copper conductor to street light cables per Standard CD310-4, CD310-9 or CD310-10.each</v>
      </c>
      <c r="K308" s="3" t="e">
        <f>MATCH(J308,#REF!,0)</f>
        <v>#REF!</v>
      </c>
      <c r="L308" s="4" t="str">
        <f t="shared" ca="1" si="55"/>
        <v>,0</v>
      </c>
      <c r="M308" s="4" t="str">
        <f t="shared" ca="1" si="56"/>
        <v>C2</v>
      </c>
      <c r="N308" s="4" t="str">
        <f t="shared" ca="1" si="57"/>
        <v>C2</v>
      </c>
      <c r="O308" s="12"/>
      <c r="P308" s="2"/>
      <c r="Q308" s="3"/>
      <c r="R308" s="4"/>
      <c r="S308" s="4"/>
      <c r="T308" s="4"/>
    </row>
    <row r="309" spans="1:20" s="45" customFormat="1" ht="60" customHeight="1" x14ac:dyDescent="0.2">
      <c r="A309" s="42"/>
      <c r="B309" s="135" t="s">
        <v>21</v>
      </c>
      <c r="C309" s="149" t="s">
        <v>467</v>
      </c>
      <c r="D309" s="137" t="s">
        <v>453</v>
      </c>
      <c r="E309" s="151" t="s">
        <v>462</v>
      </c>
      <c r="F309" s="58">
        <v>9</v>
      </c>
      <c r="G309" s="59"/>
      <c r="H309" s="60">
        <f t="shared" si="64"/>
        <v>0</v>
      </c>
      <c r="I309" s="12" t="str">
        <f t="shared" ca="1" si="54"/>
        <v/>
      </c>
      <c r="J309" s="2" t="str">
        <f t="shared" si="58"/>
        <v>Installation of overhead span of #4 duplex between new or existing streetlight poles and connect luminaire to provide temporary feed.per span</v>
      </c>
      <c r="K309" s="3" t="e">
        <f>MATCH(J309,#REF!,0)</f>
        <v>#REF!</v>
      </c>
      <c r="L309" s="4" t="str">
        <f t="shared" ca="1" si="55"/>
        <v>,0</v>
      </c>
      <c r="M309" s="4" t="str">
        <f t="shared" ca="1" si="56"/>
        <v>C2</v>
      </c>
      <c r="N309" s="4" t="str">
        <f t="shared" ca="1" si="57"/>
        <v>C2</v>
      </c>
      <c r="O309" s="12"/>
      <c r="P309" s="2"/>
      <c r="Q309" s="3"/>
      <c r="R309" s="4"/>
      <c r="S309" s="4"/>
      <c r="T309" s="4"/>
    </row>
    <row r="310" spans="1:20" s="45" customFormat="1" ht="60" customHeight="1" x14ac:dyDescent="0.2">
      <c r="A310" s="42"/>
      <c r="B310" s="135" t="s">
        <v>22</v>
      </c>
      <c r="C310" s="149" t="s">
        <v>468</v>
      </c>
      <c r="D310" s="137" t="s">
        <v>453</v>
      </c>
      <c r="E310" s="151" t="s">
        <v>462</v>
      </c>
      <c r="F310" s="58">
        <v>9</v>
      </c>
      <c r="G310" s="59"/>
      <c r="H310" s="60">
        <f t="shared" si="64"/>
        <v>0</v>
      </c>
      <c r="I310" s="12" t="str">
        <f t="shared" ca="1" si="54"/>
        <v/>
      </c>
      <c r="J310" s="2" t="str">
        <f t="shared" si="58"/>
        <v>Removal of overhead span of #4 duplex between new or existing streetlight poles to remove temporary feed.per span</v>
      </c>
      <c r="K310" s="3" t="e">
        <f>MATCH(J310,#REF!,0)</f>
        <v>#REF!</v>
      </c>
      <c r="L310" s="4" t="str">
        <f t="shared" ca="1" si="55"/>
        <v>,0</v>
      </c>
      <c r="M310" s="4" t="str">
        <f t="shared" ca="1" si="56"/>
        <v>C2</v>
      </c>
      <c r="N310" s="4" t="str">
        <f t="shared" ca="1" si="57"/>
        <v>C2</v>
      </c>
      <c r="O310" s="12"/>
      <c r="P310" s="2"/>
      <c r="Q310" s="3"/>
      <c r="R310" s="4"/>
      <c r="S310" s="4"/>
      <c r="T310" s="4"/>
    </row>
    <row r="311" spans="1:20" s="45" customFormat="1" ht="60" customHeight="1" x14ac:dyDescent="0.2">
      <c r="A311" s="42"/>
      <c r="B311" s="135" t="s">
        <v>23</v>
      </c>
      <c r="C311" s="150" t="s">
        <v>469</v>
      </c>
      <c r="D311" s="137" t="s">
        <v>453</v>
      </c>
      <c r="E311" s="138" t="s">
        <v>111</v>
      </c>
      <c r="F311" s="58">
        <v>4</v>
      </c>
      <c r="G311" s="59"/>
      <c r="H311" s="60">
        <f t="shared" si="64"/>
        <v>0</v>
      </c>
      <c r="I311" s="12" t="str">
        <f t="shared" ca="1" si="54"/>
        <v/>
      </c>
      <c r="J311" s="2" t="str">
        <f t="shared" si="58"/>
        <v>Expose underground cable entrance of existing streetlight pole and install new streetlight cable.each</v>
      </c>
      <c r="K311" s="3" t="e">
        <f>MATCH(J311,#REF!,0)</f>
        <v>#REF!</v>
      </c>
      <c r="L311" s="4" t="str">
        <f t="shared" ca="1" si="55"/>
        <v>,0</v>
      </c>
      <c r="M311" s="4" t="str">
        <f t="shared" ca="1" si="56"/>
        <v>C2</v>
      </c>
      <c r="N311" s="4" t="str">
        <f t="shared" ca="1" si="57"/>
        <v>C2</v>
      </c>
      <c r="O311" s="12"/>
      <c r="P311" s="2"/>
      <c r="Q311" s="3"/>
      <c r="R311" s="4"/>
      <c r="S311" s="4"/>
      <c r="T311" s="4"/>
    </row>
    <row r="312" spans="1:20" ht="11.45" customHeight="1" x14ac:dyDescent="0.2">
      <c r="A312" s="39"/>
      <c r="B312" s="105"/>
      <c r="C312" s="66"/>
      <c r="D312" s="48"/>
      <c r="E312" s="89"/>
      <c r="F312" s="49"/>
      <c r="G312" s="39"/>
      <c r="H312" s="143"/>
      <c r="I312" s="12" t="str">
        <f t="shared" ca="1" si="54"/>
        <v>LOCKED</v>
      </c>
      <c r="J312" s="2" t="str">
        <f t="shared" si="58"/>
        <v/>
      </c>
      <c r="K312" s="3" t="e">
        <f>MATCH(J312,#REF!,0)</f>
        <v>#REF!</v>
      </c>
      <c r="L312" s="4" t="str">
        <f t="shared" ca="1" si="55"/>
        <v>G</v>
      </c>
      <c r="M312" s="4" t="str">
        <f t="shared" ca="1" si="56"/>
        <v>C2</v>
      </c>
      <c r="N312" s="4" t="str">
        <f t="shared" ca="1" si="57"/>
        <v>C2</v>
      </c>
      <c r="O312" s="12"/>
      <c r="P312" s="2"/>
      <c r="Q312" s="3"/>
      <c r="R312" s="4"/>
      <c r="S312" s="4"/>
      <c r="T312" s="4"/>
    </row>
    <row r="313" spans="1:20" s="45" customFormat="1" ht="30" customHeight="1" thickBot="1" x14ac:dyDescent="0.25">
      <c r="A313" s="118"/>
      <c r="B313" s="107" t="str">
        <f>B293</f>
        <v>E</v>
      </c>
      <c r="C313" s="177" t="str">
        <f>C293</f>
        <v>NEW STREET LIGHT INSTALLATION</v>
      </c>
      <c r="D313" s="178"/>
      <c r="E313" s="178"/>
      <c r="F313" s="179"/>
      <c r="G313" s="118" t="s">
        <v>389</v>
      </c>
      <c r="H313" s="118">
        <f>SUM(H293:H312)</f>
        <v>0</v>
      </c>
      <c r="I313" s="12" t="str">
        <f t="shared" ca="1" si="54"/>
        <v>LOCKED</v>
      </c>
      <c r="J313" s="2" t="str">
        <f t="shared" si="58"/>
        <v>NEW STREET LIGHT INSTALLATION</v>
      </c>
      <c r="K313" s="3" t="e">
        <f>MATCH(J313,#REF!,0)</f>
        <v>#REF!</v>
      </c>
      <c r="L313" s="4" t="str">
        <f t="shared" ca="1" si="55"/>
        <v>G</v>
      </c>
      <c r="M313" s="4" t="str">
        <f t="shared" ca="1" si="56"/>
        <v>C2</v>
      </c>
      <c r="N313" s="4" t="str">
        <f t="shared" ca="1" si="57"/>
        <v>C2</v>
      </c>
      <c r="O313" s="12"/>
      <c r="P313" s="2"/>
      <c r="Q313" s="3"/>
      <c r="R313" s="4"/>
      <c r="S313" s="4"/>
      <c r="T313" s="4"/>
    </row>
    <row r="314" spans="1:20" ht="36" customHeight="1" thickTop="1" x14ac:dyDescent="0.3">
      <c r="A314" s="152"/>
      <c r="B314" s="153"/>
      <c r="C314" s="154" t="s">
        <v>470</v>
      </c>
      <c r="D314" s="155"/>
      <c r="E314" s="155"/>
      <c r="F314" s="155"/>
      <c r="G314" s="155"/>
      <c r="H314" s="156"/>
      <c r="I314" s="12" t="str">
        <f t="shared" ca="1" si="54"/>
        <v>LOCKED</v>
      </c>
      <c r="J314" s="2" t="str">
        <f t="shared" si="58"/>
        <v>SUMMARY</v>
      </c>
      <c r="K314" s="3" t="e">
        <f>MATCH(J314,#REF!,0)</f>
        <v>#REF!</v>
      </c>
      <c r="L314" s="4" t="str">
        <f t="shared" ca="1" si="55"/>
        <v>G</v>
      </c>
      <c r="M314" s="4" t="str">
        <f t="shared" ca="1" si="56"/>
        <v>G</v>
      </c>
      <c r="N314" s="4" t="str">
        <f t="shared" ca="1" si="57"/>
        <v>G</v>
      </c>
      <c r="O314" s="12"/>
      <c r="P314" s="2"/>
      <c r="Q314" s="3"/>
      <c r="R314" s="4"/>
      <c r="S314" s="4"/>
      <c r="T314" s="4"/>
    </row>
    <row r="315" spans="1:20" s="45" customFormat="1" ht="32.1" customHeight="1" x14ac:dyDescent="0.2">
      <c r="A315" s="157"/>
      <c r="B315" s="200" t="str">
        <f>B6</f>
        <v>PART 1      CITY FUNDED WORK</v>
      </c>
      <c r="C315" s="201"/>
      <c r="D315" s="201"/>
      <c r="E315" s="201"/>
      <c r="F315" s="201"/>
      <c r="G315" s="158"/>
      <c r="H315" s="159"/>
      <c r="I315" s="12" t="str">
        <f t="shared" ca="1" si="54"/>
        <v>LOCKED</v>
      </c>
      <c r="J315" s="2" t="str">
        <f t="shared" si="58"/>
        <v/>
      </c>
      <c r="K315" s="3" t="e">
        <f>MATCH(J315,#REF!,0)</f>
        <v>#REF!</v>
      </c>
      <c r="L315" s="4" t="str">
        <f t="shared" ca="1" si="55"/>
        <v>G</v>
      </c>
      <c r="M315" s="4" t="str">
        <f t="shared" ca="1" si="56"/>
        <v>G</v>
      </c>
      <c r="N315" s="4" t="str">
        <f t="shared" ca="1" si="57"/>
        <v>G</v>
      </c>
      <c r="O315" s="12"/>
      <c r="P315" s="2"/>
      <c r="Q315" s="3"/>
      <c r="R315" s="4"/>
      <c r="S315" s="4"/>
      <c r="T315" s="4"/>
    </row>
    <row r="316" spans="1:20" ht="45" customHeight="1" thickBot="1" x14ac:dyDescent="0.25">
      <c r="A316" s="106"/>
      <c r="B316" s="107" t="str">
        <f>B7</f>
        <v>A</v>
      </c>
      <c r="C316" s="202" t="str">
        <f>C7</f>
        <v>CONCRETE RECONSTRUCTION:  LANARK STREET FROM JOHN BREBEUF PLACE TO CORYDON AVENUE</v>
      </c>
      <c r="D316" s="178"/>
      <c r="E316" s="178"/>
      <c r="F316" s="179"/>
      <c r="G316" s="106" t="s">
        <v>389</v>
      </c>
      <c r="H316" s="106">
        <f>H91</f>
        <v>0</v>
      </c>
      <c r="I316" s="12" t="str">
        <f t="shared" ca="1" si="54"/>
        <v>LOCKED</v>
      </c>
      <c r="J316" s="2" t="str">
        <f t="shared" si="58"/>
        <v>CONCRETE RECONSTRUCTION: LANARK STREET FROM JOHN BREBEUF PLACE TO CORYDON AVENUE</v>
      </c>
      <c r="K316" s="3" t="e">
        <f>MATCH(J316,#REF!,0)</f>
        <v>#REF!</v>
      </c>
      <c r="L316" s="4" t="str">
        <f t="shared" ca="1" si="55"/>
        <v>G</v>
      </c>
      <c r="M316" s="4" t="str">
        <f t="shared" ca="1" si="56"/>
        <v>C2</v>
      </c>
      <c r="N316" s="4" t="str">
        <f t="shared" ca="1" si="57"/>
        <v>C2</v>
      </c>
      <c r="O316" s="12"/>
      <c r="P316" s="2"/>
      <c r="Q316" s="3"/>
      <c r="R316" s="4"/>
      <c r="S316" s="4"/>
      <c r="T316" s="4"/>
    </row>
    <row r="317" spans="1:20" ht="45" customHeight="1" thickTop="1" thickBot="1" x14ac:dyDescent="0.25">
      <c r="A317" s="106"/>
      <c r="B317" s="107" t="str">
        <f>B92</f>
        <v>B</v>
      </c>
      <c r="C317" s="193" t="str">
        <f>C92</f>
        <v>REHABILITATION:  MOUNTBATTEN AVENUE FROM SHAFTESBURY BOULEVARD TO BOWER BOULEVARD</v>
      </c>
      <c r="D317" s="194"/>
      <c r="E317" s="194"/>
      <c r="F317" s="195"/>
      <c r="G317" s="106" t="s">
        <v>389</v>
      </c>
      <c r="H317" s="106">
        <f>H151</f>
        <v>0</v>
      </c>
      <c r="I317" s="12" t="str">
        <f t="shared" ca="1" si="54"/>
        <v>LOCKED</v>
      </c>
      <c r="J317" s="2" t="str">
        <f t="shared" si="58"/>
        <v>REHABILITATION: MOUNTBATTEN AVENUE FROM SHAFTESBURY BOULEVARD TO BOWER BOULEVARD</v>
      </c>
      <c r="K317" s="3" t="e">
        <f>MATCH(J317,#REF!,0)</f>
        <v>#REF!</v>
      </c>
      <c r="L317" s="4" t="str">
        <f t="shared" ca="1" si="55"/>
        <v>G</v>
      </c>
      <c r="M317" s="4" t="str">
        <f t="shared" ca="1" si="56"/>
        <v>C2</v>
      </c>
      <c r="N317" s="4" t="str">
        <f t="shared" ca="1" si="57"/>
        <v>C2</v>
      </c>
      <c r="O317" s="12"/>
      <c r="P317" s="2"/>
      <c r="Q317" s="3"/>
      <c r="R317" s="4"/>
      <c r="S317" s="4"/>
      <c r="T317" s="4"/>
    </row>
    <row r="318" spans="1:20" ht="45" customHeight="1" thickTop="1" thickBot="1" x14ac:dyDescent="0.25">
      <c r="A318" s="106"/>
      <c r="B318" s="107" t="str">
        <f>B152</f>
        <v>C</v>
      </c>
      <c r="C318" s="193" t="str">
        <f>C152</f>
        <v>REHABILITATION:  MAUREPAS CRESCENT FROM EDGELAND BOULEVARD TO EDGELAND BOULEVARD</v>
      </c>
      <c r="D318" s="194"/>
      <c r="E318" s="194"/>
      <c r="F318" s="195"/>
      <c r="G318" s="106" t="s">
        <v>389</v>
      </c>
      <c r="H318" s="106">
        <f>H214</f>
        <v>0</v>
      </c>
      <c r="I318" s="12" t="str">
        <f t="shared" ca="1" si="54"/>
        <v>LOCKED</v>
      </c>
      <c r="J318" s="2" t="str">
        <f t="shared" si="58"/>
        <v>REHABILITATION: MAUREPAS CRESCENT FROM EDGELAND BOULEVARD TO EDGELAND BOULEVARD</v>
      </c>
      <c r="K318" s="3" t="e">
        <f>MATCH(J318,#REF!,0)</f>
        <v>#REF!</v>
      </c>
      <c r="L318" s="4" t="str">
        <f t="shared" ca="1" si="55"/>
        <v>G</v>
      </c>
      <c r="M318" s="4" t="str">
        <f t="shared" ca="1" si="56"/>
        <v>C2</v>
      </c>
      <c r="N318" s="4" t="str">
        <f t="shared" ca="1" si="57"/>
        <v>C2</v>
      </c>
      <c r="O318" s="12"/>
      <c r="P318" s="2"/>
      <c r="Q318" s="3"/>
      <c r="R318" s="4"/>
      <c r="S318" s="4"/>
      <c r="T318" s="4"/>
    </row>
    <row r="319" spans="1:20" ht="45" customHeight="1" thickTop="1" thickBot="1" x14ac:dyDescent="0.25">
      <c r="A319" s="106"/>
      <c r="B319" s="107" t="str">
        <f>B215</f>
        <v>D</v>
      </c>
      <c r="C319" s="193" t="str">
        <f>C215</f>
        <v>ASPHALT RECONSTRUCTION:  McDOWELL DRIVE FROM WESTLUND WAY TO McDOWELL DRIVE</v>
      </c>
      <c r="D319" s="194"/>
      <c r="E319" s="194"/>
      <c r="F319" s="195"/>
      <c r="G319" s="106" t="s">
        <v>389</v>
      </c>
      <c r="H319" s="106">
        <f>H291</f>
        <v>0</v>
      </c>
      <c r="I319" s="12" t="str">
        <f t="shared" ca="1" si="54"/>
        <v>LOCKED</v>
      </c>
      <c r="J319" s="2" t="str">
        <f t="shared" si="58"/>
        <v>ASPHALT RECONSTRUCTION: McDOWELL DRIVE FROM WESTLUND WAY TO McDOWELL DRIVE</v>
      </c>
      <c r="K319" s="3" t="e">
        <f>MATCH(J319,#REF!,0)</f>
        <v>#REF!</v>
      </c>
      <c r="L319" s="4" t="str">
        <f t="shared" ca="1" si="55"/>
        <v>G</v>
      </c>
      <c r="M319" s="4" t="str">
        <f t="shared" ca="1" si="56"/>
        <v>C2</v>
      </c>
      <c r="N319" s="4" t="str">
        <f t="shared" ca="1" si="57"/>
        <v>C2</v>
      </c>
      <c r="O319" s="12"/>
      <c r="P319" s="2"/>
      <c r="Q319" s="3"/>
      <c r="R319" s="4"/>
      <c r="S319" s="4"/>
      <c r="T319" s="4"/>
    </row>
    <row r="320" spans="1:20" ht="28.9" customHeight="1" thickTop="1" thickBot="1" x14ac:dyDescent="0.3">
      <c r="A320" s="106"/>
      <c r="B320" s="160"/>
      <c r="C320" s="161"/>
      <c r="D320" s="162"/>
      <c r="E320" s="163"/>
      <c r="F320" s="163"/>
      <c r="G320" s="164" t="s">
        <v>471</v>
      </c>
      <c r="H320" s="165">
        <f>SUM(H315:H319)</f>
        <v>0</v>
      </c>
      <c r="I320" s="12" t="str">
        <f t="shared" ca="1" si="54"/>
        <v>LOCKED</v>
      </c>
      <c r="J320" s="2" t="str">
        <f t="shared" si="58"/>
        <v/>
      </c>
      <c r="K320" s="3" t="e">
        <f>MATCH(J320,#REF!,0)</f>
        <v>#REF!</v>
      </c>
      <c r="L320" s="4" t="str">
        <f t="shared" ca="1" si="55"/>
        <v>F0</v>
      </c>
      <c r="M320" s="4" t="str">
        <f t="shared" ca="1" si="56"/>
        <v>C2</v>
      </c>
      <c r="N320" s="4" t="str">
        <f t="shared" ca="1" si="57"/>
        <v>C2</v>
      </c>
      <c r="O320" s="12"/>
      <c r="P320" s="2"/>
      <c r="Q320" s="3"/>
      <c r="R320" s="4"/>
      <c r="S320" s="4"/>
      <c r="T320" s="4"/>
    </row>
    <row r="321" spans="1:20" s="45" customFormat="1" ht="63" customHeight="1" thickTop="1" thickBot="1" x14ac:dyDescent="0.25">
      <c r="A321" s="118"/>
      <c r="B321" s="203" t="str">
        <f>B292</f>
        <v>PART 2      MANITOBA HYDRO/PROVINCIALLY FUNDED WORK
                 (See B9.6, B17.2.1, B18.6, D2, D13.2-3, D14.4)</v>
      </c>
      <c r="C321" s="204"/>
      <c r="D321" s="204"/>
      <c r="E321" s="204"/>
      <c r="F321" s="204"/>
      <c r="G321" s="205"/>
      <c r="H321" s="166"/>
      <c r="I321" s="12" t="str">
        <f t="shared" ca="1" si="54"/>
        <v>LOCKED</v>
      </c>
      <c r="J321" s="2" t="str">
        <f t="shared" si="58"/>
        <v/>
      </c>
      <c r="K321" s="3" t="e">
        <f>MATCH(J321,#REF!,0)</f>
        <v>#REF!</v>
      </c>
      <c r="L321" s="4" t="str">
        <f t="shared" ca="1" si="55"/>
        <v>G</v>
      </c>
      <c r="M321" s="4" t="str">
        <f t="shared" ca="1" si="56"/>
        <v>G</v>
      </c>
      <c r="N321" s="4" t="str">
        <f t="shared" ca="1" si="57"/>
        <v>C2</v>
      </c>
      <c r="O321" s="12"/>
      <c r="P321" s="2"/>
      <c r="Q321" s="3"/>
      <c r="R321" s="4"/>
      <c r="S321" s="4"/>
      <c r="T321" s="4"/>
    </row>
    <row r="322" spans="1:20" ht="45" customHeight="1" thickTop="1" thickBot="1" x14ac:dyDescent="0.25">
      <c r="A322" s="167"/>
      <c r="B322" s="107" t="str">
        <f>B293</f>
        <v>E</v>
      </c>
      <c r="C322" s="193" t="str">
        <f>C293</f>
        <v>NEW STREET LIGHT INSTALLATION</v>
      </c>
      <c r="D322" s="194"/>
      <c r="E322" s="194"/>
      <c r="F322" s="195"/>
      <c r="G322" s="167" t="s">
        <v>389</v>
      </c>
      <c r="H322" s="167">
        <f>H313</f>
        <v>0</v>
      </c>
      <c r="I322" s="12" t="str">
        <f t="shared" ca="1" si="54"/>
        <v>LOCKED</v>
      </c>
      <c r="J322" s="2" t="str">
        <f t="shared" si="58"/>
        <v>NEW STREET LIGHT INSTALLATION</v>
      </c>
      <c r="K322" s="3" t="e">
        <f>MATCH(J322,#REF!,0)</f>
        <v>#REF!</v>
      </c>
      <c r="L322" s="4" t="str">
        <f t="shared" ca="1" si="55"/>
        <v>G</v>
      </c>
      <c r="M322" s="4" t="str">
        <f t="shared" ca="1" si="56"/>
        <v>C2</v>
      </c>
      <c r="N322" s="4" t="str">
        <f t="shared" ca="1" si="57"/>
        <v>C2</v>
      </c>
      <c r="O322" s="12"/>
      <c r="P322" s="2"/>
      <c r="Q322" s="3"/>
      <c r="R322" s="4"/>
      <c r="S322" s="4"/>
      <c r="T322" s="4"/>
    </row>
    <row r="323" spans="1:20" ht="28.9" customHeight="1" thickTop="1" thickBot="1" x14ac:dyDescent="0.3">
      <c r="A323" s="106"/>
      <c r="B323" s="160"/>
      <c r="C323" s="161"/>
      <c r="D323" s="162"/>
      <c r="E323" s="163"/>
      <c r="F323" s="163"/>
      <c r="G323" s="164" t="s">
        <v>472</v>
      </c>
      <c r="H323" s="165">
        <f>SUM(H322:H322)</f>
        <v>0</v>
      </c>
      <c r="I323" s="12" t="str">
        <f t="shared" ca="1" si="54"/>
        <v>LOCKED</v>
      </c>
      <c r="J323" s="2" t="str">
        <f t="shared" si="58"/>
        <v/>
      </c>
      <c r="K323" s="3" t="e">
        <f>MATCH(J323,#REF!,0)</f>
        <v>#REF!</v>
      </c>
      <c r="L323" s="4" t="str">
        <f t="shared" ca="1" si="55"/>
        <v>F0</v>
      </c>
      <c r="M323" s="4" t="str">
        <f t="shared" ca="1" si="56"/>
        <v>C2</v>
      </c>
      <c r="N323" s="4" t="str">
        <f t="shared" ca="1" si="57"/>
        <v>C2</v>
      </c>
      <c r="O323" s="12"/>
      <c r="P323" s="2"/>
      <c r="Q323" s="3"/>
      <c r="R323" s="4"/>
      <c r="S323" s="4"/>
      <c r="T323" s="4"/>
    </row>
    <row r="324" spans="1:20" s="22" customFormat="1" ht="37.9" customHeight="1" thickTop="1" x14ac:dyDescent="0.2">
      <c r="A324" s="39"/>
      <c r="B324" s="196" t="s">
        <v>473</v>
      </c>
      <c r="C324" s="197"/>
      <c r="D324" s="197"/>
      <c r="E324" s="197"/>
      <c r="F324" s="197"/>
      <c r="G324" s="198">
        <f>H320+H323</f>
        <v>0</v>
      </c>
      <c r="H324" s="199"/>
      <c r="I324" s="12" t="str">
        <f t="shared" ca="1" si="54"/>
        <v>LOCKED</v>
      </c>
      <c r="J324" s="2" t="str">
        <f t="shared" si="58"/>
        <v/>
      </c>
      <c r="K324" s="3" t="e">
        <f>MATCH(J324,#REF!,0)</f>
        <v>#REF!</v>
      </c>
      <c r="L324" s="4" t="str">
        <f t="shared" ca="1" si="55"/>
        <v>G</v>
      </c>
      <c r="M324" s="4" t="str">
        <f t="shared" ca="1" si="56"/>
        <v>C2</v>
      </c>
      <c r="N324" s="4" t="str">
        <f t="shared" ca="1" si="57"/>
        <v>G</v>
      </c>
      <c r="O324" s="12"/>
      <c r="P324" s="2"/>
      <c r="Q324" s="3"/>
      <c r="R324" s="4"/>
      <c r="S324" s="4"/>
      <c r="T324" s="4"/>
    </row>
    <row r="325" spans="1:20" ht="15.95" customHeight="1" x14ac:dyDescent="0.2">
      <c r="A325" s="168"/>
      <c r="B325" s="169"/>
      <c r="C325" s="78"/>
      <c r="D325" s="170"/>
      <c r="E325" s="78"/>
      <c r="F325" s="78"/>
      <c r="G325" s="171"/>
      <c r="H325" s="172"/>
      <c r="I325" s="12" t="str">
        <f t="shared" ref="I325" ca="1" si="65">IF(CELL("protect",$G325)=1, "LOCKED", "")</f>
        <v>LOCKED</v>
      </c>
      <c r="J325" s="2" t="str">
        <f t="shared" si="58"/>
        <v/>
      </c>
      <c r="K325" s="3" t="e">
        <f>MATCH(J325,#REF!,0)</f>
        <v>#REF!</v>
      </c>
      <c r="L325" s="4" t="str">
        <f t="shared" ref="L325" ca="1" si="66">CELL("format",$F325)</f>
        <v>G</v>
      </c>
      <c r="M325" s="4" t="str">
        <f t="shared" ref="M325" ca="1" si="67">CELL("format",$G325)</f>
        <v>C2</v>
      </c>
      <c r="N325" s="4" t="str">
        <f t="shared" ref="N325" ca="1" si="68">CELL("format",$H325)</f>
        <v>G</v>
      </c>
      <c r="O325" s="12"/>
      <c r="P325" s="2"/>
      <c r="Q325" s="3"/>
      <c r="R325" s="4"/>
      <c r="S325" s="4"/>
      <c r="T325" s="4"/>
    </row>
  </sheetData>
  <sheetProtection password="CC3D" sheet="1" objects="1" scenarios="1" selectLockedCells="1"/>
  <mergeCells count="21">
    <mergeCell ref="C322:F322"/>
    <mergeCell ref="B324:F324"/>
    <mergeCell ref="G324:H324"/>
    <mergeCell ref="B315:F315"/>
    <mergeCell ref="C316:F316"/>
    <mergeCell ref="C317:F317"/>
    <mergeCell ref="C318:F318"/>
    <mergeCell ref="C319:F319"/>
    <mergeCell ref="B321:G321"/>
    <mergeCell ref="C313:F313"/>
    <mergeCell ref="B6:F6"/>
    <mergeCell ref="C7:F7"/>
    <mergeCell ref="C91:F91"/>
    <mergeCell ref="C92:F92"/>
    <mergeCell ref="C151:F151"/>
    <mergeCell ref="C152:F152"/>
    <mergeCell ref="C214:F214"/>
    <mergeCell ref="C215:F215"/>
    <mergeCell ref="C291:F291"/>
    <mergeCell ref="B292:G292"/>
    <mergeCell ref="C293:F293"/>
  </mergeCells>
  <conditionalFormatting sqref="D9:D11 D21:D23 D81 D96 D102:D104 D107:D108 D118:D123 D156 D158:D160 D165:D169 D185:D189 D222 D228:D230 D251:D255 D288:D289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12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13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14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18:D20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24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25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26:D29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30:D32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33:D36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37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38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39:D40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41:D42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43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44:D45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46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47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48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49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50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51">
    <cfRule type="cellIs" dxfId="348" priority="347" stopIfTrue="1" operator="equal">
      <formula>"CW 2130-R11"</formula>
    </cfRule>
    <cfRule type="cellIs" dxfId="347" priority="348" stopIfTrue="1" operator="equal">
      <formula>"CW 3120-R2"</formula>
    </cfRule>
    <cfRule type="cellIs" dxfId="346" priority="349" stopIfTrue="1" operator="equal">
      <formula>"CW 3240-R7"</formula>
    </cfRule>
  </conditionalFormatting>
  <conditionalFormatting sqref="D52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53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55 D60:D62 D139:D142">
    <cfRule type="cellIs" dxfId="339" priority="339" stopIfTrue="1" operator="equal">
      <formula>"CW 3120-R2"</formula>
    </cfRule>
    <cfRule type="cellIs" dxfId="338" priority="340" stopIfTrue="1" operator="equal">
      <formula>"CW 3240-R7"</formula>
    </cfRule>
  </conditionalFormatting>
  <conditionalFormatting sqref="D56">
    <cfRule type="cellIs" dxfId="337" priority="336" stopIfTrue="1" operator="equal">
      <formula>"CW 2130-R11"</formula>
    </cfRule>
    <cfRule type="cellIs" dxfId="336" priority="337" stopIfTrue="1" operator="equal">
      <formula>"CW 3120-R2"</formula>
    </cfRule>
    <cfRule type="cellIs" dxfId="335" priority="338" stopIfTrue="1" operator="equal">
      <formula>"CW 3240-R7"</formula>
    </cfRule>
  </conditionalFormatting>
  <conditionalFormatting sqref="D57:D59">
    <cfRule type="cellIs" dxfId="334" priority="334" stopIfTrue="1" operator="equal">
      <formula>"CW 3120-R2"</formula>
    </cfRule>
    <cfRule type="cellIs" dxfId="333" priority="335" stopIfTrue="1" operator="equal">
      <formula>"CW 3240-R7"</formula>
    </cfRule>
  </conditionalFormatting>
  <conditionalFormatting sqref="D64:D65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63">
    <cfRule type="cellIs" dxfId="329" priority="329" stopIfTrue="1" operator="equal">
      <formula>"CW 3120-R2"</formula>
    </cfRule>
    <cfRule type="cellIs" dxfId="328" priority="330" stopIfTrue="1" operator="equal">
      <formula>"CW 3240-R7"</formula>
    </cfRule>
  </conditionalFormatting>
  <conditionalFormatting sqref="D66">
    <cfRule type="cellIs" dxfId="327" priority="327" stopIfTrue="1" operator="equal">
      <formula>"CW 3120-R2"</formula>
    </cfRule>
    <cfRule type="cellIs" dxfId="326" priority="328" stopIfTrue="1" operator="equal">
      <formula>"CW 3240-R7"</formula>
    </cfRule>
  </conditionalFormatting>
  <conditionalFormatting sqref="D67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68:D69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70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71:D72">
    <cfRule type="cellIs" dxfId="316" priority="316" stopIfTrue="1" operator="equal">
      <formula>"CW 3120-R2"</formula>
    </cfRule>
    <cfRule type="cellIs" dxfId="315" priority="317" stopIfTrue="1" operator="equal">
      <formula>"CW 3240-R7"</formula>
    </cfRule>
  </conditionalFormatting>
  <conditionalFormatting sqref="D73">
    <cfRule type="cellIs" dxfId="314" priority="314" stopIfTrue="1" operator="equal">
      <formula>"CW 2130-R11"</formula>
    </cfRule>
    <cfRule type="cellIs" dxfId="313" priority="315" stopIfTrue="1" operator="equal">
      <formula>"CW 3240-R7"</formula>
    </cfRule>
  </conditionalFormatting>
  <conditionalFormatting sqref="D74:D75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79">
    <cfRule type="cellIs" dxfId="309" priority="306" stopIfTrue="1" operator="equal">
      <formula>"CW 2130-R11"</formula>
    </cfRule>
    <cfRule type="cellIs" dxfId="308" priority="307" stopIfTrue="1" operator="equal">
      <formula>"CW 3120-R2"</formula>
    </cfRule>
    <cfRule type="cellIs" dxfId="307" priority="308" stopIfTrue="1" operator="equal">
      <formula>"CW 3240-R7"</formula>
    </cfRule>
  </conditionalFormatting>
  <conditionalFormatting sqref="D78"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77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80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82:D84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85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87:D89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94">
    <cfRule type="cellIs" dxfId="289" priority="288" stopIfTrue="1" operator="equal">
      <formula>"CW 2130-R11"</formula>
    </cfRule>
    <cfRule type="cellIs" dxfId="288" priority="289" stopIfTrue="1" operator="equal">
      <formula>"CW 3120-R2"</formula>
    </cfRule>
    <cfRule type="cellIs" dxfId="287" priority="290" stopIfTrue="1" operator="equal">
      <formula>"CW 3240-R7"</formula>
    </cfRule>
  </conditionalFormatting>
  <conditionalFormatting sqref="D95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98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99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100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101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105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106">
    <cfRule type="cellIs" dxfId="268" priority="267" stopIfTrue="1" operator="equal">
      <formula>"CW 2130-R11"</formula>
    </cfRule>
    <cfRule type="cellIs" dxfId="267" priority="268" stopIfTrue="1" operator="equal">
      <formula>"CW 3120-R2"</formula>
    </cfRule>
    <cfRule type="cellIs" dxfId="266" priority="269" stopIfTrue="1" operator="equal">
      <formula>"CW 3240-R7"</formula>
    </cfRule>
  </conditionalFormatting>
  <conditionalFormatting sqref="D109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110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111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112:D113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114">
    <cfRule type="cellIs" dxfId="253" priority="252" stopIfTrue="1" operator="equal">
      <formula>"CW 2130-R11"</formula>
    </cfRule>
    <cfRule type="cellIs" dxfId="252" priority="253" stopIfTrue="1" operator="equal">
      <formula>"CW 3120-R2"</formula>
    </cfRule>
    <cfRule type="cellIs" dxfId="251" priority="254" stopIfTrue="1" operator="equal">
      <formula>"CW 3240-R7"</formula>
    </cfRule>
  </conditionalFormatting>
  <conditionalFormatting sqref="D115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116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117">
    <cfRule type="cellIs" dxfId="244" priority="243" stopIfTrue="1" operator="equal">
      <formula>"CW 2130-R11"</formula>
    </cfRule>
    <cfRule type="cellIs" dxfId="243" priority="244" stopIfTrue="1" operator="equal">
      <formula>"CW 3120-R2"</formula>
    </cfRule>
    <cfRule type="cellIs" dxfId="242" priority="245" stopIfTrue="1" operator="equal">
      <formula>"CW 3240-R7"</formula>
    </cfRule>
  </conditionalFormatting>
  <conditionalFormatting sqref="D124:D126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127">
    <cfRule type="cellIs" dxfId="238" priority="237" stopIfTrue="1" operator="equal">
      <formula>"CW 2130-R11"</formula>
    </cfRule>
    <cfRule type="cellIs" dxfId="237" priority="238" stopIfTrue="1" operator="equal">
      <formula>"CW 3120-R2"</formula>
    </cfRule>
    <cfRule type="cellIs" dxfId="236" priority="239" stopIfTrue="1" operator="equal">
      <formula>"CW 3240-R7"</formula>
    </cfRule>
  </conditionalFormatting>
  <conditionalFormatting sqref="D129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131">
    <cfRule type="cellIs" dxfId="232" priority="232" stopIfTrue="1" operator="equal">
      <formula>"CW 3120-R2"</formula>
    </cfRule>
    <cfRule type="cellIs" dxfId="231" priority="233" stopIfTrue="1" operator="equal">
      <formula>"CW 3240-R7"</formula>
    </cfRule>
  </conditionalFormatting>
  <conditionalFormatting sqref="D132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133:D135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136">
    <cfRule type="cellIs" dxfId="225" priority="225" stopIfTrue="1" operator="equal">
      <formula>"CW 3120-R2"</formula>
    </cfRule>
    <cfRule type="cellIs" dxfId="224" priority="226" stopIfTrue="1" operator="equal">
      <formula>"CW 3240-R7"</formula>
    </cfRule>
  </conditionalFormatting>
  <conditionalFormatting sqref="D137:D138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143">
    <cfRule type="cellIs" dxfId="220" priority="220" stopIfTrue="1" operator="equal">
      <formula>"CW 2130-R11"</formula>
    </cfRule>
    <cfRule type="cellIs" dxfId="219" priority="221" stopIfTrue="1" operator="equal">
      <formula>"CW 3240-R7"</formula>
    </cfRule>
  </conditionalFormatting>
  <conditionalFormatting sqref="D145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146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148">
    <cfRule type="cellIs" dxfId="212" priority="211" stopIfTrue="1" operator="equal">
      <formula>"CW 2130-R11"</formula>
    </cfRule>
    <cfRule type="cellIs" dxfId="211" priority="212" stopIfTrue="1" operator="equal">
      <formula>"CW 3120-R2"</formula>
    </cfRule>
    <cfRule type="cellIs" dxfId="210" priority="213" stopIfTrue="1" operator="equal">
      <formula>"CW 3240-R7"</formula>
    </cfRule>
  </conditionalFormatting>
  <conditionalFormatting sqref="D149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154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155">
    <cfRule type="cellIs" dxfId="203" priority="202" stopIfTrue="1" operator="equal">
      <formula>"CW 2130-R11"</formula>
    </cfRule>
    <cfRule type="cellIs" dxfId="202" priority="203" stopIfTrue="1" operator="equal">
      <formula>"CW 3120-R2"</formula>
    </cfRule>
    <cfRule type="cellIs" dxfId="201" priority="204" stopIfTrue="1" operator="equal">
      <formula>"CW 3240-R7"</formula>
    </cfRule>
  </conditionalFormatting>
  <conditionalFormatting sqref="D161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162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163:D164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170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171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72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173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74:D175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76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177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178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179:D183">
    <cfRule type="cellIs" dxfId="167" priority="166" stopIfTrue="1" operator="equal">
      <formula>"CW 2130-R11"</formula>
    </cfRule>
    <cfRule type="cellIs" dxfId="166" priority="167" stopIfTrue="1" operator="equal">
      <formula>"CW 3120-R2"</formula>
    </cfRule>
    <cfRule type="cellIs" dxfId="165" priority="168" stopIfTrue="1" operator="equal">
      <formula>"CW 3240-R7"</formula>
    </cfRule>
  </conditionalFormatting>
  <conditionalFormatting sqref="D184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190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192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193">
    <cfRule type="cellIs" dxfId="155" priority="154" stopIfTrue="1" operator="equal">
      <formula>"CW 2130-R11"</formula>
    </cfRule>
    <cfRule type="cellIs" dxfId="154" priority="155" stopIfTrue="1" operator="equal">
      <formula>"CW 3120-R2"</formula>
    </cfRule>
    <cfRule type="cellIs" dxfId="153" priority="156" stopIfTrue="1" operator="equal">
      <formula>"CW 3240-R7"</formula>
    </cfRule>
  </conditionalFormatting>
  <conditionalFormatting sqref="D195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197">
    <cfRule type="cellIs" dxfId="149" priority="149" stopIfTrue="1" operator="equal">
      <formula>"CW 3120-R2"</formula>
    </cfRule>
    <cfRule type="cellIs" dxfId="148" priority="150" stopIfTrue="1" operator="equal">
      <formula>"CW 3240-R7"</formula>
    </cfRule>
  </conditionalFormatting>
  <conditionalFormatting sqref="D198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199:D201">
    <cfRule type="cellIs" dxfId="144" priority="144" stopIfTrue="1" operator="equal">
      <formula>"CW 3120-R2"</formula>
    </cfRule>
    <cfRule type="cellIs" dxfId="143" priority="145" stopIfTrue="1" operator="equal">
      <formula>"CW 3240-R7"</formula>
    </cfRule>
  </conditionalFormatting>
  <conditionalFormatting sqref="D202">
    <cfRule type="cellIs" dxfId="142" priority="142" stopIfTrue="1" operator="equal">
      <formula>"CW 3120-R2"</formula>
    </cfRule>
    <cfRule type="cellIs" dxfId="141" priority="143" stopIfTrue="1" operator="equal">
      <formula>"CW 3240-R7"</formula>
    </cfRule>
  </conditionalFormatting>
  <conditionalFormatting sqref="D203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204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205:D206">
    <cfRule type="cellIs" dxfId="134" priority="134" stopIfTrue="1" operator="equal">
      <formula>"CW 3120-R2"</formula>
    </cfRule>
    <cfRule type="cellIs" dxfId="133" priority="135" stopIfTrue="1" operator="equal">
      <formula>"CW 3240-R7"</formula>
    </cfRule>
  </conditionalFormatting>
  <conditionalFormatting sqref="D208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209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211:D213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217:D218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219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220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221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226:D227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231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232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233:D235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236:D238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239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240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241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243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244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245:D246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47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49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248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50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257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258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259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260:D262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264:D26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263">
    <cfRule type="cellIs" dxfId="53" priority="53" stopIfTrue="1" operator="equal">
      <formula>"CW 3120-R2"</formula>
    </cfRule>
    <cfRule type="cellIs" dxfId="52" priority="54" stopIfTrue="1" operator="equal">
      <formula>"CW 3240-R7"</formula>
    </cfRule>
  </conditionalFormatting>
  <conditionalFormatting sqref="D267:D268">
    <cfRule type="cellIs" dxfId="51" priority="48" stopIfTrue="1" operator="equal">
      <formula>"CW 2130-R11"</formula>
    </cfRule>
    <cfRule type="cellIs" dxfId="50" priority="49" stopIfTrue="1" operator="equal">
      <formula>"CW 3120-R2"</formula>
    </cfRule>
    <cfRule type="cellIs" dxfId="49" priority="50" stopIfTrue="1" operator="equal">
      <formula>"CW 3240-R7"</formula>
    </cfRule>
  </conditionalFormatting>
  <conditionalFormatting sqref="D266">
    <cfRule type="cellIs" dxfId="48" priority="51" stopIfTrue="1" operator="equal">
      <formula>"CW 3120-R2"</formula>
    </cfRule>
    <cfRule type="cellIs" dxfId="47" priority="52" stopIfTrue="1" operator="equal">
      <formula>"CW 3240-R7"</formula>
    </cfRule>
  </conditionalFormatting>
  <conditionalFormatting sqref="D269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270:D271">
    <cfRule type="cellIs" dxfId="43" priority="43" stopIfTrue="1" operator="equal">
      <formula>"CW 3120-R2"</formula>
    </cfRule>
    <cfRule type="cellIs" dxfId="42" priority="44" stopIfTrue="1" operator="equal">
      <formula>"CW 3240-R7"</formula>
    </cfRule>
  </conditionalFormatting>
  <conditionalFormatting sqref="D272"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273:D274">
    <cfRule type="cellIs" dxfId="39" priority="39" stopIfTrue="1" operator="equal">
      <formula>"CW 2130-R11"</formula>
    </cfRule>
    <cfRule type="cellIs" dxfId="38" priority="40" stopIfTrue="1" operator="equal">
      <formula>"CW 3240-R7"</formula>
    </cfRule>
  </conditionalFormatting>
  <conditionalFormatting sqref="D280">
    <cfRule type="cellIs" dxfId="37" priority="34" stopIfTrue="1" operator="equal">
      <formula>"CW 2130-R11"</formula>
    </cfRule>
    <cfRule type="cellIs" dxfId="36" priority="35" stopIfTrue="1" operator="equal">
      <formula>"CW 3120-R2"</formula>
    </cfRule>
    <cfRule type="cellIs" dxfId="35" priority="36" stopIfTrue="1" operator="equal">
      <formula>"CW 3240-R7"</formula>
    </cfRule>
  </conditionalFormatting>
  <conditionalFormatting sqref="D279">
    <cfRule type="cellIs" dxfId="34" priority="37" stopIfTrue="1" operator="equal">
      <formula>"CW 3120-R2"</formula>
    </cfRule>
    <cfRule type="cellIs" dxfId="33" priority="38" stopIfTrue="1" operator="equal">
      <formula>"CW 3240-R7"</formula>
    </cfRule>
  </conditionalFormatting>
  <conditionalFormatting sqref="D278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28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282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83:D28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8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9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9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5:D1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23:D2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75:D27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97:D31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82:G286 G9:G10 G289 G19:G20 G22 G24 G27:G32 G35:G39 G42:G43 G46:G47 G49 G51:G53 G56 G59 G62 G64:G65 G68:G73 G75 G77 G79 G81:G85 G88:G89 G94:G96 G99 G101 G103 G105 G108 G110:G111 G113:G115 G117:G118 G121 G123 G125:G127 G129 G132 G135 G137:G138 G140:G143 G145:G146 G149 G154:G156 G159 G161 G163:G164 G166 G168 G170 G173 G175 G177:G178 G295:G302 G187 G189:G190 G193 G195 G201 G204:G206 G208:G209 G212:G213 G217:G218 G12:G16 G227 G229 G231 G234:G238 G240:G241 G244 G253 G246:G250 G255 G258:G259 G262 G264:G265 G268:G269 G220:G224 G278 G280 G181:G184 G198 G271:G274 G276 G304:G311">
      <formula1>IF(G9&gt;=0.01,ROUND(G9,2),0.01)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9:F10 F289 F19:F20 F22 F24 F27:F32 F35:F39 F42:F43 F46:F47 F49 F51:F53 F56 F59 F62 F64:F65 F68:F73 F75 F77 F181:F184 F81:F85 F88:F89 F94:F96 F99 F101 F103 F105 F108 F110:F111 F113:F115 F117:F118 F121 F123 F125:F127 F129 F132 F135 F137:F138 F140:F143 F145:F146 F149 F154:F156 F159 F161 F163:F164 F166 F168 F170 F173 F175 F177:F178 F295:F302 F187 F189:F190 F193 F195 F201 F204:F206 F208:F209 F212:F213 F217:F218 F12:F16 F227 F229 F231 F234:F238 F240:F241 F244 F246:F250 F253 F255 F258:F259 F262 F264:F265 F268:F269 F220:F224 F278 F280 F282:F286 F198 F271:F274 F276 F304:F311">
      <formula1>IF(F9&gt;=0,ROUND(F9,0),0)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9">
      <formula1>F79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185-2019 - Addendum No. 2
&amp;XTemplate Version: C420190115-RW&amp;RBid Submission
Page &amp;P+3 of 20</oddHeader>
    <oddFooter xml:space="preserve">&amp;R__________________
Name of Bidder                    </oddFooter>
  </headerFooter>
  <rowBreaks count="16" manualBreakCount="16">
    <brk id="32" max="16383" man="1"/>
    <brk id="53" max="16383" man="1"/>
    <brk id="79" max="16383" man="1"/>
    <brk id="91" min="1" max="7" man="1"/>
    <brk id="117" max="16383" man="1"/>
    <brk id="142" max="16383" man="1"/>
    <brk id="151" min="1" max="7" man="1"/>
    <brk id="178" max="16383" man="1"/>
    <brk id="201" max="16383" man="1"/>
    <brk id="214" max="16383" man="1"/>
    <brk id="241" max="16383" man="1"/>
    <brk id="262" max="16383" man="1"/>
    <brk id="286" max="16383" man="1"/>
    <brk id="291" min="1" max="7" man="1"/>
    <brk id="304" max="16383" man="1"/>
    <brk id="313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185-2019 Add 1</vt:lpstr>
      <vt:lpstr>'185-2019 Add 1'!Print_Area</vt:lpstr>
      <vt:lpstr>'185-2019 Add 1'!Print_Titles</vt:lpstr>
      <vt:lpstr>'185-2019 Add 1'!XEVERYTHING</vt:lpstr>
      <vt:lpstr>'185-2019 Add 1'!XITEMS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Dec 13 2019_x000d_
_x000d_
_x000d_
file size 90 514</dc:description>
  <cp:lastModifiedBy>Aguirre Pineda, Francisco</cp:lastModifiedBy>
  <cp:lastPrinted>2019-12-16T16:28:56Z</cp:lastPrinted>
  <dcterms:created xsi:type="dcterms:W3CDTF">2000-01-26T18:56:05Z</dcterms:created>
  <dcterms:modified xsi:type="dcterms:W3CDTF">2019-12-16T16:29:19Z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