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workbookProtection workbookPassword="F67A" lockStructure="1"/>
  <bookViews>
    <workbookView xWindow="-15" yWindow="6390" windowWidth="28830" windowHeight="6450" tabRatio="721" activeTab="1"/>
  </bookViews>
  <sheets>
    <sheet name="Template Instructions " sheetId="11" r:id="rId1"/>
    <sheet name="Tab5-BOE Summary" sheetId="16" r:id="rId2"/>
    <sheet name="Tab6-BOE Cost Detail" sheetId="17" r:id="rId3"/>
    <sheet name="Tab7-Class of Estimate" sheetId="18" r:id="rId4"/>
    <sheet name="Tab8-BOE Rationale" sheetId="19" r:id="rId5"/>
    <sheet name="Appendix" sheetId="13" r:id="rId6"/>
    <sheet name="Approvals &amp; Update Log" sheetId="15" r:id="rId7"/>
    <sheet name="Template Version &amp; Quality Ctrl" sheetId="14" state="hidden" r:id="rId8"/>
    <sheet name="CF Picklists" sheetId="6" state="hidden" r:id="rId9"/>
    <sheet name="WWD Picklists" sheetId="20" r:id="rId10"/>
  </sheets>
  <externalReferences>
    <externalReference r:id="rId11"/>
    <externalReference r:id="rId12"/>
    <externalReference r:id="rId13"/>
    <externalReference r:id="rId14"/>
    <externalReference r:id="rId15"/>
    <externalReference r:id="rId16"/>
  </externalReferences>
  <definedNames>
    <definedName name="BaseYear">[1]Summary!$D$4</definedName>
    <definedName name="BC_ID" comment="Business Case ID defined to print in footer of all tabs in Business Case">#REF!</definedName>
    <definedName name="DiscountRate">[1]Summary!$D$5</definedName>
    <definedName name="_xlnm.Print_Area" localSheetId="5">Appendix!$A$1:$A$3</definedName>
    <definedName name="_xlnm.Print_Area" localSheetId="1">'Tab5-BOE Summary'!$A$5:$B$15</definedName>
    <definedName name="_xlnm.Print_Area" localSheetId="2">'Tab6-BOE Cost Detail'!$A$1:$L$79</definedName>
    <definedName name="_xlnm.Print_Area" localSheetId="3">'Tab7-Class of Estimate'!$A$1:$J$78</definedName>
    <definedName name="_xlnm.Print_Titles" localSheetId="5">Appendix!$1:$1</definedName>
    <definedName name="SelectionColour" localSheetId="6">[2]Data!#REF!</definedName>
    <definedName name="SelectionColour" localSheetId="8">[2]Data!#REF!</definedName>
    <definedName name="SelectionColour" localSheetId="0">[3]Data!#REF!</definedName>
    <definedName name="SelectionColour" localSheetId="7">[4]Data!#REF!</definedName>
    <definedName name="SelectionColour">[5]Data!#REF!</definedName>
  </definedNames>
  <calcPr calcId="145621"/>
</workbook>
</file>

<file path=xl/calcChain.xml><?xml version="1.0" encoding="utf-8"?>
<calcChain xmlns="http://schemas.openxmlformats.org/spreadsheetml/2006/main">
  <c r="A1" i="13" l="1"/>
  <c r="A1" i="18"/>
  <c r="A1" i="17"/>
  <c r="G7" i="17" l="1"/>
  <c r="H7" i="17" s="1"/>
  <c r="I7" i="17" s="1"/>
  <c r="J7" i="17" s="1"/>
  <c r="F7" i="17"/>
  <c r="A74" i="18" l="1"/>
  <c r="A75" i="18" s="1"/>
  <c r="A52" i="18"/>
  <c r="A53" i="18" s="1"/>
  <c r="A54" i="18" s="1"/>
  <c r="A34" i="18"/>
  <c r="A35" i="18" s="1"/>
  <c r="A36" i="18" s="1"/>
  <c r="A37" i="18" s="1"/>
  <c r="A38" i="18" s="1"/>
  <c r="A39" i="18" s="1"/>
  <c r="A15" i="18"/>
  <c r="A16" i="18" s="1"/>
  <c r="A17" i="18" s="1"/>
  <c r="A18" i="18" s="1"/>
  <c r="A19" i="18" s="1"/>
  <c r="A20" i="18" s="1"/>
  <c r="A21" i="18" s="1"/>
  <c r="A22" i="18" s="1"/>
  <c r="A23" i="18" s="1"/>
  <c r="A24" i="18" s="1"/>
  <c r="A25" i="18" s="1"/>
  <c r="A26" i="18" s="1"/>
  <c r="A28" i="18" s="1"/>
  <c r="A29" i="18" s="1"/>
  <c r="A30" i="18" s="1"/>
  <c r="A8" i="18"/>
  <c r="A9" i="18" s="1"/>
  <c r="A10" i="18" s="1"/>
  <c r="D79" i="17"/>
  <c r="F79" i="17"/>
  <c r="D75" i="17"/>
  <c r="E75" i="17" s="1"/>
  <c r="F75" i="17" s="1"/>
  <c r="G75" i="17" s="1"/>
  <c r="H75" i="17" s="1"/>
  <c r="I75" i="17" s="1"/>
  <c r="J75" i="17" s="1"/>
  <c r="K75" i="17" s="1"/>
  <c r="L75" i="17" s="1"/>
  <c r="S56" i="17"/>
  <c r="J56" i="17"/>
  <c r="I56" i="17"/>
  <c r="H56" i="17"/>
  <c r="G56" i="17"/>
  <c r="K56" i="17" s="1"/>
  <c r="F56" i="17"/>
  <c r="D50" i="17"/>
  <c r="S49" i="17"/>
  <c r="J49" i="17"/>
  <c r="I49" i="17"/>
  <c r="H49" i="17"/>
  <c r="G49" i="17"/>
  <c r="F49" i="17"/>
  <c r="E49" i="17"/>
  <c r="S48" i="17"/>
  <c r="J48" i="17"/>
  <c r="I48" i="17"/>
  <c r="H48" i="17"/>
  <c r="G48" i="17"/>
  <c r="F48" i="17"/>
  <c r="E48" i="17"/>
  <c r="S47" i="17"/>
  <c r="J47" i="17"/>
  <c r="I47" i="17"/>
  <c r="H47" i="17"/>
  <c r="G47" i="17"/>
  <c r="F47" i="17"/>
  <c r="E47" i="17"/>
  <c r="S46" i="17"/>
  <c r="J46" i="17"/>
  <c r="I46" i="17"/>
  <c r="H46" i="17"/>
  <c r="G46" i="17"/>
  <c r="F46" i="17"/>
  <c r="E46" i="17"/>
  <c r="S45" i="17"/>
  <c r="J45" i="17"/>
  <c r="I45" i="17"/>
  <c r="H45" i="17"/>
  <c r="G45" i="17"/>
  <c r="F45" i="17"/>
  <c r="E45" i="17"/>
  <c r="D40" i="17"/>
  <c r="S39" i="17"/>
  <c r="J39" i="17"/>
  <c r="I39" i="17"/>
  <c r="H39" i="17"/>
  <c r="G39" i="17"/>
  <c r="F39" i="17"/>
  <c r="E39" i="17"/>
  <c r="S38" i="17"/>
  <c r="J38" i="17"/>
  <c r="I38" i="17"/>
  <c r="H38" i="17"/>
  <c r="G38" i="17"/>
  <c r="F38" i="17"/>
  <c r="E38" i="17"/>
  <c r="S37" i="17"/>
  <c r="J37" i="17"/>
  <c r="I37" i="17"/>
  <c r="H37" i="17"/>
  <c r="G37" i="17"/>
  <c r="F37" i="17"/>
  <c r="E37" i="17"/>
  <c r="S36" i="17"/>
  <c r="J36" i="17"/>
  <c r="I36" i="17"/>
  <c r="H36" i="17"/>
  <c r="G36" i="17"/>
  <c r="F36" i="17"/>
  <c r="E36" i="17"/>
  <c r="S35" i="17"/>
  <c r="J35" i="17"/>
  <c r="I35" i="17"/>
  <c r="H35" i="17"/>
  <c r="G35" i="17"/>
  <c r="F35" i="17"/>
  <c r="E35" i="17"/>
  <c r="D32" i="17"/>
  <c r="S31" i="17"/>
  <c r="J31" i="17"/>
  <c r="I31" i="17"/>
  <c r="H31" i="17"/>
  <c r="G31" i="17"/>
  <c r="F31" i="17"/>
  <c r="E31" i="17"/>
  <c r="S30" i="17"/>
  <c r="J30" i="17"/>
  <c r="I30" i="17"/>
  <c r="H30" i="17"/>
  <c r="G30" i="17"/>
  <c r="F30" i="17"/>
  <c r="E30" i="17"/>
  <c r="S29" i="17"/>
  <c r="J29" i="17"/>
  <c r="I29" i="17"/>
  <c r="H29" i="17"/>
  <c r="G29" i="17"/>
  <c r="F29" i="17"/>
  <c r="E29" i="17"/>
  <c r="S28" i="17"/>
  <c r="J28" i="17"/>
  <c r="I28" i="17"/>
  <c r="H28" i="17"/>
  <c r="G28" i="17"/>
  <c r="F28" i="17"/>
  <c r="E28" i="17"/>
  <c r="D23" i="17"/>
  <c r="S22" i="17"/>
  <c r="J22" i="17"/>
  <c r="I22" i="17"/>
  <c r="H22" i="17"/>
  <c r="G22" i="17"/>
  <c r="F22" i="17"/>
  <c r="E22" i="17"/>
  <c r="S21" i="17"/>
  <c r="J21" i="17"/>
  <c r="I21" i="17"/>
  <c r="H21" i="17"/>
  <c r="G21" i="17"/>
  <c r="F21" i="17"/>
  <c r="E21" i="17"/>
  <c r="S20" i="17"/>
  <c r="J20" i="17"/>
  <c r="I20" i="17"/>
  <c r="H20" i="17"/>
  <c r="G20" i="17"/>
  <c r="F20" i="17"/>
  <c r="E20" i="17"/>
  <c r="S19" i="17"/>
  <c r="J19" i="17"/>
  <c r="I19" i="17"/>
  <c r="H19" i="17"/>
  <c r="G19" i="17"/>
  <c r="F19" i="17"/>
  <c r="E19" i="17"/>
  <c r="D16" i="17"/>
  <c r="C11" i="17" s="1"/>
  <c r="S15" i="17"/>
  <c r="J15" i="17"/>
  <c r="I15" i="17"/>
  <c r="H15" i="17"/>
  <c r="G15" i="17"/>
  <c r="F15" i="17"/>
  <c r="E15" i="17"/>
  <c r="C15" i="17"/>
  <c r="S14" i="17"/>
  <c r="J14" i="17"/>
  <c r="I14" i="17"/>
  <c r="H14" i="17"/>
  <c r="G14" i="17"/>
  <c r="F14" i="17"/>
  <c r="E14" i="17"/>
  <c r="S13" i="17"/>
  <c r="J13" i="17"/>
  <c r="I13" i="17"/>
  <c r="H13" i="17"/>
  <c r="G13" i="17"/>
  <c r="F13" i="17"/>
  <c r="E13" i="17"/>
  <c r="S12" i="17"/>
  <c r="J12" i="17"/>
  <c r="I12" i="17"/>
  <c r="H12" i="17"/>
  <c r="G12" i="17"/>
  <c r="F12" i="17"/>
  <c r="E12" i="17"/>
  <c r="S11" i="17"/>
  <c r="J11" i="17"/>
  <c r="I11" i="17"/>
  <c r="H11" i="17"/>
  <c r="G11" i="17"/>
  <c r="F11" i="17"/>
  <c r="E11" i="17"/>
  <c r="S10" i="17"/>
  <c r="J10" i="17"/>
  <c r="I10" i="17"/>
  <c r="H10" i="17"/>
  <c r="G10" i="17"/>
  <c r="F10" i="17"/>
  <c r="E10" i="17"/>
  <c r="W9" i="17"/>
  <c r="S9" i="17"/>
  <c r="J9" i="17"/>
  <c r="I9" i="17"/>
  <c r="H9" i="17"/>
  <c r="G9" i="17"/>
  <c r="F9" i="17"/>
  <c r="E9" i="17"/>
  <c r="R7" i="17"/>
  <c r="Q7" i="17"/>
  <c r="P7" i="17"/>
  <c r="O7" i="17"/>
  <c r="N7" i="17"/>
  <c r="M7" i="17"/>
  <c r="G40" i="17" l="1"/>
  <c r="G23" i="17"/>
  <c r="K28" i="17"/>
  <c r="H16" i="17"/>
  <c r="K11" i="17"/>
  <c r="H23" i="17"/>
  <c r="I23" i="17"/>
  <c r="G32" i="17"/>
  <c r="K22" i="17"/>
  <c r="E23" i="17"/>
  <c r="J16" i="17"/>
  <c r="K13" i="17"/>
  <c r="F23" i="17"/>
  <c r="J23" i="17"/>
  <c r="K20" i="17"/>
  <c r="K30" i="17"/>
  <c r="K37" i="17"/>
  <c r="K39" i="17"/>
  <c r="E16" i="17"/>
  <c r="I16" i="17"/>
  <c r="F16" i="17"/>
  <c r="G16" i="17"/>
  <c r="K10" i="17"/>
  <c r="K14" i="17"/>
  <c r="K21" i="17"/>
  <c r="H32" i="17"/>
  <c r="E32" i="17"/>
  <c r="I32" i="17"/>
  <c r="E79" i="17"/>
  <c r="K12" i="17"/>
  <c r="K15" i="17"/>
  <c r="K19" i="17"/>
  <c r="F32" i="17"/>
  <c r="J32" i="17"/>
  <c r="K31" i="17"/>
  <c r="H40" i="17"/>
  <c r="K36" i="17"/>
  <c r="K48" i="17"/>
  <c r="K49" i="17"/>
  <c r="I50" i="17"/>
  <c r="F50" i="17"/>
  <c r="J50" i="17"/>
  <c r="G50" i="17"/>
  <c r="H50" i="17"/>
  <c r="C13" i="17"/>
  <c r="K9" i="17"/>
  <c r="E61" i="17"/>
  <c r="E40" i="17"/>
  <c r="K35" i="17"/>
  <c r="I40" i="17"/>
  <c r="C22" i="17"/>
  <c r="C16" i="17"/>
  <c r="C12" i="17"/>
  <c r="C9" i="17"/>
  <c r="D42" i="17"/>
  <c r="C50" i="17" s="1"/>
  <c r="D25" i="17"/>
  <c r="C20" i="17"/>
  <c r="C14" i="17"/>
  <c r="C10" i="17"/>
  <c r="D61" i="17"/>
  <c r="D52" i="17"/>
  <c r="C19" i="17"/>
  <c r="C21" i="17"/>
  <c r="C23" i="17"/>
  <c r="K29" i="17"/>
  <c r="F40" i="17"/>
  <c r="J40" i="17"/>
  <c r="K45" i="17"/>
  <c r="K47" i="17"/>
  <c r="E50" i="17"/>
  <c r="H79" i="17"/>
  <c r="K38" i="17"/>
  <c r="K46" i="17"/>
  <c r="H61" i="17" l="1"/>
  <c r="G61" i="17"/>
  <c r="F42" i="17"/>
  <c r="J61" i="17"/>
  <c r="G42" i="17"/>
  <c r="F61" i="17"/>
  <c r="J42" i="17"/>
  <c r="H42" i="17"/>
  <c r="I61" i="17"/>
  <c r="G52" i="17"/>
  <c r="G55" i="17" s="1"/>
  <c r="G57" i="17" s="1"/>
  <c r="K23" i="17"/>
  <c r="K16" i="17"/>
  <c r="K32" i="17"/>
  <c r="I42" i="17"/>
  <c r="F52" i="17"/>
  <c r="F55" i="17" s="1"/>
  <c r="F57" i="17" s="1"/>
  <c r="H52" i="17"/>
  <c r="H55" i="17" s="1"/>
  <c r="H57" i="17" s="1"/>
  <c r="I52" i="17"/>
  <c r="I55" i="17" s="1"/>
  <c r="I57" i="17" s="1"/>
  <c r="G79" i="17"/>
  <c r="K50" i="17"/>
  <c r="E52" i="17"/>
  <c r="E55" i="17" s="1"/>
  <c r="E57" i="17" s="1"/>
  <c r="I79" i="17"/>
  <c r="K40" i="17"/>
  <c r="C47" i="17"/>
  <c r="C46" i="17"/>
  <c r="C49" i="17"/>
  <c r="C45" i="17"/>
  <c r="C48" i="17"/>
  <c r="J52" i="17"/>
  <c r="E42" i="17"/>
  <c r="D55" i="17"/>
  <c r="D57" i="17" s="1"/>
  <c r="C39" i="17"/>
  <c r="C35" i="17"/>
  <c r="C29" i="17"/>
  <c r="C38" i="17"/>
  <c r="C37" i="17"/>
  <c r="C31" i="17"/>
  <c r="C36" i="17"/>
  <c r="C32" i="17"/>
  <c r="C30" i="17"/>
  <c r="C28" i="17"/>
  <c r="C40" i="17"/>
  <c r="K61" i="17" l="1"/>
  <c r="K52" i="17"/>
  <c r="K55" i="17" s="1"/>
  <c r="D68" i="17"/>
  <c r="D62" i="17"/>
  <c r="D59" i="17"/>
  <c r="J55" i="17"/>
  <c r="J57" i="17" s="1"/>
  <c r="K57" i="17" s="1"/>
  <c r="I68" i="17"/>
  <c r="I62" i="17"/>
  <c r="I59" i="17"/>
  <c r="K42" i="17"/>
  <c r="L50" i="17" s="1"/>
  <c r="G62" i="17"/>
  <c r="G59" i="17"/>
  <c r="G68" i="17"/>
  <c r="J79" i="17"/>
  <c r="F62" i="17"/>
  <c r="F59" i="17"/>
  <c r="F68" i="17"/>
  <c r="E68" i="17"/>
  <c r="E62" i="17"/>
  <c r="E60" i="17"/>
  <c r="E59" i="17"/>
  <c r="H68" i="17"/>
  <c r="H62" i="17"/>
  <c r="H59" i="17"/>
  <c r="L52" i="17" l="1"/>
  <c r="G60" i="17"/>
  <c r="G65" i="17" s="1"/>
  <c r="G70" i="17" s="1"/>
  <c r="J60" i="17"/>
  <c r="F60" i="17"/>
  <c r="F65" i="17" s="1"/>
  <c r="F70" i="17" s="1"/>
  <c r="I60" i="17"/>
  <c r="I65" i="17" s="1"/>
  <c r="I70" i="17" s="1"/>
  <c r="H60" i="17"/>
  <c r="H65" i="17" s="1"/>
  <c r="H70" i="17" s="1"/>
  <c r="E65" i="17"/>
  <c r="E70" i="17" s="1"/>
  <c r="L79" i="17"/>
  <c r="K79" i="17"/>
  <c r="J62" i="17"/>
  <c r="K62" i="17" s="1"/>
  <c r="J59" i="17"/>
  <c r="J68" i="17"/>
  <c r="K68" i="17" s="1"/>
  <c r="D60" i="17" l="1"/>
  <c r="D65" i="17" s="1"/>
  <c r="C65" i="17" s="1"/>
  <c r="K60" i="17"/>
  <c r="J65" i="17"/>
  <c r="J70" i="17" s="1"/>
  <c r="K59" i="17"/>
  <c r="K65" i="17" l="1"/>
  <c r="L65" i="17" s="1"/>
  <c r="D70" i="17"/>
  <c r="K70" i="17" l="1"/>
  <c r="L70" i="17" s="1"/>
</calcChain>
</file>

<file path=xl/comments1.xml><?xml version="1.0" encoding="utf-8"?>
<comments xmlns="http://schemas.openxmlformats.org/spreadsheetml/2006/main">
  <authors>
    <author>Amann, Ron</author>
    <author>Molinski, Krista</author>
  </authors>
  <commentList>
    <comment ref="E5" authorId="0">
      <text>
        <r>
          <rPr>
            <b/>
            <sz val="9"/>
            <color indexed="81"/>
            <rFont val="Tahoma"/>
            <family val="2"/>
          </rPr>
          <t>Amann, Ron:</t>
        </r>
        <r>
          <rPr>
            <sz val="9"/>
            <color indexed="81"/>
            <rFont val="Tahoma"/>
            <family val="2"/>
          </rPr>
          <t xml:space="preserve">
Indicate the Escalation % per year starting from the Estimate Year. 
Typically, it is the same for each but can change based on the investment.
The Escalation Rate in future years will be reflected in the costs of each line item based on the year that the work occurs.</t>
        </r>
      </text>
    </comment>
    <comment ref="D6" authorId="1">
      <text>
        <r>
          <rPr>
            <b/>
            <sz val="9"/>
            <color indexed="81"/>
            <rFont val="Tahoma"/>
            <family val="2"/>
          </rPr>
          <t>Molinski, Krista:</t>
        </r>
        <r>
          <rPr>
            <sz val="9"/>
            <color indexed="81"/>
            <rFont val="Tahoma"/>
            <family val="2"/>
          </rPr>
          <t xml:space="preserve">
Year in which costs are based.</t>
        </r>
      </text>
    </comment>
    <comment ref="E7" authorId="0">
      <text>
        <r>
          <rPr>
            <b/>
            <sz val="9"/>
            <color indexed="81"/>
            <rFont val="Tahoma"/>
            <family val="2"/>
          </rPr>
          <t xml:space="preserve">Amann, Ron:
Enter the year that the work will occur. 
The years do not need to be sequential. 
That is, work does not need to start the first year after the Estimate Year and work does not have to occur for 1 or more years. </t>
        </r>
      </text>
    </comment>
  </commentList>
</comments>
</file>

<file path=xl/sharedStrings.xml><?xml version="1.0" encoding="utf-8"?>
<sst xmlns="http://schemas.openxmlformats.org/spreadsheetml/2006/main" count="898" uniqueCount="541">
  <si>
    <t xml:space="preserve">Business Case ID: </t>
  </si>
  <si>
    <t>Investment Summary</t>
  </si>
  <si>
    <t>Document Revision No.</t>
  </si>
  <si>
    <t>Change in Content</t>
  </si>
  <si>
    <t xml:space="preserve"> </t>
  </si>
  <si>
    <t>Revisions</t>
  </si>
  <si>
    <t>Total</t>
  </si>
  <si>
    <t>Capex</t>
  </si>
  <si>
    <t>Date</t>
  </si>
  <si>
    <t>Updated By</t>
  </si>
  <si>
    <t>Role</t>
  </si>
  <si>
    <t>AMO</t>
  </si>
  <si>
    <t>F&amp;A</t>
  </si>
  <si>
    <t>IS&amp;T</t>
  </si>
  <si>
    <t>Other</t>
  </si>
  <si>
    <t>Need Validated and Next Steps Phase</t>
  </si>
  <si>
    <t>General</t>
  </si>
  <si>
    <t>Investment Type</t>
  </si>
  <si>
    <t>Comments (if authorized by email, embed…?)</t>
  </si>
  <si>
    <t>Public Transit - Regular Transit</t>
  </si>
  <si>
    <t>Project</t>
  </si>
  <si>
    <t>Departments</t>
  </si>
  <si>
    <t>Assessment &amp; Taxation</t>
  </si>
  <si>
    <t>Audit</t>
  </si>
  <si>
    <t>Chief Administrative Offices</t>
  </si>
  <si>
    <t>Chief Financial Officer</t>
  </si>
  <si>
    <t>City Clerks</t>
  </si>
  <si>
    <t>Community Services</t>
  </si>
  <si>
    <t>Corporate Finance</t>
  </si>
  <si>
    <t>Corporate Support Services</t>
  </si>
  <si>
    <t>Emergency Preparedness Program</t>
  </si>
  <si>
    <t>Employee Benefits</t>
  </si>
  <si>
    <t>Fire Paramedic Service</t>
  </si>
  <si>
    <t>Legal Services</t>
  </si>
  <si>
    <t>Mayor's Office</t>
  </si>
  <si>
    <t>Planning, Property, and Development</t>
  </si>
  <si>
    <t>Public Works</t>
  </si>
  <si>
    <t>Water and Waste</t>
  </si>
  <si>
    <t>Winnipeg Fleet Management Agency</t>
  </si>
  <si>
    <t>Winnipeg Police Service</t>
  </si>
  <si>
    <t>Winnipeg Transit</t>
  </si>
  <si>
    <t>Service Categories</t>
  </si>
  <si>
    <t xml:space="preserve">Roadway Constr. &amp; Maintenance - Bridge Constr &amp; Maint </t>
  </si>
  <si>
    <t>Roadway Constr. &amp; Maintenance - Regl Streets Constr &amp; Maint Contract</t>
  </si>
  <si>
    <t>Roadway Constr. &amp; Maintenance - Local Streets Constr &amp; Maint</t>
  </si>
  <si>
    <t>Roadway Constr. &amp; Maintenance - Regl Sidewalk Constr &amp; Maint</t>
  </si>
  <si>
    <t>Roadway Constr. &amp; Maintenance - Local Sidewalk Constr &amp; Maint</t>
  </si>
  <si>
    <t>Transp. Planning &amp; Traffic Mgmt - Transportation Plan &amp; Design Street Lighting</t>
  </si>
  <si>
    <t>Transp. Planning &amp; Traffic Mgmt - Traffic/Right of Way Mgt</t>
  </si>
  <si>
    <t xml:space="preserve">Roadway Snow Rmvl &amp; Ice Cont - Regl Streets Snow/Ice Removal </t>
  </si>
  <si>
    <t>Roadway Snow Rmvl &amp; Ice Cont - Local Streets Snow/Ice Removal</t>
  </si>
  <si>
    <t>Roadway Snow Rmvl &amp; Ice Cont - Sidewalk Snow &amp; Ice Removal</t>
  </si>
  <si>
    <t>Roadway Snow Rmvl &amp; Ice Cont - Parks,Facility Snow,Ice Remove</t>
  </si>
  <si>
    <t>Roadway Snow Rmvl &amp; Ice Cont - Snow Disposal Sites</t>
  </si>
  <si>
    <t xml:space="preserve">Water - Water Supply &amp; Treatment </t>
  </si>
  <si>
    <t>Water - Water Distribution</t>
  </si>
  <si>
    <t xml:space="preserve">Wastewater  - Wastewater Collection </t>
  </si>
  <si>
    <t>Wastewater - Wastewater Treatment</t>
  </si>
  <si>
    <t>Land Drainage &amp; Flood Control - Flood Control</t>
  </si>
  <si>
    <t>Land Drainage &amp; Flood Control - Land Drainage</t>
  </si>
  <si>
    <t>Solid Waste Collection &amp; Disp - Solid Waste Collection</t>
  </si>
  <si>
    <t>Solid Waste Collection &amp; Disp - Solid Waste Disposal</t>
  </si>
  <si>
    <t>Recycling &amp; Waste Minimization - Recycling &amp; Waste Minimization</t>
  </si>
  <si>
    <t>Public Transit - Handi-Transit</t>
  </si>
  <si>
    <t>Public Transit - Chartered Bus &amp; Special Events</t>
  </si>
  <si>
    <t>Parks &amp; Urban Forestry</t>
  </si>
  <si>
    <t>Parks &amp; Urban Forestry - Park Grass Maintenance</t>
  </si>
  <si>
    <t>Parks &amp; Urban Forestry - Park Amenity Maintenance</t>
  </si>
  <si>
    <t>Parks &amp; Urban Forestry - Athletic Field Maintenance</t>
  </si>
  <si>
    <t>Parks &amp; Urban Forestry - Park Pathway Maintenance</t>
  </si>
  <si>
    <t>Parks &amp; Urban Forestry - Park Planning/Development</t>
  </si>
  <si>
    <t>Parks &amp; Urban Forestry - Tree Planting</t>
  </si>
  <si>
    <t>Parks &amp; Urban Forestry - Tree Pruning &amp; Removal</t>
  </si>
  <si>
    <t>Parks &amp; Urban Forestry - Dutch Elm Disease Control</t>
  </si>
  <si>
    <t>Parks &amp; Urban Forestry - Weed Control</t>
  </si>
  <si>
    <t>Parks &amp; Urban Forestry - Natural Areas Management</t>
  </si>
  <si>
    <t>Parks &amp; Urban Forestry - Playground Management</t>
  </si>
  <si>
    <t>Parks &amp; Urban Forestry - Boulevard Maintenance</t>
  </si>
  <si>
    <t>City Beautification - Litter Collection</t>
  </si>
  <si>
    <t>City Beautification - Public Gardens/Landscaping</t>
  </si>
  <si>
    <t>City Beautification - OrnLight/Flags,Banners/PubArt</t>
  </si>
  <si>
    <t>City Beautification - Graffiti Control</t>
  </si>
  <si>
    <t>City Beautification - Regional Street Cleaning</t>
  </si>
  <si>
    <t>City Beautification - Local Street Cleaning</t>
  </si>
  <si>
    <t>Fleet Management SOA - Fleet Management</t>
  </si>
  <si>
    <t>Parking Authority SOA - Parking Facilities</t>
  </si>
  <si>
    <t>Parking Authority SOA - On Street Parking Enfrcmt</t>
  </si>
  <si>
    <t>Parking Authority SOA - On-Street Parking</t>
  </si>
  <si>
    <t>City Planning - Area Development &amp; Renewal Planning</t>
  </si>
  <si>
    <t>City Planning - City-wide Long Range Planning</t>
  </si>
  <si>
    <t>Neighbourhood Revitalization - Community Development</t>
  </si>
  <si>
    <t>Neighbourhood Revitalization - Housing Initiatives</t>
  </si>
  <si>
    <t>Economic Development - Economic Development</t>
  </si>
  <si>
    <t>Heritage Conservation - Heritage Conservation</t>
  </si>
  <si>
    <t>Property Asset Management - Parking Facilities</t>
  </si>
  <si>
    <t>Property Asset Management - Civic Accommodations</t>
  </si>
  <si>
    <t>Property Asset Management - Pool Facilities</t>
  </si>
  <si>
    <t>Property Asset Management - Arena Facilities</t>
  </si>
  <si>
    <t>Property Asset Management - Recreation Centres</t>
  </si>
  <si>
    <t>Property Asset Management - Community Centres</t>
  </si>
  <si>
    <t>Property Asset Management - Land and Property</t>
  </si>
  <si>
    <t>Cemeteries  - Cemeteries</t>
  </si>
  <si>
    <t>Organizational Support Services - Chief Administrative Offices</t>
  </si>
  <si>
    <t>Organizational Support Services - Communications</t>
  </si>
  <si>
    <t>Organizational Support Services - Financial Management</t>
  </si>
  <si>
    <t>Organizational Support Services - Human Resource Management</t>
  </si>
  <si>
    <t>Organizational Support Services - Info Technology Management</t>
  </si>
  <si>
    <t>Organizational Support Services - Legal Services</t>
  </si>
  <si>
    <t>Organizational Support Services - Production Services</t>
  </si>
  <si>
    <t>Contact Centre - 311 - Contact Centre - 311</t>
  </si>
  <si>
    <t>Disaster Preparedness &amp; Resp - Disaster Preparedness &amp; Response</t>
  </si>
  <si>
    <t>Police Response - Police Response</t>
  </si>
  <si>
    <t>Police Response - Policing</t>
  </si>
  <si>
    <t>Police Response - Crime Investigation</t>
  </si>
  <si>
    <t>Police Response - Police Training</t>
  </si>
  <si>
    <t>Crime Prevention - Community Policing</t>
  </si>
  <si>
    <t>Crime Prevention - Street Lighting</t>
  </si>
  <si>
    <t>Crime Prevention - Park Policing</t>
  </si>
  <si>
    <t>Crime Prevention - Crime Prevention Initiatives</t>
  </si>
  <si>
    <t>Traffic Safety &amp; Enforcement - Traffic Safety-Automated</t>
  </si>
  <si>
    <t>Traffic Safety &amp; Enforcement - Traffic Safety-Officer</t>
  </si>
  <si>
    <t>Traffic Safety &amp; Enforcement - Traffic Safety-Division</t>
  </si>
  <si>
    <t>Fire and Rescue Response - Fire &amp; Rescue Response</t>
  </si>
  <si>
    <t>Fire and Rescue Response - Fire Investigation</t>
  </si>
  <si>
    <t>Fire and Injury Prevention - Fire &amp; Injury Prev Education</t>
  </si>
  <si>
    <t>Fire and Injury Prevention - Fire Inspection</t>
  </si>
  <si>
    <t>Medical Response - Medical Response</t>
  </si>
  <si>
    <t>Medical Response - Medical Transfers</t>
  </si>
  <si>
    <t>Recreation - Aquatics Programs</t>
  </si>
  <si>
    <t>Recreation - Ice/Skating Programs</t>
  </si>
  <si>
    <t>Recreation - Sports, Fitness &amp; Wellness</t>
  </si>
  <si>
    <t>Recreation - Casual Recreation Facility Use</t>
  </si>
  <si>
    <t>Recreation - Community Centre Grants</t>
  </si>
  <si>
    <t>Recreation - Golf Courses</t>
  </si>
  <si>
    <t>Community Health - Community Health Inspection</t>
  </si>
  <si>
    <t>Community Health - Community By-law Enforcement</t>
  </si>
  <si>
    <t>Community Health - Bicycle Recovery</t>
  </si>
  <si>
    <t>Community Health - Citizen Crisis Response</t>
  </si>
  <si>
    <t>Community Health - Social Grants</t>
  </si>
  <si>
    <t>Libraries - Library Circulation</t>
  </si>
  <si>
    <t>Libraries - Library Information</t>
  </si>
  <si>
    <t>Libraries - Children's Library</t>
  </si>
  <si>
    <t>Arts, Entertainment &amp; Culture - Arts, Ent &amp; Culture Grants</t>
  </si>
  <si>
    <t>Arts, Entertainment &amp; Culture - Arts, Ent &amp; Culture Events</t>
  </si>
  <si>
    <t>Arts, Entertainment &amp; Culture - Zoo</t>
  </si>
  <si>
    <t>Arts, Entertainment &amp; Culture - Conservatory</t>
  </si>
  <si>
    <t>Arts, Entertainment &amp; Culture - Assiniboine Park Conservancy</t>
  </si>
  <si>
    <t>Arts, Entertainment &amp; Culture - Museums</t>
  </si>
  <si>
    <t>Insect Control - Insect Control</t>
  </si>
  <si>
    <t>Animal Services - SOA Animal Control &amp; Care</t>
  </si>
  <si>
    <t xml:space="preserve">Assessment, Taxation &amp; Corporate - Assessment and Taxation </t>
  </si>
  <si>
    <t>Assessment, Taxation &amp; Corporate - Corporate</t>
  </si>
  <si>
    <t>Council Services - Auditing</t>
  </si>
  <si>
    <t>Council Services - Mayor and Council</t>
  </si>
  <si>
    <t>Council Services - Archives-City Clerks</t>
  </si>
  <si>
    <t>Council Services - Elections-City Clerks</t>
  </si>
  <si>
    <t>Council Services - Citizen Access and Appeals</t>
  </si>
  <si>
    <t>Council Services - Council Support-City Clerks</t>
  </si>
  <si>
    <t>Program</t>
  </si>
  <si>
    <t>Funding Sources</t>
  </si>
  <si>
    <t>Cash</t>
  </si>
  <si>
    <t>Debt</t>
  </si>
  <si>
    <t>Business Case Author</t>
  </si>
  <si>
    <t>If Program, # projects in budget year</t>
  </si>
  <si>
    <t>Investment Title:</t>
  </si>
  <si>
    <t>Business Case ID</t>
  </si>
  <si>
    <t>Class of Estimate</t>
  </si>
  <si>
    <t>Project Deliverables Preliminary Design Study</t>
  </si>
  <si>
    <t>Project Deliverables Feasibility Study</t>
  </si>
  <si>
    <t>Approved By (Type name)</t>
  </si>
  <si>
    <t>Growth</t>
  </si>
  <si>
    <t>Date:</t>
  </si>
  <si>
    <t>Investment Title</t>
  </si>
  <si>
    <t>Business Case (BC) Template Instructions</t>
  </si>
  <si>
    <t>Follow the instructions below for each of the Needs Identified field descriptions to complete the BC Template.</t>
  </si>
  <si>
    <t>Root Cause</t>
  </si>
  <si>
    <t>Evidence and Data</t>
  </si>
  <si>
    <t>Options Analysis</t>
  </si>
  <si>
    <t>Feasibility Study Check box</t>
  </si>
  <si>
    <t>Option (1-3) Pros &amp; Cons</t>
  </si>
  <si>
    <t>Briefly describe in bullets the benefits and drawbacks to each Option.</t>
  </si>
  <si>
    <t>This starts the Preliminary Design phase in the Business Case life cycle, check box when complete.</t>
  </si>
  <si>
    <t>This should be relevant to the project you are proposing</t>
  </si>
  <si>
    <t>Format:</t>
  </si>
  <si>
    <t>The sequential number should be obtained from your Departmental Representative / AMO</t>
  </si>
  <si>
    <t>Project Manager or individual responsible for the BC content</t>
  </si>
  <si>
    <t>Scope Statement</t>
  </si>
  <si>
    <t>Project Driver (% allocation)</t>
  </si>
  <si>
    <t>Latitude / Longitude</t>
  </si>
  <si>
    <t>Authorized Previous Budget to Date</t>
  </si>
  <si>
    <t>For multi-year projects, sum of previous years’ capital budget approvals (NOT cash spent to date).  For Programs, put in the word “annual”.</t>
  </si>
  <si>
    <t>Total Project Capital Cost</t>
  </si>
  <si>
    <t>Type</t>
  </si>
  <si>
    <t>Capital Budget Authorization</t>
  </si>
  <si>
    <t>Summary</t>
  </si>
  <si>
    <t>Service View Budget Category</t>
  </si>
  <si>
    <t>Identify what strategic goal or objective for “OurWinnipeg” the BC is addressing.</t>
  </si>
  <si>
    <t>Department Strategic Plan(s) Considered</t>
  </si>
  <si>
    <t>Significant Dependencies / Synergies</t>
  </si>
  <si>
    <t xml:space="preserve">This refers to other capital projects with SIGNIFICANT synergies/dependencies; i.e. the proposed project couldn’t proceed without Project B; or there are significant cost savings by delivering projects together. This area only needs to be completed if applicable as most projects do not have significant dependencies with other projects or events. 
</t>
  </si>
  <si>
    <t>Appendix</t>
  </si>
  <si>
    <t>Dev Approvals, Bldg Permits &amp; Inspection - Res Dev Approvals &amp; Inspection</t>
  </si>
  <si>
    <t>Dev Approvals, Bldg Permits &amp; Inspection - Com Dev Approvals &amp; Inspection</t>
  </si>
  <si>
    <t>Risk to Level of Service (LOS)</t>
  </si>
  <si>
    <t>Level of Service (LOS) Gap</t>
  </si>
  <si>
    <t>Date Released:</t>
  </si>
  <si>
    <t>Released By:</t>
  </si>
  <si>
    <r>
      <rPr>
        <b/>
        <sz val="11"/>
        <color theme="1"/>
        <rFont val="Arial Narrow"/>
        <family val="2"/>
      </rPr>
      <t xml:space="preserve">Template Quality Information  </t>
    </r>
    <r>
      <rPr>
        <sz val="11"/>
        <color theme="1"/>
        <rFont val="Arial Narrow"/>
        <family val="2"/>
      </rPr>
      <t xml:space="preserve">
</t>
    </r>
    <r>
      <rPr>
        <sz val="11"/>
        <rFont val="Arial Narrow"/>
        <family val="2"/>
      </rPr>
      <t>This section is used to track changes to the Business Case (BC) Template design 
by the The City of Winnipeg Corporate Asset Management Office.</t>
    </r>
    <r>
      <rPr>
        <sz val="11"/>
        <rFont val="Arial"/>
        <family val="2"/>
      </rPr>
      <t xml:space="preserve"> </t>
    </r>
  </si>
  <si>
    <t>Internal Stakeholders consulted in the development of the BC</t>
  </si>
  <si>
    <t>Project Management Supporting documents</t>
  </si>
  <si>
    <t>Option (1-3) Description:</t>
  </si>
  <si>
    <t>Option (1-3) Cost:</t>
  </si>
  <si>
    <t>Measureable Benefits of Preferred Solution</t>
  </si>
  <si>
    <t>Refining Selected option to Class 3</t>
  </si>
  <si>
    <t>Division / Branch</t>
  </si>
  <si>
    <t>Spell out, no abbreviations</t>
  </si>
  <si>
    <t>OurWinnipeg Reference(s)</t>
  </si>
  <si>
    <r>
      <rPr>
        <sz val="12"/>
        <rFont val="Arial Narrow"/>
        <family val="2"/>
      </rPr>
      <t>The intent of this section is to identify options that are viable solutions to address the problem or need. Not all BC will have options but the Author will need to justify why there is only a single option to address the problem identified in the root cause section above. This justification will be a focus at the Challenge session.</t>
    </r>
    <r>
      <rPr>
        <sz val="12"/>
        <color rgb="FFFF0000"/>
        <rFont val="Arial Narrow"/>
        <family val="2"/>
      </rPr>
      <t xml:space="preserve">
</t>
    </r>
  </si>
  <si>
    <t xml:space="preserve">Department </t>
  </si>
  <si>
    <t>CAMO</t>
  </si>
  <si>
    <t>Convert template from word to excel format.</t>
  </si>
  <si>
    <t>Old word formatted document.</t>
  </si>
  <si>
    <r>
      <rPr>
        <b/>
        <sz val="12"/>
        <color theme="1"/>
        <rFont val="Arial Narrow"/>
        <family val="2"/>
      </rPr>
      <t>Approvals</t>
    </r>
    <r>
      <rPr>
        <sz val="12"/>
        <color theme="1"/>
        <rFont val="Arial Narrow"/>
        <family val="2"/>
      </rPr>
      <t xml:space="preserve">
</t>
    </r>
  </si>
  <si>
    <r>
      <rPr>
        <b/>
        <sz val="12"/>
        <color theme="1"/>
        <rFont val="Arial Narrow"/>
        <family val="2"/>
      </rPr>
      <t>Business Case Update Log</t>
    </r>
    <r>
      <rPr>
        <sz val="11"/>
        <color theme="1"/>
        <rFont val="Arial Narrow"/>
        <family val="2"/>
      </rPr>
      <t xml:space="preserve">
This section is used to track content changes to the project's Business Case (BC). 
As the BC is updated at regular intervals, this section should only identify the date of any updates and only significant updates. If there is a need to determine the detailed changed variances, the previous saved version of the BC can be used for comparison.</t>
    </r>
  </si>
  <si>
    <t>Key Scope Elements or Requirements:</t>
  </si>
  <si>
    <t>Out of Scope:</t>
  </si>
  <si>
    <t>Assumptions/Sensitivities:</t>
  </si>
  <si>
    <t>Risks and Opportunities:</t>
  </si>
  <si>
    <t>Estimating Team:</t>
  </si>
  <si>
    <t>Major Changes from Previous Estimate:</t>
  </si>
  <si>
    <t>General Comments:</t>
  </si>
  <si>
    <t>Cost Escalation / Construction Inflation</t>
  </si>
  <si>
    <t>($ thousands)</t>
  </si>
  <si>
    <t>Estimate Year</t>
  </si>
  <si>
    <t>Year Project/Work Undertaken</t>
  </si>
  <si>
    <t>% of Project Work Undertaken</t>
  </si>
  <si>
    <t>Check</t>
  </si>
  <si>
    <t>Estimate Detail</t>
  </si>
  <si>
    <t>% of Const.</t>
  </si>
  <si>
    <t>Total 
%</t>
  </si>
  <si>
    <t>Construction Costs</t>
  </si>
  <si>
    <t>Sub-total</t>
  </si>
  <si>
    <t>Engineering Costs</t>
  </si>
  <si>
    <t>% of Const</t>
  </si>
  <si>
    <t>Construction &amp; Engineering Sub-total</t>
  </si>
  <si>
    <t>Utility Costs</t>
  </si>
  <si>
    <t>% C&amp;E</t>
  </si>
  <si>
    <t>Hydro</t>
  </si>
  <si>
    <t>Communication - MTS</t>
  </si>
  <si>
    <t>Communication - Shaw</t>
  </si>
  <si>
    <t>Other Costs</t>
  </si>
  <si>
    <t>IST</t>
  </si>
  <si>
    <t>Internal</t>
  </si>
  <si>
    <t>Project Costs before Contingencies Sub-total</t>
  </si>
  <si>
    <t>Contingencies Costs</t>
  </si>
  <si>
    <t>% Proj Cost</t>
  </si>
  <si>
    <t>% increase from base</t>
  </si>
  <si>
    <t>Project Sub-total before Charges</t>
  </si>
  <si>
    <t>Administrative Overhead Charges</t>
  </si>
  <si>
    <t>Total Project Costs</t>
  </si>
  <si>
    <t>3rd Party Share of Project Costs</t>
  </si>
  <si>
    <t>City's Share of Project Costs</t>
  </si>
  <si>
    <t>Departmental</t>
  </si>
  <si>
    <t>Corporate Admin (max $100,000)</t>
  </si>
  <si>
    <t>Research (SMIR) (Const only)</t>
  </si>
  <si>
    <t>MRST</t>
  </si>
  <si>
    <t>Overhead &amp; Admin Charges Sub-total</t>
  </si>
  <si>
    <t>Financing Charges</t>
  </si>
  <si>
    <t>Corporate Interest</t>
  </si>
  <si>
    <t>Total Project Cost</t>
  </si>
  <si>
    <t>SECTION B: OPERATING</t>
  </si>
  <si>
    <t>Operating Budget Impact Detail</t>
  </si>
  <si>
    <t>Salaries and Benefits</t>
  </si>
  <si>
    <t>Materials, Parts and Supplies</t>
  </si>
  <si>
    <t>Net Operating Impact</t>
  </si>
  <si>
    <t>Overall Class of Estimate:</t>
  </si>
  <si>
    <t>Class 5</t>
  </si>
  <si>
    <t>Table 1 - Classification of Estimate Analysis</t>
  </si>
  <si>
    <t>Legend</t>
  </si>
  <si>
    <t>Characteristic</t>
  </si>
  <si>
    <t>Weighting</t>
  </si>
  <si>
    <t>Class 1</t>
  </si>
  <si>
    <t>Class 2</t>
  </si>
  <si>
    <t>Class 3</t>
  </si>
  <si>
    <t>Class 4</t>
  </si>
  <si>
    <t>Comments</t>
  </si>
  <si>
    <t>BoE Author's Determination (highlighted selection)</t>
  </si>
  <si>
    <t>Project Definition</t>
  </si>
  <si>
    <t>Primary</t>
  </si>
  <si>
    <t>65% to 100%</t>
  </si>
  <si>
    <t>30% to 75%</t>
  </si>
  <si>
    <t>10% to 40%</t>
  </si>
  <si>
    <t>1% to 15%</t>
  </si>
  <si>
    <t>0% to 2%</t>
  </si>
  <si>
    <t>Blank</t>
  </si>
  <si>
    <t>Development of the deliverable has not begun.</t>
  </si>
  <si>
    <t>End Usage</t>
  </si>
  <si>
    <t>Secondary</t>
  </si>
  <si>
    <t>Tender Check</t>
  </si>
  <si>
    <t>Semi-Tender</t>
  </si>
  <si>
    <t>Budget</t>
  </si>
  <si>
    <t>Study</t>
  </si>
  <si>
    <t>Screening</t>
  </si>
  <si>
    <t>S</t>
  </si>
  <si>
    <t>Rough work on the deliverable has begun.</t>
  </si>
  <si>
    <t>Methodology</t>
  </si>
  <si>
    <t>Detailed Unit Cost with Detailed 
Take-off Cost</t>
  </si>
  <si>
    <t>Detailed Unit Costs with Forced Detailed 
Take-off Cost</t>
  </si>
  <si>
    <t>Semi-detailed Unit Cost with Assembly Level Line Items</t>
  </si>
  <si>
    <t>Parametric Models, Assembly-Driven Models</t>
  </si>
  <si>
    <t>SF (sq.ft.) Factoring, Parametric Modeling, Judgment, Analogy</t>
  </si>
  <si>
    <t>P</t>
  </si>
  <si>
    <t>Work on the deliverable is advanced and may be complete, excepting final review and approvals.</t>
  </si>
  <si>
    <t>Expected Accuracy
(from Appendix 2 - Cap Bug)</t>
  </si>
  <si>
    <t>High: +3% to +10%
Low: -3% to -5%</t>
  </si>
  <si>
    <t>High: +10% to +20%
Low: -5% to -10%</t>
  </si>
  <si>
    <t>High: +20% to +30%
Low: -10% to -20%</t>
  </si>
  <si>
    <t>High: +30% to +60%
Low: -20% to -30%</t>
  </si>
  <si>
    <t>High: +60% to +100%
Low: -30% to -50%</t>
  </si>
  <si>
    <t>C</t>
  </si>
  <si>
    <t>Deliverable has been reviewed and approved as appropriate.</t>
  </si>
  <si>
    <t>n/a</t>
  </si>
  <si>
    <t>Not applicable. The criteria does not apply to the project.</t>
  </si>
  <si>
    <t xml:space="preserve">Table 2 - Supporting Class of Estimate Rationale </t>
  </si>
  <si>
    <t>General Project Data</t>
  </si>
  <si>
    <t>General Scope Description</t>
  </si>
  <si>
    <t>Defined</t>
  </si>
  <si>
    <t>Preliminary</t>
  </si>
  <si>
    <t>Assumed</t>
  </si>
  <si>
    <t>Project Location</t>
  </si>
  <si>
    <t>Specific</t>
  </si>
  <si>
    <t>Approximate</t>
  </si>
  <si>
    <t>Functional Space Req (m2)</t>
  </si>
  <si>
    <t>Started</t>
  </si>
  <si>
    <t>Standards Requirements</t>
  </si>
  <si>
    <t>Total Capacity</t>
  </si>
  <si>
    <t>Electrical Capacity</t>
  </si>
  <si>
    <t>Soils / Hydrology Report</t>
  </si>
  <si>
    <t>None</t>
  </si>
  <si>
    <t>Integrated Project Plan</t>
  </si>
  <si>
    <t>Project Master Schedule</t>
  </si>
  <si>
    <t>Work Breakdown Structure</t>
  </si>
  <si>
    <t>Project Code of Accounts</t>
  </si>
  <si>
    <t>Contracting Strategy</t>
  </si>
  <si>
    <t>Escalation Strategy / Basis</t>
  </si>
  <si>
    <t>Design Deliverables</t>
  </si>
  <si>
    <t>Standards Drawings</t>
  </si>
  <si>
    <t>S/P</t>
  </si>
  <si>
    <t>Site Plan</t>
  </si>
  <si>
    <t>Existing Site Plan</t>
  </si>
  <si>
    <t>Demolition Plan and Drawings</t>
  </si>
  <si>
    <t>Utility Plan and Drawing</t>
  </si>
  <si>
    <t>Site Electrical Plan / Drawing</t>
  </si>
  <si>
    <t>Site Lighting Plan / Drawing</t>
  </si>
  <si>
    <t>Site Comm Plan / Drawing</t>
  </si>
  <si>
    <t>Erosion Control Plan / Drawing</t>
  </si>
  <si>
    <t>Stormwater Plan / Drawing</t>
  </si>
  <si>
    <t>Landscaping Plan / Drawing</t>
  </si>
  <si>
    <t>External Elevations (Structure)</t>
  </si>
  <si>
    <t>Interior Elevations (Structure)</t>
  </si>
  <si>
    <t>Interior Section Views</t>
  </si>
  <si>
    <t>Partition or Wall Types</t>
  </si>
  <si>
    <t>Finish Schedule</t>
  </si>
  <si>
    <t>Door Schedules</t>
  </si>
  <si>
    <t>Window Schedules</t>
  </si>
  <si>
    <t>Restroom Schedules</t>
  </si>
  <si>
    <t>Furniture Plans / Schedules / Drawings</t>
  </si>
  <si>
    <t>Signage Drawings / Schedules</t>
  </si>
  <si>
    <t>Fire Protection Plan / Drawings</t>
  </si>
  <si>
    <t>Room Layout Plan / Drawings</t>
  </si>
  <si>
    <t>Foundation Plan / Drawings</t>
  </si>
  <si>
    <t>Foundation Section / Details</t>
  </si>
  <si>
    <t>Structural Plan / Drawings</t>
  </si>
  <si>
    <t>Structural Section / Details</t>
  </si>
  <si>
    <t>Roof Plan Drawings / Details</t>
  </si>
  <si>
    <t>Material / Equipment Specs</t>
  </si>
  <si>
    <t>Building Envelope / Moisture Protection / 
Flashing Details</t>
  </si>
  <si>
    <t>Mechanical / HVAC Plan / Drawings</t>
  </si>
  <si>
    <t>Mechanical / HVAC Details</t>
  </si>
  <si>
    <t>Mechanical / HVAC Schedules</t>
  </si>
  <si>
    <t>Flow Control Designs</t>
  </si>
  <si>
    <t>Plumbing Plan / Drawings</t>
  </si>
  <si>
    <t>Plumbing Details</t>
  </si>
  <si>
    <t>Plumbing Riser Diagram</t>
  </si>
  <si>
    <t>One-Line Electrical Diagram</t>
  </si>
  <si>
    <t>Electrical Power Plan</t>
  </si>
  <si>
    <t>Interior Lighting Plan / Drawings</t>
  </si>
  <si>
    <t>Security Plan / Drawings</t>
  </si>
  <si>
    <t>Emergency Communication Plan / Drawings</t>
  </si>
  <si>
    <t>Life Safety Plan / Drawings</t>
  </si>
  <si>
    <t>Lightning Protection Plan</t>
  </si>
  <si>
    <t>Motor Control Diagram</t>
  </si>
  <si>
    <t>Lighting Control Drawings</t>
  </si>
  <si>
    <t>Lighting Schedules</t>
  </si>
  <si>
    <t>Electrical / Panel Drawings</t>
  </si>
  <si>
    <t>Equipment Schedule</t>
  </si>
  <si>
    <t>Info Systems / Telecom Plan</t>
  </si>
  <si>
    <t>Info Systems / Telecom Details</t>
  </si>
  <si>
    <t>Tab 2 - Needs Assessment</t>
  </si>
  <si>
    <t>Tab 3 - Options Analysis</t>
  </si>
  <si>
    <t>Tab 4 - Investment Summary</t>
  </si>
  <si>
    <t>Dept ID</t>
  </si>
  <si>
    <t>Division</t>
  </si>
  <si>
    <t>Engineering Services</t>
  </si>
  <si>
    <t>Water Services</t>
  </si>
  <si>
    <t>Wastewater Services</t>
  </si>
  <si>
    <t>Human Resources</t>
  </si>
  <si>
    <t>Information Services &amp; Technology</t>
  </si>
  <si>
    <t>Solid Waste Services</t>
  </si>
  <si>
    <t>Environmental Services</t>
  </si>
  <si>
    <t>Customer Services</t>
  </si>
  <si>
    <t>Retained Earnings</t>
  </si>
  <si>
    <t>4. Basis of Estimate: Summary</t>
  </si>
  <si>
    <t>Reference Documents 
(For Estimate Development):</t>
  </si>
  <si>
    <t>5. Basis of Estimate: Cost Detail</t>
  </si>
  <si>
    <t>6. Class of Estimate</t>
  </si>
  <si>
    <t>Class 3 for study phase only</t>
  </si>
  <si>
    <t>Class 3 for budget year only</t>
  </si>
  <si>
    <t>BOE rationale tab 8</t>
  </si>
  <si>
    <r>
      <rPr>
        <b/>
        <sz val="12"/>
        <rFont val="Arial Narrow"/>
        <family val="2"/>
      </rPr>
      <t>2)  Tab 3 - Options Analysis</t>
    </r>
    <r>
      <rPr>
        <sz val="12"/>
        <rFont val="Arial Narrow"/>
        <family val="2"/>
      </rPr>
      <t xml:space="preserve">
Divided into sections based on the life cycle of the Business Case (Feasibility Study / Preliminary Design Study phases). 
The user needs to outline what options have been identified, the costs associated with each option, and the pros vs cons of considering each option.
Solution needs to be outlined and rationale given.</t>
    </r>
  </si>
  <si>
    <r>
      <rPr>
        <b/>
        <sz val="12"/>
        <rFont val="Arial Narrow"/>
        <family val="2"/>
      </rPr>
      <t>3)  Tab 4 - Investment Summary</t>
    </r>
    <r>
      <rPr>
        <sz val="12"/>
        <rFont val="Arial Narrow"/>
        <family val="2"/>
      </rPr>
      <t xml:space="preserve">
This worksheet identifies the ask for budget submission.
The information in this tab is also aligned to the Capital Budget Detail Sheet submission template. 
This tab includes information that is summarized at the bottom that can be copied and pasted into the MCP tool.      </t>
    </r>
  </si>
  <si>
    <r>
      <rPr>
        <b/>
        <sz val="12"/>
        <rFont val="Arial Narrow"/>
        <family val="2"/>
      </rPr>
      <t>8)  Appendix</t>
    </r>
    <r>
      <rPr>
        <u/>
        <sz val="12"/>
        <rFont val="Arial Narrow"/>
        <family val="2"/>
      </rPr>
      <t xml:space="preserve">
</t>
    </r>
    <r>
      <rPr>
        <sz val="12"/>
        <rFont val="Arial Narrow"/>
        <family val="2"/>
      </rPr>
      <t xml:space="preserve">The purpose of this section is to capture any supplementary information that supports the BC (charts, maps, photos, etc.)     </t>
    </r>
  </si>
  <si>
    <r>
      <rPr>
        <b/>
        <sz val="12"/>
        <rFont val="Arial Narrow"/>
        <family val="2"/>
      </rPr>
      <t>9)  Approval &amp; Change log</t>
    </r>
    <r>
      <rPr>
        <u/>
        <sz val="12"/>
        <rFont val="Arial Narrow"/>
        <family val="2"/>
      </rPr>
      <t xml:space="preserve">
</t>
    </r>
    <r>
      <rPr>
        <sz val="12"/>
        <rFont val="Arial Narrow"/>
        <family val="2"/>
      </rPr>
      <t xml:space="preserve">This sheet documents who has signed off on the BC and any changes made to the versions. 
     </t>
    </r>
  </si>
  <si>
    <r>
      <rPr>
        <sz val="12"/>
        <rFont val="Arial Narrow"/>
        <family val="2"/>
      </rPr>
      <t xml:space="preserve">There are nine parts to the BC Template:
</t>
    </r>
    <r>
      <rPr>
        <b/>
        <sz val="12"/>
        <rFont val="Arial Narrow"/>
        <family val="2"/>
      </rPr>
      <t xml:space="preserve">1) </t>
    </r>
    <r>
      <rPr>
        <sz val="12"/>
        <rFont val="Arial Narrow"/>
        <family val="2"/>
      </rPr>
      <t xml:space="preserve"> </t>
    </r>
    <r>
      <rPr>
        <b/>
        <sz val="12"/>
        <rFont val="Arial Narrow"/>
        <family val="2"/>
      </rPr>
      <t>Tab 2 - Needs Assesment</t>
    </r>
    <r>
      <rPr>
        <u/>
        <sz val="12"/>
        <rFont val="Arial Narrow"/>
        <family val="2"/>
      </rPr>
      <t xml:space="preserve">
</t>
    </r>
    <r>
      <rPr>
        <sz val="12"/>
        <rFont val="Arial Narrow"/>
        <family val="2"/>
      </rPr>
      <t>This tab identifies the Need for the Investment: the Gap in Level of Service, the Root Cause, Consequences, and Risk to Level of Service</t>
    </r>
  </si>
  <si>
    <r>
      <rPr>
        <b/>
        <sz val="12"/>
        <rFont val="Arial Narrow"/>
        <family val="2"/>
      </rPr>
      <t>4)  Tab 5 - Basis of Estimate: Summary</t>
    </r>
    <r>
      <rPr>
        <u/>
        <sz val="12"/>
        <rFont val="Arial Narrow"/>
        <family val="2"/>
      </rPr>
      <t xml:space="preserve">
</t>
    </r>
    <r>
      <rPr>
        <sz val="12"/>
        <rFont val="Arial Narrow"/>
        <family val="2"/>
      </rPr>
      <t>This section identifies information that supports the financial dollars in the BoE Cost Detail.</t>
    </r>
  </si>
  <si>
    <r>
      <rPr>
        <b/>
        <sz val="12"/>
        <rFont val="Arial Narrow"/>
        <family val="2"/>
      </rPr>
      <t>5)  Tab 6 - Basis of Estimate: Cost Detail</t>
    </r>
    <r>
      <rPr>
        <u/>
        <sz val="12"/>
        <rFont val="Arial Narrow"/>
        <family val="2"/>
      </rPr>
      <t xml:space="preserve">
</t>
    </r>
    <r>
      <rPr>
        <sz val="12"/>
        <rFont val="Arial Narrow"/>
        <family val="2"/>
      </rPr>
      <t>This section itemizes costs to perform all activities to deliver the investment. 
These costs are then spread out over the length of the project in order to apply inflationary interest costs.
 ** It is important that specific cost groups or items are not deleted if the items are not applicable; leave blank or add N/A.</t>
    </r>
  </si>
  <si>
    <r>
      <rPr>
        <b/>
        <sz val="12"/>
        <rFont val="Arial Narrow"/>
        <family val="2"/>
      </rPr>
      <t>6)  Tab 7 - Class of Estimate</t>
    </r>
    <r>
      <rPr>
        <u/>
        <sz val="12"/>
        <rFont val="Arial Narrow"/>
        <family val="2"/>
      </rPr>
      <t xml:space="preserve">
</t>
    </r>
    <r>
      <rPr>
        <sz val="12"/>
        <rFont val="Arial Narrow"/>
        <family val="2"/>
      </rPr>
      <t>This sheet helps the BoE author rationalize the Class of Estimate by identifying key elements that define a specific Class of Estimate per AACE.</t>
    </r>
  </si>
  <si>
    <r>
      <rPr>
        <b/>
        <sz val="12"/>
        <rFont val="Arial Narrow"/>
        <family val="2"/>
      </rPr>
      <t>7)  Tab 8 - Basis of Estimate: Rationale</t>
    </r>
    <r>
      <rPr>
        <u/>
        <sz val="12"/>
        <rFont val="Arial Narrow"/>
        <family val="2"/>
      </rPr>
      <t xml:space="preserve">
</t>
    </r>
    <r>
      <rPr>
        <sz val="12"/>
        <rFont val="Arial Narrow"/>
        <family val="2"/>
      </rPr>
      <t xml:space="preserve">This sheet provides the BoE author a workspace to identify how costs or class estimates were derived.  </t>
    </r>
  </si>
  <si>
    <t>Current LOS should be stated with the Desired / Target LOS. 
Define the Target Service Level in terms of a customer and/or the asset performance measures and identify the gap in that service (performance).
Use Key Performance Indicators (KPIs) if possible.</t>
  </si>
  <si>
    <t>Explore the underlying reasons why the need exists (be succinct, avoid duplication/redundancy, highlight key items in bullet form). Ask yourself the question “why” 5 times and you should arrive at the root cause of the need (problem) to be addressed. This is  important as it will focus on the problem that your solution addresses. This will be a key focus at the Challenge session.</t>
  </si>
  <si>
    <t>What is the negative impact to service level and the customer if this investment does not proceed?  Describe the risk in terms of Consequences and Likelihood.  This should align with outputs from the Asset Risk Model (some Departments have, future Corporate Initiative).</t>
  </si>
  <si>
    <t>The intent is to identify the individuals or groups consulted with during the development of the Business Case.</t>
  </si>
  <si>
    <t xml:space="preserve">List the specific documents that were used to provide the information in the above sections.  Key pieces of documentation could be included in the Appendix or reference links to documents. </t>
  </si>
  <si>
    <t>Action to address the Need identified?</t>
  </si>
  <si>
    <t>Detail what you need to do in order to address the need. This sets you up for a Feasibility Study.
A Feasibility Study can be conducted by an external source, or the act of performing Option Analysis internally. 
If the Feasibility Study is done externally, this step requires budget approval and the "ask" will be the funding required to hire a consultant to identify options. Proceed to Tab 4 Investment Summary to request budget approval.</t>
  </si>
  <si>
    <t>For each Option, state the cost/benefit score from the NPV template.</t>
  </si>
  <si>
    <t>For each Option, state the cost estimate of the Option.</t>
  </si>
  <si>
    <t>For each Option, briefly describe the option (same description used in the NPV).</t>
  </si>
  <si>
    <t>Select (check) once this step is complete.</t>
  </si>
  <si>
    <t>Option (1-3) Cost/Benefit Score:</t>
  </si>
  <si>
    <t xml:space="preserve">Clearly state which Option you are recommending and why this option is preferred. Talk to the items identified in the Pros &amp; Cons section above.  If only a single option, justify why only one option was considered and is viable. 
</t>
  </si>
  <si>
    <t xml:space="preserve">Quantified Benefits – Specify the benefits that the Customer will realize from this project. This translates the “need” into terminology that states what will be achieved in those same measures by completing this project.  These benefits will be tracked in Project Delivery and/or by Operations to assess the success of making this investment. </t>
  </si>
  <si>
    <t>Outline details of the Project that align with the Class 3 estimate. 
If the Preliminary Design Study is to be done externally, this step requires budget approval and the "ask" will be the funding required to hire a consultant to identify options. Proceed to Tab 4 Investment Summary to request budget approval.</t>
  </si>
  <si>
    <t>This section provides information and details for the Capital Budget ask, and starts to form the basis of a project. Outline the scope and funding needed. 
The Summary can be copied and pasted into the Multi-Criteria Prioritization (MCP) tool for Investment Planning.</t>
  </si>
  <si>
    <t>o   BC_department_business unit_year_sequential# (eg BC_WWD_AM_2014_0014)</t>
  </si>
  <si>
    <t>SECTION A: CAPITAL CASH FLOW</t>
  </si>
  <si>
    <t>Project/Program ID</t>
  </si>
  <si>
    <t>PeopleSoft ID assigned and included on detail sheets (leave blank for new projects/programs)</t>
  </si>
  <si>
    <t>Select from dropdown list</t>
  </si>
  <si>
    <t>Date Investment Summary page created</t>
  </si>
  <si>
    <t xml:space="preserve">This is a brief, plain-language explanation of the project proposed. 
This may be copied into the Capital Budget Detail Sheet template 
Include project description, timeframe, justification, estimated asset life.
</t>
  </si>
  <si>
    <t>What gap in service level is driving the need for this project (to the nearest 10%)?
o   Maintain Existing LOS - The capital investment required to maintain existing levels of service to existing customers. This includes replacement of aging assets with the modern equivalent to meet current code.
o   Enhanced LOS - The capital investment required to deliver enhanced levels of service.
o   Regulatory - The capital investment required to meet new legislative requirements. Meeting an existing legislative or regulatory requirement is Base Maintenance. 
o   Growth - The capital investment required to deliver existing levels of service to future increases in customers. This includes increases in service demand due to factors other than population growth.
As a general guide, Maintain Existing LOS tends to be opex neutral (i.e. no impact to the Operating Budget) while Regulatory/Enhanced LOS/Growth tend to lead to increases in opex.</t>
  </si>
  <si>
    <r>
      <t xml:space="preserve">To align with future Capital Dashboard implementation.  If known, </t>
    </r>
    <r>
      <rPr>
        <sz val="12"/>
        <rFont val="Arial Narrow"/>
        <family val="2"/>
      </rPr>
      <t xml:space="preserve">input the coordinates for the approximate project location. **Capital Dashboard PM will provide a process and tool for capturing the coordinates for use**
</t>
    </r>
  </si>
  <si>
    <t xml:space="preserve">Rebudget Summary </t>
  </si>
  <si>
    <t>Amount of previously approved budget being cancelled and rebudgeted.</t>
  </si>
  <si>
    <t>Complete capital cost of Project; for most projects will be the sum of Authorized Previous Budget to Date and the 1+5 year Capital Budget ask.</t>
  </si>
  <si>
    <t>Approximate number of projects to be completed within the program in the budget year.</t>
  </si>
  <si>
    <t>Select from dropdown list.</t>
  </si>
  <si>
    <t>Enter requested capital budget funds in appropriate year.</t>
  </si>
  <si>
    <t>Net Opex, Escalation, Contingency</t>
  </si>
  <si>
    <t>This cell will auto-populate from the BOE Class Estimate tab</t>
  </si>
  <si>
    <t>These cells will auto-populate from the BOE Cost Detail tab.</t>
  </si>
  <si>
    <t>Select from dropdown - from capital budget detail sheet or Service View category table.</t>
  </si>
  <si>
    <t>Identify any Strategic plan(s) that the BC is addressing, if applicable. This could include a Corporate Strategic plan as well.</t>
  </si>
  <si>
    <t>Tab 5-8 - Basis of Estimate Related Tabs</t>
  </si>
  <si>
    <t>These tabs relate to the Basis of Estimate (BoE) for the project.  
For the time being, instructions on filling out the BoE can be found on the separate BoE template on the Corporate Finance Intranet under Investment Planning: http://citynet/finance/infrastructure/camp.stm#4 or speak to your Branch/Division lead.</t>
  </si>
  <si>
    <t>Select from dropdown list; if multiple sources, select 'other'; if unknown, leave blank.</t>
  </si>
  <si>
    <t>This summary autopopulates from cells throughout the worksheet. 
For informational purpose only: the format is identical to the MCP tool and allows the user to copy and paste the cells into the MCP. All cells are populated except the Project # (to be determined while using the MCP tool) and the Grants and other external fundings cell (needs to be entered at the MCP analysis stage to preserve the formula in the cell).
***Your Departmental Investment Planning lead will copy and paste these cells into the MCP tool***</t>
  </si>
  <si>
    <t>This section is to identify and link to completed PM supporting documents.  Examples include:
- Whole Life Cost Analysis (NPV results)
- Project Charter
- Project Delivery Plan
- Project Risk Assessment (use the Risk Management Plan template)
- Schedule
- Stakeholder Assessment &amp; Communication Plan 
- Feasibility Study (if conducted by consultant), other
Some documents will be revised as the project progresses.  Proper version control of PM documents will ensure the BC reviewer can identify the correct document.</t>
  </si>
  <si>
    <t>Option Recommended and Rationale</t>
  </si>
  <si>
    <t>Multifunded</t>
  </si>
  <si>
    <r>
      <t xml:space="preserve">This template identifies the key elements contained in the Business Case and aligns with the Investment Planning Process.
The objective is to ensure each Business Case (BC) is completed in a consistent manner. 
The intended result is that all stakeholders will know what to expect when they ask for the BC Template. 
</t>
    </r>
    <r>
      <rPr>
        <b/>
        <sz val="12"/>
        <color theme="1"/>
        <rFont val="Arial Narrow"/>
        <family val="2"/>
      </rPr>
      <t>Only enter information in the white cells - do not overwrite any wording or formulas in greyed out cells.</t>
    </r>
  </si>
  <si>
    <t>5WWD</t>
  </si>
  <si>
    <t>Modified for WWD</t>
  </si>
  <si>
    <t>WWD-AMO</t>
  </si>
  <si>
    <t>Transfer from Sewer Utility</t>
  </si>
  <si>
    <t>Location</t>
  </si>
  <si>
    <t>Lat</t>
  </si>
  <si>
    <t>Long</t>
  </si>
  <si>
    <t>1199 Pacific Ave</t>
  </si>
  <si>
    <t>360 McPhillips St</t>
  </si>
  <si>
    <t>2230 Main St</t>
  </si>
  <si>
    <t>552 Plinguet St</t>
  </si>
  <si>
    <t>1777 Brady Rd</t>
  </si>
  <si>
    <t>3000 Summit Rd</t>
  </si>
  <si>
    <t>WTP-Springfield</t>
  </si>
  <si>
    <t>N/A</t>
  </si>
  <si>
    <t>Return Residual Funds</t>
  </si>
  <si>
    <t>To general program</t>
  </si>
  <si>
    <t>To other project</t>
  </si>
  <si>
    <t>Essential</t>
  </si>
  <si>
    <t>Quality</t>
  </si>
  <si>
    <t>Image</t>
  </si>
  <si>
    <t>Legislative Compliance</t>
  </si>
  <si>
    <t>VHH</t>
  </si>
  <si>
    <t>VHVL</t>
  </si>
  <si>
    <t>Realiabity/Funcationality</t>
  </si>
  <si>
    <t>Public Perception</t>
  </si>
  <si>
    <t>HH</t>
  </si>
  <si>
    <t>LL</t>
  </si>
  <si>
    <t>VH</t>
  </si>
  <si>
    <t>H</t>
  </si>
  <si>
    <t>VL</t>
  </si>
  <si>
    <t>M</t>
  </si>
  <si>
    <t>Health and Safety</t>
  </si>
  <si>
    <t>Scales</t>
  </si>
  <si>
    <t>Environmental Impact</t>
  </si>
  <si>
    <t>L</t>
  </si>
  <si>
    <t>Condtion</t>
  </si>
  <si>
    <t>Accessibilty</t>
  </si>
  <si>
    <t>Shine</t>
  </si>
  <si>
    <t>Capacity / Headroom</t>
  </si>
  <si>
    <t>Demand</t>
  </si>
  <si>
    <t>VLVL</t>
  </si>
  <si>
    <t>VLL</t>
  </si>
  <si>
    <t>VLM</t>
  </si>
  <si>
    <t>VLH</t>
  </si>
  <si>
    <t>VLVH</t>
  </si>
  <si>
    <t>LVL</t>
  </si>
  <si>
    <t>LM</t>
  </si>
  <si>
    <t>LH</t>
  </si>
  <si>
    <t>LVH</t>
  </si>
  <si>
    <t>MVL</t>
  </si>
  <si>
    <t>ML</t>
  </si>
  <si>
    <t>MM</t>
  </si>
  <si>
    <t>MH</t>
  </si>
  <si>
    <t>MVH</t>
  </si>
  <si>
    <t>HVL</t>
  </si>
  <si>
    <t>HL</t>
  </si>
  <si>
    <t>HM</t>
  </si>
  <si>
    <t>HVH</t>
  </si>
  <si>
    <t>VHL</t>
  </si>
  <si>
    <t>VHM</t>
  </si>
  <si>
    <t>VHVH</t>
  </si>
  <si>
    <t>From/To</t>
  </si>
  <si>
    <t>Benefit Analysis</t>
  </si>
  <si>
    <t>Refer to the MCP scoring guidelines to populate these cells.  http://citynet/finance/infrastructure/camp/#5</t>
  </si>
  <si>
    <t xml:space="preserve">Wastewater  - Wastewater Treatment </t>
  </si>
  <si>
    <t>Wastewater - Wastewater Collection</t>
  </si>
  <si>
    <t>BoE Author:</t>
  </si>
  <si>
    <t>BoE Reviewer: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</si>
</sst>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3" formatCode="_(* #,##0.00_);_(* \(#,##0.00\);_(* &quot;-&quot;??_);_(@_)"/>
    <numFmt numFmtId="164" formatCode="&quot;$&quot;#,##0"/>
    <numFmt numFmtId="165" formatCode="0.0000"/>
    <numFmt numFmtId="166" formatCode="[$-1009]mmmm\ d\,\ yyyy;@"/>
  </numFmts>
  <fonts count="45"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1"/>
      <color theme="1"/>
      <name val="Arial Narrow"/>
      <family val="2"/>
    </font>
    <font>
      <b/>
      <sz val="11"/>
      <color theme="1"/>
      <name val="Arial Narrow"/>
      <family val="2"/>
    </font>
    <font>
      <sz val="11"/>
      <color theme="1"/>
      <name val="Calibri"/>
      <family val="2"/>
    </font>
    <font>
      <sz val="11"/>
      <name val="Arial Narrow"/>
      <family val="2"/>
    </font>
    <font>
      <sz val="11"/>
      <name val="Arial"/>
      <family val="2"/>
    </font>
    <font>
      <b/>
      <sz val="11"/>
      <name val="Arial Narrow"/>
      <family val="2"/>
    </font>
    <font>
      <sz val="11"/>
      <color rgb="FFFF0000"/>
      <name val="Arial Narrow"/>
      <family val="2"/>
    </font>
    <font>
      <sz val="12"/>
      <color theme="0" tint="-0.34998626667073579"/>
      <name val="Calibri"/>
      <family val="2"/>
      <scheme val="minor"/>
    </font>
    <font>
      <sz val="16"/>
      <color theme="0" tint="-0.34998626667073579"/>
      <name val="Calibri"/>
      <family val="2"/>
      <scheme val="minor"/>
    </font>
    <font>
      <sz val="8"/>
      <color theme="0" tint="-0.34998626667073579"/>
      <name val="Calibri"/>
      <family val="2"/>
      <scheme val="minor"/>
    </font>
    <font>
      <sz val="8"/>
      <color theme="1"/>
      <name val="Calibri"/>
      <family val="2"/>
      <scheme val="minor"/>
    </font>
    <font>
      <sz val="11"/>
      <color theme="0" tint="-0.499984740745262"/>
      <name val="Calibri"/>
      <family val="2"/>
      <scheme val="minor"/>
    </font>
    <font>
      <sz val="8"/>
      <color rgb="FF000000"/>
      <name val="Tahoma"/>
      <family val="2"/>
    </font>
    <font>
      <b/>
      <sz val="12"/>
      <color theme="1"/>
      <name val="Arial Narrow"/>
      <family val="2"/>
    </font>
    <font>
      <sz val="10"/>
      <name val="Arial"/>
      <family val="2"/>
    </font>
    <font>
      <b/>
      <sz val="14"/>
      <color theme="1"/>
      <name val="Arial Narrow"/>
      <family val="2"/>
    </font>
    <font>
      <b/>
      <sz val="12"/>
      <name val="Arial Narrow"/>
      <family val="2"/>
    </font>
    <font>
      <b/>
      <sz val="14"/>
      <name val="Arial Narrow"/>
      <family val="2"/>
    </font>
    <font>
      <b/>
      <sz val="16"/>
      <color theme="1"/>
      <name val="Arial Narrow"/>
      <family val="2"/>
    </font>
    <font>
      <sz val="12"/>
      <color rgb="FFFF0000"/>
      <name val="Arial Narrow"/>
      <family val="2"/>
    </font>
    <font>
      <sz val="12"/>
      <color theme="1"/>
      <name val="Arial"/>
      <family val="2"/>
    </font>
    <font>
      <sz val="12"/>
      <color theme="1"/>
      <name val="Arial Narrow"/>
      <family val="2"/>
    </font>
    <font>
      <sz val="12"/>
      <name val="Arial Narrow"/>
      <family val="2"/>
    </font>
    <font>
      <b/>
      <sz val="10"/>
      <color theme="1"/>
      <name val="Arial Narrow"/>
      <family val="2"/>
    </font>
    <font>
      <i/>
      <sz val="11"/>
      <color rgb="FFFF0000"/>
      <name val="Arial Narrow"/>
      <family val="2"/>
    </font>
    <font>
      <sz val="14"/>
      <color theme="1"/>
      <name val="Arial Narrow"/>
      <family val="2"/>
    </font>
    <font>
      <u/>
      <sz val="12"/>
      <name val="Arial Narrow"/>
      <family val="2"/>
    </font>
    <font>
      <b/>
      <i/>
      <sz val="11"/>
      <color theme="1"/>
      <name val="Arial Narrow"/>
      <family val="2"/>
    </font>
    <font>
      <sz val="10"/>
      <color theme="1"/>
      <name val="Arial"/>
      <family val="2"/>
    </font>
    <font>
      <sz val="11"/>
      <color rgb="FFFF0000"/>
      <name val="Calibri"/>
      <family val="2"/>
      <scheme val="minor"/>
    </font>
    <font>
      <sz val="11"/>
      <color rgb="FF0000CC"/>
      <name val="Arial"/>
      <family val="2"/>
    </font>
    <font>
      <b/>
      <sz val="10"/>
      <color theme="1"/>
      <name val="Arial"/>
      <family val="2"/>
    </font>
    <font>
      <b/>
      <u/>
      <sz val="10"/>
      <color theme="1"/>
      <name val="Arial"/>
      <family val="2"/>
    </font>
    <font>
      <sz val="10"/>
      <color rgb="FFFF0000"/>
      <name val="Arial"/>
      <family val="2"/>
    </font>
    <font>
      <b/>
      <sz val="9"/>
      <color indexed="81"/>
      <name val="Tahoma"/>
      <family val="2"/>
    </font>
    <font>
      <sz val="9"/>
      <color indexed="81"/>
      <name val="Tahoma"/>
      <family val="2"/>
    </font>
    <font>
      <i/>
      <sz val="11"/>
      <color theme="1"/>
      <name val="Arial"/>
      <family val="2"/>
    </font>
    <font>
      <sz val="11"/>
      <color theme="0" tint="-0.34998626667073579"/>
      <name val="Arial"/>
      <family val="2"/>
    </font>
    <font>
      <b/>
      <sz val="11"/>
      <color theme="0" tint="-0.499984740745262"/>
      <name val="Arial"/>
      <family val="2"/>
    </font>
    <font>
      <b/>
      <sz val="16"/>
      <color rgb="FF0000CC"/>
      <name val="Arial Narrow"/>
      <family val="2"/>
    </font>
    <font>
      <sz val="10"/>
      <color theme="1"/>
      <name val="Arial Narrow"/>
      <family val="2"/>
    </font>
  </fonts>
  <fills count="13">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C000"/>
        <bgColor indexed="64"/>
      </patternFill>
    </fill>
  </fills>
  <borders count="95">
    <border>
      <left/>
      <right/>
      <top/>
      <bottom/>
      <diagonal/>
    </border>
    <border>
      <left style="medium">
        <color indexed="64"/>
      </left>
      <right/>
      <top/>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style="thin">
        <color indexed="64"/>
      </right>
      <top style="thin">
        <color auto="1"/>
      </top>
      <bottom/>
      <diagonal/>
    </border>
    <border>
      <left style="thin">
        <color indexed="64"/>
      </left>
      <right style="thin">
        <color indexed="64"/>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diagonal/>
    </border>
    <border>
      <left/>
      <right/>
      <top/>
      <bottom style="thin">
        <color indexed="64"/>
      </bottom>
      <diagonal/>
    </border>
    <border>
      <left/>
      <right/>
      <top style="medium">
        <color indexed="64"/>
      </top>
      <bottom style="medium">
        <color indexed="64"/>
      </bottom>
      <diagonal/>
    </border>
    <border>
      <left style="thin">
        <color auto="1"/>
      </left>
      <right/>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style="thin">
        <color auto="1"/>
      </right>
      <top/>
      <bottom/>
      <diagonal/>
    </border>
    <border>
      <left/>
      <right style="thin">
        <color auto="1"/>
      </right>
      <top/>
      <bottom style="thin">
        <color auto="1"/>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right style="medium">
        <color indexed="64"/>
      </right>
      <top style="thick">
        <color indexed="64"/>
      </top>
      <bottom style="medium">
        <color indexed="64"/>
      </bottom>
      <diagonal/>
    </border>
    <border>
      <left/>
      <right style="medium">
        <color auto="1"/>
      </right>
      <top style="medium">
        <color auto="1"/>
      </top>
      <bottom/>
      <diagonal/>
    </border>
    <border>
      <left style="medium">
        <color indexed="64"/>
      </left>
      <right/>
      <top/>
      <bottom style="medium">
        <color indexed="64"/>
      </bottom>
      <diagonal/>
    </border>
    <border>
      <left style="thin">
        <color auto="1"/>
      </left>
      <right style="double">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double">
        <color auto="1"/>
      </right>
      <top/>
      <bottom/>
      <diagonal/>
    </border>
    <border>
      <left/>
      <right style="double">
        <color auto="1"/>
      </right>
      <top/>
      <bottom style="medium">
        <color auto="1"/>
      </bottom>
      <diagonal/>
    </border>
    <border>
      <left/>
      <right style="double">
        <color auto="1"/>
      </right>
      <top style="medium">
        <color auto="1"/>
      </top>
      <bottom style="medium">
        <color auto="1"/>
      </bottom>
      <diagonal/>
    </border>
    <border>
      <left/>
      <right/>
      <top/>
      <bottom style="medium">
        <color auto="1"/>
      </bottom>
      <diagonal/>
    </border>
    <border>
      <left style="double">
        <color auto="1"/>
      </left>
      <right/>
      <top/>
      <bottom/>
      <diagonal/>
    </border>
    <border>
      <left style="double">
        <color auto="1"/>
      </left>
      <right/>
      <top style="medium">
        <color auto="1"/>
      </top>
      <bottom style="medium">
        <color auto="1"/>
      </bottom>
      <diagonal/>
    </border>
    <border>
      <left/>
      <right style="thin">
        <color auto="1"/>
      </right>
      <top style="medium">
        <color auto="1"/>
      </top>
      <bottom style="medium">
        <color auto="1"/>
      </bottom>
      <diagonal/>
    </border>
    <border>
      <left/>
      <right style="double">
        <color auto="1"/>
      </right>
      <top style="medium">
        <color auto="1"/>
      </top>
      <bottom style="double">
        <color auto="1"/>
      </bottom>
      <diagonal/>
    </border>
    <border>
      <left/>
      <right/>
      <top style="medium">
        <color auto="1"/>
      </top>
      <bottom style="double">
        <color auto="1"/>
      </bottom>
      <diagonal/>
    </border>
    <border>
      <left style="thin">
        <color auto="1"/>
      </left>
      <right style="thin">
        <color auto="1"/>
      </right>
      <top style="thin">
        <color auto="1"/>
      </top>
      <bottom style="medium">
        <color auto="1"/>
      </bottom>
      <diagonal/>
    </border>
    <border>
      <left style="medium">
        <color indexed="64"/>
      </left>
      <right/>
      <top style="medium">
        <color indexed="64"/>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ck">
        <color auto="1"/>
      </left>
      <right/>
      <top/>
      <bottom/>
      <diagonal/>
    </border>
    <border>
      <left/>
      <right style="thick">
        <color auto="1"/>
      </right>
      <top/>
      <bottom/>
      <diagonal/>
    </border>
    <border>
      <left/>
      <right style="thick">
        <color auto="1"/>
      </right>
      <top/>
      <bottom style="medium">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ck">
        <color indexed="64"/>
      </top>
      <bottom style="medium">
        <color indexed="64"/>
      </bottom>
      <diagonal/>
    </border>
    <border>
      <left style="thick">
        <color auto="1"/>
      </left>
      <right/>
      <top/>
      <bottom style="thick">
        <color auto="1"/>
      </bottom>
      <diagonal/>
    </border>
    <border>
      <left/>
      <right style="thick">
        <color indexed="64"/>
      </right>
      <top style="thick">
        <color indexed="64"/>
      </top>
      <bottom/>
      <diagonal/>
    </border>
    <border>
      <left style="thick">
        <color indexed="64"/>
      </left>
      <right style="thin">
        <color auto="1"/>
      </right>
      <top style="medium">
        <color auto="1"/>
      </top>
      <bottom style="thin">
        <color auto="1"/>
      </bottom>
      <diagonal/>
    </border>
    <border>
      <left style="thin">
        <color indexed="64"/>
      </left>
      <right style="thick">
        <color indexed="64"/>
      </right>
      <top style="medium">
        <color indexed="64"/>
      </top>
      <bottom style="thin">
        <color indexed="64"/>
      </bottom>
      <diagonal/>
    </border>
    <border>
      <left style="thin">
        <color auto="1"/>
      </left>
      <right style="thick">
        <color indexed="64"/>
      </right>
      <top/>
      <bottom style="thin">
        <color auto="1"/>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auto="1"/>
      </right>
      <top style="thin">
        <color auto="1"/>
      </top>
      <bottom style="thick">
        <color indexed="64"/>
      </bottom>
      <diagonal/>
    </border>
    <border>
      <left style="thin">
        <color auto="1"/>
      </left>
      <right style="thick">
        <color indexed="64"/>
      </right>
      <top style="thin">
        <color auto="1"/>
      </top>
      <bottom style="thick">
        <color indexed="64"/>
      </bottom>
      <diagonal/>
    </border>
    <border>
      <left/>
      <right/>
      <top style="thick">
        <color auto="1"/>
      </top>
      <bottom style="medium">
        <color indexed="64"/>
      </bottom>
      <diagonal/>
    </border>
    <border>
      <left/>
      <right style="thick">
        <color auto="1"/>
      </right>
      <top style="thin">
        <color auto="1"/>
      </top>
      <bottom/>
      <diagonal/>
    </border>
    <border>
      <left/>
      <right style="thick">
        <color auto="1"/>
      </right>
      <top/>
      <bottom style="thin">
        <color indexed="64"/>
      </bottom>
      <diagonal/>
    </border>
    <border>
      <left/>
      <right/>
      <top/>
      <bottom style="thick">
        <color auto="1"/>
      </bottom>
      <diagonal/>
    </border>
    <border>
      <left/>
      <right/>
      <top style="medium">
        <color indexed="64"/>
      </top>
      <bottom style="thick">
        <color auto="1"/>
      </bottom>
      <diagonal/>
    </border>
    <border>
      <left/>
      <right style="thick">
        <color auto="1"/>
      </right>
      <top style="medium">
        <color auto="1"/>
      </top>
      <bottom style="thick">
        <color auto="1"/>
      </bottom>
      <diagonal/>
    </border>
    <border>
      <left style="thick">
        <color auto="1"/>
      </left>
      <right style="thin">
        <color indexed="64"/>
      </right>
      <top style="thick">
        <color indexed="64"/>
      </top>
      <bottom style="thin">
        <color auto="1"/>
      </bottom>
      <diagonal/>
    </border>
    <border>
      <left/>
      <right style="thick">
        <color auto="1"/>
      </right>
      <top style="thick">
        <color indexed="64"/>
      </top>
      <bottom style="thin">
        <color auto="1"/>
      </bottom>
      <diagonal/>
    </border>
    <border>
      <left style="thick">
        <color auto="1"/>
      </left>
      <right style="thin">
        <color indexed="64"/>
      </right>
      <top style="thin">
        <color auto="1"/>
      </top>
      <bottom style="medium">
        <color indexed="64"/>
      </bottom>
      <diagonal/>
    </border>
    <border>
      <left/>
      <right style="thick">
        <color auto="1"/>
      </right>
      <top style="thin">
        <color auto="1"/>
      </top>
      <bottom style="medium">
        <color indexed="64"/>
      </bottom>
      <diagonal/>
    </border>
    <border>
      <left style="thick">
        <color auto="1"/>
      </left>
      <right style="thin">
        <color indexed="64"/>
      </right>
      <top/>
      <bottom style="thin">
        <color auto="1"/>
      </bottom>
      <diagonal/>
    </border>
  </borders>
  <cellStyleXfs count="10">
    <xf numFmtId="0" fontId="0" fillId="0" borderId="0"/>
    <xf numFmtId="0" fontId="1" fillId="0" borderId="0" applyBorder="0" applyAlignment="0" applyProtection="0">
      <alignment vertical="top"/>
    </xf>
    <xf numFmtId="0" fontId="1" fillId="0" borderId="0" applyBorder="0" applyAlignment="0" applyProtection="0">
      <alignment vertical="top"/>
    </xf>
    <xf numFmtId="0" fontId="18" fillId="0" borderId="0"/>
    <xf numFmtId="43" fontId="18" fillId="0" borderId="0" applyFont="0" applyFill="0" applyBorder="0" applyAlignment="0" applyProtection="0"/>
    <xf numFmtId="43" fontId="1" fillId="0" borderId="0" applyFont="0" applyFill="0" applyBorder="0" applyAlignment="0" applyProtection="0"/>
    <xf numFmtId="0" fontId="1" fillId="0" borderId="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cellStyleXfs>
  <cellXfs count="390">
    <xf numFmtId="0" fontId="0" fillId="0" borderId="0" xfId="0"/>
    <xf numFmtId="0" fontId="3" fillId="0" borderId="0" xfId="0" applyFont="1" applyBorder="1"/>
    <xf numFmtId="0" fontId="3" fillId="0" borderId="0" xfId="0" applyFont="1"/>
    <xf numFmtId="0" fontId="3" fillId="0" borderId="0" xfId="0" applyFont="1" applyBorder="1" applyAlignment="1">
      <alignment horizontal="center"/>
    </xf>
    <xf numFmtId="0" fontId="11" fillId="0" borderId="0" xfId="0" applyFont="1"/>
    <xf numFmtId="0" fontId="0" fillId="0" borderId="0" xfId="0" applyAlignment="1">
      <alignment vertical="top" wrapText="1"/>
    </xf>
    <xf numFmtId="0" fontId="12" fillId="0" borderId="0" xfId="0" applyFont="1"/>
    <xf numFmtId="0" fontId="13" fillId="0" borderId="0" xfId="0" applyFont="1"/>
    <xf numFmtId="0" fontId="14" fillId="0" borderId="0" xfId="0" applyFont="1"/>
    <xf numFmtId="0" fontId="15" fillId="0" borderId="0" xfId="0" applyFont="1" applyAlignment="1">
      <alignment horizontal="left"/>
    </xf>
    <xf numFmtId="0" fontId="15" fillId="0" borderId="0" xfId="0" applyFont="1"/>
    <xf numFmtId="0" fontId="27" fillId="3" borderId="41" xfId="0" applyFont="1" applyFill="1" applyBorder="1" applyAlignment="1">
      <alignment horizontal="center" vertical="center" wrapText="1"/>
    </xf>
    <xf numFmtId="0" fontId="4" fillId="0" borderId="41" xfId="0" applyFont="1" applyBorder="1" applyAlignment="1">
      <alignment horizontal="center" vertical="center" wrapText="1"/>
    </xf>
    <xf numFmtId="15" fontId="4" fillId="0" borderId="41" xfId="0" applyNumberFormat="1" applyFont="1" applyBorder="1" applyAlignment="1">
      <alignment horizontal="center" vertical="center" wrapText="1"/>
    </xf>
    <xf numFmtId="0" fontId="4" fillId="0" borderId="41" xfId="0" applyFont="1" applyBorder="1" applyAlignment="1">
      <alignment horizontal="center"/>
    </xf>
    <xf numFmtId="0" fontId="4" fillId="0" borderId="41" xfId="0" applyFont="1" applyBorder="1"/>
    <xf numFmtId="0" fontId="4" fillId="0" borderId="41" xfId="0" applyFont="1" applyBorder="1" applyAlignment="1">
      <alignment horizontal="center" wrapText="1"/>
    </xf>
    <xf numFmtId="0" fontId="4" fillId="0" borderId="0" xfId="0" applyFont="1" applyProtection="1">
      <protection locked="0"/>
    </xf>
    <xf numFmtId="0" fontId="4" fillId="0" borderId="0" xfId="0" applyFont="1" applyAlignment="1" applyProtection="1">
      <alignment horizontal="left"/>
      <protection locked="0"/>
    </xf>
    <xf numFmtId="0" fontId="4" fillId="0" borderId="0" xfId="0" applyFont="1" applyProtection="1"/>
    <xf numFmtId="0" fontId="10" fillId="0" borderId="0" xfId="0" applyFont="1" applyAlignment="1" applyProtection="1">
      <alignment vertical="top" wrapText="1"/>
    </xf>
    <xf numFmtId="0" fontId="10" fillId="0" borderId="0" xfId="0" applyFont="1" applyAlignment="1" applyProtection="1">
      <alignment horizontal="left" vertical="top" wrapText="1"/>
    </xf>
    <xf numFmtId="0" fontId="25" fillId="0" borderId="0" xfId="0" applyFont="1" applyProtection="1"/>
    <xf numFmtId="0" fontId="23" fillId="0" borderId="0" xfId="0" applyFont="1" applyAlignment="1" applyProtection="1">
      <alignment horizontal="left" vertical="top" wrapText="1"/>
    </xf>
    <xf numFmtId="0" fontId="20" fillId="4" borderId="12" xfId="0" applyFont="1" applyFill="1" applyBorder="1" applyAlignment="1" applyProtection="1">
      <alignment horizontal="left" vertical="center"/>
    </xf>
    <xf numFmtId="0" fontId="25" fillId="0" borderId="12" xfId="0" applyFont="1" applyBorder="1" applyAlignment="1" applyProtection="1">
      <alignment vertical="center" wrapText="1"/>
    </xf>
    <xf numFmtId="0" fontId="25" fillId="0" borderId="12" xfId="0" applyFont="1" applyBorder="1" applyAlignment="1" applyProtection="1">
      <alignment horizontal="left" vertical="center" wrapText="1"/>
    </xf>
    <xf numFmtId="0" fontId="10" fillId="0" borderId="33" xfId="0" applyFont="1" applyBorder="1" applyAlignment="1" applyProtection="1">
      <alignment horizontal="left"/>
    </xf>
    <xf numFmtId="0" fontId="10" fillId="0" borderId="37" xfId="0" applyFont="1" applyBorder="1" applyProtection="1"/>
    <xf numFmtId="0" fontId="20" fillId="4" borderId="12" xfId="0" applyFont="1" applyFill="1" applyBorder="1" applyAlignment="1" applyProtection="1">
      <alignment horizontal="left" vertical="center" wrapText="1"/>
    </xf>
    <xf numFmtId="0" fontId="26" fillId="0" borderId="12" xfId="0" applyFont="1" applyBorder="1" applyAlignment="1" applyProtection="1">
      <alignment horizontal="left" vertical="center" wrapText="1" indent="1"/>
    </xf>
    <xf numFmtId="0" fontId="26" fillId="0" borderId="12" xfId="0" applyFont="1" applyBorder="1" applyAlignment="1" applyProtection="1">
      <alignment horizontal="left" vertical="center" indent="1"/>
    </xf>
    <xf numFmtId="0" fontId="26" fillId="7" borderId="12" xfId="0" applyFont="1" applyFill="1" applyBorder="1" applyAlignment="1" applyProtection="1">
      <alignment horizontal="left" vertical="center" wrapText="1" indent="1"/>
    </xf>
    <xf numFmtId="0" fontId="4" fillId="0" borderId="0" xfId="0" applyFont="1" applyAlignment="1" applyProtection="1">
      <alignment horizontal="left" vertical="top"/>
    </xf>
    <xf numFmtId="0" fontId="17" fillId="4" borderId="12" xfId="0" applyFont="1" applyFill="1" applyBorder="1" applyAlignment="1" applyProtection="1">
      <alignment horizontal="left" vertical="center" wrapText="1"/>
    </xf>
    <xf numFmtId="0" fontId="20" fillId="0" borderId="15" xfId="0" applyFont="1" applyFill="1" applyBorder="1" applyAlignment="1" applyProtection="1">
      <alignment horizontal="left" vertical="center" wrapText="1" indent="3"/>
    </xf>
    <xf numFmtId="0" fontId="26" fillId="0" borderId="16" xfId="0" applyFont="1" applyBorder="1" applyAlignment="1" applyProtection="1">
      <alignment horizontal="left" vertical="center" wrapText="1" indent="1"/>
    </xf>
    <xf numFmtId="0" fontId="10" fillId="0" borderId="0" xfId="0" applyFont="1" applyProtection="1"/>
    <xf numFmtId="0" fontId="25" fillId="0" borderId="12" xfId="0" applyFont="1" applyBorder="1" applyProtection="1"/>
    <xf numFmtId="0" fontId="25" fillId="0" borderId="14" xfId="0" applyFont="1" applyBorder="1" applyAlignment="1" applyProtection="1">
      <alignment horizontal="left" vertical="center"/>
    </xf>
    <xf numFmtId="0" fontId="25" fillId="0" borderId="25" xfId="0" applyFont="1" applyBorder="1" applyAlignment="1" applyProtection="1">
      <alignment horizontal="left" vertical="center"/>
    </xf>
    <xf numFmtId="0" fontId="25" fillId="0" borderId="34" xfId="0" applyFont="1" applyBorder="1" applyProtection="1"/>
    <xf numFmtId="0" fontId="26" fillId="0" borderId="12" xfId="0" applyFont="1" applyFill="1" applyBorder="1" applyAlignment="1" applyProtection="1">
      <alignment horizontal="left" vertical="center" wrapText="1"/>
    </xf>
    <xf numFmtId="0" fontId="26" fillId="0" borderId="12" xfId="0" applyFont="1" applyBorder="1" applyAlignment="1" applyProtection="1">
      <alignment horizontal="left" vertical="center" wrapText="1"/>
    </xf>
    <xf numFmtId="0" fontId="23" fillId="0" borderId="0" xfId="0" applyFont="1" applyAlignment="1" applyProtection="1">
      <alignment vertical="center"/>
    </xf>
    <xf numFmtId="0" fontId="20" fillId="4" borderId="33" xfId="0" applyFont="1" applyFill="1" applyBorder="1" applyAlignment="1" applyProtection="1">
      <alignment horizontal="left" vertical="center" wrapText="1"/>
    </xf>
    <xf numFmtId="0" fontId="26" fillId="0" borderId="12" xfId="0" applyFont="1" applyFill="1" applyBorder="1" applyAlignment="1" applyProtection="1">
      <alignment vertical="top" wrapText="1"/>
    </xf>
    <xf numFmtId="0" fontId="25" fillId="0" borderId="12" xfId="0" applyFont="1" applyBorder="1" applyAlignment="1" applyProtection="1">
      <alignment horizontal="left" vertical="center"/>
    </xf>
    <xf numFmtId="0" fontId="25" fillId="0" borderId="12" xfId="0" applyFont="1" applyBorder="1" applyAlignment="1" applyProtection="1">
      <alignment vertical="center"/>
    </xf>
    <xf numFmtId="0" fontId="9" fillId="4" borderId="12" xfId="0" applyFont="1" applyFill="1" applyBorder="1" applyAlignment="1" applyProtection="1">
      <alignment horizontal="left" vertical="center" wrapText="1"/>
    </xf>
    <xf numFmtId="0" fontId="7" fillId="0" borderId="37" xfId="0" applyFont="1" applyBorder="1" applyAlignment="1" applyProtection="1">
      <alignment vertical="center" wrapText="1"/>
    </xf>
    <xf numFmtId="0" fontId="26" fillId="0" borderId="12" xfId="0" applyFont="1" applyBorder="1" applyAlignment="1" applyProtection="1">
      <alignment vertical="center" wrapText="1"/>
    </xf>
    <xf numFmtId="0" fontId="3" fillId="0" borderId="0" xfId="0" applyFont="1" applyFill="1" applyBorder="1"/>
    <xf numFmtId="0" fontId="4"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15"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0" xfId="0" applyFill="1" applyBorder="1"/>
    <xf numFmtId="15" fontId="4" fillId="0" borderId="0" xfId="0" applyNumberFormat="1" applyFont="1" applyFill="1" applyBorder="1" applyAlignment="1">
      <alignment horizontal="center" vertical="center" wrapText="1"/>
    </xf>
    <xf numFmtId="0" fontId="3" fillId="0" borderId="0" xfId="0" applyFont="1" applyFill="1" applyBorder="1" applyAlignment="1">
      <alignment horizontal="center"/>
    </xf>
    <xf numFmtId="0" fontId="5" fillId="3" borderId="20"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2" fillId="0" borderId="0" xfId="0" applyFont="1" applyBorder="1"/>
    <xf numFmtId="0" fontId="31" fillId="0" borderId="20" xfId="0" applyFont="1" applyBorder="1" applyAlignment="1">
      <alignment horizontal="center" vertical="center" wrapText="1"/>
    </xf>
    <xf numFmtId="0" fontId="31" fillId="0" borderId="22" xfId="0" applyFont="1" applyBorder="1" applyAlignment="1">
      <alignment horizontal="center" vertical="center" wrapText="1"/>
    </xf>
    <xf numFmtId="0" fontId="5" fillId="3" borderId="6" xfId="0" applyFont="1" applyFill="1" applyBorder="1" applyAlignment="1">
      <alignment horizontal="center" vertical="center" wrapText="1"/>
    </xf>
    <xf numFmtId="0" fontId="31" fillId="0" borderId="0" xfId="0" applyFont="1" applyBorder="1" applyAlignment="1">
      <alignment horizontal="center" vertical="center" wrapText="1"/>
    </xf>
    <xf numFmtId="0" fontId="3" fillId="0" borderId="0" xfId="0" applyFont="1" applyBorder="1" applyAlignment="1">
      <alignment horizontal="left" vertical="center" wrapText="1"/>
    </xf>
    <xf numFmtId="15"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pplyProtection="1">
      <alignment horizontal="left" vertical="center" wrapText="1"/>
      <protection locked="0"/>
    </xf>
    <xf numFmtId="15" fontId="3" fillId="0" borderId="7" xfId="0" applyNumberFormat="1" applyFont="1" applyBorder="1" applyAlignment="1" applyProtection="1">
      <alignment horizontal="center" vertical="center" wrapText="1"/>
      <protection locked="0"/>
    </xf>
    <xf numFmtId="0" fontId="3" fillId="0" borderId="23" xfId="0" applyFont="1" applyBorder="1" applyAlignment="1" applyProtection="1">
      <alignment horizontal="left" vertical="center" wrapText="1"/>
      <protection locked="0"/>
    </xf>
    <xf numFmtId="15" fontId="3" fillId="0" borderId="23" xfId="0" applyNumberFormat="1"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0" fillId="0" borderId="0" xfId="0" applyAlignment="1">
      <alignment wrapText="1"/>
    </xf>
    <xf numFmtId="0" fontId="35" fillId="0" borderId="0" xfId="0" applyFont="1" applyFill="1" applyBorder="1" applyAlignment="1">
      <alignment vertical="center"/>
    </xf>
    <xf numFmtId="0" fontId="35" fillId="0" borderId="0" xfId="0" applyFont="1" applyFill="1" applyBorder="1" applyAlignment="1">
      <alignment horizontal="left" vertical="center" wrapText="1"/>
    </xf>
    <xf numFmtId="0" fontId="32" fillId="0" borderId="0" xfId="0" applyFont="1" applyFill="1" applyBorder="1"/>
    <xf numFmtId="0" fontId="32" fillId="0" borderId="0" xfId="0" applyFont="1"/>
    <xf numFmtId="0" fontId="32" fillId="0" borderId="0" xfId="0" applyFont="1" applyAlignment="1">
      <alignment horizontal="center" vertical="center"/>
    </xf>
    <xf numFmtId="0" fontId="32" fillId="0" borderId="0" xfId="0" applyFont="1" applyAlignment="1">
      <alignment vertical="center"/>
    </xf>
    <xf numFmtId="9" fontId="32" fillId="9" borderId="12" xfId="9" applyFont="1" applyFill="1" applyBorder="1" applyAlignment="1">
      <alignment horizontal="center" vertical="center"/>
    </xf>
    <xf numFmtId="9" fontId="32" fillId="9" borderId="12" xfId="0" applyNumberFormat="1" applyFont="1" applyFill="1" applyBorder="1" applyAlignment="1">
      <alignment horizontal="center" vertical="center"/>
    </xf>
    <xf numFmtId="9" fontId="32" fillId="0" borderId="0" xfId="0" applyNumberFormat="1" applyFont="1" applyAlignment="1">
      <alignment horizontal="center" vertical="center"/>
    </xf>
    <xf numFmtId="10" fontId="32" fillId="0" borderId="0" xfId="0" applyNumberFormat="1" applyFont="1" applyAlignment="1">
      <alignment vertical="center"/>
    </xf>
    <xf numFmtId="0" fontId="35" fillId="4" borderId="31" xfId="0" applyFont="1" applyFill="1" applyBorder="1" applyAlignment="1">
      <alignment horizontal="center" vertical="center"/>
    </xf>
    <xf numFmtId="0" fontId="35" fillId="0" borderId="0" xfId="0" applyFont="1" applyBorder="1" applyAlignment="1">
      <alignment horizontal="center" vertical="center"/>
    </xf>
    <xf numFmtId="0" fontId="35" fillId="4" borderId="0" xfId="0" applyFont="1" applyFill="1" applyAlignment="1">
      <alignment horizontal="center"/>
    </xf>
    <xf numFmtId="0" fontId="32" fillId="9" borderId="45" xfId="0" applyFont="1" applyFill="1" applyBorder="1" applyAlignment="1">
      <alignment horizontal="center" vertical="center"/>
    </xf>
    <xf numFmtId="0" fontId="32" fillId="9" borderId="16" xfId="0" applyFont="1" applyFill="1" applyBorder="1" applyAlignment="1">
      <alignment horizontal="center" vertical="center"/>
    </xf>
    <xf numFmtId="0" fontId="32" fillId="9" borderId="13" xfId="0" applyFont="1" applyFill="1" applyBorder="1" applyAlignment="1">
      <alignment horizontal="center" vertical="center"/>
    </xf>
    <xf numFmtId="0" fontId="35" fillId="4" borderId="46" xfId="0" applyFont="1" applyFill="1" applyBorder="1" applyAlignment="1">
      <alignment horizontal="center" vertical="center"/>
    </xf>
    <xf numFmtId="0" fontId="32" fillId="4" borderId="12" xfId="0" applyFont="1" applyFill="1" applyBorder="1" applyAlignment="1">
      <alignment horizontal="center" vertical="center"/>
    </xf>
    <xf numFmtId="0" fontId="35" fillId="4" borderId="0" xfId="0" applyFont="1" applyFill="1" applyAlignment="1">
      <alignment horizontal="center" vertical="center" wrapText="1"/>
    </xf>
    <xf numFmtId="0" fontId="32" fillId="6" borderId="47" xfId="0" applyFont="1" applyFill="1" applyBorder="1" applyAlignment="1">
      <alignment vertical="center"/>
    </xf>
    <xf numFmtId="0" fontId="32" fillId="0" borderId="0" xfId="0" applyFont="1" applyFill="1" applyAlignment="1">
      <alignment vertical="center"/>
    </xf>
    <xf numFmtId="6" fontId="32" fillId="9" borderId="47" xfId="0" applyNumberFormat="1" applyFont="1" applyFill="1" applyBorder="1" applyAlignment="1">
      <alignment horizontal="center" vertical="center"/>
    </xf>
    <xf numFmtId="6" fontId="32" fillId="4" borderId="0" xfId="0" applyNumberFormat="1" applyFont="1" applyFill="1" applyBorder="1" applyAlignment="1">
      <alignment horizontal="center" vertical="center"/>
    </xf>
    <xf numFmtId="0" fontId="32" fillId="4" borderId="0" xfId="0" applyFont="1" applyFill="1" applyAlignment="1">
      <alignment horizontal="center" vertical="center"/>
    </xf>
    <xf numFmtId="6" fontId="32" fillId="9" borderId="48" xfId="0" applyNumberFormat="1" applyFont="1" applyFill="1" applyBorder="1" applyAlignment="1">
      <alignment horizontal="center" vertical="center"/>
    </xf>
    <xf numFmtId="9" fontId="32" fillId="4" borderId="32" xfId="0" applyNumberFormat="1" applyFont="1" applyFill="1" applyBorder="1" applyAlignment="1">
      <alignment horizontal="center" vertical="center"/>
    </xf>
    <xf numFmtId="6" fontId="35" fillId="4" borderId="49" xfId="0" applyNumberFormat="1" applyFont="1" applyFill="1" applyBorder="1" applyAlignment="1">
      <alignment horizontal="center" vertical="center"/>
    </xf>
    <xf numFmtId="6" fontId="35" fillId="4" borderId="32" xfId="0" applyNumberFormat="1" applyFont="1" applyFill="1" applyBorder="1" applyAlignment="1">
      <alignment horizontal="center" vertical="center"/>
    </xf>
    <xf numFmtId="6" fontId="35" fillId="4" borderId="46" xfId="0" applyNumberFormat="1" applyFont="1" applyFill="1" applyBorder="1" applyAlignment="1">
      <alignment horizontal="center" vertical="center"/>
    </xf>
    <xf numFmtId="0" fontId="32" fillId="0" borderId="0" xfId="0" applyFont="1" applyAlignment="1">
      <alignment horizontal="center"/>
    </xf>
    <xf numFmtId="3" fontId="32" fillId="0" borderId="47" xfId="0" applyNumberFormat="1" applyFont="1" applyBorder="1" applyAlignment="1">
      <alignment horizontal="center" vertical="center"/>
    </xf>
    <xf numFmtId="6" fontId="32" fillId="4" borderId="50" xfId="0" applyNumberFormat="1" applyFont="1" applyFill="1" applyBorder="1" applyAlignment="1">
      <alignment horizontal="center" vertical="center"/>
    </xf>
    <xf numFmtId="164" fontId="35" fillId="4" borderId="48" xfId="0" applyNumberFormat="1" applyFont="1" applyFill="1" applyBorder="1" applyAlignment="1">
      <alignment horizontal="center" vertical="center"/>
    </xf>
    <xf numFmtId="9" fontId="32" fillId="4" borderId="32" xfId="9" applyFont="1" applyFill="1" applyBorder="1" applyAlignment="1">
      <alignment horizontal="center" vertical="center"/>
    </xf>
    <xf numFmtId="3" fontId="35" fillId="0" borderId="47" xfId="0" applyNumberFormat="1" applyFont="1" applyBorder="1" applyAlignment="1">
      <alignment horizontal="center" vertical="center"/>
    </xf>
    <xf numFmtId="0" fontId="35" fillId="0" borderId="0" xfId="0" applyFont="1"/>
    <xf numFmtId="0" fontId="32" fillId="0" borderId="0" xfId="0" applyFont="1" applyBorder="1" applyAlignment="1">
      <alignment vertical="center"/>
    </xf>
    <xf numFmtId="6" fontId="35" fillId="4" borderId="48" xfId="0" applyNumberFormat="1" applyFont="1" applyFill="1" applyBorder="1" applyAlignment="1">
      <alignment horizontal="center" vertical="center"/>
    </xf>
    <xf numFmtId="6" fontId="35" fillId="4" borderId="50" xfId="0" applyNumberFormat="1" applyFont="1" applyFill="1" applyBorder="1" applyAlignment="1">
      <alignment horizontal="center" vertical="center"/>
    </xf>
    <xf numFmtId="164" fontId="32" fillId="6" borderId="51" xfId="0" applyNumberFormat="1" applyFont="1" applyFill="1" applyBorder="1" applyAlignment="1">
      <alignment horizontal="center" vertical="center"/>
    </xf>
    <xf numFmtId="0" fontId="32" fillId="4" borderId="0" xfId="0" applyFont="1" applyFill="1" applyBorder="1" applyAlignment="1">
      <alignment horizontal="right" vertical="center"/>
    </xf>
    <xf numFmtId="164" fontId="32" fillId="4" borderId="47" xfId="0" applyNumberFormat="1" applyFont="1" applyFill="1" applyBorder="1" applyAlignment="1">
      <alignment horizontal="center" vertical="center"/>
    </xf>
    <xf numFmtId="164" fontId="32" fillId="4" borderId="51" xfId="0" applyNumberFormat="1" applyFont="1" applyFill="1" applyBorder="1" applyAlignment="1">
      <alignment horizontal="center" vertical="center"/>
    </xf>
    <xf numFmtId="164" fontId="32" fillId="4" borderId="0" xfId="0" applyNumberFormat="1" applyFont="1" applyFill="1" applyBorder="1" applyAlignment="1">
      <alignment horizontal="center" vertical="center"/>
    </xf>
    <xf numFmtId="6" fontId="32" fillId="9" borderId="51" xfId="0" applyNumberFormat="1" applyFont="1" applyFill="1" applyBorder="1" applyAlignment="1">
      <alignment horizontal="center" vertical="center"/>
    </xf>
    <xf numFmtId="6" fontId="32" fillId="9" borderId="0" xfId="0" applyNumberFormat="1" applyFont="1" applyFill="1" applyBorder="1" applyAlignment="1">
      <alignment horizontal="center" vertical="center"/>
    </xf>
    <xf numFmtId="164" fontId="35" fillId="4" borderId="0" xfId="0" applyNumberFormat="1" applyFont="1" applyFill="1" applyBorder="1" applyAlignment="1">
      <alignment vertical="center"/>
    </xf>
    <xf numFmtId="0" fontId="32" fillId="4" borderId="47" xfId="0" applyFont="1" applyFill="1" applyBorder="1" applyAlignment="1">
      <alignment vertical="center"/>
    </xf>
    <xf numFmtId="0" fontId="32" fillId="4" borderId="51" xfId="0" applyFont="1" applyFill="1" applyBorder="1" applyAlignment="1">
      <alignment vertical="center"/>
    </xf>
    <xf numFmtId="164" fontId="32" fillId="9" borderId="47" xfId="0" applyNumberFormat="1" applyFont="1" applyFill="1" applyBorder="1" applyAlignment="1">
      <alignment horizontal="center" vertical="center"/>
    </xf>
    <xf numFmtId="164" fontId="32" fillId="9" borderId="51" xfId="0" applyNumberFormat="1" applyFont="1" applyFill="1" applyBorder="1" applyAlignment="1">
      <alignment horizontal="center" vertical="center"/>
    </xf>
    <xf numFmtId="164" fontId="32" fillId="9" borderId="0" xfId="0" applyNumberFormat="1" applyFont="1" applyFill="1" applyBorder="1" applyAlignment="1">
      <alignment horizontal="center" vertical="center"/>
    </xf>
    <xf numFmtId="164" fontId="32" fillId="9" borderId="50" xfId="0" applyNumberFormat="1" applyFont="1" applyFill="1" applyBorder="1" applyAlignment="1">
      <alignment horizontal="center" vertical="center"/>
    </xf>
    <xf numFmtId="10" fontId="32" fillId="4" borderId="32" xfId="0" applyNumberFormat="1" applyFont="1" applyFill="1" applyBorder="1" applyAlignment="1">
      <alignment horizontal="center" vertical="center"/>
    </xf>
    <xf numFmtId="164" fontId="35" fillId="4" borderId="49" xfId="0" applyNumberFormat="1" applyFont="1" applyFill="1" applyBorder="1" applyAlignment="1">
      <alignment horizontal="center" vertical="center"/>
    </xf>
    <xf numFmtId="164" fontId="35" fillId="4" borderId="52" xfId="0" applyNumberFormat="1" applyFont="1" applyFill="1" applyBorder="1" applyAlignment="1">
      <alignment horizontal="center" vertical="center"/>
    </xf>
    <xf numFmtId="164" fontId="35" fillId="4" borderId="32" xfId="0" applyNumberFormat="1" applyFont="1" applyFill="1" applyBorder="1" applyAlignment="1">
      <alignment horizontal="center" vertical="center"/>
    </xf>
    <xf numFmtId="164" fontId="35" fillId="4" borderId="53" xfId="0" applyNumberFormat="1" applyFont="1" applyFill="1" applyBorder="1" applyAlignment="1">
      <alignment horizontal="center" vertical="center"/>
    </xf>
    <xf numFmtId="164" fontId="35" fillId="0" borderId="47" xfId="0" applyNumberFormat="1" applyFont="1" applyFill="1" applyBorder="1" applyAlignment="1">
      <alignment horizontal="center" vertical="center"/>
    </xf>
    <xf numFmtId="164" fontId="35" fillId="0" borderId="51" xfId="0" applyNumberFormat="1" applyFont="1" applyFill="1" applyBorder="1" applyAlignment="1">
      <alignment horizontal="center" vertical="center"/>
    </xf>
    <xf numFmtId="164" fontId="35" fillId="0" borderId="0" xfId="0" applyNumberFormat="1" applyFont="1" applyFill="1" applyBorder="1" applyAlignment="1">
      <alignment horizontal="center" vertical="center"/>
    </xf>
    <xf numFmtId="164" fontId="32" fillId="4" borderId="49" xfId="0" applyNumberFormat="1" applyFont="1" applyFill="1" applyBorder="1" applyAlignment="1">
      <alignment horizontal="center" vertical="center"/>
    </xf>
    <xf numFmtId="164" fontId="32" fillId="4" borderId="52" xfId="0" applyNumberFormat="1" applyFont="1" applyFill="1" applyBorder="1" applyAlignment="1">
      <alignment horizontal="center" vertical="center"/>
    </xf>
    <xf numFmtId="164" fontId="32" fillId="4" borderId="32" xfId="0" applyNumberFormat="1" applyFont="1" applyFill="1" applyBorder="1" applyAlignment="1">
      <alignment horizontal="center" vertical="center"/>
    </xf>
    <xf numFmtId="164" fontId="32" fillId="4" borderId="46" xfId="0" applyNumberFormat="1" applyFont="1" applyFill="1" applyBorder="1" applyAlignment="1">
      <alignment horizontal="center" vertical="center"/>
    </xf>
    <xf numFmtId="0" fontId="32" fillId="0" borderId="47" xfId="0" applyFont="1" applyBorder="1"/>
    <xf numFmtId="0" fontId="35" fillId="0" borderId="51" xfId="0" applyFont="1" applyBorder="1"/>
    <xf numFmtId="6" fontId="35" fillId="8" borderId="54" xfId="0" applyNumberFormat="1" applyFont="1" applyFill="1" applyBorder="1" applyAlignment="1">
      <alignment horizontal="center" vertical="center"/>
    </xf>
    <xf numFmtId="6" fontId="35" fillId="8" borderId="55" xfId="0" applyNumberFormat="1" applyFont="1" applyFill="1" applyBorder="1" applyAlignment="1">
      <alignment horizontal="center" vertical="center"/>
    </xf>
    <xf numFmtId="6" fontId="35" fillId="8" borderId="46" xfId="0" applyNumberFormat="1" applyFont="1" applyFill="1" applyBorder="1" applyAlignment="1">
      <alignment horizontal="center" vertical="center"/>
    </xf>
    <xf numFmtId="0" fontId="35" fillId="0" borderId="0" xfId="0" applyFont="1" applyBorder="1"/>
    <xf numFmtId="0" fontId="32" fillId="0" borderId="0" xfId="0" applyFont="1" applyBorder="1"/>
    <xf numFmtId="0" fontId="37" fillId="0" borderId="0" xfId="0" applyFont="1"/>
    <xf numFmtId="0" fontId="32" fillId="5" borderId="0" xfId="0" applyFont="1" applyFill="1" applyBorder="1" applyAlignment="1">
      <alignment horizontal="center" vertical="center"/>
    </xf>
    <xf numFmtId="0" fontId="32" fillId="5" borderId="50" xfId="0" applyFont="1" applyFill="1" applyBorder="1" applyAlignment="1">
      <alignment horizontal="center" vertical="center"/>
    </xf>
    <xf numFmtId="10" fontId="32" fillId="4" borderId="0" xfId="0" applyNumberFormat="1" applyFont="1" applyFill="1" applyBorder="1" applyAlignment="1">
      <alignment vertical="center"/>
    </xf>
    <xf numFmtId="6" fontId="32" fillId="9" borderId="34" xfId="0" applyNumberFormat="1" applyFont="1" applyFill="1" applyBorder="1" applyAlignment="1">
      <alignment horizontal="center" vertical="center"/>
    </xf>
    <xf numFmtId="6" fontId="32" fillId="9" borderId="12" xfId="0" applyNumberFormat="1" applyFont="1" applyFill="1" applyBorder="1" applyAlignment="1">
      <alignment horizontal="center" vertical="center"/>
    </xf>
    <xf numFmtId="6" fontId="32" fillId="9" borderId="56" xfId="0" applyNumberFormat="1" applyFont="1" applyFill="1" applyBorder="1" applyAlignment="1">
      <alignment horizontal="center" vertical="center"/>
    </xf>
    <xf numFmtId="0" fontId="0" fillId="0" borderId="0" xfId="0" applyFont="1" applyBorder="1" applyAlignment="1">
      <alignment wrapText="1"/>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Border="1" applyAlignment="1">
      <alignment wrapText="1"/>
    </xf>
    <xf numFmtId="0" fontId="0" fillId="0" borderId="0" xfId="0" applyFont="1" applyAlignment="1">
      <alignment wrapText="1"/>
    </xf>
    <xf numFmtId="0" fontId="3" fillId="10" borderId="60" xfId="0" applyFont="1" applyFill="1" applyBorder="1" applyAlignment="1">
      <alignment horizontal="center" vertical="center" wrapText="1"/>
    </xf>
    <xf numFmtId="0" fontId="2" fillId="10" borderId="61" xfId="0" applyFont="1" applyFill="1" applyBorder="1" applyAlignment="1">
      <alignment horizontal="left" vertical="center" wrapText="1"/>
    </xf>
    <xf numFmtId="0" fontId="2" fillId="10" borderId="61" xfId="0" applyFont="1" applyFill="1" applyBorder="1" applyAlignment="1">
      <alignment horizontal="center" vertical="center" wrapText="1"/>
    </xf>
    <xf numFmtId="0" fontId="2" fillId="10" borderId="62"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40" fillId="0" borderId="26" xfId="0" applyFont="1" applyFill="1" applyBorder="1" applyAlignment="1">
      <alignment vertical="center" wrapText="1"/>
    </xf>
    <xf numFmtId="0" fontId="0" fillId="0" borderId="0" xfId="0" applyFont="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0" borderId="34"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7" borderId="34" xfId="0" applyNumberFormat="1"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56" xfId="0" applyFont="1" applyFill="1" applyBorder="1" applyAlignment="1">
      <alignment horizontal="left" vertical="center" wrapText="1"/>
    </xf>
    <xf numFmtId="0" fontId="3" fillId="7" borderId="56"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 fillId="0" borderId="27" xfId="0" applyFont="1" applyFill="1" applyBorder="1" applyAlignment="1">
      <alignment horizontal="left" vertical="center" wrapText="1"/>
    </xf>
    <xf numFmtId="0" fontId="3" fillId="7" borderId="27" xfId="0" applyFont="1" applyFill="1" applyBorder="1" applyAlignment="1">
      <alignment horizontal="center" vertical="center" wrapText="1"/>
    </xf>
    <xf numFmtId="0" fontId="3" fillId="0" borderId="27" xfId="0" applyFont="1" applyFill="1" applyBorder="1" applyAlignment="1">
      <alignment horizontal="left" vertical="center" wrapText="1"/>
    </xf>
    <xf numFmtId="0" fontId="2" fillId="0" borderId="44" xfId="0" applyFont="1" applyFill="1" applyBorder="1" applyAlignment="1">
      <alignment horizontal="center" vertical="center" wrapText="1"/>
    </xf>
    <xf numFmtId="0" fontId="40" fillId="0" borderId="2" xfId="0" applyFont="1" applyFill="1" applyBorder="1" applyAlignment="1">
      <alignment vertical="center" wrapText="1"/>
    </xf>
    <xf numFmtId="0" fontId="8" fillId="0" borderId="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0" xfId="0" applyFill="1" applyAlignment="1">
      <alignment wrapText="1"/>
    </xf>
    <xf numFmtId="0" fontId="0" fillId="0" borderId="0" xfId="0" applyFill="1" applyBorder="1" applyAlignment="1">
      <alignment wrapText="1"/>
    </xf>
    <xf numFmtId="0" fontId="0" fillId="0" borderId="0" xfId="0" applyFont="1" applyFill="1" applyAlignment="1">
      <alignment wrapText="1"/>
    </xf>
    <xf numFmtId="0" fontId="33" fillId="0" borderId="0" xfId="0" applyFont="1" applyFill="1" applyBorder="1" applyAlignment="1">
      <alignment wrapText="1"/>
    </xf>
    <xf numFmtId="0" fontId="3" fillId="0" borderId="10" xfId="0" applyFont="1" applyFill="1" applyBorder="1" applyAlignment="1">
      <alignment horizontal="center" vertical="center" wrapText="1"/>
    </xf>
    <xf numFmtId="0" fontId="2" fillId="0" borderId="13"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top" wrapText="1"/>
    </xf>
    <xf numFmtId="0" fontId="0" fillId="0" borderId="0" xfId="0" applyFill="1" applyAlignment="1">
      <alignment horizontal="center" vertical="center" wrapText="1"/>
    </xf>
    <xf numFmtId="0" fontId="0" fillId="0" borderId="0" xfId="0" applyFill="1" applyAlignment="1">
      <alignment horizontal="left" vertical="top" wrapText="1"/>
    </xf>
    <xf numFmtId="0" fontId="24" fillId="0" borderId="0" xfId="0" applyFont="1"/>
    <xf numFmtId="0" fontId="24" fillId="0" borderId="0" xfId="0" applyFont="1" applyAlignment="1">
      <alignment horizontal="center" vertical="center"/>
    </xf>
    <xf numFmtId="0" fontId="41" fillId="0" borderId="0" xfId="0" applyFont="1" applyAlignment="1">
      <alignment horizontal="left"/>
    </xf>
    <xf numFmtId="0" fontId="42" fillId="0" borderId="31" xfId="0" applyFont="1" applyBorder="1" applyAlignment="1">
      <alignment horizontal="left"/>
    </xf>
    <xf numFmtId="0" fontId="25" fillId="0" borderId="0" xfId="0" applyFont="1"/>
    <xf numFmtId="0" fontId="25" fillId="0" borderId="0" xfId="0" applyFont="1" applyBorder="1" applyAlignment="1">
      <alignment wrapText="1"/>
    </xf>
    <xf numFmtId="0" fontId="25" fillId="0" borderId="0" xfId="0" applyFont="1" applyAlignment="1">
      <alignment wrapText="1"/>
    </xf>
    <xf numFmtId="0" fontId="25" fillId="4" borderId="77" xfId="0" applyFont="1" applyFill="1" applyBorder="1" applyAlignment="1">
      <alignment vertical="center" wrapText="1"/>
    </xf>
    <xf numFmtId="0" fontId="25" fillId="4" borderId="72" xfId="0" applyFont="1" applyFill="1" applyBorder="1" applyAlignment="1">
      <alignment vertical="center" wrapText="1"/>
    </xf>
    <xf numFmtId="0" fontId="25" fillId="4" borderId="82" xfId="0" applyFont="1" applyFill="1" applyBorder="1" applyAlignment="1">
      <alignment vertical="center"/>
    </xf>
    <xf numFmtId="0" fontId="32" fillId="4" borderId="16" xfId="0" applyFont="1" applyFill="1" applyBorder="1" applyAlignment="1">
      <alignment horizontal="center" vertical="center"/>
    </xf>
    <xf numFmtId="9" fontId="32" fillId="9" borderId="16" xfId="0" applyNumberFormat="1" applyFont="1" applyFill="1" applyBorder="1" applyAlignment="1">
      <alignment horizontal="center" vertical="center"/>
    </xf>
    <xf numFmtId="0" fontId="0" fillId="0" borderId="76" xfId="0" applyBorder="1"/>
    <xf numFmtId="0" fontId="0" fillId="0" borderId="70" xfId="0" applyBorder="1"/>
    <xf numFmtId="0" fontId="35" fillId="0" borderId="69" xfId="0" applyFont="1" applyFill="1" applyBorder="1" applyAlignment="1">
      <alignment vertical="center"/>
    </xf>
    <xf numFmtId="0" fontId="32" fillId="0" borderId="70" xfId="0" applyFont="1" applyFill="1" applyBorder="1"/>
    <xf numFmtId="0" fontId="32" fillId="0" borderId="69" xfId="0" applyFont="1" applyBorder="1" applyAlignment="1">
      <alignment vertical="center"/>
    </xf>
    <xf numFmtId="0" fontId="35" fillId="0" borderId="0" xfId="0" applyFont="1" applyBorder="1" applyAlignment="1">
      <alignment horizontal="right" vertical="center"/>
    </xf>
    <xf numFmtId="0" fontId="32" fillId="0" borderId="70" xfId="0" applyFont="1" applyBorder="1" applyAlignment="1">
      <alignment vertical="center"/>
    </xf>
    <xf numFmtId="0" fontId="32" fillId="0" borderId="69" xfId="0" applyFont="1" applyBorder="1"/>
    <xf numFmtId="0" fontId="35" fillId="4" borderId="0" xfId="0" applyFont="1" applyFill="1" applyBorder="1" applyAlignment="1">
      <alignment horizontal="center" vertical="center"/>
    </xf>
    <xf numFmtId="0" fontId="32" fillId="0" borderId="70" xfId="0" applyFont="1" applyBorder="1"/>
    <xf numFmtId="0" fontId="36" fillId="4" borderId="0" xfId="0" applyFont="1" applyFill="1" applyBorder="1" applyAlignment="1">
      <alignment horizontal="center" vertical="center"/>
    </xf>
    <xf numFmtId="0" fontId="32" fillId="4" borderId="0" xfId="0" quotePrefix="1" applyFont="1" applyFill="1" applyBorder="1" applyAlignment="1">
      <alignment horizontal="center" vertical="center" wrapText="1"/>
    </xf>
    <xf numFmtId="0" fontId="35" fillId="6" borderId="69" xfId="0" applyFont="1" applyFill="1" applyBorder="1" applyAlignment="1">
      <alignment vertical="center"/>
    </xf>
    <xf numFmtId="0" fontId="32" fillId="6" borderId="0" xfId="0" applyFont="1" applyFill="1" applyBorder="1" applyAlignment="1">
      <alignment vertical="center"/>
    </xf>
    <xf numFmtId="164" fontId="32" fillId="6" borderId="0" xfId="0" applyNumberFormat="1" applyFont="1" applyFill="1" applyBorder="1" applyAlignment="1">
      <alignment horizontal="center" vertical="center"/>
    </xf>
    <xf numFmtId="0" fontId="32" fillId="6" borderId="0" xfId="0" applyFont="1" applyFill="1" applyBorder="1" applyAlignment="1">
      <alignment horizontal="center" vertical="center"/>
    </xf>
    <xf numFmtId="0" fontId="32" fillId="9" borderId="0" xfId="0" applyFont="1" applyFill="1" applyBorder="1" applyAlignment="1">
      <alignment horizontal="left" vertical="center"/>
    </xf>
    <xf numFmtId="9" fontId="32" fillId="4" borderId="0" xfId="9" applyFont="1" applyFill="1" applyBorder="1" applyAlignment="1">
      <alignment horizontal="center" vertical="center"/>
    </xf>
    <xf numFmtId="164" fontId="32" fillId="0" borderId="70" xfId="0" applyNumberFormat="1" applyFont="1" applyBorder="1" applyAlignment="1">
      <alignment vertical="center"/>
    </xf>
    <xf numFmtId="0" fontId="35" fillId="0" borderId="0" xfId="0" applyFont="1" applyBorder="1" applyAlignment="1">
      <alignment horizontal="right"/>
    </xf>
    <xf numFmtId="0" fontId="32" fillId="0" borderId="0" xfId="0" applyFont="1" applyBorder="1" applyAlignment="1">
      <alignment horizontal="right"/>
    </xf>
    <xf numFmtId="0" fontId="35" fillId="0" borderId="0" xfId="0" applyFont="1" applyBorder="1" applyAlignment="1">
      <alignment vertical="center"/>
    </xf>
    <xf numFmtId="0" fontId="32" fillId="0" borderId="0" xfId="0" applyFont="1" applyBorder="1" applyAlignment="1">
      <alignment horizontal="center" vertical="center"/>
    </xf>
    <xf numFmtId="0" fontId="32" fillId="9" borderId="0" xfId="0" applyFont="1" applyFill="1" applyBorder="1" applyAlignment="1">
      <alignment horizontal="left" vertical="center" wrapText="1"/>
    </xf>
    <xf numFmtId="0" fontId="32" fillId="0" borderId="69" xfId="0" applyFont="1" applyFill="1" applyBorder="1"/>
    <xf numFmtId="0" fontId="35" fillId="4" borderId="0" xfId="0" applyFont="1" applyFill="1" applyBorder="1" applyAlignment="1">
      <alignment horizontal="right" vertical="center"/>
    </xf>
    <xf numFmtId="0" fontId="32" fillId="4" borderId="0" xfId="0" applyFont="1" applyFill="1" applyBorder="1"/>
    <xf numFmtId="0" fontId="32" fillId="4" borderId="0" xfId="0" applyFont="1" applyFill="1" applyBorder="1" applyAlignment="1">
      <alignment horizontal="left" vertical="center"/>
    </xf>
    <xf numFmtId="0" fontId="35" fillId="0" borderId="69" xfId="0" applyFont="1" applyBorder="1"/>
    <xf numFmtId="0" fontId="32" fillId="4" borderId="0" xfId="0" applyFont="1" applyFill="1" applyBorder="1" applyAlignment="1">
      <alignment vertical="center"/>
    </xf>
    <xf numFmtId="0" fontId="32" fillId="9" borderId="0" xfId="0" applyFont="1" applyFill="1" applyBorder="1" applyAlignment="1">
      <alignment vertical="center"/>
    </xf>
    <xf numFmtId="0" fontId="18" fillId="9" borderId="0" xfId="0" applyFont="1" applyFill="1" applyBorder="1" applyAlignment="1">
      <alignment horizontal="left" vertical="center" wrapText="1"/>
    </xf>
    <xf numFmtId="0" fontId="32" fillId="0" borderId="85" xfId="0" applyFont="1" applyBorder="1" applyAlignment="1">
      <alignment horizontal="center" vertical="center" wrapText="1"/>
    </xf>
    <xf numFmtId="9" fontId="32" fillId="7" borderId="86" xfId="9" applyFont="1" applyFill="1" applyBorder="1" applyAlignment="1">
      <alignment horizontal="center" vertical="center"/>
    </xf>
    <xf numFmtId="0" fontId="35" fillId="0" borderId="69" xfId="0" applyFont="1" applyFill="1" applyBorder="1" applyAlignment="1">
      <alignment horizontal="left" vertical="center"/>
    </xf>
    <xf numFmtId="0" fontId="35" fillId="4" borderId="0" xfId="0" applyFont="1" applyFill="1" applyBorder="1" applyAlignment="1">
      <alignment horizontal="right"/>
    </xf>
    <xf numFmtId="0" fontId="37" fillId="6" borderId="0" xfId="0" applyFont="1" applyFill="1" applyBorder="1" applyAlignment="1">
      <alignment vertical="center"/>
    </xf>
    <xf numFmtId="0" fontId="32" fillId="0" borderId="69" xfId="0" applyFont="1" applyFill="1" applyBorder="1" applyAlignment="1">
      <alignment vertical="center"/>
    </xf>
    <xf numFmtId="0" fontId="32" fillId="4" borderId="0" xfId="0" applyFont="1" applyFill="1" applyBorder="1" applyAlignment="1">
      <alignment horizontal="center" vertical="center"/>
    </xf>
    <xf numFmtId="10" fontId="32" fillId="9" borderId="0" xfId="0" applyNumberFormat="1" applyFont="1" applyFill="1" applyBorder="1" applyAlignment="1">
      <alignment horizontal="center" vertical="center"/>
    </xf>
    <xf numFmtId="0" fontId="32" fillId="9" borderId="0" xfId="0" applyFont="1" applyFill="1" applyBorder="1" applyAlignment="1">
      <alignment horizontal="right" vertical="center"/>
    </xf>
    <xf numFmtId="10" fontId="32" fillId="7" borderId="73" xfId="9" applyNumberFormat="1" applyFont="1" applyFill="1" applyBorder="1" applyAlignment="1">
      <alignment horizontal="center" vertical="center"/>
    </xf>
    <xf numFmtId="0" fontId="32"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32" fillId="0" borderId="69" xfId="0" applyFont="1" applyFill="1" applyBorder="1" applyAlignment="1">
      <alignment horizontal="center" vertical="center"/>
    </xf>
    <xf numFmtId="0" fontId="35" fillId="4" borderId="0" xfId="0" applyFont="1" applyFill="1" applyBorder="1" applyAlignment="1">
      <alignment horizontal="right" vertical="top"/>
    </xf>
    <xf numFmtId="0" fontId="35" fillId="0" borderId="69" xfId="0" applyFont="1" applyBorder="1" applyAlignment="1">
      <alignment horizontal="center"/>
    </xf>
    <xf numFmtId="0" fontId="35" fillId="0" borderId="0" xfId="0" applyFont="1" applyBorder="1" applyAlignment="1">
      <alignment horizontal="center"/>
    </xf>
    <xf numFmtId="0" fontId="32" fillId="5" borderId="69" xfId="0" applyFont="1" applyFill="1" applyBorder="1" applyAlignment="1">
      <alignment horizontal="right" vertical="center"/>
    </xf>
    <xf numFmtId="0" fontId="32" fillId="5" borderId="71" xfId="0" applyFont="1" applyFill="1" applyBorder="1" applyAlignment="1">
      <alignment horizontal="center" vertical="center"/>
    </xf>
    <xf numFmtId="0" fontId="32" fillId="4" borderId="69" xfId="0" applyFont="1" applyFill="1" applyBorder="1"/>
    <xf numFmtId="6" fontId="32" fillId="9" borderId="79" xfId="0" applyNumberFormat="1" applyFont="1" applyFill="1" applyBorder="1" applyAlignment="1">
      <alignment horizontal="center" vertical="center"/>
    </xf>
    <xf numFmtId="0" fontId="32" fillId="8" borderId="75" xfId="0" applyFont="1" applyFill="1" applyBorder="1" applyAlignment="1">
      <alignment vertical="center"/>
    </xf>
    <xf numFmtId="0" fontId="35" fillId="8" borderId="87" xfId="0" applyFont="1" applyFill="1" applyBorder="1" applyAlignment="1">
      <alignment horizontal="right" vertical="center"/>
    </xf>
    <xf numFmtId="0" fontId="32" fillId="8" borderId="87" xfId="0" applyFont="1" applyFill="1" applyBorder="1" applyAlignment="1">
      <alignment vertical="center"/>
    </xf>
    <xf numFmtId="164" fontId="35" fillId="8" borderId="88" xfId="0" applyNumberFormat="1" applyFont="1" applyFill="1" applyBorder="1" applyAlignment="1">
      <alignment horizontal="center" vertical="center"/>
    </xf>
    <xf numFmtId="164" fontId="35" fillId="8" borderId="89" xfId="0" applyNumberFormat="1" applyFont="1" applyFill="1" applyBorder="1" applyAlignment="1">
      <alignment horizontal="center" vertical="center"/>
    </xf>
    <xf numFmtId="0" fontId="32" fillId="9" borderId="12" xfId="0" applyFont="1" applyFill="1" applyBorder="1" applyAlignment="1">
      <alignment horizontal="center" vertical="center"/>
    </xf>
    <xf numFmtId="0" fontId="32" fillId="0" borderId="85" xfId="0" applyFont="1" applyBorder="1" applyAlignment="1">
      <alignment horizontal="center" wrapText="1"/>
    </xf>
    <xf numFmtId="9" fontId="32" fillId="9" borderId="15" xfId="0" applyNumberFormat="1" applyFont="1" applyFill="1" applyBorder="1" applyAlignment="1">
      <alignment horizontal="center" vertical="center"/>
    </xf>
    <xf numFmtId="0" fontId="44" fillId="12" borderId="46" xfId="0" applyFont="1" applyFill="1" applyBorder="1" applyAlignment="1">
      <alignment vertical="center"/>
    </xf>
    <xf numFmtId="0" fontId="25" fillId="0" borderId="12" xfId="0" applyFont="1" applyBorder="1" applyAlignment="1" applyProtection="1">
      <alignment horizontal="left" vertical="top" wrapText="1"/>
    </xf>
    <xf numFmtId="0" fontId="26" fillId="0" borderId="78" xfId="0" applyFont="1" applyBorder="1" applyAlignment="1" applyProtection="1">
      <alignment horizontal="left" vertical="center" wrapText="1"/>
      <protection locked="0"/>
    </xf>
    <xf numFmtId="0" fontId="25" fillId="0" borderId="73" xfId="0" applyFont="1" applyBorder="1" applyAlignment="1" applyProtection="1">
      <alignment horizontal="left" vertical="center" wrapText="1"/>
      <protection locked="0"/>
    </xf>
    <xf numFmtId="0" fontId="25" fillId="0" borderId="83" xfId="0" applyFont="1" applyBorder="1" applyAlignment="1" applyProtection="1">
      <alignment horizontal="left" vertical="center" wrapText="1"/>
      <protection locked="0"/>
    </xf>
    <xf numFmtId="0" fontId="3" fillId="0" borderId="35" xfId="0" applyFont="1" applyFill="1" applyBorder="1" applyAlignment="1">
      <alignment horizontal="center" vertical="center" wrapText="1"/>
    </xf>
    <xf numFmtId="0" fontId="3" fillId="0" borderId="33" xfId="0" applyNumberFormat="1" applyFont="1" applyFill="1" applyBorder="1" applyAlignment="1">
      <alignment horizontal="center" vertical="center" wrapText="1"/>
    </xf>
    <xf numFmtId="0" fontId="42" fillId="0" borderId="31" xfId="0" applyFont="1" applyBorder="1" applyAlignment="1">
      <alignment horizontal="right"/>
    </xf>
    <xf numFmtId="165" fontId="41" fillId="0" borderId="0" xfId="0" applyNumberFormat="1" applyFont="1" applyAlignment="1">
      <alignment horizontal="right"/>
    </xf>
    <xf numFmtId="0" fontId="0" fillId="0" borderId="0" xfId="0" applyAlignment="1">
      <alignment horizontal="right"/>
    </xf>
    <xf numFmtId="0" fontId="19" fillId="2" borderId="12" xfId="0" applyFont="1" applyFill="1" applyBorder="1" applyAlignment="1">
      <alignment horizontal="left" vertical="center"/>
    </xf>
    <xf numFmtId="0" fontId="0" fillId="0" borderId="12" xfId="0" applyBorder="1" applyAlignment="1" applyProtection="1">
      <alignment horizontal="center"/>
      <protection locked="0"/>
    </xf>
    <xf numFmtId="0" fontId="19" fillId="2" borderId="90" xfId="0" applyFont="1" applyFill="1" applyBorder="1" applyAlignment="1">
      <alignment vertical="center"/>
    </xf>
    <xf numFmtId="0" fontId="19" fillId="2" borderId="92" xfId="0" applyFont="1" applyFill="1" applyBorder="1" applyAlignment="1">
      <alignment vertical="center"/>
    </xf>
    <xf numFmtId="0" fontId="29" fillId="0" borderId="91" xfId="0" applyFont="1" applyFill="1" applyBorder="1" applyAlignment="1" applyProtection="1">
      <alignment vertical="center"/>
      <protection locked="0"/>
    </xf>
    <xf numFmtId="166" fontId="29" fillId="0" borderId="93" xfId="0" applyNumberFormat="1" applyFont="1" applyFill="1" applyBorder="1" applyAlignment="1" applyProtection="1">
      <alignment horizontal="left" vertical="center"/>
      <protection locked="0"/>
    </xf>
    <xf numFmtId="0" fontId="3" fillId="0" borderId="2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20" fillId="6" borderId="15" xfId="0" applyFont="1" applyFill="1" applyBorder="1" applyAlignment="1" applyProtection="1">
      <alignment horizontal="left" vertical="center" wrapText="1"/>
    </xf>
    <xf numFmtId="0" fontId="20" fillId="6" borderId="16" xfId="0" applyFont="1" applyFill="1" applyBorder="1" applyAlignment="1" applyProtection="1">
      <alignment horizontal="left" vertical="center" wrapText="1"/>
    </xf>
    <xf numFmtId="0" fontId="26" fillId="0" borderId="15" xfId="0" applyFont="1" applyFill="1" applyBorder="1" applyAlignment="1" applyProtection="1">
      <alignment horizontal="left" vertical="center" wrapText="1"/>
    </xf>
    <xf numFmtId="0" fontId="20" fillId="0" borderId="16" xfId="0" applyFont="1" applyFill="1" applyBorder="1" applyAlignment="1" applyProtection="1">
      <alignment horizontal="left" vertical="center" wrapText="1"/>
    </xf>
    <xf numFmtId="0" fontId="17" fillId="6" borderId="15" xfId="0" applyFont="1" applyFill="1" applyBorder="1" applyAlignment="1" applyProtection="1">
      <alignment horizontal="left" vertical="center" wrapText="1"/>
    </xf>
    <xf numFmtId="0" fontId="17" fillId="6" borderId="16" xfId="0" applyFont="1" applyFill="1" applyBorder="1" applyAlignment="1" applyProtection="1">
      <alignment horizontal="left" vertical="center" wrapText="1"/>
    </xf>
    <xf numFmtId="0" fontId="21" fillId="6" borderId="15" xfId="0" applyFont="1" applyFill="1" applyBorder="1" applyAlignment="1" applyProtection="1">
      <alignment horizontal="left" vertical="center"/>
    </xf>
    <xf numFmtId="0" fontId="21" fillId="6" borderId="16" xfId="0" applyFont="1" applyFill="1" applyBorder="1" applyAlignment="1" applyProtection="1">
      <alignment horizontal="left" vertical="center"/>
    </xf>
    <xf numFmtId="0" fontId="26" fillId="0" borderId="15" xfId="0" applyFont="1" applyBorder="1" applyAlignment="1" applyProtection="1">
      <alignment vertical="center" wrapText="1"/>
    </xf>
    <xf numFmtId="0" fontId="26" fillId="0" borderId="16" xfId="0" applyFont="1" applyBorder="1" applyAlignment="1" applyProtection="1">
      <alignment vertical="center" wrapText="1"/>
    </xf>
    <xf numFmtId="0" fontId="26" fillId="0" borderId="15" xfId="0" applyFont="1" applyFill="1" applyBorder="1" applyAlignment="1" applyProtection="1">
      <alignment horizontal="left" vertical="top" wrapText="1"/>
    </xf>
    <xf numFmtId="0" fontId="26" fillId="0" borderId="16" xfId="0" applyFont="1" applyFill="1" applyBorder="1" applyAlignment="1" applyProtection="1">
      <alignment horizontal="left" vertical="top" wrapText="1"/>
    </xf>
    <xf numFmtId="0" fontId="22" fillId="6" borderId="15" xfId="0" applyFont="1" applyFill="1" applyBorder="1" applyAlignment="1" applyProtection="1">
      <alignment horizontal="left" vertical="center"/>
    </xf>
    <xf numFmtId="0" fontId="22" fillId="6" borderId="16" xfId="0" applyFont="1" applyFill="1" applyBorder="1" applyAlignment="1" applyProtection="1">
      <alignment horizontal="left" vertical="center"/>
    </xf>
    <xf numFmtId="0" fontId="25" fillId="0" borderId="35" xfId="0" applyFont="1" applyFill="1" applyBorder="1" applyAlignment="1" applyProtection="1">
      <alignment vertical="top" wrapText="1"/>
    </xf>
    <xf numFmtId="0" fontId="25" fillId="0" borderId="24" xfId="0" applyFont="1" applyFill="1" applyBorder="1" applyAlignment="1" applyProtection="1">
      <alignment vertical="top"/>
    </xf>
    <xf numFmtId="0" fontId="30" fillId="0" borderId="30" xfId="0" applyFont="1" applyBorder="1" applyAlignment="1" applyProtection="1">
      <alignment vertical="top" wrapText="1"/>
    </xf>
    <xf numFmtId="0" fontId="26" fillId="0" borderId="36" xfId="0" applyFont="1" applyBorder="1" applyAlignment="1" applyProtection="1">
      <alignment vertical="top" wrapText="1"/>
    </xf>
    <xf numFmtId="0" fontId="26" fillId="0" borderId="30" xfId="0" applyFont="1" applyBorder="1" applyAlignment="1" applyProtection="1">
      <alignment vertical="top" wrapText="1"/>
    </xf>
    <xf numFmtId="0" fontId="28" fillId="0" borderId="30" xfId="0" applyFont="1" applyFill="1" applyBorder="1" applyAlignment="1" applyProtection="1">
      <alignment vertical="top" wrapText="1"/>
    </xf>
    <xf numFmtId="0" fontId="28" fillId="0" borderId="36" xfId="0" applyFont="1" applyFill="1" applyBorder="1" applyAlignment="1" applyProtection="1">
      <alignment vertical="top" wrapText="1"/>
    </xf>
    <xf numFmtId="0" fontId="20" fillId="0" borderId="33" xfId="0" applyFont="1" applyBorder="1" applyAlignment="1" applyProtection="1">
      <alignment horizontal="left" vertical="center"/>
    </xf>
    <xf numFmtId="0" fontId="20" fillId="0" borderId="37" xfId="0" applyFont="1" applyBorder="1" applyAlignment="1" applyProtection="1">
      <alignment horizontal="left" vertical="center"/>
    </xf>
    <xf numFmtId="0" fontId="19" fillId="6" borderId="15" xfId="0" applyFont="1" applyFill="1" applyBorder="1" applyAlignment="1" applyProtection="1">
      <alignment horizontal="left" vertical="center"/>
    </xf>
    <xf numFmtId="0" fontId="29" fillId="6" borderId="16" xfId="0" applyFont="1" applyFill="1" applyBorder="1" applyAlignment="1" applyProtection="1">
      <alignment horizontal="left" vertical="center"/>
    </xf>
    <xf numFmtId="0" fontId="23" fillId="0" borderId="15" xfId="0" applyFont="1" applyBorder="1" applyAlignment="1" applyProtection="1">
      <alignment vertical="top" wrapText="1"/>
    </xf>
    <xf numFmtId="0" fontId="23" fillId="0" borderId="16" xfId="0" applyFont="1" applyBorder="1" applyAlignment="1" applyProtection="1">
      <alignment vertical="top" wrapText="1"/>
    </xf>
    <xf numFmtId="0" fontId="25" fillId="0" borderId="15" xfId="0" applyFont="1" applyBorder="1" applyAlignment="1" applyProtection="1">
      <alignment horizontal="left" vertical="top" wrapText="1"/>
    </xf>
    <xf numFmtId="0" fontId="25" fillId="0" borderId="16" xfId="0" applyFont="1" applyBorder="1" applyAlignment="1" applyProtection="1">
      <alignment horizontal="left" vertical="top" wrapText="1"/>
    </xf>
    <xf numFmtId="0" fontId="20" fillId="4" borderId="14" xfId="0" applyFont="1" applyFill="1" applyBorder="1" applyAlignment="1" applyProtection="1">
      <alignment horizontal="left" vertical="center" wrapText="1"/>
    </xf>
    <xf numFmtId="0" fontId="20" fillId="4" borderId="25" xfId="0" applyFont="1" applyFill="1" applyBorder="1" applyAlignment="1" applyProtection="1">
      <alignment horizontal="left" vertical="center" wrapText="1"/>
    </xf>
    <xf numFmtId="0" fontId="20" fillId="4" borderId="34" xfId="0" applyFont="1" applyFill="1" applyBorder="1" applyAlignment="1" applyProtection="1">
      <alignment horizontal="left" vertical="center" wrapText="1"/>
    </xf>
    <xf numFmtId="0" fontId="26" fillId="0" borderId="16" xfId="0" applyFont="1" applyFill="1" applyBorder="1" applyAlignment="1" applyProtection="1">
      <alignment horizontal="left" vertical="center" wrapText="1"/>
    </xf>
    <xf numFmtId="0" fontId="30" fillId="0" borderId="30" xfId="0" applyFont="1" applyFill="1" applyBorder="1" applyAlignment="1" applyProtection="1">
      <alignment vertical="top" wrapText="1"/>
    </xf>
    <xf numFmtId="0" fontId="26" fillId="0" borderId="36" xfId="0" applyFont="1" applyFill="1" applyBorder="1" applyAlignment="1" applyProtection="1">
      <alignment vertical="top" wrapText="1"/>
    </xf>
    <xf numFmtId="0" fontId="30" fillId="0" borderId="36" xfId="0" applyFont="1" applyBorder="1" applyAlignment="1" applyProtection="1">
      <alignment vertical="top" wrapText="1"/>
    </xf>
    <xf numFmtId="0" fontId="19" fillId="2" borderId="80" xfId="0" applyFont="1" applyFill="1" applyBorder="1" applyAlignment="1">
      <alignment horizontal="left" vertical="center"/>
    </xf>
    <xf numFmtId="0" fontId="19" fillId="2" borderId="81" xfId="0" applyFont="1" applyFill="1" applyBorder="1" applyAlignment="1">
      <alignment horizontal="left" vertical="center"/>
    </xf>
    <xf numFmtId="0" fontId="35" fillId="5" borderId="69" xfId="0" applyFont="1" applyFill="1" applyBorder="1" applyAlignment="1">
      <alignment horizontal="left" vertical="center"/>
    </xf>
    <xf numFmtId="0" fontId="35" fillId="5" borderId="0" xfId="0" applyFont="1" applyFill="1" applyBorder="1" applyAlignment="1">
      <alignment horizontal="left" vertical="center"/>
    </xf>
    <xf numFmtId="0" fontId="35" fillId="5" borderId="70" xfId="0" applyFont="1" applyFill="1" applyBorder="1" applyAlignment="1">
      <alignment horizontal="left" vertical="center"/>
    </xf>
    <xf numFmtId="0" fontId="19" fillId="2" borderId="32" xfId="0" applyFont="1" applyFill="1" applyBorder="1" applyAlignment="1">
      <alignment horizontal="left" vertical="center"/>
    </xf>
    <xf numFmtId="0" fontId="19" fillId="2" borderId="29" xfId="0" applyFont="1" applyFill="1" applyBorder="1" applyAlignment="1">
      <alignment horizontal="left" vertical="center"/>
    </xf>
    <xf numFmtId="0" fontId="19" fillId="2" borderId="74" xfId="0" applyFont="1" applyFill="1" applyBorder="1" applyAlignment="1">
      <alignment horizontal="left" vertical="center"/>
    </xf>
    <xf numFmtId="0" fontId="19" fillId="2" borderId="84" xfId="0" applyFont="1" applyFill="1" applyBorder="1" applyAlignment="1">
      <alignment horizontal="left" vertical="center"/>
    </xf>
    <xf numFmtId="0" fontId="19" fillId="2" borderId="42" xfId="0" applyFont="1" applyFill="1" applyBorder="1" applyAlignment="1">
      <alignment horizontal="left" vertical="center"/>
    </xf>
    <xf numFmtId="0" fontId="35" fillId="4" borderId="15" xfId="0" applyFont="1" applyFill="1" applyBorder="1" applyAlignment="1">
      <alignment horizontal="center" vertical="center" wrapText="1"/>
    </xf>
    <xf numFmtId="0" fontId="35" fillId="4" borderId="13" xfId="0" applyFont="1" applyFill="1" applyBorder="1" applyAlignment="1">
      <alignment horizontal="center" vertical="center" wrapText="1"/>
    </xf>
    <xf numFmtId="0" fontId="35" fillId="4" borderId="16" xfId="0" applyFont="1" applyFill="1" applyBorder="1" applyAlignment="1">
      <alignment horizontal="center" vertical="center" wrapText="1"/>
    </xf>
    <xf numFmtId="0" fontId="35" fillId="4" borderId="31" xfId="0" applyFont="1" applyFill="1" applyBorder="1" applyAlignment="1">
      <alignment horizontal="center" vertical="center" wrapText="1"/>
    </xf>
    <xf numFmtId="0" fontId="35" fillId="8" borderId="69" xfId="0" applyFont="1" applyFill="1" applyBorder="1" applyAlignment="1">
      <alignment horizontal="center"/>
    </xf>
    <xf numFmtId="0" fontId="35" fillId="8" borderId="0" xfId="0" applyFont="1" applyFill="1" applyBorder="1" applyAlignment="1">
      <alignment horizontal="center"/>
    </xf>
    <xf numFmtId="0" fontId="43" fillId="8" borderId="69" xfId="0" applyFont="1" applyFill="1" applyBorder="1" applyAlignment="1">
      <alignment horizontal="left"/>
    </xf>
    <xf numFmtId="0" fontId="43" fillId="8" borderId="0" xfId="0" applyFont="1" applyFill="1" applyBorder="1" applyAlignment="1">
      <alignment horizontal="left"/>
    </xf>
    <xf numFmtId="0" fontId="43" fillId="8" borderId="70" xfId="0" applyFont="1" applyFill="1" applyBorder="1" applyAlignment="1">
      <alignment horizontal="left"/>
    </xf>
    <xf numFmtId="0" fontId="17" fillId="4" borderId="28" xfId="0" applyFont="1" applyFill="1" applyBorder="1" applyAlignment="1">
      <alignment horizontal="left" vertical="center" wrapText="1"/>
    </xf>
    <xf numFmtId="0" fontId="17" fillId="4" borderId="32" xfId="0" applyFont="1" applyFill="1" applyBorder="1" applyAlignment="1">
      <alignment horizontal="left" vertical="center" wrapText="1"/>
    </xf>
    <xf numFmtId="0" fontId="34" fillId="0" borderId="57" xfId="0" applyFont="1" applyBorder="1" applyAlignment="1">
      <alignment horizontal="left" vertical="center" wrapText="1"/>
    </xf>
    <xf numFmtId="0" fontId="34" fillId="0" borderId="27" xfId="0" applyFont="1" applyBorder="1" applyAlignment="1">
      <alignment horizontal="left" vertical="center" wrapText="1"/>
    </xf>
    <xf numFmtId="0" fontId="34" fillId="0" borderId="43" xfId="0" applyFont="1" applyBorder="1" applyAlignment="1">
      <alignment horizontal="left" vertical="center" wrapText="1"/>
    </xf>
    <xf numFmtId="0" fontId="2" fillId="10" borderId="58" xfId="0" applyFont="1" applyFill="1" applyBorder="1" applyAlignment="1">
      <alignment horizontal="center" vertical="center" wrapText="1"/>
    </xf>
    <xf numFmtId="0" fontId="2" fillId="10" borderId="59" xfId="0" applyFont="1" applyFill="1" applyBorder="1" applyAlignment="1">
      <alignment horizontal="center" vertical="center" wrapText="1"/>
    </xf>
    <xf numFmtId="0" fontId="2" fillId="10" borderId="62"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17" fillId="0" borderId="32" xfId="0" applyFont="1" applyFill="1" applyBorder="1" applyAlignment="1">
      <alignment horizontal="left" vertical="center" wrapText="1"/>
    </xf>
    <xf numFmtId="0" fontId="17" fillId="0" borderId="29"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3" fillId="0" borderId="15" xfId="0" applyNumberFormat="1" applyFont="1" applyFill="1" applyBorder="1" applyAlignment="1">
      <alignment horizontal="left" vertical="center" wrapText="1"/>
    </xf>
    <xf numFmtId="0" fontId="3" fillId="0" borderId="11" xfId="0" applyNumberFormat="1" applyFont="1" applyFill="1" applyBorder="1" applyAlignment="1">
      <alignment horizontal="left" vertical="center" wrapText="1"/>
    </xf>
    <xf numFmtId="0" fontId="3" fillId="0" borderId="64" xfId="0" applyFont="1" applyFill="1" applyBorder="1" applyAlignment="1">
      <alignment horizontal="left" vertical="center" wrapText="1"/>
    </xf>
    <xf numFmtId="0" fontId="3" fillId="0" borderId="65" xfId="0" applyFont="1" applyFill="1" applyBorder="1" applyAlignment="1">
      <alignment horizontal="left" vertical="center" wrapText="1"/>
    </xf>
    <xf numFmtId="0" fontId="2" fillId="10" borderId="62" xfId="0" applyFont="1" applyFill="1" applyBorder="1" applyAlignment="1">
      <alignment horizontal="left" vertical="center" wrapText="1"/>
    </xf>
    <xf numFmtId="0" fontId="2" fillId="10" borderId="66" xfId="0" applyFont="1" applyFill="1" applyBorder="1" applyAlignment="1">
      <alignment horizontal="left" vertical="center" wrapText="1"/>
    </xf>
    <xf numFmtId="0" fontId="2" fillId="10" borderId="59" xfId="0" applyFont="1" applyFill="1" applyBorder="1" applyAlignment="1">
      <alignment horizontal="left" vertical="center" wrapText="1"/>
    </xf>
    <xf numFmtId="0" fontId="3" fillId="0" borderId="15" xfId="0" applyFont="1" applyFill="1" applyBorder="1" applyAlignment="1">
      <alignment horizontal="left" vertical="center" wrapText="1" indent="6"/>
    </xf>
    <xf numFmtId="0" fontId="3" fillId="0" borderId="16" xfId="0" applyFont="1" applyFill="1" applyBorder="1" applyAlignment="1">
      <alignment horizontal="left" vertical="center" wrapText="1" indent="6"/>
    </xf>
    <xf numFmtId="0" fontId="3" fillId="0" borderId="16" xfId="0" applyFont="1" applyFill="1" applyBorder="1" applyAlignment="1">
      <alignment horizontal="left" vertical="center" wrapText="1"/>
    </xf>
    <xf numFmtId="0" fontId="3" fillId="0" borderId="67" xfId="0" applyFont="1" applyFill="1" applyBorder="1" applyAlignment="1">
      <alignment horizontal="left" vertical="center" wrapText="1"/>
    </xf>
    <xf numFmtId="0" fontId="19" fillId="2" borderId="28" xfId="0" applyFont="1" applyFill="1" applyBorder="1" applyAlignment="1">
      <alignment horizontal="left" vertical="center"/>
    </xf>
    <xf numFmtId="0" fontId="25" fillId="3" borderId="17" xfId="0" applyFont="1" applyFill="1" applyBorder="1" applyAlignment="1">
      <alignment horizontal="center" vertical="top" wrapText="1"/>
    </xf>
    <xf numFmtId="0" fontId="25" fillId="3" borderId="18" xfId="0" applyFont="1" applyFill="1" applyBorder="1" applyAlignment="1">
      <alignment horizontal="center" vertical="top" wrapText="1"/>
    </xf>
    <xf numFmtId="0" fontId="25" fillId="3" borderId="19"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38" xfId="0" applyFont="1" applyFill="1" applyBorder="1" applyAlignment="1">
      <alignment horizontal="left" vertical="center" wrapText="1"/>
    </xf>
    <xf numFmtId="0" fontId="4" fillId="3" borderId="39" xfId="0" applyFont="1" applyFill="1" applyBorder="1" applyAlignment="1">
      <alignment horizontal="left" vertical="center" wrapText="1"/>
    </xf>
    <xf numFmtId="0" fontId="4" fillId="3" borderId="40" xfId="0" applyFont="1" applyFill="1" applyBorder="1" applyAlignment="1">
      <alignment horizontal="left" vertical="center" wrapText="1"/>
    </xf>
    <xf numFmtId="0" fontId="4" fillId="0" borderId="0" xfId="0" applyFont="1" applyFill="1" applyBorder="1" applyAlignment="1">
      <alignment horizontal="center" vertical="top"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9" fillId="2" borderId="94" xfId="0" applyFont="1" applyFill="1" applyBorder="1" applyAlignment="1">
      <alignment vertical="center"/>
    </xf>
    <xf numFmtId="0" fontId="29" fillId="0" borderId="86" xfId="0" applyFont="1" applyFill="1" applyBorder="1" applyAlignment="1" applyProtection="1">
      <alignment vertical="center"/>
      <protection locked="0"/>
    </xf>
  </cellXfs>
  <cellStyles count="10">
    <cellStyle name="Comma 2" xfId="5"/>
    <cellStyle name="Comma 3" xfId="4"/>
    <cellStyle name="Normal" xfId="0" builtinId="0"/>
    <cellStyle name="Normal 2" xfId="1"/>
    <cellStyle name="Normal 2 2" xfId="6"/>
    <cellStyle name="Normal 3" xfId="2"/>
    <cellStyle name="Normal 4" xfId="3"/>
    <cellStyle name="Percent" xfId="9" builtinId="5"/>
    <cellStyle name="Percent 2" xfId="8"/>
    <cellStyle name="Percent 3" xfId="7"/>
  </cellStyles>
  <dxfs count="0"/>
  <tableStyles count="0" defaultTableStyle="TableStyleMedium2" defaultPivotStyle="PivotStyleLight16"/>
  <colors>
    <mruColors>
      <color rgb="FFF9EEE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28575</xdr:colOff>
          <xdr:row>3</xdr:row>
          <xdr:rowOff>247650</xdr:rowOff>
        </xdr:from>
        <xdr:to>
          <xdr:col>10</xdr:col>
          <xdr:colOff>1323975</xdr:colOff>
          <xdr:row>4</xdr:row>
          <xdr:rowOff>342900</xdr:rowOff>
        </xdr:to>
        <xdr:sp macro="" textlink="">
          <xdr:nvSpPr>
            <xdr:cNvPr id="11268" name="Check Box 4" hidden="1">
              <a:extLst>
                <a:ext uri="{63B3BB69-23CF-44E3-9099-C40C66FF867C}">
                  <a14:compatExt spid="_x0000_s112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Cash flow extends beyond 6-year window</a:t>
              </a:r>
              <a:endParaRPr lang="en-US"/>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molinsk/AppData/Local/Microsoft/Windows/Temporary%20Internet%20Files/Content.Outlook/NT0YF6T8/np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sset%20Management/Investment%20Planning/2016%20lessons%20learned/Integrated%20sample%20draft%20-%20WW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molinsk/AppData/Local/Microsoft/Windows/Temporary%20Internet%20Files/Content.Outlook/XSCJ1IC6/Basis%20of%20Estimate%20(BoE)%20Template%20(Standard)%20V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harepoint/Corporate%20Finance/Asset%20Management%20Program/Project%20Management%20Development%20Project/PM%20Template%20Work%20Grp/Phase2-20160927/Design/01%20ACC_v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kmolinsk/AppData/Local/Microsoft/Windows/Temporary%20Internet%20Files/Content.Outlook/XSCJ1IC6/Copy%20of%20Basis_of_Estimate_Template_V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dministration%20Info%20Directory/Business%20Case%20Evaluations/_BCEs%20-%20In%20Progress/TEMPLATES/modified%20BO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lity Information"/>
      <sheetName val="Summary"/>
      <sheetName val="NPV Option1"/>
      <sheetName val="NPV Option2"/>
      <sheetName val="NPV Option3"/>
      <sheetName val="NPV Option4"/>
      <sheetName val="Benefits"/>
      <sheetName val="Conversion Tables"/>
      <sheetName val="Weighting Scale"/>
      <sheetName val="Sheet1"/>
    </sheetNames>
    <sheetDataSet>
      <sheetData sheetId="0"/>
      <sheetData sheetId="1">
        <row r="4">
          <cell r="D4">
            <v>2015</v>
          </cell>
        </row>
        <row r="5">
          <cell r="D5">
            <v>0.06</v>
          </cell>
        </row>
      </sheetData>
      <sheetData sheetId="2">
        <row r="22">
          <cell r="C22">
            <v>0</v>
          </cell>
        </row>
      </sheetData>
      <sheetData sheetId="3">
        <row r="22">
          <cell r="C22">
            <v>0</v>
          </cell>
        </row>
      </sheetData>
      <sheetData sheetId="4">
        <row r="22">
          <cell r="C22">
            <v>0</v>
          </cell>
        </row>
      </sheetData>
      <sheetData sheetId="5">
        <row r="22">
          <cell r="C22">
            <v>0</v>
          </cell>
        </row>
      </sheetData>
      <sheetData sheetId="6">
        <row r="13">
          <cell r="AG13">
            <v>0</v>
          </cell>
        </row>
      </sheetData>
      <sheetData sheetId="7">
        <row r="8">
          <cell r="B8" t="str">
            <v>VLVL</v>
          </cell>
        </row>
      </sheetData>
      <sheetData sheetId="8">
        <row r="6">
          <cell r="D6">
            <v>2469</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 val="Project ID"/>
      <sheetName val="Need &amp; Solution"/>
      <sheetName val="Benefits"/>
      <sheetName val="BOE Summary"/>
      <sheetName val="BOE Cost Detail"/>
      <sheetName val="BOE Rationale"/>
      <sheetName val="Class of Estimate"/>
      <sheetName val="Data"/>
      <sheetName val="Approval &amp;Change Log"/>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lity Information"/>
      <sheetName val="Template Instructions "/>
      <sheetName val="BoE Cover Sheet"/>
      <sheetName val="BoE Summary"/>
      <sheetName val="BoE Cost Detail"/>
      <sheetName val="BoE Rationale"/>
      <sheetName val="Estimate Classification"/>
      <sheetName val="EX_Premise"/>
      <sheetName val="EX_BOE Summary"/>
      <sheetName val="EX_BOE Cost Detail"/>
      <sheetName val="EX_Estimate Classification"/>
      <sheetName val="EX_Risk Assessment"/>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Instructions "/>
      <sheetName val="Data"/>
      <sheetName val="ACC - Contractor-Services-Goods"/>
      <sheetName val="ACC - Consultant"/>
      <sheetName val="Template Version &amp; Quality Ctrl"/>
      <sheetName val="CAMO-Hidden"/>
      <sheetName val="Sheet4"/>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lity Information"/>
      <sheetName val="Template Instructions "/>
      <sheetName val="BoE Cover Sheet"/>
      <sheetName val="BOE Summary"/>
      <sheetName val="BOE Cost Detail"/>
      <sheetName val="Estimate Classification"/>
      <sheetName val="EX_Premise"/>
      <sheetName val="EX_BOE Summary"/>
      <sheetName val="EX_BOE Cost Detail"/>
      <sheetName val="EX_Estimate Classification"/>
      <sheetName val="EX_Risk Assessment"/>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E Summary"/>
      <sheetName val="BOE Cost Detail"/>
      <sheetName val="BOE Rationale"/>
      <sheetName val="Class of Estimate"/>
      <sheetName val="Data"/>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H80"/>
  <sheetViews>
    <sheetView topLeftCell="B2" zoomScaleNormal="100" zoomScaleSheetLayoutView="100" zoomScalePageLayoutView="90" workbookViewId="0">
      <selection activeCell="C60" sqref="C60"/>
    </sheetView>
  </sheetViews>
  <sheetFormatPr defaultColWidth="8.85546875" defaultRowHeight="16.5" x14ac:dyDescent="0.3"/>
  <cols>
    <col min="1" max="1" width="1.42578125" style="17" hidden="1" customWidth="1"/>
    <col min="2" max="2" width="36" style="18" customWidth="1"/>
    <col min="3" max="3" width="84.28515625" style="17" customWidth="1"/>
    <col min="4" max="4" width="2.42578125" style="17" customWidth="1"/>
    <col min="5" max="16384" width="8.85546875" style="17"/>
  </cols>
  <sheetData>
    <row r="1" spans="2:8" hidden="1" x14ac:dyDescent="0.3"/>
    <row r="2" spans="2:8" s="19" customFormat="1" ht="30" customHeight="1" x14ac:dyDescent="0.25">
      <c r="B2" s="308" t="s">
        <v>173</v>
      </c>
      <c r="C2" s="309"/>
      <c r="E2" s="20"/>
      <c r="F2" s="20"/>
      <c r="G2" s="21"/>
      <c r="H2" s="21"/>
    </row>
    <row r="3" spans="2:8" s="19" customFormat="1" ht="105.75" customHeight="1" x14ac:dyDescent="0.3">
      <c r="B3" s="310" t="s">
        <v>471</v>
      </c>
      <c r="C3" s="311"/>
      <c r="E3" s="20"/>
      <c r="F3" s="20"/>
      <c r="G3" s="21"/>
      <c r="H3" s="21"/>
    </row>
    <row r="4" spans="2:8" s="19" customFormat="1" ht="16.5" customHeight="1" x14ac:dyDescent="0.25">
      <c r="B4" s="315"/>
      <c r="C4" s="316"/>
      <c r="E4" s="20"/>
      <c r="F4" s="20"/>
      <c r="G4" s="21"/>
      <c r="H4" s="21"/>
    </row>
    <row r="5" spans="2:8" s="22" customFormat="1" ht="85.9" customHeight="1" x14ac:dyDescent="0.25">
      <c r="B5" s="312" t="s">
        <v>423</v>
      </c>
      <c r="C5" s="313"/>
      <c r="E5" s="23"/>
      <c r="F5" s="23"/>
      <c r="G5" s="23"/>
      <c r="H5" s="23"/>
    </row>
    <row r="6" spans="2:8" s="22" customFormat="1" ht="85.5" customHeight="1" x14ac:dyDescent="0.25">
      <c r="B6" s="314" t="s">
        <v>419</v>
      </c>
      <c r="C6" s="313"/>
      <c r="E6" s="23"/>
      <c r="F6" s="23"/>
      <c r="G6" s="23"/>
      <c r="H6" s="23"/>
    </row>
    <row r="7" spans="2:8" s="22" customFormat="1" ht="75" customHeight="1" x14ac:dyDescent="0.25">
      <c r="B7" s="314" t="s">
        <v>420</v>
      </c>
      <c r="C7" s="313"/>
      <c r="E7" s="23"/>
      <c r="F7" s="23"/>
      <c r="G7" s="23"/>
      <c r="H7" s="23"/>
    </row>
    <row r="8" spans="2:8" s="19" customFormat="1" ht="42" customHeight="1" x14ac:dyDescent="0.3">
      <c r="B8" s="329" t="s">
        <v>424</v>
      </c>
      <c r="C8" s="330"/>
      <c r="E8" s="21"/>
      <c r="F8" s="21"/>
      <c r="G8" s="21"/>
      <c r="H8" s="21"/>
    </row>
    <row r="9" spans="2:8" s="19" customFormat="1" ht="73.5" customHeight="1" x14ac:dyDescent="0.3">
      <c r="B9" s="329" t="s">
        <v>425</v>
      </c>
      <c r="C9" s="330"/>
      <c r="E9" s="21"/>
      <c r="F9" s="21"/>
      <c r="G9" s="21"/>
      <c r="H9" s="21"/>
    </row>
    <row r="10" spans="2:8" s="19" customFormat="1" ht="57" customHeight="1" x14ac:dyDescent="0.3">
      <c r="B10" s="329" t="s">
        <v>426</v>
      </c>
      <c r="C10" s="330"/>
      <c r="E10" s="21"/>
      <c r="F10" s="21"/>
      <c r="G10" s="21"/>
      <c r="H10" s="21"/>
    </row>
    <row r="11" spans="2:8" s="19" customFormat="1" ht="42" customHeight="1" x14ac:dyDescent="0.3">
      <c r="B11" s="329" t="s">
        <v>427</v>
      </c>
      <c r="C11" s="330"/>
      <c r="E11" s="21"/>
      <c r="F11" s="21"/>
      <c r="G11" s="21"/>
      <c r="H11" s="21"/>
    </row>
    <row r="12" spans="2:8" s="19" customFormat="1" ht="42" customHeight="1" x14ac:dyDescent="0.3">
      <c r="B12" s="312" t="s">
        <v>421</v>
      </c>
      <c r="C12" s="331"/>
      <c r="E12" s="21"/>
      <c r="F12" s="21"/>
      <c r="G12" s="21"/>
      <c r="H12" s="21"/>
    </row>
    <row r="13" spans="2:8" s="19" customFormat="1" ht="35.450000000000003" customHeight="1" x14ac:dyDescent="0.3">
      <c r="B13" s="312" t="s">
        <v>422</v>
      </c>
      <c r="C13" s="313"/>
      <c r="E13" s="21"/>
      <c r="F13" s="21"/>
      <c r="G13" s="21"/>
      <c r="H13" s="21"/>
    </row>
    <row r="14" spans="2:8" s="19" customFormat="1" ht="27" customHeight="1" x14ac:dyDescent="0.3">
      <c r="B14" s="317" t="s">
        <v>174</v>
      </c>
      <c r="C14" s="318"/>
    </row>
    <row r="15" spans="2:8" s="19" customFormat="1" ht="33.75" customHeight="1" x14ac:dyDescent="0.3">
      <c r="B15" s="319" t="s">
        <v>398</v>
      </c>
      <c r="C15" s="320"/>
    </row>
    <row r="16" spans="2:8" s="19" customFormat="1" ht="70.900000000000006" customHeight="1" x14ac:dyDescent="0.3">
      <c r="B16" s="24" t="s">
        <v>204</v>
      </c>
      <c r="C16" s="25" t="s">
        <v>428</v>
      </c>
    </row>
    <row r="17" spans="2:3" s="19" customFormat="1" ht="88.9" customHeight="1" x14ac:dyDescent="0.3">
      <c r="B17" s="24" t="s">
        <v>175</v>
      </c>
      <c r="C17" s="26" t="s">
        <v>429</v>
      </c>
    </row>
    <row r="18" spans="2:3" s="19" customFormat="1" ht="90" customHeight="1" x14ac:dyDescent="0.3">
      <c r="B18" s="29" t="s">
        <v>203</v>
      </c>
      <c r="C18" s="25" t="s">
        <v>430</v>
      </c>
    </row>
    <row r="19" spans="2:3" s="19" customFormat="1" ht="45" customHeight="1" x14ac:dyDescent="0.3">
      <c r="B19" s="29" t="s">
        <v>208</v>
      </c>
      <c r="C19" s="25" t="s">
        <v>431</v>
      </c>
    </row>
    <row r="20" spans="2:3" s="19" customFormat="1" ht="54.75" customHeight="1" x14ac:dyDescent="0.3">
      <c r="B20" s="24" t="s">
        <v>176</v>
      </c>
      <c r="C20" s="25" t="s">
        <v>432</v>
      </c>
    </row>
    <row r="21" spans="2:3" s="19" customFormat="1" ht="16.899999999999999" customHeight="1" x14ac:dyDescent="0.3">
      <c r="B21" s="27"/>
      <c r="C21" s="28"/>
    </row>
    <row r="22" spans="2:3" s="19" customFormat="1" ht="32.25" customHeight="1" x14ac:dyDescent="0.3">
      <c r="B22" s="302" t="s">
        <v>399</v>
      </c>
      <c r="C22" s="303"/>
    </row>
    <row r="23" spans="2:3" s="22" customFormat="1" ht="49.5" customHeight="1" x14ac:dyDescent="0.25">
      <c r="B23" s="321" t="s">
        <v>217</v>
      </c>
      <c r="C23" s="322"/>
    </row>
    <row r="24" spans="2:3" s="22" customFormat="1" ht="23.25" customHeight="1" x14ac:dyDescent="0.25">
      <c r="B24" s="296" t="s">
        <v>15</v>
      </c>
      <c r="C24" s="297"/>
    </row>
    <row r="25" spans="2:3" s="22" customFormat="1" ht="114" customHeight="1" x14ac:dyDescent="0.25">
      <c r="B25" s="29" t="s">
        <v>433</v>
      </c>
      <c r="C25" s="30" t="s">
        <v>434</v>
      </c>
    </row>
    <row r="26" spans="2:3" s="22" customFormat="1" ht="160.5" customHeight="1" x14ac:dyDescent="0.25">
      <c r="B26" s="29" t="s">
        <v>209</v>
      </c>
      <c r="C26" s="30" t="s">
        <v>468</v>
      </c>
    </row>
    <row r="27" spans="2:3" s="22" customFormat="1" ht="23.25" customHeight="1" x14ac:dyDescent="0.25">
      <c r="B27" s="296" t="s">
        <v>168</v>
      </c>
      <c r="C27" s="297"/>
    </row>
    <row r="28" spans="2:3" s="19" customFormat="1" ht="23.25" customHeight="1" x14ac:dyDescent="0.3">
      <c r="B28" s="296" t="s">
        <v>177</v>
      </c>
      <c r="C28" s="297"/>
    </row>
    <row r="29" spans="2:3" s="19" customFormat="1" ht="18.75" customHeight="1" x14ac:dyDescent="0.3">
      <c r="B29" s="24" t="s">
        <v>178</v>
      </c>
      <c r="C29" s="31" t="s">
        <v>438</v>
      </c>
    </row>
    <row r="30" spans="2:3" s="19" customFormat="1" ht="28.15" customHeight="1" x14ac:dyDescent="0.3">
      <c r="B30" s="29" t="s">
        <v>210</v>
      </c>
      <c r="C30" s="30" t="s">
        <v>437</v>
      </c>
    </row>
    <row r="31" spans="2:3" s="19" customFormat="1" ht="22.15" customHeight="1" x14ac:dyDescent="0.3">
      <c r="B31" s="24" t="s">
        <v>211</v>
      </c>
      <c r="C31" s="30" t="s">
        <v>436</v>
      </c>
    </row>
    <row r="32" spans="2:3" s="19" customFormat="1" ht="22.15" customHeight="1" x14ac:dyDescent="0.3">
      <c r="B32" s="24" t="s">
        <v>439</v>
      </c>
      <c r="C32" s="30" t="s">
        <v>435</v>
      </c>
    </row>
    <row r="33" spans="2:3" s="19" customFormat="1" ht="24.6" customHeight="1" x14ac:dyDescent="0.3">
      <c r="B33" s="29" t="s">
        <v>179</v>
      </c>
      <c r="C33" s="32" t="s">
        <v>180</v>
      </c>
    </row>
    <row r="34" spans="2:3" s="19" customFormat="1" ht="23.25" customHeight="1" x14ac:dyDescent="0.3">
      <c r="B34" s="296" t="s">
        <v>469</v>
      </c>
      <c r="C34" s="297"/>
    </row>
    <row r="35" spans="2:3" s="33" customFormat="1" ht="41.25" customHeight="1" x14ac:dyDescent="0.25">
      <c r="B35" s="323" t="s">
        <v>440</v>
      </c>
      <c r="C35" s="324"/>
    </row>
    <row r="36" spans="2:3" s="19" customFormat="1" ht="23.25" customHeight="1" x14ac:dyDescent="0.3">
      <c r="B36" s="296" t="s">
        <v>212</v>
      </c>
      <c r="C36" s="297"/>
    </row>
    <row r="37" spans="2:3" s="19" customFormat="1" ht="50.45" customHeight="1" x14ac:dyDescent="0.3">
      <c r="B37" s="323" t="s">
        <v>441</v>
      </c>
      <c r="C37" s="324"/>
    </row>
    <row r="38" spans="2:3" s="19" customFormat="1" ht="23.25" customHeight="1" x14ac:dyDescent="0.3">
      <c r="B38" s="296" t="s">
        <v>167</v>
      </c>
      <c r="C38" s="297"/>
    </row>
    <row r="39" spans="2:3" s="19" customFormat="1" ht="79.150000000000006" customHeight="1" x14ac:dyDescent="0.3">
      <c r="B39" s="298" t="s">
        <v>442</v>
      </c>
      <c r="C39" s="328"/>
    </row>
    <row r="40" spans="2:3" s="19" customFormat="1" ht="32.25" customHeight="1" x14ac:dyDescent="0.3">
      <c r="B40" s="34" t="s">
        <v>213</v>
      </c>
      <c r="C40" s="26" t="s">
        <v>181</v>
      </c>
    </row>
    <row r="41" spans="2:3" s="19" customFormat="1" ht="19.149999999999999" customHeight="1" x14ac:dyDescent="0.3">
      <c r="B41" s="35"/>
      <c r="C41" s="36"/>
    </row>
    <row r="42" spans="2:3" s="19" customFormat="1" ht="24.75" customHeight="1" x14ac:dyDescent="0.3">
      <c r="B42" s="302" t="s">
        <v>400</v>
      </c>
      <c r="C42" s="303"/>
    </row>
    <row r="43" spans="2:3" s="19" customFormat="1" ht="51.75" customHeight="1" x14ac:dyDescent="0.3">
      <c r="B43" s="304" t="s">
        <v>443</v>
      </c>
      <c r="C43" s="305"/>
    </row>
    <row r="44" spans="2:3" s="37" customFormat="1" ht="25.15" customHeight="1" x14ac:dyDescent="0.3">
      <c r="B44" s="296" t="s">
        <v>1</v>
      </c>
      <c r="C44" s="297"/>
    </row>
    <row r="45" spans="2:3" s="37" customFormat="1" ht="26.45" customHeight="1" x14ac:dyDescent="0.3">
      <c r="B45" s="29" t="s">
        <v>172</v>
      </c>
      <c r="C45" s="48" t="s">
        <v>182</v>
      </c>
    </row>
    <row r="46" spans="2:3" s="37" customFormat="1" x14ac:dyDescent="0.3">
      <c r="B46" s="325" t="s">
        <v>165</v>
      </c>
      <c r="C46" s="39" t="s">
        <v>183</v>
      </c>
    </row>
    <row r="47" spans="2:3" s="37" customFormat="1" x14ac:dyDescent="0.3">
      <c r="B47" s="326"/>
      <c r="C47" s="40" t="s">
        <v>444</v>
      </c>
    </row>
    <row r="48" spans="2:3" s="37" customFormat="1" ht="18" customHeight="1" x14ac:dyDescent="0.3">
      <c r="B48" s="327"/>
      <c r="C48" s="41" t="s">
        <v>184</v>
      </c>
    </row>
    <row r="49" spans="2:4" s="37" customFormat="1" ht="19.899999999999999" customHeight="1" x14ac:dyDescent="0.3">
      <c r="B49" s="29" t="s">
        <v>166</v>
      </c>
      <c r="C49" s="50" t="s">
        <v>460</v>
      </c>
    </row>
    <row r="50" spans="2:4" s="37" customFormat="1" ht="19.899999999999999" customHeight="1" x14ac:dyDescent="0.3">
      <c r="B50" s="29" t="s">
        <v>446</v>
      </c>
      <c r="C50" s="42" t="s">
        <v>447</v>
      </c>
    </row>
    <row r="51" spans="2:4" s="37" customFormat="1" ht="19.899999999999999" customHeight="1" x14ac:dyDescent="0.3">
      <c r="B51" s="29" t="s">
        <v>218</v>
      </c>
      <c r="C51" s="42" t="s">
        <v>448</v>
      </c>
    </row>
    <row r="52" spans="2:4" s="37" customFormat="1" x14ac:dyDescent="0.3">
      <c r="B52" s="29" t="s">
        <v>401</v>
      </c>
      <c r="C52" s="42" t="s">
        <v>448</v>
      </c>
    </row>
    <row r="53" spans="2:4" s="37" customFormat="1" ht="19.899999999999999" customHeight="1" x14ac:dyDescent="0.3">
      <c r="B53" s="29" t="s">
        <v>214</v>
      </c>
      <c r="C53" s="43" t="s">
        <v>215</v>
      </c>
    </row>
    <row r="54" spans="2:4" s="37" customFormat="1" ht="19.899999999999999" customHeight="1" x14ac:dyDescent="0.3">
      <c r="B54" s="29" t="s">
        <v>8</v>
      </c>
      <c r="C54" s="43" t="s">
        <v>449</v>
      </c>
    </row>
    <row r="55" spans="2:4" s="37" customFormat="1" ht="19.899999999999999" customHeight="1" x14ac:dyDescent="0.3">
      <c r="B55" s="29" t="s">
        <v>162</v>
      </c>
      <c r="C55" s="38" t="s">
        <v>185</v>
      </c>
    </row>
    <row r="56" spans="2:4" s="37" customFormat="1" ht="25.15" customHeight="1" x14ac:dyDescent="0.3">
      <c r="B56" s="296" t="s">
        <v>186</v>
      </c>
      <c r="C56" s="297"/>
    </row>
    <row r="57" spans="2:4" s="37" customFormat="1" ht="56.45" customHeight="1" x14ac:dyDescent="0.3">
      <c r="B57" s="306" t="s">
        <v>450</v>
      </c>
      <c r="C57" s="307"/>
    </row>
    <row r="58" spans="2:4" s="37" customFormat="1" ht="25.15" customHeight="1" x14ac:dyDescent="0.3">
      <c r="B58" s="296" t="s">
        <v>198</v>
      </c>
      <c r="C58" s="297"/>
    </row>
    <row r="59" spans="2:4" s="37" customFormat="1" ht="58.9" customHeight="1" x14ac:dyDescent="0.3">
      <c r="B59" s="306" t="s">
        <v>199</v>
      </c>
      <c r="C59" s="307"/>
    </row>
    <row r="60" spans="2:4" s="37" customFormat="1" ht="213" customHeight="1" x14ac:dyDescent="0.3">
      <c r="B60" s="29" t="s">
        <v>187</v>
      </c>
      <c r="C60" s="279" t="s">
        <v>451</v>
      </c>
      <c r="D60" s="44"/>
    </row>
    <row r="61" spans="2:4" s="19" customFormat="1" ht="53.45" customHeight="1" x14ac:dyDescent="0.3">
      <c r="B61" s="45" t="s">
        <v>188</v>
      </c>
      <c r="C61" s="46" t="s">
        <v>452</v>
      </c>
      <c r="D61" s="44"/>
    </row>
    <row r="62" spans="2:4" s="19" customFormat="1" ht="31.9" customHeight="1" x14ac:dyDescent="0.3">
      <c r="B62" s="29" t="s">
        <v>189</v>
      </c>
      <c r="C62" s="43" t="s">
        <v>190</v>
      </c>
      <c r="D62" s="44"/>
    </row>
    <row r="63" spans="2:4" s="19" customFormat="1" ht="25.15" customHeight="1" x14ac:dyDescent="0.3">
      <c r="B63" s="29" t="s">
        <v>453</v>
      </c>
      <c r="C63" s="47" t="s">
        <v>454</v>
      </c>
      <c r="D63" s="44"/>
    </row>
    <row r="64" spans="2:4" s="19" customFormat="1" ht="31.9" customHeight="1" x14ac:dyDescent="0.3">
      <c r="B64" s="29" t="s">
        <v>191</v>
      </c>
      <c r="C64" s="43" t="s">
        <v>455</v>
      </c>
      <c r="D64" s="44"/>
    </row>
    <row r="65" spans="2:4" s="19" customFormat="1" ht="25.15" customHeight="1" x14ac:dyDescent="0.3">
      <c r="B65" s="29" t="s">
        <v>192</v>
      </c>
      <c r="C65" s="42" t="s">
        <v>457</v>
      </c>
      <c r="D65" s="44"/>
    </row>
    <row r="66" spans="2:4" s="19" customFormat="1" ht="25.15" customHeight="1" x14ac:dyDescent="0.3">
      <c r="B66" s="49" t="s">
        <v>159</v>
      </c>
      <c r="C66" s="50" t="s">
        <v>466</v>
      </c>
    </row>
    <row r="67" spans="2:4" s="19" customFormat="1" ht="25.15" customHeight="1" x14ac:dyDescent="0.3">
      <c r="B67" s="49" t="s">
        <v>163</v>
      </c>
      <c r="C67" s="50" t="s">
        <v>456</v>
      </c>
    </row>
    <row r="68" spans="2:4" s="37" customFormat="1" ht="23.25" customHeight="1" x14ac:dyDescent="0.3">
      <c r="B68" s="300" t="s">
        <v>193</v>
      </c>
      <c r="C68" s="301"/>
    </row>
    <row r="69" spans="2:4" s="19" customFormat="1" ht="25.15" customHeight="1" x14ac:dyDescent="0.3">
      <c r="B69" s="49" t="s">
        <v>7</v>
      </c>
      <c r="C69" s="50" t="s">
        <v>458</v>
      </c>
    </row>
    <row r="70" spans="2:4" s="19" customFormat="1" ht="25.15" customHeight="1" x14ac:dyDescent="0.3">
      <c r="B70" s="49" t="s">
        <v>459</v>
      </c>
      <c r="C70" s="50" t="s">
        <v>461</v>
      </c>
    </row>
    <row r="71" spans="2:4" s="19" customFormat="1" ht="31.9" customHeight="1" x14ac:dyDescent="0.3">
      <c r="B71" s="29" t="s">
        <v>195</v>
      </c>
      <c r="C71" s="51" t="s">
        <v>462</v>
      </c>
    </row>
    <row r="72" spans="2:4" s="19" customFormat="1" ht="25.15" customHeight="1" x14ac:dyDescent="0.3">
      <c r="B72" s="29" t="s">
        <v>216</v>
      </c>
      <c r="C72" s="47" t="s">
        <v>196</v>
      </c>
    </row>
    <row r="73" spans="2:4" s="19" customFormat="1" ht="31.5" x14ac:dyDescent="0.3">
      <c r="B73" s="29" t="s">
        <v>197</v>
      </c>
      <c r="C73" s="26" t="s">
        <v>463</v>
      </c>
    </row>
    <row r="74" spans="2:4" s="37" customFormat="1" ht="23.25" customHeight="1" x14ac:dyDescent="0.3">
      <c r="B74" s="296" t="s">
        <v>535</v>
      </c>
      <c r="C74" s="297"/>
    </row>
    <row r="75" spans="2:4" s="37" customFormat="1" x14ac:dyDescent="0.3">
      <c r="B75" s="298" t="s">
        <v>536</v>
      </c>
      <c r="C75" s="299"/>
    </row>
    <row r="76" spans="2:4" s="37" customFormat="1" ht="23.25" customHeight="1" x14ac:dyDescent="0.3">
      <c r="B76" s="296" t="s">
        <v>194</v>
      </c>
      <c r="C76" s="297"/>
    </row>
    <row r="77" spans="2:4" s="37" customFormat="1" ht="79.5" customHeight="1" x14ac:dyDescent="0.3">
      <c r="B77" s="298" t="s">
        <v>467</v>
      </c>
      <c r="C77" s="299"/>
    </row>
    <row r="78" spans="2:4" s="19" customFormat="1" ht="19.149999999999999" customHeight="1" x14ac:dyDescent="0.3">
      <c r="B78" s="35"/>
      <c r="C78" s="36"/>
    </row>
    <row r="79" spans="2:4" s="19" customFormat="1" ht="24.75" customHeight="1" x14ac:dyDescent="0.3">
      <c r="B79" s="302" t="s">
        <v>464</v>
      </c>
      <c r="C79" s="303"/>
    </row>
    <row r="80" spans="2:4" s="19" customFormat="1" ht="51.75" customHeight="1" x14ac:dyDescent="0.3">
      <c r="B80" s="304" t="s">
        <v>465</v>
      </c>
      <c r="C80" s="305"/>
    </row>
  </sheetData>
  <sheetProtection password="F67A" sheet="1" objects="1" scenarios="1"/>
  <mergeCells count="40">
    <mergeCell ref="B10:C10"/>
    <mergeCell ref="B9:C9"/>
    <mergeCell ref="B12:C12"/>
    <mergeCell ref="B8:C8"/>
    <mergeCell ref="B11:C11"/>
    <mergeCell ref="B35:C35"/>
    <mergeCell ref="B36:C36"/>
    <mergeCell ref="B37:C37"/>
    <mergeCell ref="B46:B48"/>
    <mergeCell ref="B39:C39"/>
    <mergeCell ref="B44:C44"/>
    <mergeCell ref="B43:C43"/>
    <mergeCell ref="B23:C23"/>
    <mergeCell ref="B24:C24"/>
    <mergeCell ref="B27:C27"/>
    <mergeCell ref="B28:C28"/>
    <mergeCell ref="B34:C34"/>
    <mergeCell ref="B56:C56"/>
    <mergeCell ref="B57:C57"/>
    <mergeCell ref="B58:C58"/>
    <mergeCell ref="B59:C59"/>
    <mergeCell ref="B2:C2"/>
    <mergeCell ref="B3:C3"/>
    <mergeCell ref="B5:C5"/>
    <mergeCell ref="B6:C6"/>
    <mergeCell ref="B4:C4"/>
    <mergeCell ref="B7:C7"/>
    <mergeCell ref="B13:C13"/>
    <mergeCell ref="B14:C14"/>
    <mergeCell ref="B15:C15"/>
    <mergeCell ref="B38:C38"/>
    <mergeCell ref="B42:C42"/>
    <mergeCell ref="B22:C22"/>
    <mergeCell ref="B76:C76"/>
    <mergeCell ref="B77:C77"/>
    <mergeCell ref="B68:C68"/>
    <mergeCell ref="B79:C79"/>
    <mergeCell ref="B80:C80"/>
    <mergeCell ref="B74:C74"/>
    <mergeCell ref="B75:C75"/>
  </mergeCells>
  <pageMargins left="0.70866141732283505" right="0.70866141732283505" top="0.94488188976377996" bottom="0.74803149606299202" header="0.31496062992126" footer="0.31496062992126"/>
  <pageSetup scale="75" fitToHeight="5" orientation="portrait" r:id="rId1"/>
  <headerFooter>
    <oddHeader>&amp;L&amp;G&amp;C&amp;"Arial Narrow,Bold"&amp;14Business Case (BC)
Template Instructions</oddHeader>
    <oddFooter>&amp;L&amp;"Arial Narrow,Regular"&amp;8Business Case v 5.0&amp;C&amp;"Arial Narrow,Regular"&amp;8Document Printed
&amp;D * &amp;T&amp;R&amp;"Arial Narrow,Regular"&amp;8Page &amp;P of &amp;N</oddFooter>
  </headerFooter>
  <rowBreaks count="3" manualBreakCount="3">
    <brk id="21" max="16383" man="1"/>
    <brk id="41" max="16383" man="1"/>
    <brk id="75"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workbookViewId="0">
      <selection activeCell="E6" sqref="E6"/>
    </sheetView>
  </sheetViews>
  <sheetFormatPr defaultRowHeight="15" x14ac:dyDescent="0.25"/>
  <cols>
    <col min="1" max="1" width="11.42578125" style="2" bestFit="1" customWidth="1"/>
    <col min="2" max="2" width="4.85546875" customWidth="1"/>
    <col min="3" max="3" width="34.140625" style="2" bestFit="1" customWidth="1"/>
    <col min="4" max="4" width="4.85546875" customWidth="1"/>
    <col min="5" max="5" width="64.42578125" bestFit="1" customWidth="1"/>
    <col min="6" max="6" width="4.85546875" customWidth="1"/>
    <col min="7" max="7" width="18.42578125" customWidth="1"/>
    <col min="8" max="9" width="9.140625" style="287"/>
    <col min="10" max="10" width="4.85546875" customWidth="1"/>
    <col min="11" max="11" width="23.7109375" bestFit="1" customWidth="1"/>
    <col min="12" max="12" width="4.85546875" customWidth="1"/>
    <col min="14" max="14" width="4.85546875" customWidth="1"/>
  </cols>
  <sheetData>
    <row r="1" spans="1:16" x14ac:dyDescent="0.25">
      <c r="A1" s="209" t="s">
        <v>401</v>
      </c>
      <c r="C1" s="209" t="s">
        <v>402</v>
      </c>
      <c r="E1" s="209" t="s">
        <v>41</v>
      </c>
      <c r="G1" s="209" t="s">
        <v>476</v>
      </c>
      <c r="H1" s="285" t="s">
        <v>477</v>
      </c>
      <c r="I1" s="285" t="s">
        <v>478</v>
      </c>
      <c r="K1" s="209" t="s">
        <v>490</v>
      </c>
      <c r="M1" s="209" t="s">
        <v>534</v>
      </c>
      <c r="O1" s="209" t="s">
        <v>505</v>
      </c>
    </row>
    <row r="2" spans="1:16" x14ac:dyDescent="0.25">
      <c r="A2" s="208">
        <v>200652</v>
      </c>
      <c r="C2" s="208" t="s">
        <v>403</v>
      </c>
      <c r="E2" s="208" t="s">
        <v>54</v>
      </c>
      <c r="G2" s="208" t="s">
        <v>479</v>
      </c>
      <c r="H2" s="286">
        <v>49.913014508652502</v>
      </c>
      <c r="I2" s="286">
        <v>-97.176881044514502</v>
      </c>
      <c r="K2" s="208" t="s">
        <v>493</v>
      </c>
      <c r="M2" s="208" t="s">
        <v>513</v>
      </c>
      <c r="O2" s="208" t="s">
        <v>502</v>
      </c>
      <c r="P2" s="208"/>
    </row>
    <row r="3" spans="1:16" x14ac:dyDescent="0.25">
      <c r="A3" s="208">
        <v>200751</v>
      </c>
      <c r="C3" s="208" t="s">
        <v>404</v>
      </c>
      <c r="E3" s="208" t="s">
        <v>55</v>
      </c>
      <c r="G3" s="208" t="s">
        <v>480</v>
      </c>
      <c r="H3" s="286">
        <v>49.915670582465701</v>
      </c>
      <c r="I3" s="286">
        <v>-97.171208457844401</v>
      </c>
      <c r="K3" s="208" t="s">
        <v>504</v>
      </c>
      <c r="M3" s="208" t="s">
        <v>514</v>
      </c>
      <c r="O3" s="208" t="s">
        <v>507</v>
      </c>
      <c r="P3" s="208"/>
    </row>
    <row r="4" spans="1:16" x14ac:dyDescent="0.25">
      <c r="A4" s="208">
        <v>200752</v>
      </c>
      <c r="C4" s="208" t="s">
        <v>405</v>
      </c>
      <c r="E4" s="208" t="s">
        <v>537</v>
      </c>
      <c r="G4" s="208" t="s">
        <v>481</v>
      </c>
      <c r="H4" s="286">
        <v>49.951715509703298</v>
      </c>
      <c r="I4" s="286">
        <v>-97.107640140866494</v>
      </c>
      <c r="K4" s="208" t="s">
        <v>506</v>
      </c>
      <c r="M4" s="208" t="s">
        <v>515</v>
      </c>
      <c r="O4" s="208" t="s">
        <v>503</v>
      </c>
      <c r="P4" s="208"/>
    </row>
    <row r="5" spans="1:16" x14ac:dyDescent="0.25">
      <c r="A5" s="208">
        <v>200753</v>
      </c>
      <c r="C5" s="208" t="s">
        <v>406</v>
      </c>
      <c r="E5" s="208" t="s">
        <v>538</v>
      </c>
      <c r="G5" s="208" t="s">
        <v>482</v>
      </c>
      <c r="H5" s="286">
        <v>49.892423000000001</v>
      </c>
      <c r="I5" s="286">
        <v>-97.100322000000006</v>
      </c>
      <c r="K5" s="208"/>
      <c r="M5" s="208" t="s">
        <v>516</v>
      </c>
      <c r="O5" s="208" t="s">
        <v>501</v>
      </c>
      <c r="P5" s="208"/>
    </row>
    <row r="6" spans="1:16" x14ac:dyDescent="0.25">
      <c r="A6" s="208" t="s">
        <v>470</v>
      </c>
      <c r="C6" s="208" t="s">
        <v>407</v>
      </c>
      <c r="E6" s="208" t="s">
        <v>58</v>
      </c>
      <c r="G6" s="208" t="s">
        <v>485</v>
      </c>
      <c r="H6" s="286">
        <v>49.505800000000001</v>
      </c>
      <c r="I6" s="286">
        <v>-96.564999999999998</v>
      </c>
      <c r="K6" s="209" t="s">
        <v>491</v>
      </c>
      <c r="M6" s="208" t="s">
        <v>517</v>
      </c>
      <c r="O6" s="208" t="s">
        <v>500</v>
      </c>
      <c r="P6" s="208"/>
    </row>
    <row r="7" spans="1:16" x14ac:dyDescent="0.25">
      <c r="C7" s="208" t="s">
        <v>408</v>
      </c>
      <c r="E7" s="208" t="s">
        <v>59</v>
      </c>
      <c r="G7" s="208" t="s">
        <v>483</v>
      </c>
      <c r="H7" s="286">
        <v>49.760241000000001</v>
      </c>
      <c r="I7" s="286">
        <v>-97.213785999999999</v>
      </c>
      <c r="K7" s="208" t="s">
        <v>491</v>
      </c>
      <c r="M7" s="208" t="s">
        <v>518</v>
      </c>
      <c r="O7" s="208"/>
      <c r="P7" s="208"/>
    </row>
    <row r="8" spans="1:16" x14ac:dyDescent="0.25">
      <c r="C8" s="208" t="s">
        <v>409</v>
      </c>
      <c r="E8" s="208" t="s">
        <v>60</v>
      </c>
      <c r="G8" s="208" t="s">
        <v>484</v>
      </c>
      <c r="H8" s="286">
        <v>49.920988999999999</v>
      </c>
      <c r="I8" s="286">
        <v>-97.310725000000005</v>
      </c>
      <c r="K8" s="208" t="s">
        <v>496</v>
      </c>
      <c r="M8" s="208" t="s">
        <v>499</v>
      </c>
      <c r="O8" s="208"/>
      <c r="P8" s="208"/>
    </row>
    <row r="9" spans="1:16" x14ac:dyDescent="0.25">
      <c r="C9" s="208" t="s">
        <v>410</v>
      </c>
      <c r="E9" s="208" t="s">
        <v>61</v>
      </c>
      <c r="G9" s="208" t="s">
        <v>14</v>
      </c>
      <c r="H9" s="286" t="s">
        <v>477</v>
      </c>
      <c r="I9" s="286" t="s">
        <v>478</v>
      </c>
      <c r="K9" s="208" t="s">
        <v>508</v>
      </c>
      <c r="M9" s="208" t="s">
        <v>519</v>
      </c>
      <c r="O9" s="208"/>
      <c r="P9" s="208"/>
    </row>
    <row r="10" spans="1:16" x14ac:dyDescent="0.25">
      <c r="E10" s="208" t="s">
        <v>62</v>
      </c>
      <c r="K10" s="208" t="s">
        <v>509</v>
      </c>
      <c r="M10" s="208" t="s">
        <v>520</v>
      </c>
      <c r="O10" s="208"/>
      <c r="P10" s="208"/>
    </row>
    <row r="11" spans="1:16" x14ac:dyDescent="0.25">
      <c r="C11" s="209" t="s">
        <v>159</v>
      </c>
      <c r="E11" s="7"/>
      <c r="M11" s="208" t="s">
        <v>521</v>
      </c>
      <c r="O11" s="208"/>
      <c r="P11" s="208"/>
    </row>
    <row r="12" spans="1:16" x14ac:dyDescent="0.25">
      <c r="C12" s="208" t="s">
        <v>160</v>
      </c>
      <c r="K12" s="209" t="s">
        <v>492</v>
      </c>
      <c r="M12" s="208" t="s">
        <v>522</v>
      </c>
      <c r="O12" s="208"/>
      <c r="P12" s="208"/>
    </row>
    <row r="13" spans="1:16" x14ac:dyDescent="0.25">
      <c r="C13" s="208" t="s">
        <v>161</v>
      </c>
      <c r="K13" s="208" t="s">
        <v>510</v>
      </c>
      <c r="M13" s="208" t="s">
        <v>523</v>
      </c>
      <c r="O13" s="208"/>
      <c r="P13" s="208"/>
    </row>
    <row r="14" spans="1:16" x14ac:dyDescent="0.25">
      <c r="C14" s="208" t="s">
        <v>411</v>
      </c>
      <c r="K14" s="208" t="s">
        <v>497</v>
      </c>
      <c r="M14" s="208" t="s">
        <v>524</v>
      </c>
      <c r="O14" s="208"/>
      <c r="P14" s="208"/>
    </row>
    <row r="15" spans="1:16" x14ac:dyDescent="0.25">
      <c r="C15" s="208" t="s">
        <v>475</v>
      </c>
      <c r="K15" s="208"/>
      <c r="M15" s="208" t="s">
        <v>525</v>
      </c>
      <c r="O15" s="208"/>
      <c r="P15" s="208"/>
    </row>
    <row r="16" spans="1:16" x14ac:dyDescent="0.25">
      <c r="C16" s="208" t="s">
        <v>14</v>
      </c>
      <c r="K16" s="209" t="s">
        <v>170</v>
      </c>
      <c r="M16" s="208" t="s">
        <v>526</v>
      </c>
      <c r="O16" s="208"/>
      <c r="P16" s="208"/>
    </row>
    <row r="17" spans="3:17" x14ac:dyDescent="0.25">
      <c r="K17" s="208" t="s">
        <v>511</v>
      </c>
      <c r="M17" s="208" t="s">
        <v>527</v>
      </c>
      <c r="O17" s="208"/>
      <c r="P17" s="208"/>
    </row>
    <row r="18" spans="3:17" x14ac:dyDescent="0.25">
      <c r="C18" s="209" t="s">
        <v>166</v>
      </c>
      <c r="K18" s="208" t="s">
        <v>512</v>
      </c>
      <c r="M18" s="208" t="s">
        <v>528</v>
      </c>
      <c r="O18" s="208"/>
      <c r="P18" s="208"/>
    </row>
    <row r="19" spans="3:17" x14ac:dyDescent="0.25">
      <c r="C19" s="208" t="s">
        <v>486</v>
      </c>
      <c r="M19" s="208" t="s">
        <v>529</v>
      </c>
      <c r="O19" s="208"/>
      <c r="P19" s="208"/>
    </row>
    <row r="20" spans="3:17" x14ac:dyDescent="0.25">
      <c r="C20" s="208" t="s">
        <v>281</v>
      </c>
      <c r="M20" s="208" t="s">
        <v>498</v>
      </c>
      <c r="O20" s="208"/>
      <c r="P20" s="208"/>
    </row>
    <row r="21" spans="3:17" x14ac:dyDescent="0.25">
      <c r="C21" s="208" t="s">
        <v>282</v>
      </c>
      <c r="M21" s="208" t="s">
        <v>530</v>
      </c>
      <c r="O21" s="208"/>
      <c r="P21" s="208"/>
    </row>
    <row r="22" spans="3:17" x14ac:dyDescent="0.25">
      <c r="C22" s="208" t="s">
        <v>283</v>
      </c>
      <c r="M22" s="208" t="s">
        <v>495</v>
      </c>
      <c r="O22" s="208"/>
      <c r="P22" s="208"/>
    </row>
    <row r="23" spans="3:17" x14ac:dyDescent="0.25">
      <c r="C23" s="208" t="s">
        <v>284</v>
      </c>
      <c r="M23" s="208" t="s">
        <v>531</v>
      </c>
      <c r="O23" s="208"/>
      <c r="P23" s="208"/>
    </row>
    <row r="24" spans="3:17" x14ac:dyDescent="0.25">
      <c r="C24" s="208" t="s">
        <v>276</v>
      </c>
      <c r="M24" s="208" t="s">
        <v>532</v>
      </c>
      <c r="P24" s="208"/>
    </row>
    <row r="25" spans="3:17" x14ac:dyDescent="0.25">
      <c r="C25" s="208" t="s">
        <v>416</v>
      </c>
      <c r="M25" s="208" t="s">
        <v>494</v>
      </c>
      <c r="P25" s="208"/>
    </row>
    <row r="26" spans="3:17" x14ac:dyDescent="0.25">
      <c r="C26" s="208" t="s">
        <v>417</v>
      </c>
      <c r="M26" s="208" t="s">
        <v>533</v>
      </c>
      <c r="P26" s="208"/>
    </row>
    <row r="27" spans="3:17" x14ac:dyDescent="0.25">
      <c r="M27" s="208"/>
      <c r="P27" s="208"/>
      <c r="Q27" s="208"/>
    </row>
    <row r="28" spans="3:17" x14ac:dyDescent="0.25">
      <c r="C28" s="209" t="s">
        <v>487</v>
      </c>
    </row>
    <row r="29" spans="3:17" x14ac:dyDescent="0.25">
      <c r="C29" s="208" t="s">
        <v>488</v>
      </c>
    </row>
    <row r="30" spans="3:17" x14ac:dyDescent="0.25">
      <c r="C30" s="208" t="s">
        <v>489</v>
      </c>
    </row>
  </sheetData>
  <sheetProtection password="F67A"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16"/>
  <sheetViews>
    <sheetView tabSelected="1" workbookViewId="0">
      <selection activeCell="A10" sqref="A10"/>
    </sheetView>
  </sheetViews>
  <sheetFormatPr defaultColWidth="8.85546875" defaultRowHeight="15.75" x14ac:dyDescent="0.25"/>
  <cols>
    <col min="1" max="1" width="35.5703125" style="210" bestFit="1" customWidth="1"/>
    <col min="2" max="2" width="62.140625" style="210" customWidth="1"/>
    <col min="3" max="16384" width="8.85546875" style="210"/>
  </cols>
  <sheetData>
    <row r="1" spans="1:2" customFormat="1" ht="20.45" customHeight="1" thickTop="1" x14ac:dyDescent="0.25">
      <c r="A1" s="290" t="s">
        <v>0</v>
      </c>
      <c r="B1" s="292"/>
    </row>
    <row r="2" spans="1:2" customFormat="1" ht="20.45" customHeight="1" x14ac:dyDescent="0.25">
      <c r="A2" s="388" t="s">
        <v>164</v>
      </c>
      <c r="B2" s="389"/>
    </row>
    <row r="3" spans="1:2" customFormat="1" ht="20.45" customHeight="1" x14ac:dyDescent="0.25">
      <c r="A3" s="388" t="s">
        <v>171</v>
      </c>
      <c r="B3" s="389"/>
    </row>
    <row r="4" spans="1:2" customFormat="1" ht="20.45" customHeight="1" x14ac:dyDescent="0.25">
      <c r="A4" s="388" t="s">
        <v>539</v>
      </c>
      <c r="B4" s="389"/>
    </row>
    <row r="5" spans="1:2" customFormat="1" ht="20.45" customHeight="1" thickBot="1" x14ac:dyDescent="0.3">
      <c r="A5" s="291" t="s">
        <v>540</v>
      </c>
      <c r="B5" s="293"/>
    </row>
    <row r="6" spans="1:2" ht="16.5" thickBot="1" x14ac:dyDescent="0.3"/>
    <row r="7" spans="1:2" customFormat="1" ht="20.45" customHeight="1" thickBot="1" x14ac:dyDescent="0.3">
      <c r="A7" s="332" t="s">
        <v>412</v>
      </c>
      <c r="B7" s="333"/>
    </row>
    <row r="8" spans="1:2" ht="45.75" customHeight="1" x14ac:dyDescent="0.25">
      <c r="A8" s="213" t="s">
        <v>224</v>
      </c>
      <c r="B8" s="280"/>
    </row>
    <row r="9" spans="1:2" ht="45.75" customHeight="1" x14ac:dyDescent="0.25">
      <c r="A9" s="214" t="s">
        <v>225</v>
      </c>
      <c r="B9" s="281"/>
    </row>
    <row r="10" spans="1:2" ht="45.75" customHeight="1" x14ac:dyDescent="0.25">
      <c r="A10" s="214" t="s">
        <v>226</v>
      </c>
      <c r="B10" s="281"/>
    </row>
    <row r="11" spans="1:2" ht="45.75" customHeight="1" x14ac:dyDescent="0.25">
      <c r="A11" s="214" t="s">
        <v>227</v>
      </c>
      <c r="B11" s="281"/>
    </row>
    <row r="12" spans="1:2" ht="45.75" customHeight="1" x14ac:dyDescent="0.25">
      <c r="A12" s="214" t="s">
        <v>228</v>
      </c>
      <c r="B12" s="281"/>
    </row>
    <row r="13" spans="1:2" ht="45.75" customHeight="1" x14ac:dyDescent="0.25">
      <c r="A13" s="214" t="s">
        <v>413</v>
      </c>
      <c r="B13" s="281"/>
    </row>
    <row r="14" spans="1:2" ht="45.75" customHeight="1" x14ac:dyDescent="0.25">
      <c r="A14" s="214" t="s">
        <v>229</v>
      </c>
      <c r="B14" s="281"/>
    </row>
    <row r="15" spans="1:2" ht="45.75" customHeight="1" thickBot="1" x14ac:dyDescent="0.3">
      <c r="A15" s="215" t="s">
        <v>230</v>
      </c>
      <c r="B15" s="282"/>
    </row>
    <row r="16" spans="1:2" ht="16.5" thickTop="1" x14ac:dyDescent="0.25"/>
  </sheetData>
  <sheetProtection password="F67A" sheet="1" objects="1" scenarios="1" formatRows="0"/>
  <mergeCells count="1">
    <mergeCell ref="A7:B7"/>
  </mergeCells>
  <pageMargins left="0.7" right="0.7" top="0.75" bottom="0.75" header="0.3" footer="0.3"/>
  <pageSetup scale="92" fitToHeight="0" orientation="portrait" r:id="rId1"/>
  <headerFooter>
    <oddHeader>&amp;CBoE Summary</oddHeader>
    <oddFooter>&amp;LBusiness Case (BC) v WWD&amp;CDocument Printed
&amp;D-&amp;T&amp;RPage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W80"/>
  <sheetViews>
    <sheetView zoomScale="80" zoomScaleNormal="80" workbookViewId="0">
      <selection activeCell="A2" sqref="A2:K2"/>
    </sheetView>
  </sheetViews>
  <sheetFormatPr defaultColWidth="8.85546875" defaultRowHeight="12.75" x14ac:dyDescent="0.2"/>
  <cols>
    <col min="1" max="1" width="4.28515625" style="80" customWidth="1"/>
    <col min="2" max="2" width="41.140625" style="80" customWidth="1"/>
    <col min="3" max="3" width="10.28515625" style="80" customWidth="1"/>
    <col min="4" max="4" width="16.85546875" style="80" customWidth="1"/>
    <col min="5" max="5" width="18.42578125" style="112" bestFit="1" customWidth="1"/>
    <col min="6" max="6" width="19.7109375" style="80" customWidth="1"/>
    <col min="7" max="7" width="18.140625" style="80" customWidth="1"/>
    <col min="8" max="8" width="19.140625" style="80" customWidth="1"/>
    <col min="9" max="10" width="18.140625" style="80" customWidth="1"/>
    <col min="11" max="11" width="22.7109375" style="80" customWidth="1"/>
    <col min="12" max="12" width="13.28515625" style="80" customWidth="1"/>
    <col min="13" max="13" width="11.42578125" style="80" customWidth="1"/>
    <col min="14" max="14" width="10.42578125" style="80" customWidth="1"/>
    <col min="15" max="15" width="11.85546875" style="80" customWidth="1"/>
    <col min="16" max="21" width="12.140625" style="80" customWidth="1"/>
    <col min="22" max="22" width="12.140625" style="81" customWidth="1"/>
    <col min="23" max="27" width="11.42578125" style="80" customWidth="1"/>
    <col min="28" max="16384" width="8.85546875" style="80"/>
  </cols>
  <sheetData>
    <row r="1" spans="1:23" customFormat="1" ht="20.45" customHeight="1" thickTop="1" thickBot="1" x14ac:dyDescent="0.3">
      <c r="A1" s="339">
        <f>+'Tab5-BOE Summary'!B1</f>
        <v>0</v>
      </c>
      <c r="B1" s="340"/>
      <c r="C1" s="340"/>
      <c r="D1" s="340"/>
      <c r="E1" s="340"/>
      <c r="F1" s="340"/>
      <c r="G1" s="340"/>
      <c r="H1" s="340"/>
      <c r="I1" s="340"/>
      <c r="J1" s="340"/>
      <c r="K1" s="341"/>
      <c r="L1" s="218"/>
    </row>
    <row r="2" spans="1:23" customFormat="1" ht="20.45" customHeight="1" thickBot="1" x14ac:dyDescent="0.3">
      <c r="A2" s="332" t="s">
        <v>414</v>
      </c>
      <c r="B2" s="337"/>
      <c r="C2" s="337"/>
      <c r="D2" s="337"/>
      <c r="E2" s="337"/>
      <c r="F2" s="337"/>
      <c r="G2" s="337"/>
      <c r="H2" s="337"/>
      <c r="I2" s="337"/>
      <c r="J2" s="337"/>
      <c r="K2" s="338"/>
      <c r="L2" s="219"/>
    </row>
    <row r="3" spans="1:23" s="79" customFormat="1" x14ac:dyDescent="0.2">
      <c r="A3" s="220"/>
      <c r="B3" s="77"/>
      <c r="C3" s="78"/>
      <c r="D3" s="78"/>
      <c r="E3" s="78"/>
      <c r="F3" s="78"/>
      <c r="G3" s="78"/>
      <c r="H3" s="78"/>
      <c r="I3" s="78"/>
      <c r="J3" s="78"/>
      <c r="K3" s="78"/>
      <c r="L3" s="221"/>
    </row>
    <row r="4" spans="1:23" s="206" customFormat="1" ht="21" thickBot="1" x14ac:dyDescent="0.35">
      <c r="A4" s="348" t="s">
        <v>445</v>
      </c>
      <c r="B4" s="349"/>
      <c r="C4" s="349"/>
      <c r="D4" s="349"/>
      <c r="E4" s="349"/>
      <c r="F4" s="349"/>
      <c r="G4" s="349"/>
      <c r="H4" s="349"/>
      <c r="I4" s="349"/>
      <c r="J4" s="349"/>
      <c r="K4" s="349"/>
      <c r="L4" s="221"/>
      <c r="M4" s="79"/>
      <c r="N4" s="79"/>
      <c r="O4" s="79"/>
      <c r="P4" s="79"/>
      <c r="Q4" s="79"/>
      <c r="R4" s="79"/>
      <c r="S4" s="79"/>
      <c r="V4" s="207"/>
    </row>
    <row r="5" spans="1:23" s="82" customFormat="1" ht="27.75" customHeight="1" thickBot="1" x14ac:dyDescent="0.3">
      <c r="A5" s="222"/>
      <c r="B5" s="113"/>
      <c r="C5" s="113"/>
      <c r="D5" s="223" t="s">
        <v>231</v>
      </c>
      <c r="E5" s="83"/>
      <c r="F5" s="84"/>
      <c r="G5" s="84"/>
      <c r="H5" s="84"/>
      <c r="I5" s="84"/>
      <c r="J5" s="277"/>
      <c r="K5" s="278"/>
      <c r="L5" s="224"/>
      <c r="P5" s="86"/>
      <c r="V5" s="81"/>
    </row>
    <row r="6" spans="1:23" ht="13.5" customHeight="1" thickBot="1" x14ac:dyDescent="0.25">
      <c r="A6" s="225"/>
      <c r="B6" s="226" t="s">
        <v>232</v>
      </c>
      <c r="C6" s="226"/>
      <c r="D6" s="87" t="s">
        <v>233</v>
      </c>
      <c r="E6" s="342" t="s">
        <v>234</v>
      </c>
      <c r="F6" s="343"/>
      <c r="G6" s="343"/>
      <c r="H6" s="343"/>
      <c r="I6" s="343"/>
      <c r="J6" s="344"/>
      <c r="K6" s="88"/>
      <c r="L6" s="227"/>
      <c r="M6" s="345" t="s">
        <v>235</v>
      </c>
      <c r="N6" s="345"/>
      <c r="O6" s="345"/>
      <c r="P6" s="345"/>
      <c r="Q6" s="345"/>
      <c r="R6" s="345"/>
      <c r="S6" s="89" t="s">
        <v>236</v>
      </c>
    </row>
    <row r="7" spans="1:23" ht="26.25" thickBot="1" x14ac:dyDescent="0.25">
      <c r="A7" s="225"/>
      <c r="B7" s="228" t="s">
        <v>237</v>
      </c>
      <c r="C7" s="229" t="s">
        <v>238</v>
      </c>
      <c r="D7" s="90">
        <v>2017</v>
      </c>
      <c r="E7" s="91">
        <v>2018</v>
      </c>
      <c r="F7" s="91">
        <f>1+E7</f>
        <v>2019</v>
      </c>
      <c r="G7" s="91">
        <f t="shared" ref="G7:J7" si="0">1+F7</f>
        <v>2020</v>
      </c>
      <c r="H7" s="91">
        <f t="shared" si="0"/>
        <v>2021</v>
      </c>
      <c r="I7" s="275">
        <f t="shared" si="0"/>
        <v>2022</v>
      </c>
      <c r="J7" s="92">
        <f t="shared" si="0"/>
        <v>2023</v>
      </c>
      <c r="K7" s="93" t="s">
        <v>6</v>
      </c>
      <c r="L7" s="227"/>
      <c r="M7" s="216">
        <f t="shared" ref="M7:R7" si="1">E7</f>
        <v>2018</v>
      </c>
      <c r="N7" s="94">
        <f t="shared" si="1"/>
        <v>2019</v>
      </c>
      <c r="O7" s="94">
        <f t="shared" si="1"/>
        <v>2020</v>
      </c>
      <c r="P7" s="94">
        <f t="shared" si="1"/>
        <v>2021</v>
      </c>
      <c r="Q7" s="94">
        <f t="shared" si="1"/>
        <v>2022</v>
      </c>
      <c r="R7" s="94">
        <f t="shared" si="1"/>
        <v>2023</v>
      </c>
      <c r="S7" s="95" t="s">
        <v>239</v>
      </c>
    </row>
    <row r="8" spans="1:23" s="82" customFormat="1" x14ac:dyDescent="0.25">
      <c r="A8" s="230" t="s">
        <v>240</v>
      </c>
      <c r="B8" s="231"/>
      <c r="C8" s="231"/>
      <c r="D8" s="96"/>
      <c r="E8" s="232"/>
      <c r="F8" s="231"/>
      <c r="G8" s="231"/>
      <c r="H8" s="231"/>
      <c r="I8" s="231"/>
      <c r="J8" s="231"/>
      <c r="K8" s="233"/>
      <c r="L8" s="224"/>
      <c r="M8" s="97"/>
      <c r="N8" s="97"/>
      <c r="O8" s="97"/>
      <c r="P8" s="97"/>
      <c r="Q8" s="97"/>
      <c r="R8" s="97"/>
      <c r="S8" s="81"/>
      <c r="V8" s="81"/>
    </row>
    <row r="9" spans="1:23" x14ac:dyDescent="0.2">
      <c r="A9" s="225"/>
      <c r="B9" s="234"/>
      <c r="C9" s="235" t="str">
        <f t="shared" ref="C9:C15" si="2">IFERROR(D9/D$16,"-")</f>
        <v>-</v>
      </c>
      <c r="D9" s="98"/>
      <c r="E9" s="99">
        <f t="shared" ref="E9:J15" si="3">ROUNDUP($D9*M9*POWER((1+E$5),(E$7-$D$7)),0)</f>
        <v>0</v>
      </c>
      <c r="F9" s="99">
        <f t="shared" si="3"/>
        <v>0</v>
      </c>
      <c r="G9" s="99">
        <f t="shared" si="3"/>
        <v>0</v>
      </c>
      <c r="H9" s="99">
        <f t="shared" si="3"/>
        <v>0</v>
      </c>
      <c r="I9" s="99">
        <f t="shared" si="3"/>
        <v>0</v>
      </c>
      <c r="J9" s="99">
        <f t="shared" si="3"/>
        <v>0</v>
      </c>
      <c r="K9" s="99">
        <f>SUM(E9:J9)</f>
        <v>0</v>
      </c>
      <c r="L9" s="236"/>
      <c r="M9" s="217"/>
      <c r="N9" s="84"/>
      <c r="O9" s="84"/>
      <c r="P9" s="84"/>
      <c r="Q9" s="84"/>
      <c r="R9" s="84"/>
      <c r="S9" s="100" t="str">
        <f>IF(SUM(M9:R9)=100%,"100%",IF(SUM(M9:R9)=0,"0%","error"))</f>
        <v>0%</v>
      </c>
      <c r="W9" s="80" t="str">
        <f>IF(SUM(M9:Q9)&lt;100,"","error")</f>
        <v/>
      </c>
    </row>
    <row r="10" spans="1:23" x14ac:dyDescent="0.2">
      <c r="A10" s="225"/>
      <c r="B10" s="234"/>
      <c r="C10" s="235" t="str">
        <f t="shared" si="2"/>
        <v>-</v>
      </c>
      <c r="D10" s="98"/>
      <c r="E10" s="99">
        <f t="shared" si="3"/>
        <v>0</v>
      </c>
      <c r="F10" s="99">
        <f t="shared" si="3"/>
        <v>0</v>
      </c>
      <c r="G10" s="99">
        <f t="shared" si="3"/>
        <v>0</v>
      </c>
      <c r="H10" s="99">
        <f t="shared" si="3"/>
        <v>0</v>
      </c>
      <c r="I10" s="99">
        <f t="shared" si="3"/>
        <v>0</v>
      </c>
      <c r="J10" s="99">
        <f t="shared" si="3"/>
        <v>0</v>
      </c>
      <c r="K10" s="99">
        <f t="shared" ref="K10:K14" si="4">SUM(E10:J10)</f>
        <v>0</v>
      </c>
      <c r="L10" s="227"/>
      <c r="M10" s="217"/>
      <c r="N10" s="84"/>
      <c r="O10" s="84"/>
      <c r="P10" s="84"/>
      <c r="Q10" s="84"/>
      <c r="R10" s="84"/>
      <c r="S10" s="100" t="str">
        <f t="shared" ref="S10:S15" si="5">IF(SUM(M10:R10)=100%,"100%",IF(SUM(M10:R10)=0,"0%","error"))</f>
        <v>0%</v>
      </c>
    </row>
    <row r="11" spans="1:23" x14ac:dyDescent="0.2">
      <c r="A11" s="225"/>
      <c r="B11" s="234"/>
      <c r="C11" s="235" t="str">
        <f t="shared" si="2"/>
        <v>-</v>
      </c>
      <c r="D11" s="98"/>
      <c r="E11" s="99">
        <f t="shared" si="3"/>
        <v>0</v>
      </c>
      <c r="F11" s="99">
        <f t="shared" si="3"/>
        <v>0</v>
      </c>
      <c r="G11" s="99">
        <f t="shared" si="3"/>
        <v>0</v>
      </c>
      <c r="H11" s="99">
        <f t="shared" si="3"/>
        <v>0</v>
      </c>
      <c r="I11" s="99">
        <f t="shared" si="3"/>
        <v>0</v>
      </c>
      <c r="J11" s="99">
        <f t="shared" si="3"/>
        <v>0</v>
      </c>
      <c r="K11" s="99">
        <f t="shared" si="4"/>
        <v>0</v>
      </c>
      <c r="L11" s="227"/>
      <c r="M11" s="217"/>
      <c r="N11" s="84"/>
      <c r="O11" s="84"/>
      <c r="P11" s="84"/>
      <c r="Q11" s="84"/>
      <c r="R11" s="84"/>
      <c r="S11" s="100" t="str">
        <f t="shared" si="5"/>
        <v>0%</v>
      </c>
    </row>
    <row r="12" spans="1:23" x14ac:dyDescent="0.2">
      <c r="A12" s="225"/>
      <c r="B12" s="234"/>
      <c r="C12" s="235" t="str">
        <f t="shared" si="2"/>
        <v>-</v>
      </c>
      <c r="D12" s="98"/>
      <c r="E12" s="99">
        <f t="shared" si="3"/>
        <v>0</v>
      </c>
      <c r="F12" s="99">
        <f t="shared" si="3"/>
        <v>0</v>
      </c>
      <c r="G12" s="99">
        <f t="shared" si="3"/>
        <v>0</v>
      </c>
      <c r="H12" s="99">
        <f t="shared" si="3"/>
        <v>0</v>
      </c>
      <c r="I12" s="99">
        <f t="shared" si="3"/>
        <v>0</v>
      </c>
      <c r="J12" s="99">
        <f t="shared" si="3"/>
        <v>0</v>
      </c>
      <c r="K12" s="99">
        <f t="shared" si="4"/>
        <v>0</v>
      </c>
      <c r="L12" s="227"/>
      <c r="M12" s="217"/>
      <c r="N12" s="84"/>
      <c r="O12" s="84"/>
      <c r="P12" s="84"/>
      <c r="Q12" s="84"/>
      <c r="R12" s="84"/>
      <c r="S12" s="100" t="str">
        <f t="shared" si="5"/>
        <v>0%</v>
      </c>
    </row>
    <row r="13" spans="1:23" x14ac:dyDescent="0.2">
      <c r="A13" s="225"/>
      <c r="B13" s="234"/>
      <c r="C13" s="235" t="str">
        <f t="shared" si="2"/>
        <v>-</v>
      </c>
      <c r="D13" s="98"/>
      <c r="E13" s="99">
        <f t="shared" si="3"/>
        <v>0</v>
      </c>
      <c r="F13" s="99">
        <f t="shared" si="3"/>
        <v>0</v>
      </c>
      <c r="G13" s="99">
        <f t="shared" si="3"/>
        <v>0</v>
      </c>
      <c r="H13" s="99">
        <f t="shared" si="3"/>
        <v>0</v>
      </c>
      <c r="I13" s="99">
        <f t="shared" si="3"/>
        <v>0</v>
      </c>
      <c r="J13" s="99">
        <f t="shared" si="3"/>
        <v>0</v>
      </c>
      <c r="K13" s="99">
        <f t="shared" si="4"/>
        <v>0</v>
      </c>
      <c r="L13" s="227"/>
      <c r="M13" s="217"/>
      <c r="N13" s="84"/>
      <c r="O13" s="84"/>
      <c r="P13" s="84"/>
      <c r="Q13" s="84"/>
      <c r="R13" s="84"/>
      <c r="S13" s="100" t="str">
        <f t="shared" si="5"/>
        <v>0%</v>
      </c>
    </row>
    <row r="14" spans="1:23" x14ac:dyDescent="0.2">
      <c r="A14" s="225"/>
      <c r="B14" s="234"/>
      <c r="C14" s="235" t="str">
        <f t="shared" si="2"/>
        <v>-</v>
      </c>
      <c r="D14" s="98"/>
      <c r="E14" s="99">
        <f t="shared" si="3"/>
        <v>0</v>
      </c>
      <c r="F14" s="99">
        <f t="shared" si="3"/>
        <v>0</v>
      </c>
      <c r="G14" s="99">
        <f t="shared" si="3"/>
        <v>0</v>
      </c>
      <c r="H14" s="99">
        <f t="shared" si="3"/>
        <v>0</v>
      </c>
      <c r="I14" s="99">
        <f t="shared" si="3"/>
        <v>0</v>
      </c>
      <c r="J14" s="99">
        <f t="shared" si="3"/>
        <v>0</v>
      </c>
      <c r="K14" s="99">
        <f t="shared" si="4"/>
        <v>0</v>
      </c>
      <c r="L14" s="227"/>
      <c r="M14" s="217"/>
      <c r="N14" s="84"/>
      <c r="O14" s="84"/>
      <c r="P14" s="84"/>
      <c r="Q14" s="84"/>
      <c r="R14" s="84"/>
      <c r="S14" s="100" t="str">
        <f t="shared" si="5"/>
        <v>0%</v>
      </c>
    </row>
    <row r="15" spans="1:23" ht="13.5" thickBot="1" x14ac:dyDescent="0.25">
      <c r="A15" s="225"/>
      <c r="B15" s="234"/>
      <c r="C15" s="235" t="str">
        <f t="shared" si="2"/>
        <v>-</v>
      </c>
      <c r="D15" s="101"/>
      <c r="E15" s="99">
        <f t="shared" si="3"/>
        <v>0</v>
      </c>
      <c r="F15" s="99">
        <f t="shared" si="3"/>
        <v>0</v>
      </c>
      <c r="G15" s="99">
        <f t="shared" si="3"/>
        <v>0</v>
      </c>
      <c r="H15" s="99">
        <f t="shared" si="3"/>
        <v>0</v>
      </c>
      <c r="I15" s="99">
        <f t="shared" si="3"/>
        <v>0</v>
      </c>
      <c r="J15" s="99">
        <f t="shared" si="3"/>
        <v>0</v>
      </c>
      <c r="K15" s="99">
        <f>SUM(E15:J15)</f>
        <v>0</v>
      </c>
      <c r="L15" s="227"/>
      <c r="M15" s="217"/>
      <c r="N15" s="84"/>
      <c r="O15" s="84"/>
      <c r="P15" s="84"/>
      <c r="Q15" s="84"/>
      <c r="R15" s="84"/>
      <c r="S15" s="100" t="str">
        <f t="shared" si="5"/>
        <v>0%</v>
      </c>
    </row>
    <row r="16" spans="1:23" ht="13.5" thickBot="1" x14ac:dyDescent="0.25">
      <c r="A16" s="225"/>
      <c r="B16" s="237" t="s">
        <v>241</v>
      </c>
      <c r="C16" s="102" t="str">
        <f>IFERROR(D16/D16,"-")</f>
        <v>-</v>
      </c>
      <c r="D16" s="103">
        <f t="shared" ref="D16:K16" si="6">SUM(D9:D15)</f>
        <v>0</v>
      </c>
      <c r="E16" s="104">
        <f>SUM(E9:E15)</f>
        <v>0</v>
      </c>
      <c r="F16" s="104">
        <f t="shared" si="6"/>
        <v>0</v>
      </c>
      <c r="G16" s="104">
        <f t="shared" si="6"/>
        <v>0</v>
      </c>
      <c r="H16" s="104">
        <f t="shared" si="6"/>
        <v>0</v>
      </c>
      <c r="I16" s="104">
        <f t="shared" si="6"/>
        <v>0</v>
      </c>
      <c r="J16" s="104">
        <f t="shared" si="6"/>
        <v>0</v>
      </c>
      <c r="K16" s="105">
        <f t="shared" si="6"/>
        <v>0</v>
      </c>
      <c r="L16" s="227"/>
      <c r="M16" s="106"/>
      <c r="N16" s="106"/>
      <c r="O16" s="106"/>
      <c r="P16" s="106"/>
      <c r="Q16" s="106"/>
      <c r="R16" s="106"/>
      <c r="S16" s="85"/>
    </row>
    <row r="17" spans="1:22" x14ac:dyDescent="0.2">
      <c r="A17" s="225"/>
      <c r="B17" s="238"/>
      <c r="C17" s="238"/>
      <c r="D17" s="107"/>
      <c r="E17" s="239"/>
      <c r="F17" s="113"/>
      <c r="G17" s="113"/>
      <c r="H17" s="113"/>
      <c r="I17" s="113"/>
      <c r="J17" s="113"/>
      <c r="K17" s="240"/>
      <c r="L17" s="227"/>
      <c r="M17" s="106"/>
      <c r="N17" s="106"/>
      <c r="O17" s="106"/>
      <c r="P17" s="106"/>
      <c r="Q17" s="106"/>
      <c r="R17" s="106"/>
      <c r="S17" s="85"/>
    </row>
    <row r="18" spans="1:22" s="82" customFormat="1" x14ac:dyDescent="0.25">
      <c r="A18" s="230" t="s">
        <v>242</v>
      </c>
      <c r="B18" s="231"/>
      <c r="C18" s="231" t="s">
        <v>243</v>
      </c>
      <c r="D18" s="96"/>
      <c r="E18" s="232"/>
      <c r="F18" s="231"/>
      <c r="G18" s="231"/>
      <c r="H18" s="231"/>
      <c r="I18" s="231"/>
      <c r="J18" s="231"/>
      <c r="K18" s="233"/>
      <c r="L18" s="224"/>
      <c r="M18" s="97"/>
      <c r="N18" s="97"/>
      <c r="O18" s="97"/>
      <c r="P18" s="97"/>
      <c r="Q18" s="97"/>
      <c r="R18" s="97"/>
      <c r="S18" s="81"/>
      <c r="V18" s="81"/>
    </row>
    <row r="19" spans="1:22" x14ac:dyDescent="0.2">
      <c r="A19" s="225"/>
      <c r="B19" s="241"/>
      <c r="C19" s="235" t="str">
        <f>IFERROR(D19/D16,"-")</f>
        <v>-</v>
      </c>
      <c r="D19" s="98"/>
      <c r="E19" s="99">
        <f>ROUNDUP($D19*M19*POWER((1+E$5),(E$7-$D$7)),0)</f>
        <v>0</v>
      </c>
      <c r="F19" s="99">
        <f t="shared" ref="F19:J22" si="7">ROUNDUP($D19*N19*POWER((1+F$5),(F$7-$D$7)),0)</f>
        <v>0</v>
      </c>
      <c r="G19" s="99">
        <f t="shared" si="7"/>
        <v>0</v>
      </c>
      <c r="H19" s="99">
        <f t="shared" si="7"/>
        <v>0</v>
      </c>
      <c r="I19" s="99">
        <f t="shared" si="7"/>
        <v>0</v>
      </c>
      <c r="J19" s="99">
        <f t="shared" si="7"/>
        <v>0</v>
      </c>
      <c r="K19" s="99">
        <f>SUM(E19:J19)</f>
        <v>0</v>
      </c>
      <c r="L19" s="227"/>
      <c r="M19" s="217"/>
      <c r="N19" s="84"/>
      <c r="O19" s="84"/>
      <c r="P19" s="84"/>
      <c r="Q19" s="84"/>
      <c r="R19" s="84"/>
      <c r="S19" s="100" t="str">
        <f>IF(SUM(M19:R19)=100%,"100%",IF(SUM(M19:R19)=0,"0%","error"))</f>
        <v>0%</v>
      </c>
    </row>
    <row r="20" spans="1:22" x14ac:dyDescent="0.2">
      <c r="A20" s="225"/>
      <c r="B20" s="234"/>
      <c r="C20" s="235" t="str">
        <f>IFERROR(D20/D16,"-")</f>
        <v>-</v>
      </c>
      <c r="D20" s="98"/>
      <c r="E20" s="99">
        <f t="shared" ref="E20:E22" si="8">ROUNDUP($D20*M20*POWER((1+E$5),(E$7-$D$7)),0)</f>
        <v>0</v>
      </c>
      <c r="F20" s="99">
        <f t="shared" si="7"/>
        <v>0</v>
      </c>
      <c r="G20" s="99">
        <f t="shared" si="7"/>
        <v>0</v>
      </c>
      <c r="H20" s="99">
        <f t="shared" si="7"/>
        <v>0</v>
      </c>
      <c r="I20" s="99">
        <f t="shared" si="7"/>
        <v>0</v>
      </c>
      <c r="J20" s="99">
        <f t="shared" si="7"/>
        <v>0</v>
      </c>
      <c r="K20" s="99">
        <f t="shared" ref="K20:K22" si="9">SUM(E20:J20)</f>
        <v>0</v>
      </c>
      <c r="L20" s="227"/>
      <c r="M20" s="217"/>
      <c r="N20" s="84"/>
      <c r="O20" s="84"/>
      <c r="P20" s="84"/>
      <c r="Q20" s="84"/>
      <c r="R20" s="84"/>
      <c r="S20" s="100" t="str">
        <f t="shared" ref="S20:S22" si="10">IF(SUM(M20:R20)=100%,"100%",IF(SUM(M20:R20)=0,"0%","error"))</f>
        <v>0%</v>
      </c>
    </row>
    <row r="21" spans="1:22" x14ac:dyDescent="0.2">
      <c r="A21" s="225"/>
      <c r="B21" s="234"/>
      <c r="C21" s="235" t="str">
        <f>IFERROR(D21/D16,"-")</f>
        <v>-</v>
      </c>
      <c r="D21" s="98"/>
      <c r="E21" s="99">
        <f t="shared" si="8"/>
        <v>0</v>
      </c>
      <c r="F21" s="99">
        <f t="shared" si="7"/>
        <v>0</v>
      </c>
      <c r="G21" s="99">
        <f t="shared" si="7"/>
        <v>0</v>
      </c>
      <c r="H21" s="99">
        <f t="shared" si="7"/>
        <v>0</v>
      </c>
      <c r="I21" s="99">
        <f t="shared" si="7"/>
        <v>0</v>
      </c>
      <c r="J21" s="99">
        <f t="shared" si="7"/>
        <v>0</v>
      </c>
      <c r="K21" s="99">
        <f t="shared" si="9"/>
        <v>0</v>
      </c>
      <c r="L21" s="227"/>
      <c r="M21" s="217"/>
      <c r="N21" s="84"/>
      <c r="O21" s="84"/>
      <c r="P21" s="84"/>
      <c r="Q21" s="84"/>
      <c r="R21" s="84"/>
      <c r="S21" s="100" t="str">
        <f t="shared" si="10"/>
        <v>0%</v>
      </c>
    </row>
    <row r="22" spans="1:22" ht="13.5" thickBot="1" x14ac:dyDescent="0.25">
      <c r="A22" s="225"/>
      <c r="B22" s="234"/>
      <c r="C22" s="235" t="str">
        <f>IFERROR(D22/D16,"-")</f>
        <v>-</v>
      </c>
      <c r="D22" s="101"/>
      <c r="E22" s="99">
        <f t="shared" si="8"/>
        <v>0</v>
      </c>
      <c r="F22" s="99">
        <f t="shared" si="7"/>
        <v>0</v>
      </c>
      <c r="G22" s="99">
        <f t="shared" si="7"/>
        <v>0</v>
      </c>
      <c r="H22" s="99">
        <f t="shared" si="7"/>
        <v>0</v>
      </c>
      <c r="I22" s="108">
        <f t="shared" si="7"/>
        <v>0</v>
      </c>
      <c r="J22" s="108">
        <f t="shared" si="7"/>
        <v>0</v>
      </c>
      <c r="K22" s="99">
        <f t="shared" si="9"/>
        <v>0</v>
      </c>
      <c r="L22" s="227"/>
      <c r="M22" s="217"/>
      <c r="N22" s="84"/>
      <c r="O22" s="84"/>
      <c r="P22" s="84"/>
      <c r="Q22" s="84"/>
      <c r="R22" s="84"/>
      <c r="S22" s="100" t="str">
        <f t="shared" si="10"/>
        <v>0%</v>
      </c>
    </row>
    <row r="23" spans="1:22" ht="13.5" thickBot="1" x14ac:dyDescent="0.25">
      <c r="A23" s="225"/>
      <c r="B23" s="237" t="s">
        <v>241</v>
      </c>
      <c r="C23" s="102" t="str">
        <f>IFERROR(D23/D16,"-")</f>
        <v>-</v>
      </c>
      <c r="D23" s="103">
        <f>SUM(D19:D22)</f>
        <v>0</v>
      </c>
      <c r="E23" s="104">
        <f t="shared" ref="E23:K23" si="11">SUM(E19:E22)</f>
        <v>0</v>
      </c>
      <c r="F23" s="104">
        <f t="shared" si="11"/>
        <v>0</v>
      </c>
      <c r="G23" s="104">
        <f t="shared" si="11"/>
        <v>0</v>
      </c>
      <c r="H23" s="104">
        <f t="shared" si="11"/>
        <v>0</v>
      </c>
      <c r="I23" s="104">
        <f t="shared" si="11"/>
        <v>0</v>
      </c>
      <c r="J23" s="104">
        <f t="shared" si="11"/>
        <v>0</v>
      </c>
      <c r="K23" s="105">
        <f t="shared" si="11"/>
        <v>0</v>
      </c>
      <c r="L23" s="227"/>
      <c r="M23" s="106"/>
      <c r="N23" s="106"/>
      <c r="O23" s="106"/>
      <c r="P23" s="106"/>
      <c r="Q23" s="106"/>
      <c r="R23" s="106"/>
      <c r="S23" s="85"/>
    </row>
    <row r="24" spans="1:22" x14ac:dyDescent="0.2">
      <c r="A24" s="225"/>
      <c r="B24" s="237"/>
      <c r="C24" s="237"/>
      <c r="D24" s="107"/>
      <c r="E24" s="239"/>
      <c r="F24" s="113"/>
      <c r="G24" s="113"/>
      <c r="H24" s="113"/>
      <c r="I24" s="113"/>
      <c r="J24" s="113"/>
      <c r="K24" s="240"/>
      <c r="L24" s="227"/>
      <c r="M24" s="106"/>
      <c r="N24" s="106"/>
      <c r="O24" s="106"/>
      <c r="P24" s="106"/>
      <c r="Q24" s="106"/>
      <c r="R24" s="106"/>
      <c r="S24" s="85"/>
    </row>
    <row r="25" spans="1:22" ht="13.5" thickBot="1" x14ac:dyDescent="0.25">
      <c r="A25" s="242"/>
      <c r="B25" s="243" t="s">
        <v>244</v>
      </c>
      <c r="C25" s="244"/>
      <c r="D25" s="109">
        <f>D16+D23</f>
        <v>0</v>
      </c>
      <c r="E25" s="239"/>
      <c r="F25" s="113"/>
      <c r="G25" s="113"/>
      <c r="H25" s="113"/>
      <c r="I25" s="113"/>
      <c r="J25" s="113"/>
      <c r="K25" s="240"/>
      <c r="L25" s="227"/>
      <c r="M25" s="106"/>
      <c r="N25" s="106"/>
      <c r="O25" s="106"/>
      <c r="P25" s="106"/>
      <c r="Q25" s="106"/>
      <c r="R25" s="106"/>
      <c r="S25" s="85"/>
    </row>
    <row r="26" spans="1:22" x14ac:dyDescent="0.2">
      <c r="A26" s="225"/>
      <c r="B26" s="237"/>
      <c r="C26" s="237"/>
      <c r="D26" s="107"/>
      <c r="E26" s="239"/>
      <c r="F26" s="113"/>
      <c r="G26" s="113"/>
      <c r="H26" s="113"/>
      <c r="I26" s="113"/>
      <c r="J26" s="113"/>
      <c r="K26" s="240"/>
      <c r="L26" s="227"/>
      <c r="M26" s="106"/>
      <c r="N26" s="106"/>
      <c r="O26" s="106"/>
      <c r="P26" s="106"/>
      <c r="Q26" s="106"/>
      <c r="R26" s="106"/>
      <c r="S26" s="85"/>
    </row>
    <row r="27" spans="1:22" s="82" customFormat="1" x14ac:dyDescent="0.25">
      <c r="A27" s="230" t="s">
        <v>245</v>
      </c>
      <c r="B27" s="231"/>
      <c r="C27" s="231" t="s">
        <v>246</v>
      </c>
      <c r="D27" s="96"/>
      <c r="E27" s="232"/>
      <c r="F27" s="231"/>
      <c r="G27" s="231"/>
      <c r="H27" s="231"/>
      <c r="I27" s="231"/>
      <c r="J27" s="231"/>
      <c r="K27" s="233"/>
      <c r="L27" s="224"/>
      <c r="M27" s="97"/>
      <c r="N27" s="97"/>
      <c r="O27" s="97"/>
      <c r="P27" s="97"/>
      <c r="Q27" s="97"/>
      <c r="R27" s="97"/>
      <c r="S27" s="81"/>
      <c r="V27" s="81"/>
    </row>
    <row r="28" spans="1:22" x14ac:dyDescent="0.2">
      <c r="A28" s="225"/>
      <c r="B28" s="245" t="s">
        <v>247</v>
      </c>
      <c r="C28" s="235" t="str">
        <f>IFERROR(D28/D25,"-")</f>
        <v>-</v>
      </c>
      <c r="D28" s="98"/>
      <c r="E28" s="99">
        <f t="shared" ref="E28:J31" si="12">ROUNDUP($D28*M28*POWER((1+E$5),(E$7-$D$7)),0)</f>
        <v>0</v>
      </c>
      <c r="F28" s="99">
        <f t="shared" si="12"/>
        <v>0</v>
      </c>
      <c r="G28" s="99">
        <f t="shared" si="12"/>
        <v>0</v>
      </c>
      <c r="H28" s="99">
        <f t="shared" si="12"/>
        <v>0</v>
      </c>
      <c r="I28" s="99">
        <f t="shared" si="12"/>
        <v>0</v>
      </c>
      <c r="J28" s="99">
        <f t="shared" si="12"/>
        <v>0</v>
      </c>
      <c r="K28" s="99">
        <f>SUM(E28:J28)</f>
        <v>0</v>
      </c>
      <c r="L28" s="227"/>
      <c r="M28" s="217"/>
      <c r="N28" s="84"/>
      <c r="O28" s="84"/>
      <c r="P28" s="84"/>
      <c r="Q28" s="84"/>
      <c r="R28" s="84"/>
      <c r="S28" s="100" t="str">
        <f>IF(SUM(M28:R28)=100%,"100%",IF(SUM(M28:R28)=0,"0%","error"))</f>
        <v>0%</v>
      </c>
    </row>
    <row r="29" spans="1:22" x14ac:dyDescent="0.2">
      <c r="A29" s="225"/>
      <c r="B29" s="245" t="s">
        <v>248</v>
      </c>
      <c r="C29" s="235" t="str">
        <f>IFERROR(D29/D25,"-")</f>
        <v>-</v>
      </c>
      <c r="D29" s="98"/>
      <c r="E29" s="99">
        <f t="shared" si="12"/>
        <v>0</v>
      </c>
      <c r="F29" s="99">
        <f t="shared" si="12"/>
        <v>0</v>
      </c>
      <c r="G29" s="99">
        <f t="shared" si="12"/>
        <v>0</v>
      </c>
      <c r="H29" s="99">
        <f t="shared" si="12"/>
        <v>0</v>
      </c>
      <c r="I29" s="99">
        <f t="shared" si="12"/>
        <v>0</v>
      </c>
      <c r="J29" s="99">
        <f t="shared" si="12"/>
        <v>0</v>
      </c>
      <c r="K29" s="99">
        <f t="shared" ref="K29:K31" si="13">SUM(E29:J29)</f>
        <v>0</v>
      </c>
      <c r="L29" s="227"/>
      <c r="M29" s="217"/>
      <c r="N29" s="84"/>
      <c r="O29" s="84"/>
      <c r="P29" s="84"/>
      <c r="Q29" s="84"/>
      <c r="R29" s="84"/>
      <c r="S29" s="100" t="str">
        <f t="shared" ref="S29:S31" si="14">IF(SUM(M29:R29)=100%,"100%",IF(SUM(M29:R29)=0,"0%","error"))</f>
        <v>0%</v>
      </c>
    </row>
    <row r="30" spans="1:22" x14ac:dyDescent="0.2">
      <c r="A30" s="225"/>
      <c r="B30" s="245" t="s">
        <v>249</v>
      </c>
      <c r="C30" s="235" t="str">
        <f>IFERROR(D30/D25,"-")</f>
        <v>-</v>
      </c>
      <c r="D30" s="98"/>
      <c r="E30" s="99">
        <f t="shared" si="12"/>
        <v>0</v>
      </c>
      <c r="F30" s="99">
        <f t="shared" si="12"/>
        <v>0</v>
      </c>
      <c r="G30" s="99">
        <f t="shared" si="12"/>
        <v>0</v>
      </c>
      <c r="H30" s="99">
        <f t="shared" si="12"/>
        <v>0</v>
      </c>
      <c r="I30" s="99">
        <f t="shared" si="12"/>
        <v>0</v>
      </c>
      <c r="J30" s="99">
        <f t="shared" si="12"/>
        <v>0</v>
      </c>
      <c r="K30" s="99">
        <f t="shared" si="13"/>
        <v>0</v>
      </c>
      <c r="L30" s="227"/>
      <c r="M30" s="217"/>
      <c r="N30" s="84"/>
      <c r="O30" s="84"/>
      <c r="P30" s="84"/>
      <c r="Q30" s="84"/>
      <c r="R30" s="84"/>
      <c r="S30" s="100" t="str">
        <f t="shared" si="14"/>
        <v>0%</v>
      </c>
    </row>
    <row r="31" spans="1:22" ht="13.5" thickBot="1" x14ac:dyDescent="0.25">
      <c r="A31" s="225"/>
      <c r="B31" s="234"/>
      <c r="C31" s="235" t="str">
        <f>IFERROR(D31/D25,"-")</f>
        <v>-</v>
      </c>
      <c r="D31" s="101"/>
      <c r="E31" s="99">
        <f t="shared" si="12"/>
        <v>0</v>
      </c>
      <c r="F31" s="99">
        <f t="shared" si="12"/>
        <v>0</v>
      </c>
      <c r="G31" s="99">
        <f t="shared" si="12"/>
        <v>0</v>
      </c>
      <c r="H31" s="99">
        <f t="shared" si="12"/>
        <v>0</v>
      </c>
      <c r="I31" s="108">
        <f t="shared" si="12"/>
        <v>0</v>
      </c>
      <c r="J31" s="108">
        <f t="shared" si="12"/>
        <v>0</v>
      </c>
      <c r="K31" s="99">
        <f t="shared" si="13"/>
        <v>0</v>
      </c>
      <c r="L31" s="227"/>
      <c r="M31" s="217"/>
      <c r="N31" s="84"/>
      <c r="O31" s="84"/>
      <c r="P31" s="84"/>
      <c r="Q31" s="84"/>
      <c r="R31" s="84"/>
      <c r="S31" s="100" t="str">
        <f t="shared" si="14"/>
        <v>0%</v>
      </c>
    </row>
    <row r="32" spans="1:22" ht="13.5" thickBot="1" x14ac:dyDescent="0.25">
      <c r="A32" s="225"/>
      <c r="B32" s="237" t="s">
        <v>241</v>
      </c>
      <c r="C32" s="110" t="str">
        <f>IFERROR(D32/D25,"-")</f>
        <v>-</v>
      </c>
      <c r="D32" s="103">
        <f>SUM(D28:D31)</f>
        <v>0</v>
      </c>
      <c r="E32" s="104">
        <f t="shared" ref="E32:K32" si="15">SUM(E28:E31)</f>
        <v>0</v>
      </c>
      <c r="F32" s="104">
        <f t="shared" si="15"/>
        <v>0</v>
      </c>
      <c r="G32" s="104">
        <f t="shared" si="15"/>
        <v>0</v>
      </c>
      <c r="H32" s="104">
        <f t="shared" si="15"/>
        <v>0</v>
      </c>
      <c r="I32" s="104">
        <f t="shared" si="15"/>
        <v>0</v>
      </c>
      <c r="J32" s="104">
        <f t="shared" si="15"/>
        <v>0</v>
      </c>
      <c r="K32" s="105">
        <f t="shared" si="15"/>
        <v>0</v>
      </c>
      <c r="L32" s="227"/>
      <c r="M32" s="106"/>
      <c r="N32" s="106"/>
      <c r="O32" s="106"/>
      <c r="P32" s="106"/>
      <c r="Q32" s="106"/>
      <c r="R32" s="106"/>
      <c r="S32" s="81"/>
    </row>
    <row r="33" spans="1:22" x14ac:dyDescent="0.2">
      <c r="A33" s="225"/>
      <c r="B33" s="237"/>
      <c r="C33" s="237"/>
      <c r="D33" s="111"/>
      <c r="E33" s="239"/>
      <c r="F33" s="113"/>
      <c r="G33" s="113"/>
      <c r="H33" s="113"/>
      <c r="I33" s="113"/>
      <c r="J33" s="113"/>
      <c r="K33" s="240"/>
      <c r="L33" s="227"/>
      <c r="M33" s="106"/>
      <c r="N33" s="106"/>
      <c r="O33" s="106"/>
      <c r="P33" s="106"/>
      <c r="Q33" s="106"/>
      <c r="R33" s="106"/>
      <c r="S33" s="81"/>
    </row>
    <row r="34" spans="1:22" s="82" customFormat="1" x14ac:dyDescent="0.25">
      <c r="A34" s="230" t="s">
        <v>250</v>
      </c>
      <c r="B34" s="231"/>
      <c r="C34" s="231" t="s">
        <v>246</v>
      </c>
      <c r="D34" s="96"/>
      <c r="E34" s="232"/>
      <c r="F34" s="231"/>
      <c r="G34" s="231"/>
      <c r="H34" s="231"/>
      <c r="I34" s="231"/>
      <c r="J34" s="231"/>
      <c r="K34" s="233"/>
      <c r="L34" s="224"/>
      <c r="M34" s="97"/>
      <c r="N34" s="97"/>
      <c r="O34" s="97"/>
      <c r="P34" s="97"/>
      <c r="Q34" s="97"/>
      <c r="R34" s="97"/>
      <c r="S34" s="81"/>
      <c r="V34" s="81"/>
    </row>
    <row r="35" spans="1:22" x14ac:dyDescent="0.2">
      <c r="A35" s="246"/>
      <c r="B35" s="247" t="s">
        <v>251</v>
      </c>
      <c r="C35" s="235" t="str">
        <f>IFERROR(D35/D25,"-")</f>
        <v>-</v>
      </c>
      <c r="D35" s="98"/>
      <c r="E35" s="99">
        <f t="shared" ref="E35:J39" si="16">ROUNDUP($D35*M35*POWER((1+E$5),(E$7-$D$7)),0)</f>
        <v>0</v>
      </c>
      <c r="F35" s="99">
        <f t="shared" si="16"/>
        <v>0</v>
      </c>
      <c r="G35" s="99">
        <f t="shared" si="16"/>
        <v>0</v>
      </c>
      <c r="H35" s="99">
        <f t="shared" si="16"/>
        <v>0</v>
      </c>
      <c r="I35" s="99">
        <f t="shared" si="16"/>
        <v>0</v>
      </c>
      <c r="J35" s="99">
        <f t="shared" si="16"/>
        <v>0</v>
      </c>
      <c r="K35" s="99">
        <f>SUM(E35:J35)</f>
        <v>0</v>
      </c>
      <c r="L35" s="227"/>
      <c r="M35" s="217"/>
      <c r="N35" s="84"/>
      <c r="O35" s="84"/>
      <c r="P35" s="84"/>
      <c r="Q35" s="84"/>
      <c r="R35" s="84"/>
      <c r="S35" s="100" t="str">
        <f>IF(SUM(M35:R35)=100%,"100%",IF(SUM(M35:R35)=0,"0%","error"))</f>
        <v>0%</v>
      </c>
    </row>
    <row r="36" spans="1:22" x14ac:dyDescent="0.2">
      <c r="A36" s="246"/>
      <c r="B36" s="234" t="s">
        <v>252</v>
      </c>
      <c r="C36" s="235" t="str">
        <f>IFERROR(D36/D25,"-")</f>
        <v>-</v>
      </c>
      <c r="D36" s="98"/>
      <c r="E36" s="99">
        <f t="shared" si="16"/>
        <v>0</v>
      </c>
      <c r="F36" s="99">
        <f t="shared" si="16"/>
        <v>0</v>
      </c>
      <c r="G36" s="99">
        <f t="shared" si="16"/>
        <v>0</v>
      </c>
      <c r="H36" s="99">
        <f t="shared" si="16"/>
        <v>0</v>
      </c>
      <c r="I36" s="99">
        <f t="shared" si="16"/>
        <v>0</v>
      </c>
      <c r="J36" s="99">
        <f t="shared" si="16"/>
        <v>0</v>
      </c>
      <c r="K36" s="99">
        <f t="shared" ref="K36:K39" si="17">SUM(E36:J36)</f>
        <v>0</v>
      </c>
      <c r="L36" s="227"/>
      <c r="M36" s="217"/>
      <c r="N36" s="84"/>
      <c r="O36" s="84"/>
      <c r="P36" s="84"/>
      <c r="Q36" s="84"/>
      <c r="R36" s="84"/>
      <c r="S36" s="100" t="str">
        <f t="shared" ref="S36:S39" si="18">IF(SUM(M36:R36)=100%,"100%",IF(SUM(M36:R36)=0,"0%","error"))</f>
        <v>0%</v>
      </c>
    </row>
    <row r="37" spans="1:22" x14ac:dyDescent="0.2">
      <c r="A37" s="225"/>
      <c r="B37" s="248"/>
      <c r="C37" s="235" t="str">
        <f>IFERROR(D37/D25,"-")</f>
        <v>-</v>
      </c>
      <c r="D37" s="98"/>
      <c r="E37" s="99">
        <f t="shared" si="16"/>
        <v>0</v>
      </c>
      <c r="F37" s="99">
        <f t="shared" si="16"/>
        <v>0</v>
      </c>
      <c r="G37" s="99">
        <f t="shared" si="16"/>
        <v>0</v>
      </c>
      <c r="H37" s="99">
        <f t="shared" si="16"/>
        <v>0</v>
      </c>
      <c r="I37" s="99">
        <f t="shared" si="16"/>
        <v>0</v>
      </c>
      <c r="J37" s="99">
        <f t="shared" si="16"/>
        <v>0</v>
      </c>
      <c r="K37" s="99">
        <f t="shared" si="17"/>
        <v>0</v>
      </c>
      <c r="L37" s="227"/>
      <c r="M37" s="217"/>
      <c r="N37" s="84"/>
      <c r="O37" s="84"/>
      <c r="P37" s="84"/>
      <c r="Q37" s="84"/>
      <c r="R37" s="84"/>
      <c r="S37" s="100" t="str">
        <f t="shared" si="18"/>
        <v>0%</v>
      </c>
    </row>
    <row r="38" spans="1:22" x14ac:dyDescent="0.2">
      <c r="A38" s="225"/>
      <c r="B38" s="248"/>
      <c r="C38" s="235" t="str">
        <f>IFERROR(D38/D25,"-")</f>
        <v>-</v>
      </c>
      <c r="D38" s="98"/>
      <c r="E38" s="99">
        <f t="shared" si="16"/>
        <v>0</v>
      </c>
      <c r="F38" s="99">
        <f t="shared" si="16"/>
        <v>0</v>
      </c>
      <c r="G38" s="99">
        <f t="shared" si="16"/>
        <v>0</v>
      </c>
      <c r="H38" s="99">
        <f t="shared" si="16"/>
        <v>0</v>
      </c>
      <c r="I38" s="99">
        <f t="shared" si="16"/>
        <v>0</v>
      </c>
      <c r="J38" s="99">
        <f t="shared" si="16"/>
        <v>0</v>
      </c>
      <c r="K38" s="99">
        <f t="shared" si="17"/>
        <v>0</v>
      </c>
      <c r="L38" s="227"/>
      <c r="M38" s="217"/>
      <c r="N38" s="84"/>
      <c r="O38" s="84"/>
      <c r="P38" s="84"/>
      <c r="Q38" s="84"/>
      <c r="R38" s="84"/>
      <c r="S38" s="100" t="str">
        <f t="shared" si="18"/>
        <v>0%</v>
      </c>
    </row>
    <row r="39" spans="1:22" ht="13.5" thickBot="1" x14ac:dyDescent="0.25">
      <c r="A39" s="225"/>
      <c r="B39" s="248"/>
      <c r="C39" s="235" t="str">
        <f>IFERROR(D39/D25,"-")</f>
        <v>-</v>
      </c>
      <c r="D39" s="101"/>
      <c r="E39" s="99">
        <f t="shared" si="16"/>
        <v>0</v>
      </c>
      <c r="F39" s="99">
        <f t="shared" si="16"/>
        <v>0</v>
      </c>
      <c r="G39" s="99">
        <f t="shared" si="16"/>
        <v>0</v>
      </c>
      <c r="H39" s="99">
        <f t="shared" si="16"/>
        <v>0</v>
      </c>
      <c r="I39" s="108">
        <f t="shared" si="16"/>
        <v>0</v>
      </c>
      <c r="J39" s="108">
        <f t="shared" si="16"/>
        <v>0</v>
      </c>
      <c r="K39" s="99">
        <f t="shared" si="17"/>
        <v>0</v>
      </c>
      <c r="L39" s="227"/>
      <c r="M39" s="217"/>
      <c r="N39" s="84"/>
      <c r="O39" s="84"/>
      <c r="P39" s="84"/>
      <c r="Q39" s="84"/>
      <c r="R39" s="84"/>
      <c r="S39" s="100" t="str">
        <f t="shared" si="18"/>
        <v>0%</v>
      </c>
    </row>
    <row r="40" spans="1:22" ht="13.5" thickBot="1" x14ac:dyDescent="0.25">
      <c r="A40" s="246"/>
      <c r="B40" s="237" t="s">
        <v>241</v>
      </c>
      <c r="C40" s="110" t="str">
        <f>IFERROR(D40/D25,"-")</f>
        <v>-</v>
      </c>
      <c r="D40" s="103">
        <f t="shared" ref="D40:K40" si="19">SUM(D35:D39)</f>
        <v>0</v>
      </c>
      <c r="E40" s="104">
        <f t="shared" si="19"/>
        <v>0</v>
      </c>
      <c r="F40" s="104">
        <f t="shared" si="19"/>
        <v>0</v>
      </c>
      <c r="G40" s="104">
        <f t="shared" si="19"/>
        <v>0</v>
      </c>
      <c r="H40" s="104">
        <f t="shared" si="19"/>
        <v>0</v>
      </c>
      <c r="I40" s="104">
        <f t="shared" si="19"/>
        <v>0</v>
      </c>
      <c r="J40" s="104">
        <f t="shared" si="19"/>
        <v>0</v>
      </c>
      <c r="K40" s="105">
        <f t="shared" si="19"/>
        <v>0</v>
      </c>
      <c r="L40" s="227"/>
      <c r="M40" s="106"/>
      <c r="N40" s="106"/>
      <c r="O40" s="106"/>
      <c r="P40" s="106"/>
      <c r="Q40" s="106"/>
      <c r="R40" s="106"/>
      <c r="S40" s="81"/>
    </row>
    <row r="41" spans="1:22" ht="13.5" thickBot="1" x14ac:dyDescent="0.25">
      <c r="A41" s="246"/>
      <c r="B41" s="237"/>
      <c r="C41" s="237"/>
      <c r="D41" s="111"/>
      <c r="E41" s="113"/>
      <c r="F41" s="113"/>
      <c r="G41" s="113"/>
      <c r="H41" s="113"/>
      <c r="I41" s="113"/>
      <c r="J41" s="113"/>
      <c r="K41" s="240"/>
      <c r="L41" s="227"/>
      <c r="M41" s="106"/>
      <c r="N41" s="106"/>
      <c r="O41" s="106"/>
      <c r="P41" s="106"/>
      <c r="Q41" s="106"/>
      <c r="R41" s="106"/>
      <c r="S41" s="81"/>
    </row>
    <row r="42" spans="1:22" ht="13.5" thickBot="1" x14ac:dyDescent="0.25">
      <c r="A42" s="246"/>
      <c r="B42" s="243" t="s">
        <v>253</v>
      </c>
      <c r="C42" s="244"/>
      <c r="D42" s="114">
        <f>D16+D23+D32+D40</f>
        <v>0</v>
      </c>
      <c r="E42" s="115">
        <f t="shared" ref="E42:K42" si="20">E16+E23+E32+E40</f>
        <v>0</v>
      </c>
      <c r="F42" s="115">
        <f t="shared" si="20"/>
        <v>0</v>
      </c>
      <c r="G42" s="115">
        <f t="shared" si="20"/>
        <v>0</v>
      </c>
      <c r="H42" s="115">
        <f t="shared" si="20"/>
        <v>0</v>
      </c>
      <c r="I42" s="115">
        <f t="shared" si="20"/>
        <v>0</v>
      </c>
      <c r="J42" s="115">
        <f t="shared" si="20"/>
        <v>0</v>
      </c>
      <c r="K42" s="105">
        <f t="shared" si="20"/>
        <v>0</v>
      </c>
      <c r="L42" s="227"/>
      <c r="M42" s="106"/>
      <c r="N42" s="106"/>
      <c r="O42" s="106"/>
      <c r="P42" s="106"/>
      <c r="Q42" s="106"/>
      <c r="R42" s="106"/>
      <c r="S42" s="81"/>
    </row>
    <row r="43" spans="1:22" x14ac:dyDescent="0.2">
      <c r="A43" s="246"/>
      <c r="B43" s="237"/>
      <c r="C43" s="237"/>
      <c r="D43" s="107"/>
      <c r="E43" s="239"/>
      <c r="F43" s="113"/>
      <c r="G43" s="113"/>
      <c r="H43" s="113"/>
      <c r="I43" s="113"/>
      <c r="J43" s="113"/>
      <c r="K43" s="240"/>
      <c r="L43" s="227"/>
      <c r="M43" s="106"/>
      <c r="N43" s="106"/>
      <c r="O43" s="106"/>
      <c r="P43" s="106"/>
      <c r="Q43" s="106"/>
      <c r="R43" s="106"/>
      <c r="S43" s="81"/>
    </row>
    <row r="44" spans="1:22" s="82" customFormat="1" x14ac:dyDescent="0.25">
      <c r="A44" s="230" t="s">
        <v>254</v>
      </c>
      <c r="B44" s="231"/>
      <c r="C44" s="231" t="s">
        <v>255</v>
      </c>
      <c r="D44" s="96"/>
      <c r="E44" s="232"/>
      <c r="F44" s="231"/>
      <c r="G44" s="231"/>
      <c r="H44" s="231"/>
      <c r="I44" s="231"/>
      <c r="J44" s="231"/>
      <c r="K44" s="233"/>
      <c r="L44" s="224"/>
      <c r="M44" s="97"/>
      <c r="N44" s="97"/>
      <c r="O44" s="97"/>
      <c r="P44" s="97"/>
      <c r="Q44" s="97"/>
      <c r="R44" s="97"/>
      <c r="S44" s="81"/>
      <c r="V44" s="81"/>
    </row>
    <row r="45" spans="1:22" x14ac:dyDescent="0.2">
      <c r="A45" s="246"/>
      <c r="B45" s="249"/>
      <c r="C45" s="235" t="str">
        <f>IFERROR(D45/D42,"-")</f>
        <v>-</v>
      </c>
      <c r="D45" s="98"/>
      <c r="E45" s="99">
        <f>ROUNDUP($D45*M45*POWER((1+E$5),(E$7-$D$7)),0)</f>
        <v>0</v>
      </c>
      <c r="F45" s="99">
        <f t="shared" ref="F45:J49" si="21">ROUNDUP($D45*N45*POWER((1+F$5),(F$7-$D$7)),0)</f>
        <v>0</v>
      </c>
      <c r="G45" s="99">
        <f t="shared" si="21"/>
        <v>0</v>
      </c>
      <c r="H45" s="99">
        <f t="shared" si="21"/>
        <v>0</v>
      </c>
      <c r="I45" s="99">
        <f t="shared" si="21"/>
        <v>0</v>
      </c>
      <c r="J45" s="99">
        <f t="shared" si="21"/>
        <v>0</v>
      </c>
      <c r="K45" s="99">
        <f>SUM(E45:J45)</f>
        <v>0</v>
      </c>
      <c r="L45" s="227"/>
      <c r="M45" s="217"/>
      <c r="N45" s="84"/>
      <c r="O45" s="84"/>
      <c r="P45" s="84"/>
      <c r="Q45" s="84"/>
      <c r="R45" s="84"/>
      <c r="S45" s="100" t="str">
        <f>IF(SUM(M45:R45)=100%,"100%",IF(SUM(M45:R45)=0,"0%","error"))</f>
        <v>0%</v>
      </c>
    </row>
    <row r="46" spans="1:22" x14ac:dyDescent="0.2">
      <c r="A46" s="246"/>
      <c r="B46" s="241"/>
      <c r="C46" s="235" t="str">
        <f>IFERROR(D46/D42,"-")</f>
        <v>-</v>
      </c>
      <c r="D46" s="98"/>
      <c r="E46" s="99">
        <f t="shared" ref="E46:E49" si="22">ROUNDUP($D46*M46*POWER((1+E$5),(E$7-$D$7)),0)</f>
        <v>0</v>
      </c>
      <c r="F46" s="99">
        <f t="shared" si="21"/>
        <v>0</v>
      </c>
      <c r="G46" s="99">
        <f t="shared" si="21"/>
        <v>0</v>
      </c>
      <c r="H46" s="99">
        <f t="shared" si="21"/>
        <v>0</v>
      </c>
      <c r="I46" s="99">
        <f t="shared" si="21"/>
        <v>0</v>
      </c>
      <c r="J46" s="99">
        <f t="shared" si="21"/>
        <v>0</v>
      </c>
      <c r="K46" s="99">
        <f t="shared" ref="K46:K49" si="23">SUM(E46:J46)</f>
        <v>0</v>
      </c>
      <c r="L46" s="227"/>
      <c r="M46" s="217"/>
      <c r="N46" s="84"/>
      <c r="O46" s="84"/>
      <c r="P46" s="84"/>
      <c r="Q46" s="84"/>
      <c r="R46" s="84"/>
      <c r="S46" s="100" t="str">
        <f t="shared" ref="S46:S49" si="24">IF(SUM(M46:R46)=100%,"100%",IF(SUM(M46:R46)=0,"0%","error"))</f>
        <v>0%</v>
      </c>
    </row>
    <row r="47" spans="1:22" x14ac:dyDescent="0.2">
      <c r="A47" s="246"/>
      <c r="B47" s="241"/>
      <c r="C47" s="235" t="str">
        <f>IFERROR(D47/D42,"-")</f>
        <v>-</v>
      </c>
      <c r="D47" s="98"/>
      <c r="E47" s="99">
        <f t="shared" si="22"/>
        <v>0</v>
      </c>
      <c r="F47" s="99">
        <f t="shared" si="21"/>
        <v>0</v>
      </c>
      <c r="G47" s="99">
        <f t="shared" si="21"/>
        <v>0</v>
      </c>
      <c r="H47" s="99">
        <f t="shared" si="21"/>
        <v>0</v>
      </c>
      <c r="I47" s="99">
        <f t="shared" si="21"/>
        <v>0</v>
      </c>
      <c r="J47" s="99">
        <f t="shared" si="21"/>
        <v>0</v>
      </c>
      <c r="K47" s="99">
        <f t="shared" si="23"/>
        <v>0</v>
      </c>
      <c r="L47" s="227"/>
      <c r="M47" s="217"/>
      <c r="N47" s="84"/>
      <c r="O47" s="84"/>
      <c r="P47" s="84"/>
      <c r="Q47" s="84"/>
      <c r="R47" s="84"/>
      <c r="S47" s="100" t="str">
        <f t="shared" si="24"/>
        <v>0%</v>
      </c>
    </row>
    <row r="48" spans="1:22" x14ac:dyDescent="0.2">
      <c r="A48" s="246"/>
      <c r="B48" s="234"/>
      <c r="C48" s="235" t="str">
        <f>IFERROR(D48/D42,"-")</f>
        <v>-</v>
      </c>
      <c r="D48" s="98"/>
      <c r="E48" s="99">
        <f t="shared" si="22"/>
        <v>0</v>
      </c>
      <c r="F48" s="99">
        <f t="shared" si="21"/>
        <v>0</v>
      </c>
      <c r="G48" s="99">
        <f t="shared" si="21"/>
        <v>0</v>
      </c>
      <c r="H48" s="99">
        <f t="shared" si="21"/>
        <v>0</v>
      </c>
      <c r="I48" s="99">
        <f t="shared" si="21"/>
        <v>0</v>
      </c>
      <c r="J48" s="99">
        <f t="shared" si="21"/>
        <v>0</v>
      </c>
      <c r="K48" s="99">
        <f t="shared" si="23"/>
        <v>0</v>
      </c>
      <c r="L48" s="227"/>
      <c r="M48" s="217"/>
      <c r="N48" s="84"/>
      <c r="O48" s="84"/>
      <c r="P48" s="84"/>
      <c r="Q48" s="84"/>
      <c r="R48" s="84"/>
      <c r="S48" s="100" t="str">
        <f t="shared" si="24"/>
        <v>0%</v>
      </c>
    </row>
    <row r="49" spans="1:22" ht="13.5" thickBot="1" x14ac:dyDescent="0.25">
      <c r="A49" s="246"/>
      <c r="B49" s="234"/>
      <c r="C49" s="235" t="str">
        <f>IFERROR(D49/D42,"-")</f>
        <v>-</v>
      </c>
      <c r="D49" s="101"/>
      <c r="E49" s="99">
        <f t="shared" si="22"/>
        <v>0</v>
      </c>
      <c r="F49" s="99">
        <f t="shared" si="21"/>
        <v>0</v>
      </c>
      <c r="G49" s="99">
        <f t="shared" si="21"/>
        <v>0</v>
      </c>
      <c r="H49" s="99">
        <f t="shared" si="21"/>
        <v>0</v>
      </c>
      <c r="I49" s="108">
        <f t="shared" si="21"/>
        <v>0</v>
      </c>
      <c r="J49" s="108">
        <f t="shared" si="21"/>
        <v>0</v>
      </c>
      <c r="K49" s="99">
        <f t="shared" si="23"/>
        <v>0</v>
      </c>
      <c r="L49" s="250" t="s">
        <v>255</v>
      </c>
      <c r="M49" s="217"/>
      <c r="N49" s="84"/>
      <c r="O49" s="84"/>
      <c r="P49" s="84"/>
      <c r="Q49" s="84"/>
      <c r="R49" s="84"/>
      <c r="S49" s="100" t="str">
        <f t="shared" si="24"/>
        <v>0%</v>
      </c>
    </row>
    <row r="50" spans="1:22" ht="13.5" thickBot="1" x14ac:dyDescent="0.25">
      <c r="A50" s="246"/>
      <c r="B50" s="237" t="s">
        <v>241</v>
      </c>
      <c r="C50" s="110" t="str">
        <f>IFERROR(D50/D42,"-")</f>
        <v>-</v>
      </c>
      <c r="D50" s="103">
        <f t="shared" ref="D50:K50" si="25">SUM(D45:D49)</f>
        <v>0</v>
      </c>
      <c r="E50" s="104">
        <f t="shared" si="25"/>
        <v>0</v>
      </c>
      <c r="F50" s="104">
        <f t="shared" si="25"/>
        <v>0</v>
      </c>
      <c r="G50" s="104">
        <f t="shared" si="25"/>
        <v>0</v>
      </c>
      <c r="H50" s="104">
        <f t="shared" si="25"/>
        <v>0</v>
      </c>
      <c r="I50" s="104">
        <f t="shared" si="25"/>
        <v>0</v>
      </c>
      <c r="J50" s="104">
        <f t="shared" si="25"/>
        <v>0</v>
      </c>
      <c r="K50" s="105">
        <f t="shared" si="25"/>
        <v>0</v>
      </c>
      <c r="L50" s="251" t="str">
        <f>IFERROR(K50/K42,"-")</f>
        <v>-</v>
      </c>
      <c r="M50" s="106"/>
      <c r="N50" s="106"/>
      <c r="O50" s="106"/>
      <c r="P50" s="106"/>
      <c r="Q50" s="106"/>
      <c r="R50" s="106"/>
    </row>
    <row r="51" spans="1:22" ht="26.25" thickBot="1" x14ac:dyDescent="0.25">
      <c r="A51" s="246"/>
      <c r="B51" s="237"/>
      <c r="C51" s="237"/>
      <c r="D51" s="111"/>
      <c r="E51" s="113"/>
      <c r="F51" s="113"/>
      <c r="G51" s="113"/>
      <c r="H51" s="113"/>
      <c r="I51" s="113"/>
      <c r="J51" s="113"/>
      <c r="K51" s="240"/>
      <c r="L51" s="276" t="s">
        <v>256</v>
      </c>
      <c r="M51" s="106"/>
      <c r="N51" s="106"/>
      <c r="O51" s="106"/>
      <c r="P51" s="106"/>
      <c r="Q51" s="106"/>
      <c r="R51" s="106"/>
    </row>
    <row r="52" spans="1:22" ht="13.5" thickBot="1" x14ac:dyDescent="0.25">
      <c r="A52" s="252"/>
      <c r="B52" s="253" t="s">
        <v>257</v>
      </c>
      <c r="C52" s="244"/>
      <c r="D52" s="114">
        <f t="shared" ref="D52:K52" si="26">D16+D23+D32+D40+D50</f>
        <v>0</v>
      </c>
      <c r="E52" s="115">
        <f t="shared" si="26"/>
        <v>0</v>
      </c>
      <c r="F52" s="115">
        <f t="shared" si="26"/>
        <v>0</v>
      </c>
      <c r="G52" s="115">
        <f t="shared" si="26"/>
        <v>0</v>
      </c>
      <c r="H52" s="115">
        <f t="shared" si="26"/>
        <v>0</v>
      </c>
      <c r="I52" s="115">
        <f t="shared" si="26"/>
        <v>0</v>
      </c>
      <c r="J52" s="115">
        <f t="shared" si="26"/>
        <v>0</v>
      </c>
      <c r="K52" s="105">
        <f t="shared" si="26"/>
        <v>0</v>
      </c>
      <c r="L52" s="251" t="str">
        <f>IFERROR(K52/D52,"-")</f>
        <v>-</v>
      </c>
      <c r="M52" s="106"/>
      <c r="N52" s="106"/>
      <c r="O52" s="106"/>
      <c r="P52" s="106"/>
      <c r="Q52" s="106"/>
      <c r="R52" s="106"/>
    </row>
    <row r="53" spans="1:22" x14ac:dyDescent="0.2">
      <c r="A53" s="246"/>
      <c r="B53" s="237"/>
      <c r="C53" s="237"/>
      <c r="D53" s="111"/>
      <c r="E53" s="113"/>
      <c r="F53" s="113"/>
      <c r="G53" s="113"/>
      <c r="H53" s="113"/>
      <c r="I53" s="113"/>
      <c r="J53" s="113"/>
      <c r="K53" s="240"/>
      <c r="L53" s="227"/>
      <c r="M53" s="106"/>
      <c r="N53" s="106"/>
      <c r="O53" s="106"/>
      <c r="P53" s="106"/>
      <c r="Q53" s="106"/>
      <c r="R53" s="106"/>
    </row>
    <row r="54" spans="1:22" s="82" customFormat="1" x14ac:dyDescent="0.25">
      <c r="A54" s="230" t="s">
        <v>258</v>
      </c>
      <c r="B54" s="231"/>
      <c r="C54" s="254"/>
      <c r="D54" s="96"/>
      <c r="E54" s="116"/>
      <c r="F54" s="231"/>
      <c r="G54" s="231"/>
      <c r="H54" s="231"/>
      <c r="I54" s="231"/>
      <c r="J54" s="231"/>
      <c r="K54" s="233"/>
      <c r="L54" s="224"/>
      <c r="M54" s="97"/>
      <c r="N54" s="97"/>
      <c r="O54" s="97"/>
      <c r="P54" s="97"/>
      <c r="Q54" s="97"/>
      <c r="R54" s="97"/>
      <c r="S54" s="81"/>
      <c r="V54" s="81"/>
    </row>
    <row r="55" spans="1:22" x14ac:dyDescent="0.2">
      <c r="A55" s="255"/>
      <c r="B55" s="117" t="s">
        <v>259</v>
      </c>
      <c r="C55" s="226"/>
      <c r="D55" s="118">
        <f>+D52</f>
        <v>0</v>
      </c>
      <c r="E55" s="119">
        <f t="shared" ref="E55:J55" si="27">+E52</f>
        <v>0</v>
      </c>
      <c r="F55" s="120">
        <f t="shared" si="27"/>
        <v>0</v>
      </c>
      <c r="G55" s="120">
        <f t="shared" si="27"/>
        <v>0</v>
      </c>
      <c r="H55" s="120">
        <f t="shared" si="27"/>
        <v>0</v>
      </c>
      <c r="I55" s="120">
        <f t="shared" si="27"/>
        <v>0</v>
      </c>
      <c r="J55" s="120">
        <f t="shared" si="27"/>
        <v>0</v>
      </c>
      <c r="K55" s="120">
        <f>+K52</f>
        <v>0</v>
      </c>
      <c r="L55" s="227"/>
      <c r="M55" s="106"/>
      <c r="N55" s="106"/>
      <c r="O55" s="106"/>
      <c r="P55" s="106"/>
      <c r="Q55" s="106"/>
      <c r="R55" s="106"/>
    </row>
    <row r="56" spans="1:22" x14ac:dyDescent="0.2">
      <c r="A56" s="255"/>
      <c r="B56" s="117" t="s">
        <v>260</v>
      </c>
      <c r="C56" s="226"/>
      <c r="D56" s="98"/>
      <c r="E56" s="121">
        <v>0</v>
      </c>
      <c r="F56" s="122">
        <f t="shared" ref="F56:J56" si="28">ROUNDUP($D56*N56,1)</f>
        <v>0</v>
      </c>
      <c r="G56" s="122">
        <f t="shared" si="28"/>
        <v>0</v>
      </c>
      <c r="H56" s="122">
        <f t="shared" si="28"/>
        <v>0</v>
      </c>
      <c r="I56" s="122">
        <f t="shared" si="28"/>
        <v>0</v>
      </c>
      <c r="J56" s="122">
        <f t="shared" si="28"/>
        <v>0</v>
      </c>
      <c r="K56" s="120">
        <f>SUM(E56:J56)</f>
        <v>0</v>
      </c>
      <c r="L56" s="227"/>
      <c r="M56" s="217"/>
      <c r="N56" s="84"/>
      <c r="O56" s="84"/>
      <c r="P56" s="84"/>
      <c r="Q56" s="84"/>
      <c r="R56" s="84"/>
      <c r="S56" s="100" t="str">
        <f>IF(SUM(M56:R56)=100%,"100%",IF(SUM(M56:R56)=0,"0%","error"))</f>
        <v>0%</v>
      </c>
    </row>
    <row r="57" spans="1:22" x14ac:dyDescent="0.2">
      <c r="A57" s="255"/>
      <c r="B57" s="117" t="s">
        <v>261</v>
      </c>
      <c r="C57" s="123"/>
      <c r="D57" s="118">
        <f>+D55-D56</f>
        <v>0</v>
      </c>
      <c r="E57" s="119">
        <f t="shared" ref="E57:J57" si="29">+E55-E56</f>
        <v>0</v>
      </c>
      <c r="F57" s="120">
        <f t="shared" si="29"/>
        <v>0</v>
      </c>
      <c r="G57" s="120">
        <f t="shared" si="29"/>
        <v>0</v>
      </c>
      <c r="H57" s="120">
        <f t="shared" si="29"/>
        <v>0</v>
      </c>
      <c r="I57" s="120">
        <f t="shared" si="29"/>
        <v>0</v>
      </c>
      <c r="J57" s="120">
        <f t="shared" si="29"/>
        <v>0</v>
      </c>
      <c r="K57" s="120">
        <f>SUM(E57:J57)</f>
        <v>0</v>
      </c>
      <c r="L57" s="227"/>
    </row>
    <row r="58" spans="1:22" x14ac:dyDescent="0.2">
      <c r="A58" s="255"/>
      <c r="B58" s="247"/>
      <c r="C58" s="247"/>
      <c r="D58" s="124"/>
      <c r="E58" s="125"/>
      <c r="F58" s="247"/>
      <c r="G58" s="247"/>
      <c r="H58" s="247"/>
      <c r="I58" s="247"/>
      <c r="J58" s="247"/>
      <c r="K58" s="256"/>
      <c r="L58" s="227"/>
    </row>
    <row r="59" spans="1:22" x14ac:dyDescent="0.2">
      <c r="A59" s="255"/>
      <c r="B59" s="117" t="s">
        <v>262</v>
      </c>
      <c r="C59" s="257"/>
      <c r="D59" s="118">
        <f>ROUNDUP(D57*$C59,1)</f>
        <v>0</v>
      </c>
      <c r="E59" s="119">
        <f t="shared" ref="E59:J59" si="30">ROUNDUP(E57*$C59,1)</f>
        <v>0</v>
      </c>
      <c r="F59" s="120">
        <f t="shared" si="30"/>
        <v>0</v>
      </c>
      <c r="G59" s="120">
        <f t="shared" si="30"/>
        <v>0</v>
      </c>
      <c r="H59" s="120">
        <f t="shared" si="30"/>
        <v>0</v>
      </c>
      <c r="I59" s="120">
        <f t="shared" si="30"/>
        <v>0</v>
      </c>
      <c r="J59" s="120">
        <f t="shared" si="30"/>
        <v>0</v>
      </c>
      <c r="K59" s="120">
        <f>SUM(E59:J59)</f>
        <v>0</v>
      </c>
      <c r="L59" s="227"/>
    </row>
    <row r="60" spans="1:22" x14ac:dyDescent="0.2">
      <c r="A60" s="255"/>
      <c r="B60" s="117" t="s">
        <v>263</v>
      </c>
      <c r="C60" s="257">
        <v>1.2500000000000001E-2</v>
      </c>
      <c r="D60" s="118">
        <f>SUM((ROUNDUP($E$60/(POWER((1+$E$5),($E$7-$D$7))),0)), (ROUNDUP($F$60/(POWER((1+$F$5),($F$7-$D$7))),0)), (ROUNDUP($G$60/(POWER((1+$G$5),($G$7-$D$7))),0)), (ROUNDUP($H$60/(POWER((1+$H$5),($H$7-$D$7))),0)), (ROUNDUP($I$60/(POWER((1+$I$5),($I$7-$D$7))),0)))</f>
        <v>0</v>
      </c>
      <c r="E60" s="119">
        <f>IF(E$57*$C$60&gt;100, 100, E$57*C60)</f>
        <v>0</v>
      </c>
      <c r="F60" s="120">
        <f>IF($K$57*$C$60&gt;100, (IF(E60&gt;=100, 0, (IF(F57*$C$60+E60&gt;=100, (100-E60),F57*$C$60)))), F57*C60)</f>
        <v>0</v>
      </c>
      <c r="G60" s="120">
        <f>IF($K$57*$C$60&gt;100, (IF(SUM(E60:F60)&gt;=100, 0, (IF((G57*$C$60+SUM(E60:F60)&gt;=100), (100-SUM(E60:F60)),G57*$C$60)))), G57*$C$60)</f>
        <v>0</v>
      </c>
      <c r="H60" s="120">
        <f>IF($K$57*$C$60&gt;100, (IF(SUM(E60:G60)&gt;=100, 0, (IF((H57*$C$60+SUM(E60:G60)&gt;=100), (100-SUM(E60:G60)),H57*$C$60)))), H57*$C$60)</f>
        <v>0</v>
      </c>
      <c r="I60" s="120">
        <f>IF($K$57*$C$60&gt;100, (IF(SUM(E60:H60)&gt;=100, 0, (IF((I57*$C$60+SUM(E60:H60)&gt;=100), (100-SUM(E60:H60)),I57*$C$60)))), I57*$C$60)</f>
        <v>0</v>
      </c>
      <c r="J60" s="120">
        <f>IF($K$57*$C$60&gt;100, (IF(SUM(E60:I60)&gt;=100, 0, (IF((J57*$C$60+SUM(E60:I60)&gt;=100), (100-SUM(E60:I60)),J57*$C$60)))), J57*$C$60)</f>
        <v>0</v>
      </c>
      <c r="K60" s="120">
        <f>SUM(E60:J60)</f>
        <v>0</v>
      </c>
      <c r="L60" s="227"/>
    </row>
    <row r="61" spans="1:22" x14ac:dyDescent="0.2">
      <c r="A61" s="255"/>
      <c r="B61" s="117" t="s">
        <v>264</v>
      </c>
      <c r="C61" s="257">
        <v>0</v>
      </c>
      <c r="D61" s="118">
        <f t="shared" ref="D61:J61" si="31">ROUNDUP($C61*(D16+D32),1)</f>
        <v>0</v>
      </c>
      <c r="E61" s="119">
        <f t="shared" si="31"/>
        <v>0</v>
      </c>
      <c r="F61" s="120">
        <f t="shared" si="31"/>
        <v>0</v>
      </c>
      <c r="G61" s="120">
        <f t="shared" si="31"/>
        <v>0</v>
      </c>
      <c r="H61" s="120">
        <f t="shared" si="31"/>
        <v>0</v>
      </c>
      <c r="I61" s="120">
        <f t="shared" si="31"/>
        <v>0</v>
      </c>
      <c r="J61" s="120">
        <f t="shared" si="31"/>
        <v>0</v>
      </c>
      <c r="K61" s="120">
        <f>SUM(E61:J61)</f>
        <v>0</v>
      </c>
      <c r="L61" s="227"/>
    </row>
    <row r="62" spans="1:22" x14ac:dyDescent="0.2">
      <c r="A62" s="255"/>
      <c r="B62" s="117" t="s">
        <v>265</v>
      </c>
      <c r="C62" s="257">
        <v>0.08</v>
      </c>
      <c r="D62" s="118">
        <f t="shared" ref="D62:J62" si="32">ROUNDUP($C62*(D57),1)</f>
        <v>0</v>
      </c>
      <c r="E62" s="119">
        <f t="shared" si="32"/>
        <v>0</v>
      </c>
      <c r="F62" s="120">
        <f t="shared" si="32"/>
        <v>0</v>
      </c>
      <c r="G62" s="120">
        <f t="shared" si="32"/>
        <v>0</v>
      </c>
      <c r="H62" s="120">
        <f t="shared" si="32"/>
        <v>0</v>
      </c>
      <c r="I62" s="120">
        <f t="shared" si="32"/>
        <v>0</v>
      </c>
      <c r="J62" s="120">
        <f t="shared" si="32"/>
        <v>0</v>
      </c>
      <c r="K62" s="120">
        <f>SUM(E62:J62)</f>
        <v>0</v>
      </c>
      <c r="L62" s="227"/>
    </row>
    <row r="63" spans="1:22" x14ac:dyDescent="0.2">
      <c r="A63" s="255"/>
      <c r="B63" s="258"/>
      <c r="C63" s="257"/>
      <c r="D63" s="126"/>
      <c r="E63" s="127"/>
      <c r="F63" s="128"/>
      <c r="G63" s="128"/>
      <c r="H63" s="128"/>
      <c r="I63" s="128"/>
      <c r="J63" s="128"/>
      <c r="K63" s="128"/>
      <c r="L63" s="227"/>
    </row>
    <row r="64" spans="1:22" ht="13.5" thickBot="1" x14ac:dyDescent="0.25">
      <c r="A64" s="255"/>
      <c r="B64" s="258"/>
      <c r="C64" s="257"/>
      <c r="D64" s="126"/>
      <c r="E64" s="127"/>
      <c r="F64" s="129"/>
      <c r="G64" s="129"/>
      <c r="H64" s="129"/>
      <c r="I64" s="129"/>
      <c r="J64" s="129"/>
      <c r="K64" s="129"/>
      <c r="L64" s="227"/>
    </row>
    <row r="65" spans="1:22" ht="13.5" thickBot="1" x14ac:dyDescent="0.25">
      <c r="A65" s="255"/>
      <c r="B65" s="243" t="s">
        <v>266</v>
      </c>
      <c r="C65" s="130" t="str">
        <f>IFERROR(D65/D57,"-")</f>
        <v>-</v>
      </c>
      <c r="D65" s="131">
        <f t="shared" ref="D65:K65" si="33">SUM(D59:D64)</f>
        <v>0</v>
      </c>
      <c r="E65" s="132">
        <f t="shared" si="33"/>
        <v>0</v>
      </c>
      <c r="F65" s="133">
        <f t="shared" si="33"/>
        <v>0</v>
      </c>
      <c r="G65" s="133">
        <f t="shared" si="33"/>
        <v>0</v>
      </c>
      <c r="H65" s="133">
        <f t="shared" si="33"/>
        <v>0</v>
      </c>
      <c r="I65" s="134">
        <f t="shared" si="33"/>
        <v>0</v>
      </c>
      <c r="J65" s="134">
        <f t="shared" si="33"/>
        <v>0</v>
      </c>
      <c r="K65" s="134">
        <f t="shared" si="33"/>
        <v>0</v>
      </c>
      <c r="L65" s="259" t="str">
        <f>IFERROR(K65/K57,"-")</f>
        <v>-</v>
      </c>
    </row>
    <row r="66" spans="1:22" x14ac:dyDescent="0.2">
      <c r="A66" s="255"/>
      <c r="B66" s="260"/>
      <c r="C66" s="261"/>
      <c r="D66" s="135"/>
      <c r="E66" s="136"/>
      <c r="F66" s="137"/>
      <c r="G66" s="137"/>
      <c r="H66" s="137"/>
      <c r="I66" s="137"/>
      <c r="J66" s="137"/>
      <c r="K66" s="137"/>
      <c r="L66" s="227"/>
    </row>
    <row r="67" spans="1:22" s="82" customFormat="1" ht="13.5" thickBot="1" x14ac:dyDescent="0.3">
      <c r="A67" s="230" t="s">
        <v>267</v>
      </c>
      <c r="B67" s="231"/>
      <c r="C67" s="254"/>
      <c r="D67" s="96"/>
      <c r="E67" s="116"/>
      <c r="F67" s="231"/>
      <c r="G67" s="231"/>
      <c r="H67" s="231"/>
      <c r="I67" s="231"/>
      <c r="J67" s="231"/>
      <c r="K67" s="233"/>
      <c r="L67" s="224"/>
      <c r="M67" s="97"/>
      <c r="N67" s="97"/>
      <c r="O67" s="97"/>
      <c r="P67" s="97"/>
      <c r="Q67" s="97"/>
      <c r="R67" s="97"/>
      <c r="S67" s="81"/>
      <c r="V67" s="81"/>
    </row>
    <row r="68" spans="1:22" ht="13.5" thickBot="1" x14ac:dyDescent="0.25">
      <c r="A68" s="262"/>
      <c r="B68" s="263" t="s">
        <v>268</v>
      </c>
      <c r="C68" s="257">
        <v>0.02</v>
      </c>
      <c r="D68" s="138">
        <f>ROUNDUP(D57*$C68,1)</f>
        <v>0</v>
      </c>
      <c r="E68" s="139">
        <f t="shared" ref="E68:J68" si="34">ROUNDUP(E57*$C68,1)</f>
        <v>0</v>
      </c>
      <c r="F68" s="140">
        <f t="shared" si="34"/>
        <v>0</v>
      </c>
      <c r="G68" s="140">
        <f t="shared" si="34"/>
        <v>0</v>
      </c>
      <c r="H68" s="140">
        <f t="shared" si="34"/>
        <v>0</v>
      </c>
      <c r="I68" s="140">
        <f t="shared" si="34"/>
        <v>0</v>
      </c>
      <c r="J68" s="140">
        <f t="shared" si="34"/>
        <v>0</v>
      </c>
      <c r="K68" s="141">
        <f>SUM(E68:J68)</f>
        <v>0</v>
      </c>
      <c r="L68" s="227"/>
    </row>
    <row r="69" spans="1:22" ht="13.5" thickBot="1" x14ac:dyDescent="0.25">
      <c r="A69" s="225"/>
      <c r="B69" s="148"/>
      <c r="C69" s="148"/>
      <c r="D69" s="142"/>
      <c r="E69" s="143"/>
      <c r="F69" s="148"/>
      <c r="G69" s="148"/>
      <c r="H69" s="148"/>
      <c r="I69" s="148"/>
      <c r="J69" s="148"/>
      <c r="K69" s="240"/>
      <c r="L69" s="227"/>
    </row>
    <row r="70" spans="1:22" ht="13.5" thickBot="1" x14ac:dyDescent="0.25">
      <c r="A70" s="346" t="s">
        <v>269</v>
      </c>
      <c r="B70" s="347"/>
      <c r="C70" s="347"/>
      <c r="D70" s="144">
        <f>+D52+D65+D68</f>
        <v>0</v>
      </c>
      <c r="E70" s="145">
        <f t="shared" ref="E70:J70" si="35">+E52+E65+E68</f>
        <v>0</v>
      </c>
      <c r="F70" s="145">
        <f t="shared" si="35"/>
        <v>0</v>
      </c>
      <c r="G70" s="145">
        <f t="shared" si="35"/>
        <v>0</v>
      </c>
      <c r="H70" s="145">
        <f t="shared" si="35"/>
        <v>0</v>
      </c>
      <c r="I70" s="145">
        <f t="shared" si="35"/>
        <v>0</v>
      </c>
      <c r="J70" s="145">
        <f t="shared" si="35"/>
        <v>0</v>
      </c>
      <c r="K70" s="146">
        <f>+K52+K65+K68</f>
        <v>0</v>
      </c>
      <c r="L70" s="251" t="str">
        <f>IFERROR(K70/D70,"-")</f>
        <v>-</v>
      </c>
      <c r="M70" s="106"/>
      <c r="N70" s="106"/>
      <c r="O70" s="106"/>
      <c r="P70" s="106"/>
      <c r="Q70" s="106"/>
      <c r="R70" s="106"/>
    </row>
    <row r="71" spans="1:22" ht="13.5" thickTop="1" x14ac:dyDescent="0.2">
      <c r="A71" s="264"/>
      <c r="B71" s="265"/>
      <c r="C71" s="265"/>
      <c r="D71" s="147"/>
      <c r="E71" s="148"/>
      <c r="F71" s="148"/>
      <c r="G71" s="148"/>
      <c r="H71" s="148"/>
      <c r="I71" s="148"/>
      <c r="J71" s="148"/>
      <c r="K71" s="88"/>
      <c r="L71" s="227"/>
      <c r="M71" s="106"/>
      <c r="N71" s="106"/>
      <c r="O71" s="106"/>
      <c r="P71" s="106"/>
      <c r="Q71" s="106"/>
      <c r="R71" s="106"/>
    </row>
    <row r="72" spans="1:22" x14ac:dyDescent="0.2">
      <c r="A72" s="225"/>
      <c r="B72" s="148"/>
      <c r="C72" s="148"/>
      <c r="D72" s="148"/>
      <c r="E72" s="148"/>
      <c r="F72" s="148"/>
      <c r="G72" s="148"/>
      <c r="H72" s="148"/>
      <c r="I72" s="148"/>
      <c r="J72" s="148"/>
      <c r="K72" s="240"/>
      <c r="L72" s="227"/>
      <c r="M72" s="82"/>
    </row>
    <row r="73" spans="1:22" s="206" customFormat="1" ht="20.25" x14ac:dyDescent="0.3">
      <c r="A73" s="348" t="s">
        <v>270</v>
      </c>
      <c r="B73" s="349"/>
      <c r="C73" s="349"/>
      <c r="D73" s="349"/>
      <c r="E73" s="349"/>
      <c r="F73" s="349"/>
      <c r="G73" s="349"/>
      <c r="H73" s="349"/>
      <c r="I73" s="349"/>
      <c r="J73" s="349"/>
      <c r="K73" s="349"/>
      <c r="L73" s="350"/>
      <c r="V73" s="207"/>
    </row>
    <row r="74" spans="1:22" x14ac:dyDescent="0.2">
      <c r="A74" s="334" t="s">
        <v>271</v>
      </c>
      <c r="B74" s="335"/>
      <c r="C74" s="335"/>
      <c r="D74" s="335"/>
      <c r="E74" s="335"/>
      <c r="F74" s="335"/>
      <c r="G74" s="335"/>
      <c r="H74" s="335"/>
      <c r="I74" s="335"/>
      <c r="J74" s="335"/>
      <c r="K74" s="335"/>
      <c r="L74" s="336"/>
      <c r="N74" s="149"/>
    </row>
    <row r="75" spans="1:22" ht="13.5" thickBot="1" x14ac:dyDescent="0.25">
      <c r="A75" s="266"/>
      <c r="B75" s="150"/>
      <c r="C75" s="150"/>
      <c r="D75" s="151">
        <f>E7</f>
        <v>2018</v>
      </c>
      <c r="E75" s="151">
        <f>D75+1</f>
        <v>2019</v>
      </c>
      <c r="F75" s="151">
        <f t="shared" ref="F75:I75" si="36">E75+1</f>
        <v>2020</v>
      </c>
      <c r="G75" s="151">
        <f t="shared" si="36"/>
        <v>2021</v>
      </c>
      <c r="H75" s="151">
        <f t="shared" si="36"/>
        <v>2022</v>
      </c>
      <c r="I75" s="151">
        <f t="shared" si="36"/>
        <v>2023</v>
      </c>
      <c r="J75" s="151">
        <f>I75+1</f>
        <v>2024</v>
      </c>
      <c r="K75" s="151">
        <f>J75+1</f>
        <v>2025</v>
      </c>
      <c r="L75" s="267">
        <f>K75+1</f>
        <v>2026</v>
      </c>
      <c r="N75" s="149"/>
    </row>
    <row r="76" spans="1:22" x14ac:dyDescent="0.2">
      <c r="A76" s="268"/>
      <c r="B76" s="117" t="s">
        <v>272</v>
      </c>
      <c r="C76" s="152"/>
      <c r="D76" s="153"/>
      <c r="E76" s="153"/>
      <c r="F76" s="153"/>
      <c r="G76" s="153"/>
      <c r="H76" s="153"/>
      <c r="I76" s="153"/>
      <c r="J76" s="153"/>
      <c r="K76" s="153"/>
      <c r="L76" s="269"/>
    </row>
    <row r="77" spans="1:22" x14ac:dyDescent="0.2">
      <c r="A77" s="268"/>
      <c r="B77" s="117" t="s">
        <v>273</v>
      </c>
      <c r="C77" s="152"/>
      <c r="D77" s="154"/>
      <c r="E77" s="153"/>
      <c r="F77" s="153"/>
      <c r="G77" s="153"/>
      <c r="H77" s="153"/>
      <c r="I77" s="153"/>
      <c r="J77" s="153"/>
      <c r="K77" s="153"/>
      <c r="L77" s="269"/>
    </row>
    <row r="78" spans="1:22" ht="13.5" thickBot="1" x14ac:dyDescent="0.25">
      <c r="A78" s="268"/>
      <c r="B78" s="117" t="s">
        <v>14</v>
      </c>
      <c r="C78" s="152"/>
      <c r="D78" s="155"/>
      <c r="E78" s="153"/>
      <c r="F78" s="153"/>
      <c r="G78" s="153"/>
      <c r="H78" s="153"/>
      <c r="I78" s="153"/>
      <c r="J78" s="153"/>
      <c r="K78" s="153"/>
      <c r="L78" s="269"/>
    </row>
    <row r="79" spans="1:22" s="82" customFormat="1" ht="13.5" thickBot="1" x14ac:dyDescent="0.3">
      <c r="A79" s="270"/>
      <c r="B79" s="271" t="s">
        <v>274</v>
      </c>
      <c r="C79" s="272"/>
      <c r="D79" s="273">
        <f t="shared" ref="D79:I79" si="37">SUM(D76:D78)</f>
        <v>0</v>
      </c>
      <c r="E79" s="273">
        <f t="shared" si="37"/>
        <v>0</v>
      </c>
      <c r="F79" s="273">
        <f t="shared" si="37"/>
        <v>0</v>
      </c>
      <c r="G79" s="273">
        <f t="shared" si="37"/>
        <v>0</v>
      </c>
      <c r="H79" s="273">
        <f t="shared" si="37"/>
        <v>0</v>
      </c>
      <c r="I79" s="273">
        <f t="shared" si="37"/>
        <v>0</v>
      </c>
      <c r="J79" s="273">
        <f>SUM(J76:J78)</f>
        <v>0</v>
      </c>
      <c r="K79" s="273">
        <f>SUM(K76:K78)</f>
        <v>0</v>
      </c>
      <c r="L79" s="274">
        <f>SUM(L76:L78)</f>
        <v>0</v>
      </c>
      <c r="V79" s="81"/>
    </row>
    <row r="80" spans="1:22" ht="13.5" thickTop="1" x14ac:dyDescent="0.2">
      <c r="K80" s="81"/>
    </row>
  </sheetData>
  <mergeCells count="8">
    <mergeCell ref="A74:L74"/>
    <mergeCell ref="A2:K2"/>
    <mergeCell ref="A1:K1"/>
    <mergeCell ref="E6:J6"/>
    <mergeCell ref="M6:R6"/>
    <mergeCell ref="A70:C70"/>
    <mergeCell ref="A73:L73"/>
    <mergeCell ref="A4:K4"/>
  </mergeCells>
  <pageMargins left="0.25" right="0.25" top="0.25" bottom="0.25" header="0.3" footer="0.3"/>
  <pageSetup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8" r:id="rId4" name="Check Box 4">
              <controlPr defaultSize="0" autoFill="0" autoLine="0" autoPict="0">
                <anchor moveWithCells="1">
                  <from>
                    <xdr:col>10</xdr:col>
                    <xdr:colOff>28575</xdr:colOff>
                    <xdr:row>3</xdr:row>
                    <xdr:rowOff>247650</xdr:rowOff>
                  </from>
                  <to>
                    <xdr:col>10</xdr:col>
                    <xdr:colOff>1323975</xdr:colOff>
                    <xdr:row>4</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181"/>
  <sheetViews>
    <sheetView zoomScale="90" zoomScaleNormal="90" workbookViewId="0">
      <selection activeCell="A2" sqref="A2:J2"/>
    </sheetView>
  </sheetViews>
  <sheetFormatPr defaultColWidth="8.85546875" defaultRowHeight="15" x14ac:dyDescent="0.25"/>
  <cols>
    <col min="1" max="1" width="6.42578125" style="157" customWidth="1"/>
    <col min="2" max="2" width="28.42578125" style="158" customWidth="1"/>
    <col min="3" max="3" width="14.5703125" style="157" customWidth="1"/>
    <col min="4" max="4" width="22" style="157" customWidth="1"/>
    <col min="5" max="5" width="22.28515625" style="157" bestFit="1" customWidth="1"/>
    <col min="6" max="6" width="20.7109375" style="157" customWidth="1"/>
    <col min="7" max="7" width="20.28515625" style="157" customWidth="1"/>
    <col min="8" max="8" width="22.85546875" style="157" bestFit="1" customWidth="1"/>
    <col min="9" max="9" width="8" style="157" customWidth="1"/>
    <col min="10" max="10" width="26.28515625" style="157" customWidth="1"/>
    <col min="11" max="11" width="4.140625" style="76" customWidth="1"/>
    <col min="12" max="12" width="8.28515625" style="159" customWidth="1"/>
    <col min="13" max="13" width="61.28515625" style="159" customWidth="1"/>
    <col min="14" max="16384" width="8.85546875" style="76"/>
  </cols>
  <sheetData>
    <row r="1" spans="1:13" customFormat="1" ht="20.45" customHeight="1" thickBot="1" x14ac:dyDescent="0.3">
      <c r="A1" s="375">
        <f>+'Tab5-BOE Summary'!B1</f>
        <v>0</v>
      </c>
      <c r="B1" s="337"/>
      <c r="C1" s="337"/>
      <c r="D1" s="337"/>
      <c r="E1" s="337"/>
      <c r="F1" s="337"/>
      <c r="G1" s="337"/>
      <c r="H1" s="337"/>
      <c r="I1" s="337"/>
      <c r="J1" s="338"/>
    </row>
    <row r="2" spans="1:13" customFormat="1" ht="20.45" customHeight="1" thickBot="1" x14ac:dyDescent="0.3">
      <c r="A2" s="375" t="s">
        <v>415</v>
      </c>
      <c r="B2" s="337"/>
      <c r="C2" s="337"/>
      <c r="D2" s="337"/>
      <c r="E2" s="337"/>
      <c r="F2" s="337"/>
      <c r="G2" s="337"/>
      <c r="H2" s="337"/>
      <c r="I2" s="337"/>
      <c r="J2" s="338"/>
    </row>
    <row r="3" spans="1:13" s="211" customFormat="1" ht="32.25" customHeight="1" thickBot="1" x14ac:dyDescent="0.3">
      <c r="A3" s="351" t="s">
        <v>275</v>
      </c>
      <c r="B3" s="352"/>
      <c r="C3" s="361"/>
      <c r="D3" s="362"/>
      <c r="K3" s="212"/>
    </row>
    <row r="4" spans="1:13" ht="15.75" thickBot="1" x14ac:dyDescent="0.3"/>
    <row r="5" spans="1:13" s="160" customFormat="1" ht="15.75" thickBot="1" x14ac:dyDescent="0.3">
      <c r="A5" s="353" t="s">
        <v>277</v>
      </c>
      <c r="B5" s="354"/>
      <c r="C5" s="354"/>
      <c r="D5" s="354"/>
      <c r="E5" s="354"/>
      <c r="F5" s="354"/>
      <c r="G5" s="354"/>
      <c r="H5" s="354"/>
      <c r="I5" s="354"/>
      <c r="J5" s="355"/>
      <c r="K5" s="76"/>
      <c r="L5" s="356" t="s">
        <v>278</v>
      </c>
      <c r="M5" s="357"/>
    </row>
    <row r="6" spans="1:13" s="167" customFormat="1" x14ac:dyDescent="0.25">
      <c r="A6" s="161"/>
      <c r="B6" s="162" t="s">
        <v>279</v>
      </c>
      <c r="C6" s="163" t="s">
        <v>280</v>
      </c>
      <c r="D6" s="163" t="s">
        <v>281</v>
      </c>
      <c r="E6" s="163" t="s">
        <v>282</v>
      </c>
      <c r="F6" s="163" t="s">
        <v>283</v>
      </c>
      <c r="G6" s="163" t="s">
        <v>284</v>
      </c>
      <c r="H6" s="164" t="s">
        <v>276</v>
      </c>
      <c r="I6" s="358" t="s">
        <v>285</v>
      </c>
      <c r="J6" s="357"/>
      <c r="K6" s="76"/>
      <c r="L6" s="165"/>
      <c r="M6" s="166" t="s">
        <v>286</v>
      </c>
    </row>
    <row r="7" spans="1:13" s="160" customFormat="1" x14ac:dyDescent="0.25">
      <c r="A7" s="168">
        <v>1</v>
      </c>
      <c r="B7" s="169" t="s">
        <v>287</v>
      </c>
      <c r="C7" s="170" t="s">
        <v>288</v>
      </c>
      <c r="D7" s="171" t="s">
        <v>289</v>
      </c>
      <c r="E7" s="170" t="s">
        <v>290</v>
      </c>
      <c r="F7" s="170" t="s">
        <v>291</v>
      </c>
      <c r="G7" s="170" t="s">
        <v>292</v>
      </c>
      <c r="H7" s="283" t="s">
        <v>293</v>
      </c>
      <c r="I7" s="359"/>
      <c r="J7" s="360"/>
      <c r="K7" s="76"/>
      <c r="L7" s="172" t="s">
        <v>294</v>
      </c>
      <c r="M7" s="166" t="s">
        <v>295</v>
      </c>
    </row>
    <row r="8" spans="1:13" s="160" customFormat="1" x14ac:dyDescent="0.25">
      <c r="A8" s="168">
        <f>A7+1</f>
        <v>2</v>
      </c>
      <c r="B8" s="173" t="s">
        <v>296</v>
      </c>
      <c r="C8" s="174" t="s">
        <v>297</v>
      </c>
      <c r="D8" s="175" t="s">
        <v>298</v>
      </c>
      <c r="E8" s="174" t="s">
        <v>299</v>
      </c>
      <c r="F8" s="174" t="s">
        <v>300</v>
      </c>
      <c r="G8" s="174" t="s">
        <v>301</v>
      </c>
      <c r="H8" s="190" t="s">
        <v>302</v>
      </c>
      <c r="I8" s="359"/>
      <c r="J8" s="360"/>
      <c r="K8" s="76"/>
      <c r="L8" s="172" t="s">
        <v>303</v>
      </c>
      <c r="M8" s="166" t="s">
        <v>304</v>
      </c>
    </row>
    <row r="9" spans="1:13" s="160" customFormat="1" ht="42.75" x14ac:dyDescent="0.25">
      <c r="A9" s="168">
        <f t="shared" ref="A9:A10" si="0">A8+1</f>
        <v>3</v>
      </c>
      <c r="B9" s="176" t="s">
        <v>305</v>
      </c>
      <c r="C9" s="177" t="s">
        <v>297</v>
      </c>
      <c r="D9" s="178" t="s">
        <v>306</v>
      </c>
      <c r="E9" s="178" t="s">
        <v>307</v>
      </c>
      <c r="F9" s="174" t="s">
        <v>308</v>
      </c>
      <c r="G9" s="174" t="s">
        <v>309</v>
      </c>
      <c r="H9" s="284" t="s">
        <v>310</v>
      </c>
      <c r="I9" s="364"/>
      <c r="J9" s="365"/>
      <c r="K9" s="76"/>
      <c r="L9" s="172" t="s">
        <v>311</v>
      </c>
      <c r="M9" s="166" t="s">
        <v>312</v>
      </c>
    </row>
    <row r="10" spans="1:13" s="160" customFormat="1" ht="29.25" thickBot="1" x14ac:dyDescent="0.3">
      <c r="A10" s="179">
        <f t="shared" si="0"/>
        <v>4</v>
      </c>
      <c r="B10" s="180" t="s">
        <v>313</v>
      </c>
      <c r="C10" s="181" t="s">
        <v>297</v>
      </c>
      <c r="D10" s="181" t="s">
        <v>314</v>
      </c>
      <c r="E10" s="181" t="s">
        <v>315</v>
      </c>
      <c r="F10" s="182" t="s">
        <v>316</v>
      </c>
      <c r="G10" s="181" t="s">
        <v>317</v>
      </c>
      <c r="H10" s="182" t="s">
        <v>318</v>
      </c>
      <c r="I10" s="366"/>
      <c r="J10" s="367"/>
      <c r="K10" s="76"/>
      <c r="L10" s="172" t="s">
        <v>319</v>
      </c>
      <c r="M10" s="166" t="s">
        <v>320</v>
      </c>
    </row>
    <row r="11" spans="1:13" s="160" customFormat="1" ht="15.75" thickBot="1" x14ac:dyDescent="0.3">
      <c r="A11" s="183"/>
      <c r="B11" s="184"/>
      <c r="C11" s="183"/>
      <c r="D11" s="183"/>
      <c r="E11" s="183"/>
      <c r="F11" s="185"/>
      <c r="G11" s="183"/>
      <c r="H11" s="183"/>
      <c r="I11" s="186"/>
      <c r="J11" s="186"/>
      <c r="K11" s="76"/>
      <c r="L11" s="187" t="s">
        <v>321</v>
      </c>
      <c r="M11" s="188" t="s">
        <v>322</v>
      </c>
    </row>
    <row r="12" spans="1:13" s="160" customFormat="1" ht="15.75" thickBot="1" x14ac:dyDescent="0.3">
      <c r="A12" s="353" t="s">
        <v>323</v>
      </c>
      <c r="B12" s="354"/>
      <c r="C12" s="354"/>
      <c r="D12" s="354"/>
      <c r="E12" s="354"/>
      <c r="F12" s="354"/>
      <c r="G12" s="354"/>
      <c r="H12" s="354"/>
      <c r="I12" s="354"/>
      <c r="J12" s="355"/>
      <c r="K12" s="76"/>
      <c r="L12" s="156"/>
      <c r="M12" s="156"/>
    </row>
    <row r="13" spans="1:13" s="167" customFormat="1" x14ac:dyDescent="0.25">
      <c r="A13" s="161"/>
      <c r="B13" s="368" t="s">
        <v>324</v>
      </c>
      <c r="C13" s="369"/>
      <c r="D13" s="369"/>
      <c r="E13" s="369"/>
      <c r="F13" s="369"/>
      <c r="G13" s="369"/>
      <c r="H13" s="369"/>
      <c r="I13" s="369"/>
      <c r="J13" s="370"/>
      <c r="K13" s="76"/>
      <c r="L13" s="156"/>
      <c r="M13" s="156"/>
    </row>
    <row r="14" spans="1:13" s="194" customFormat="1" x14ac:dyDescent="0.25">
      <c r="A14" s="189">
        <v>1</v>
      </c>
      <c r="B14" s="371" t="s">
        <v>325</v>
      </c>
      <c r="C14" s="372"/>
      <c r="D14" s="174" t="s">
        <v>326</v>
      </c>
      <c r="E14" s="174" t="s">
        <v>326</v>
      </c>
      <c r="F14" s="174" t="s">
        <v>326</v>
      </c>
      <c r="G14" s="174" t="s">
        <v>327</v>
      </c>
      <c r="H14" s="190" t="s">
        <v>328</v>
      </c>
      <c r="I14" s="190" t="s">
        <v>321</v>
      </c>
      <c r="J14" s="191"/>
      <c r="K14" s="192"/>
      <c r="L14" s="193"/>
      <c r="M14" s="193"/>
    </row>
    <row r="15" spans="1:13" s="194" customFormat="1" x14ac:dyDescent="0.25">
      <c r="A15" s="189">
        <f t="shared" ref="A15:A26" si="1">A14+1</f>
        <v>2</v>
      </c>
      <c r="B15" s="371" t="s">
        <v>329</v>
      </c>
      <c r="C15" s="372"/>
      <c r="D15" s="174" t="s">
        <v>330</v>
      </c>
      <c r="E15" s="174" t="s">
        <v>330</v>
      </c>
      <c r="F15" s="174" t="s">
        <v>330</v>
      </c>
      <c r="G15" s="174" t="s">
        <v>331</v>
      </c>
      <c r="H15" s="190" t="s">
        <v>16</v>
      </c>
      <c r="I15" s="190" t="s">
        <v>321</v>
      </c>
      <c r="J15" s="191"/>
      <c r="K15" s="192"/>
      <c r="L15" s="193"/>
      <c r="M15" s="193"/>
    </row>
    <row r="16" spans="1:13" s="194" customFormat="1" x14ac:dyDescent="0.25">
      <c r="A16" s="189">
        <f t="shared" si="1"/>
        <v>3</v>
      </c>
      <c r="B16" s="371" t="s">
        <v>332</v>
      </c>
      <c r="C16" s="372"/>
      <c r="D16" s="174" t="s">
        <v>330</v>
      </c>
      <c r="E16" s="174" t="s">
        <v>330</v>
      </c>
      <c r="F16" s="174" t="s">
        <v>326</v>
      </c>
      <c r="G16" s="174" t="s">
        <v>327</v>
      </c>
      <c r="H16" s="190" t="s">
        <v>333</v>
      </c>
      <c r="I16" s="190" t="s">
        <v>321</v>
      </c>
      <c r="J16" s="191"/>
      <c r="K16" s="192"/>
      <c r="L16" s="193"/>
      <c r="M16" s="193"/>
    </row>
    <row r="17" spans="1:13" s="194" customFormat="1" x14ac:dyDescent="0.25">
      <c r="A17" s="189">
        <f t="shared" si="1"/>
        <v>4</v>
      </c>
      <c r="B17" s="359" t="s">
        <v>334</v>
      </c>
      <c r="C17" s="373"/>
      <c r="D17" s="174" t="s">
        <v>326</v>
      </c>
      <c r="E17" s="174" t="s">
        <v>326</v>
      </c>
      <c r="F17" s="174" t="s">
        <v>326</v>
      </c>
      <c r="G17" s="174" t="s">
        <v>327</v>
      </c>
      <c r="H17" s="190" t="s">
        <v>328</v>
      </c>
      <c r="I17" s="190" t="s">
        <v>321</v>
      </c>
      <c r="J17" s="191"/>
      <c r="K17" s="192"/>
      <c r="L17" s="193"/>
      <c r="M17" s="193"/>
    </row>
    <row r="18" spans="1:13" s="194" customFormat="1" x14ac:dyDescent="0.25">
      <c r="A18" s="189">
        <f t="shared" si="1"/>
        <v>5</v>
      </c>
      <c r="B18" s="359" t="s">
        <v>335</v>
      </c>
      <c r="C18" s="363"/>
      <c r="D18" s="174" t="s">
        <v>326</v>
      </c>
      <c r="E18" s="174" t="s">
        <v>326</v>
      </c>
      <c r="F18" s="174" t="s">
        <v>326</v>
      </c>
      <c r="G18" s="174" t="s">
        <v>326</v>
      </c>
      <c r="H18" s="190" t="s">
        <v>327</v>
      </c>
      <c r="I18" s="190" t="s">
        <v>321</v>
      </c>
      <c r="J18" s="191"/>
      <c r="K18" s="192"/>
      <c r="L18" s="193"/>
      <c r="M18" s="195"/>
    </row>
    <row r="19" spans="1:13" s="194" customFormat="1" x14ac:dyDescent="0.25">
      <c r="A19" s="189">
        <f t="shared" si="1"/>
        <v>6</v>
      </c>
      <c r="B19" s="359" t="s">
        <v>336</v>
      </c>
      <c r="C19" s="363"/>
      <c r="D19" s="174" t="s">
        <v>326</v>
      </c>
      <c r="E19" s="174" t="s">
        <v>326</v>
      </c>
      <c r="F19" s="174" t="s">
        <v>326</v>
      </c>
      <c r="G19" s="174" t="s">
        <v>326</v>
      </c>
      <c r="H19" s="190" t="s">
        <v>327</v>
      </c>
      <c r="I19" s="190" t="s">
        <v>321</v>
      </c>
      <c r="J19" s="191"/>
      <c r="K19" s="192"/>
      <c r="L19" s="193"/>
      <c r="M19" s="193"/>
    </row>
    <row r="20" spans="1:13" s="194" customFormat="1" x14ac:dyDescent="0.25">
      <c r="A20" s="189">
        <f t="shared" si="1"/>
        <v>7</v>
      </c>
      <c r="B20" s="359" t="s">
        <v>337</v>
      </c>
      <c r="C20" s="363"/>
      <c r="D20" s="174" t="s">
        <v>326</v>
      </c>
      <c r="E20" s="174" t="s">
        <v>326</v>
      </c>
      <c r="F20" s="174" t="s">
        <v>326</v>
      </c>
      <c r="G20" s="174" t="s">
        <v>327</v>
      </c>
      <c r="H20" s="190" t="s">
        <v>338</v>
      </c>
      <c r="I20" s="190" t="s">
        <v>321</v>
      </c>
      <c r="J20" s="191"/>
      <c r="K20" s="192"/>
      <c r="L20" s="193"/>
      <c r="M20" s="193"/>
    </row>
    <row r="21" spans="1:13" s="194" customFormat="1" x14ac:dyDescent="0.25">
      <c r="A21" s="189">
        <f t="shared" si="1"/>
        <v>8</v>
      </c>
      <c r="B21" s="359" t="s">
        <v>339</v>
      </c>
      <c r="C21" s="363"/>
      <c r="D21" s="174" t="s">
        <v>326</v>
      </c>
      <c r="E21" s="174" t="s">
        <v>326</v>
      </c>
      <c r="F21" s="174" t="s">
        <v>326</v>
      </c>
      <c r="G21" s="174" t="s">
        <v>327</v>
      </c>
      <c r="H21" s="190" t="s">
        <v>338</v>
      </c>
      <c r="I21" s="190" t="s">
        <v>321</v>
      </c>
      <c r="J21" s="191"/>
      <c r="K21" s="192"/>
      <c r="L21" s="193"/>
      <c r="M21" s="193"/>
    </row>
    <row r="22" spans="1:13" s="194" customFormat="1" x14ac:dyDescent="0.25">
      <c r="A22" s="189">
        <f t="shared" si="1"/>
        <v>9</v>
      </c>
      <c r="B22" s="359" t="s">
        <v>340</v>
      </c>
      <c r="C22" s="363"/>
      <c r="D22" s="174" t="s">
        <v>326</v>
      </c>
      <c r="E22" s="174" t="s">
        <v>326</v>
      </c>
      <c r="F22" s="174" t="s">
        <v>326</v>
      </c>
      <c r="G22" s="174" t="s">
        <v>326</v>
      </c>
      <c r="H22" s="190" t="s">
        <v>331</v>
      </c>
      <c r="I22" s="190" t="s">
        <v>321</v>
      </c>
      <c r="J22" s="191"/>
      <c r="K22" s="192"/>
      <c r="L22" s="193"/>
      <c r="M22" s="193"/>
    </row>
    <row r="23" spans="1:13" s="194" customFormat="1" x14ac:dyDescent="0.25">
      <c r="A23" s="189">
        <f t="shared" si="1"/>
        <v>10</v>
      </c>
      <c r="B23" s="359" t="s">
        <v>341</v>
      </c>
      <c r="C23" s="363"/>
      <c r="D23" s="174" t="s">
        <v>326</v>
      </c>
      <c r="E23" s="174" t="s">
        <v>326</v>
      </c>
      <c r="F23" s="174" t="s">
        <v>326</v>
      </c>
      <c r="G23" s="174" t="s">
        <v>326</v>
      </c>
      <c r="H23" s="190" t="s">
        <v>327</v>
      </c>
      <c r="I23" s="190" t="s">
        <v>321</v>
      </c>
      <c r="J23" s="191"/>
      <c r="K23" s="192"/>
      <c r="L23" s="193"/>
      <c r="M23" s="193"/>
    </row>
    <row r="24" spans="1:13" s="194" customFormat="1" x14ac:dyDescent="0.25">
      <c r="A24" s="189">
        <f t="shared" si="1"/>
        <v>11</v>
      </c>
      <c r="B24" s="359" t="s">
        <v>342</v>
      </c>
      <c r="C24" s="363"/>
      <c r="D24" s="174" t="s">
        <v>326</v>
      </c>
      <c r="E24" s="174" t="s">
        <v>326</v>
      </c>
      <c r="F24" s="174" t="s">
        <v>326</v>
      </c>
      <c r="G24" s="174" t="s">
        <v>326</v>
      </c>
      <c r="H24" s="190" t="s">
        <v>327</v>
      </c>
      <c r="I24" s="190" t="s">
        <v>321</v>
      </c>
      <c r="J24" s="191"/>
      <c r="K24" s="192"/>
      <c r="L24" s="193"/>
      <c r="M24" s="193"/>
    </row>
    <row r="25" spans="1:13" s="194" customFormat="1" x14ac:dyDescent="0.25">
      <c r="A25" s="189">
        <f t="shared" si="1"/>
        <v>12</v>
      </c>
      <c r="B25" s="359" t="s">
        <v>343</v>
      </c>
      <c r="C25" s="363"/>
      <c r="D25" s="174" t="s">
        <v>326</v>
      </c>
      <c r="E25" s="174" t="s">
        <v>326</v>
      </c>
      <c r="F25" s="174" t="s">
        <v>326</v>
      </c>
      <c r="G25" s="174" t="s">
        <v>327</v>
      </c>
      <c r="H25" s="190" t="s">
        <v>328</v>
      </c>
      <c r="I25" s="190" t="s">
        <v>321</v>
      </c>
      <c r="J25" s="191"/>
      <c r="K25" s="192"/>
      <c r="L25" s="193"/>
      <c r="M25" s="193"/>
    </row>
    <row r="26" spans="1:13" s="194" customFormat="1" x14ac:dyDescent="0.25">
      <c r="A26" s="189">
        <f t="shared" si="1"/>
        <v>13</v>
      </c>
      <c r="B26" s="359" t="s">
        <v>344</v>
      </c>
      <c r="C26" s="363"/>
      <c r="D26" s="174" t="s">
        <v>326</v>
      </c>
      <c r="E26" s="174" t="s">
        <v>326</v>
      </c>
      <c r="F26" s="174" t="s">
        <v>326</v>
      </c>
      <c r="G26" s="174" t="s">
        <v>327</v>
      </c>
      <c r="H26" s="190" t="s">
        <v>328</v>
      </c>
      <c r="I26" s="190" t="s">
        <v>321</v>
      </c>
      <c r="J26" s="191"/>
      <c r="K26" s="192"/>
      <c r="L26" s="193"/>
      <c r="M26" s="193"/>
    </row>
    <row r="27" spans="1:13" s="194" customFormat="1" x14ac:dyDescent="0.25">
      <c r="A27" s="196"/>
      <c r="B27" s="197" t="s">
        <v>345</v>
      </c>
      <c r="C27" s="198"/>
      <c r="D27" s="198"/>
      <c r="E27" s="198"/>
      <c r="F27" s="198"/>
      <c r="G27" s="198"/>
      <c r="H27" s="198"/>
      <c r="I27" s="198"/>
      <c r="J27" s="199"/>
      <c r="K27" s="192"/>
      <c r="L27" s="193"/>
      <c r="M27" s="193"/>
    </row>
    <row r="28" spans="1:13" s="194" customFormat="1" x14ac:dyDescent="0.25">
      <c r="A28" s="168">
        <f>A26+1</f>
        <v>14</v>
      </c>
      <c r="B28" s="359" t="s">
        <v>346</v>
      </c>
      <c r="C28" s="363"/>
      <c r="D28" s="174" t="s">
        <v>319</v>
      </c>
      <c r="E28" s="174" t="s">
        <v>319</v>
      </c>
      <c r="F28" s="174" t="s">
        <v>319</v>
      </c>
      <c r="G28" s="174" t="s">
        <v>347</v>
      </c>
      <c r="H28" s="190"/>
      <c r="I28" s="190" t="s">
        <v>321</v>
      </c>
      <c r="J28" s="191"/>
      <c r="K28" s="192"/>
      <c r="L28" s="193"/>
      <c r="M28" s="193"/>
    </row>
    <row r="29" spans="1:13" s="194" customFormat="1" x14ac:dyDescent="0.25">
      <c r="A29" s="168">
        <f t="shared" ref="A29:A75" si="2">A28+1</f>
        <v>15</v>
      </c>
      <c r="B29" s="359" t="s">
        <v>348</v>
      </c>
      <c r="C29" s="363"/>
      <c r="D29" s="174" t="s">
        <v>319</v>
      </c>
      <c r="E29" s="174" t="s">
        <v>319</v>
      </c>
      <c r="F29" s="174" t="s">
        <v>319</v>
      </c>
      <c r="G29" s="174" t="s">
        <v>347</v>
      </c>
      <c r="H29" s="190" t="s">
        <v>303</v>
      </c>
      <c r="I29" s="190" t="s">
        <v>321</v>
      </c>
      <c r="J29" s="191"/>
      <c r="K29" s="192"/>
      <c r="L29" s="193"/>
      <c r="M29" s="193"/>
    </row>
    <row r="30" spans="1:13" s="194" customFormat="1" x14ac:dyDescent="0.25">
      <c r="A30" s="168">
        <f>A29+1</f>
        <v>16</v>
      </c>
      <c r="B30" s="359" t="s">
        <v>349</v>
      </c>
      <c r="C30" s="363"/>
      <c r="D30" s="174" t="s">
        <v>319</v>
      </c>
      <c r="E30" s="174" t="s">
        <v>319</v>
      </c>
      <c r="F30" s="174" t="s">
        <v>319</v>
      </c>
      <c r="G30" s="174" t="s">
        <v>347</v>
      </c>
      <c r="H30" s="190" t="s">
        <v>303</v>
      </c>
      <c r="I30" s="190" t="s">
        <v>321</v>
      </c>
      <c r="J30" s="191"/>
      <c r="K30" s="192"/>
      <c r="L30" s="193"/>
      <c r="M30" s="193"/>
    </row>
    <row r="31" spans="1:13" s="194" customFormat="1" x14ac:dyDescent="0.25">
      <c r="A31" s="168">
        <v>21</v>
      </c>
      <c r="B31" s="359" t="s">
        <v>350</v>
      </c>
      <c r="C31" s="363"/>
      <c r="D31" s="174" t="s">
        <v>319</v>
      </c>
      <c r="E31" s="174" t="s">
        <v>319</v>
      </c>
      <c r="F31" s="174" t="s">
        <v>311</v>
      </c>
      <c r="G31" s="174" t="s">
        <v>347</v>
      </c>
      <c r="H31" s="190"/>
      <c r="I31" s="190" t="s">
        <v>321</v>
      </c>
      <c r="J31" s="191"/>
      <c r="K31" s="192"/>
      <c r="L31" s="193"/>
      <c r="M31" s="193"/>
    </row>
    <row r="32" spans="1:13" s="194" customFormat="1" x14ac:dyDescent="0.25">
      <c r="A32" s="168">
        <v>22</v>
      </c>
      <c r="B32" s="359" t="s">
        <v>351</v>
      </c>
      <c r="C32" s="363"/>
      <c r="D32" s="174" t="s">
        <v>319</v>
      </c>
      <c r="E32" s="174" t="s">
        <v>319</v>
      </c>
      <c r="F32" s="174" t="s">
        <v>311</v>
      </c>
      <c r="G32" s="174" t="s">
        <v>347</v>
      </c>
      <c r="H32" s="190"/>
      <c r="I32" s="190" t="s">
        <v>321</v>
      </c>
      <c r="J32" s="191"/>
      <c r="K32" s="192"/>
      <c r="L32" s="193"/>
      <c r="M32" s="193"/>
    </row>
    <row r="33" spans="1:13" s="194" customFormat="1" x14ac:dyDescent="0.25">
      <c r="A33" s="168">
        <v>23</v>
      </c>
      <c r="B33" s="359" t="s">
        <v>352</v>
      </c>
      <c r="C33" s="363"/>
      <c r="D33" s="174" t="s">
        <v>319</v>
      </c>
      <c r="E33" s="174" t="s">
        <v>319</v>
      </c>
      <c r="F33" s="174" t="s">
        <v>311</v>
      </c>
      <c r="G33" s="174" t="s">
        <v>347</v>
      </c>
      <c r="H33" s="190"/>
      <c r="I33" s="190" t="s">
        <v>321</v>
      </c>
      <c r="J33" s="191"/>
      <c r="K33" s="192"/>
      <c r="L33" s="193"/>
      <c r="M33" s="193"/>
    </row>
    <row r="34" spans="1:13" s="194" customFormat="1" x14ac:dyDescent="0.25">
      <c r="A34" s="168">
        <f t="shared" si="2"/>
        <v>24</v>
      </c>
      <c r="B34" s="359" t="s">
        <v>353</v>
      </c>
      <c r="C34" s="363"/>
      <c r="D34" s="174" t="s">
        <v>319</v>
      </c>
      <c r="E34" s="174" t="s">
        <v>319</v>
      </c>
      <c r="F34" s="174" t="s">
        <v>311</v>
      </c>
      <c r="G34" s="174" t="s">
        <v>347</v>
      </c>
      <c r="H34" s="190"/>
      <c r="I34" s="190" t="s">
        <v>321</v>
      </c>
      <c r="J34" s="191"/>
      <c r="K34" s="192"/>
      <c r="L34" s="193"/>
      <c r="M34" s="193"/>
    </row>
    <row r="35" spans="1:13" s="194" customFormat="1" x14ac:dyDescent="0.25">
      <c r="A35" s="168">
        <f t="shared" si="2"/>
        <v>25</v>
      </c>
      <c r="B35" s="359" t="s">
        <v>354</v>
      </c>
      <c r="C35" s="363"/>
      <c r="D35" s="174" t="s">
        <v>319</v>
      </c>
      <c r="E35" s="174" t="s">
        <v>319</v>
      </c>
      <c r="F35" s="174" t="s">
        <v>311</v>
      </c>
      <c r="G35" s="174" t="s">
        <v>347</v>
      </c>
      <c r="H35" s="190"/>
      <c r="I35" s="190" t="s">
        <v>321</v>
      </c>
      <c r="J35" s="191"/>
      <c r="K35" s="192"/>
      <c r="L35" s="193"/>
      <c r="M35" s="193"/>
    </row>
    <row r="36" spans="1:13" s="194" customFormat="1" x14ac:dyDescent="0.25">
      <c r="A36" s="168">
        <f t="shared" si="2"/>
        <v>26</v>
      </c>
      <c r="B36" s="359" t="s">
        <v>355</v>
      </c>
      <c r="C36" s="373"/>
      <c r="D36" s="174" t="s">
        <v>319</v>
      </c>
      <c r="E36" s="174" t="s">
        <v>319</v>
      </c>
      <c r="F36" s="174" t="s">
        <v>311</v>
      </c>
      <c r="G36" s="174" t="s">
        <v>347</v>
      </c>
      <c r="H36" s="190"/>
      <c r="I36" s="190" t="s">
        <v>321</v>
      </c>
      <c r="J36" s="191"/>
      <c r="K36" s="192"/>
      <c r="L36" s="193"/>
      <c r="M36" s="193"/>
    </row>
    <row r="37" spans="1:13" s="194" customFormat="1" x14ac:dyDescent="0.25">
      <c r="A37" s="168">
        <f t="shared" si="2"/>
        <v>27</v>
      </c>
      <c r="B37" s="359" t="s">
        <v>356</v>
      </c>
      <c r="C37" s="363"/>
      <c r="D37" s="174" t="s">
        <v>319</v>
      </c>
      <c r="E37" s="174" t="s">
        <v>319</v>
      </c>
      <c r="F37" s="174" t="s">
        <v>311</v>
      </c>
      <c r="G37" s="174" t="s">
        <v>347</v>
      </c>
      <c r="H37" s="190"/>
      <c r="I37" s="190" t="s">
        <v>321</v>
      </c>
      <c r="J37" s="191"/>
      <c r="K37" s="192"/>
      <c r="L37" s="193"/>
      <c r="M37" s="193"/>
    </row>
    <row r="38" spans="1:13" s="194" customFormat="1" x14ac:dyDescent="0.25">
      <c r="A38" s="168">
        <f t="shared" si="2"/>
        <v>28</v>
      </c>
      <c r="B38" s="359" t="s">
        <v>357</v>
      </c>
      <c r="C38" s="363"/>
      <c r="D38" s="174" t="s">
        <v>319</v>
      </c>
      <c r="E38" s="174" t="s">
        <v>319</v>
      </c>
      <c r="F38" s="174" t="s">
        <v>311</v>
      </c>
      <c r="G38" s="174" t="s">
        <v>347</v>
      </c>
      <c r="H38" s="190"/>
      <c r="I38" s="190" t="s">
        <v>321</v>
      </c>
      <c r="J38" s="191"/>
      <c r="K38" s="192"/>
      <c r="L38" s="193"/>
      <c r="M38" s="193"/>
    </row>
    <row r="39" spans="1:13" s="194" customFormat="1" x14ac:dyDescent="0.25">
      <c r="A39" s="168">
        <f t="shared" si="2"/>
        <v>29</v>
      </c>
      <c r="B39" s="359" t="s">
        <v>358</v>
      </c>
      <c r="C39" s="363"/>
      <c r="D39" s="174" t="s">
        <v>319</v>
      </c>
      <c r="E39" s="174" t="s">
        <v>319</v>
      </c>
      <c r="F39" s="174" t="s">
        <v>311</v>
      </c>
      <c r="G39" s="174" t="s">
        <v>347</v>
      </c>
      <c r="H39" s="190"/>
      <c r="I39" s="190" t="s">
        <v>321</v>
      </c>
      <c r="J39" s="191"/>
      <c r="K39" s="192"/>
      <c r="L39" s="193"/>
      <c r="M39" s="193"/>
    </row>
    <row r="40" spans="1:13" s="194" customFormat="1" x14ac:dyDescent="0.25">
      <c r="A40" s="168">
        <v>30</v>
      </c>
      <c r="B40" s="359" t="s">
        <v>359</v>
      </c>
      <c r="C40" s="363"/>
      <c r="D40" s="174" t="s">
        <v>319</v>
      </c>
      <c r="E40" s="174" t="s">
        <v>311</v>
      </c>
      <c r="F40" s="174" t="s">
        <v>303</v>
      </c>
      <c r="G40" s="174"/>
      <c r="H40" s="190"/>
      <c r="I40" s="190" t="s">
        <v>321</v>
      </c>
      <c r="J40" s="191"/>
      <c r="K40" s="192"/>
      <c r="L40" s="193"/>
      <c r="M40" s="193"/>
    </row>
    <row r="41" spans="1:13" s="194" customFormat="1" x14ac:dyDescent="0.25">
      <c r="A41" s="168">
        <v>31</v>
      </c>
      <c r="B41" s="359" t="s">
        <v>360</v>
      </c>
      <c r="C41" s="363"/>
      <c r="D41" s="174" t="s">
        <v>319</v>
      </c>
      <c r="E41" s="174" t="s">
        <v>319</v>
      </c>
      <c r="F41" s="174" t="s">
        <v>311</v>
      </c>
      <c r="G41" s="174" t="s">
        <v>347</v>
      </c>
      <c r="H41" s="190"/>
      <c r="I41" s="190" t="s">
        <v>321</v>
      </c>
      <c r="J41" s="191"/>
      <c r="K41" s="192"/>
      <c r="L41" s="193"/>
      <c r="M41" s="193"/>
    </row>
    <row r="42" spans="1:13" s="194" customFormat="1" x14ac:dyDescent="0.25">
      <c r="A42" s="168">
        <v>32</v>
      </c>
      <c r="B42" s="359" t="s">
        <v>361</v>
      </c>
      <c r="C42" s="363"/>
      <c r="D42" s="174" t="s">
        <v>319</v>
      </c>
      <c r="E42" s="174" t="s">
        <v>319</v>
      </c>
      <c r="F42" s="174" t="s">
        <v>347</v>
      </c>
      <c r="G42" s="174" t="s">
        <v>347</v>
      </c>
      <c r="H42" s="190"/>
      <c r="I42" s="190" t="s">
        <v>321</v>
      </c>
      <c r="J42" s="191"/>
      <c r="K42" s="192"/>
      <c r="L42" s="193"/>
      <c r="M42" s="193"/>
    </row>
    <row r="43" spans="1:13" s="194" customFormat="1" x14ac:dyDescent="0.25">
      <c r="A43" s="168">
        <v>33</v>
      </c>
      <c r="B43" s="359" t="s">
        <v>362</v>
      </c>
      <c r="C43" s="363"/>
      <c r="D43" s="174" t="s">
        <v>319</v>
      </c>
      <c r="E43" s="174" t="s">
        <v>319</v>
      </c>
      <c r="F43" s="174" t="s">
        <v>311</v>
      </c>
      <c r="G43" s="174" t="s">
        <v>347</v>
      </c>
      <c r="H43" s="190"/>
      <c r="I43" s="190" t="s">
        <v>321</v>
      </c>
      <c r="J43" s="191"/>
      <c r="K43" s="192"/>
      <c r="L43" s="193"/>
      <c r="M43" s="193"/>
    </row>
    <row r="44" spans="1:13" s="194" customFormat="1" x14ac:dyDescent="0.25">
      <c r="A44" s="168">
        <v>34</v>
      </c>
      <c r="B44" s="359" t="s">
        <v>363</v>
      </c>
      <c r="C44" s="363"/>
      <c r="D44" s="174" t="s">
        <v>319</v>
      </c>
      <c r="E44" s="174" t="s">
        <v>311</v>
      </c>
      <c r="F44" s="174" t="s">
        <v>311</v>
      </c>
      <c r="G44" s="174" t="s">
        <v>347</v>
      </c>
      <c r="H44" s="190"/>
      <c r="I44" s="190" t="s">
        <v>321</v>
      </c>
      <c r="J44" s="191"/>
      <c r="K44" s="192"/>
      <c r="L44" s="193"/>
      <c r="M44" s="193"/>
    </row>
    <row r="45" spans="1:13" s="194" customFormat="1" x14ac:dyDescent="0.25">
      <c r="A45" s="168">
        <v>35</v>
      </c>
      <c r="B45" s="359" t="s">
        <v>364</v>
      </c>
      <c r="C45" s="363"/>
      <c r="D45" s="174" t="s">
        <v>319</v>
      </c>
      <c r="E45" s="174" t="s">
        <v>311</v>
      </c>
      <c r="F45" s="174" t="s">
        <v>311</v>
      </c>
      <c r="G45" s="174" t="s">
        <v>347</v>
      </c>
      <c r="H45" s="174"/>
      <c r="I45" s="190" t="s">
        <v>321</v>
      </c>
      <c r="J45" s="191"/>
      <c r="K45" s="192"/>
      <c r="L45" s="193"/>
      <c r="M45" s="193"/>
    </row>
    <row r="46" spans="1:13" s="194" customFormat="1" x14ac:dyDescent="0.25">
      <c r="A46" s="168">
        <v>36</v>
      </c>
      <c r="B46" s="359" t="s">
        <v>365</v>
      </c>
      <c r="C46" s="363"/>
      <c r="D46" s="174" t="s">
        <v>319</v>
      </c>
      <c r="E46" s="174" t="s">
        <v>311</v>
      </c>
      <c r="F46" s="174" t="s">
        <v>311</v>
      </c>
      <c r="G46" s="174" t="s">
        <v>347</v>
      </c>
      <c r="H46" s="174"/>
      <c r="I46" s="190" t="s">
        <v>321</v>
      </c>
      <c r="J46" s="191"/>
      <c r="K46" s="192"/>
      <c r="L46" s="193"/>
      <c r="M46" s="193"/>
    </row>
    <row r="47" spans="1:13" s="194" customFormat="1" x14ac:dyDescent="0.25">
      <c r="A47" s="168">
        <v>37</v>
      </c>
      <c r="B47" s="359" t="s">
        <v>366</v>
      </c>
      <c r="C47" s="363"/>
      <c r="D47" s="174" t="s">
        <v>319</v>
      </c>
      <c r="E47" s="174" t="s">
        <v>319</v>
      </c>
      <c r="F47" s="174" t="s">
        <v>311</v>
      </c>
      <c r="G47" s="174" t="s">
        <v>347</v>
      </c>
      <c r="H47" s="190"/>
      <c r="I47" s="190" t="s">
        <v>321</v>
      </c>
      <c r="J47" s="191"/>
      <c r="K47" s="192"/>
      <c r="L47" s="193"/>
      <c r="M47" s="193"/>
    </row>
    <row r="48" spans="1:13" s="194" customFormat="1" x14ac:dyDescent="0.25">
      <c r="A48" s="168">
        <v>38</v>
      </c>
      <c r="B48" s="359" t="s">
        <v>367</v>
      </c>
      <c r="C48" s="363"/>
      <c r="D48" s="174" t="s">
        <v>319</v>
      </c>
      <c r="E48" s="174" t="s">
        <v>311</v>
      </c>
      <c r="F48" s="174" t="s">
        <v>311</v>
      </c>
      <c r="G48" s="174" t="s">
        <v>347</v>
      </c>
      <c r="H48" s="190"/>
      <c r="I48" s="190" t="s">
        <v>321</v>
      </c>
      <c r="J48" s="191"/>
      <c r="K48" s="192"/>
      <c r="L48" s="193"/>
      <c r="M48" s="193"/>
    </row>
    <row r="49" spans="1:13" s="194" customFormat="1" x14ac:dyDescent="0.25">
      <c r="A49" s="168">
        <v>39</v>
      </c>
      <c r="B49" s="359" t="s">
        <v>368</v>
      </c>
      <c r="C49" s="363"/>
      <c r="D49" s="174" t="s">
        <v>319</v>
      </c>
      <c r="E49" s="174" t="s">
        <v>319</v>
      </c>
      <c r="F49" s="174" t="s">
        <v>311</v>
      </c>
      <c r="G49" s="174" t="s">
        <v>347</v>
      </c>
      <c r="H49" s="190"/>
      <c r="I49" s="190" t="s">
        <v>321</v>
      </c>
      <c r="J49" s="191"/>
      <c r="K49" s="192"/>
      <c r="L49" s="193"/>
      <c r="M49" s="193"/>
    </row>
    <row r="50" spans="1:13" s="194" customFormat="1" x14ac:dyDescent="0.25">
      <c r="A50" s="168">
        <v>40</v>
      </c>
      <c r="B50" s="359" t="s">
        <v>369</v>
      </c>
      <c r="C50" s="363"/>
      <c r="D50" s="174" t="s">
        <v>319</v>
      </c>
      <c r="E50" s="174" t="s">
        <v>319</v>
      </c>
      <c r="F50" s="174" t="s">
        <v>311</v>
      </c>
      <c r="G50" s="174" t="s">
        <v>347</v>
      </c>
      <c r="H50" s="190"/>
      <c r="I50" s="190" t="s">
        <v>321</v>
      </c>
      <c r="J50" s="191"/>
      <c r="K50" s="192"/>
      <c r="L50" s="193"/>
      <c r="M50" s="193"/>
    </row>
    <row r="51" spans="1:13" s="194" customFormat="1" x14ac:dyDescent="0.25">
      <c r="A51" s="168">
        <v>41</v>
      </c>
      <c r="B51" s="359" t="s">
        <v>370</v>
      </c>
      <c r="C51" s="363"/>
      <c r="D51" s="174" t="s">
        <v>319</v>
      </c>
      <c r="E51" s="174" t="s">
        <v>319</v>
      </c>
      <c r="F51" s="174" t="s">
        <v>311</v>
      </c>
      <c r="G51" s="174" t="s">
        <v>347</v>
      </c>
      <c r="H51" s="190"/>
      <c r="I51" s="190" t="s">
        <v>321</v>
      </c>
      <c r="J51" s="191"/>
      <c r="K51" s="192"/>
      <c r="L51" s="193"/>
      <c r="M51" s="193"/>
    </row>
    <row r="52" spans="1:13" s="194" customFormat="1" x14ac:dyDescent="0.25">
      <c r="A52" s="168">
        <f t="shared" si="2"/>
        <v>42</v>
      </c>
      <c r="B52" s="359" t="s">
        <v>371</v>
      </c>
      <c r="C52" s="363"/>
      <c r="D52" s="174" t="s">
        <v>319</v>
      </c>
      <c r="E52" s="174" t="s">
        <v>319</v>
      </c>
      <c r="F52" s="174" t="s">
        <v>311</v>
      </c>
      <c r="G52" s="174" t="s">
        <v>347</v>
      </c>
      <c r="H52" s="190"/>
      <c r="I52" s="190" t="s">
        <v>321</v>
      </c>
      <c r="J52" s="191"/>
      <c r="K52" s="192"/>
      <c r="L52" s="193"/>
      <c r="M52" s="193"/>
    </row>
    <row r="53" spans="1:13" s="194" customFormat="1" x14ac:dyDescent="0.25">
      <c r="A53" s="168">
        <f t="shared" si="2"/>
        <v>43</v>
      </c>
      <c r="B53" s="359" t="s">
        <v>372</v>
      </c>
      <c r="C53" s="363"/>
      <c r="D53" s="174" t="s">
        <v>319</v>
      </c>
      <c r="E53" s="174" t="s">
        <v>319</v>
      </c>
      <c r="F53" s="174" t="s">
        <v>311</v>
      </c>
      <c r="G53" s="174" t="s">
        <v>347</v>
      </c>
      <c r="H53" s="190"/>
      <c r="I53" s="190" t="s">
        <v>321</v>
      </c>
      <c r="J53" s="191"/>
      <c r="K53" s="192"/>
      <c r="L53" s="193"/>
      <c r="M53" s="193"/>
    </row>
    <row r="54" spans="1:13" s="194" customFormat="1" x14ac:dyDescent="0.25">
      <c r="A54" s="168">
        <f t="shared" si="2"/>
        <v>44</v>
      </c>
      <c r="B54" s="359" t="s">
        <v>373</v>
      </c>
      <c r="C54" s="363"/>
      <c r="D54" s="174" t="s">
        <v>319</v>
      </c>
      <c r="E54" s="174" t="s">
        <v>319</v>
      </c>
      <c r="F54" s="174" t="s">
        <v>311</v>
      </c>
      <c r="G54" s="174" t="s">
        <v>347</v>
      </c>
      <c r="H54" s="190"/>
      <c r="I54" s="190" t="s">
        <v>321</v>
      </c>
      <c r="J54" s="191"/>
      <c r="K54" s="192"/>
      <c r="L54" s="193"/>
      <c r="M54" s="193"/>
    </row>
    <row r="55" spans="1:13" s="194" customFormat="1" x14ac:dyDescent="0.25">
      <c r="A55" s="168">
        <v>45</v>
      </c>
      <c r="B55" s="359" t="s">
        <v>374</v>
      </c>
      <c r="C55" s="363"/>
      <c r="D55" s="174" t="s">
        <v>319</v>
      </c>
      <c r="E55" s="174" t="s">
        <v>319</v>
      </c>
      <c r="F55" s="174" t="s">
        <v>311</v>
      </c>
      <c r="G55" s="174" t="s">
        <v>347</v>
      </c>
      <c r="H55" s="190"/>
      <c r="I55" s="190" t="s">
        <v>321</v>
      </c>
      <c r="J55" s="191"/>
      <c r="K55" s="192"/>
      <c r="L55" s="193"/>
      <c r="M55" s="193"/>
    </row>
    <row r="56" spans="1:13" s="194" customFormat="1" x14ac:dyDescent="0.25">
      <c r="A56" s="168">
        <v>46</v>
      </c>
      <c r="B56" s="359" t="s">
        <v>375</v>
      </c>
      <c r="C56" s="363"/>
      <c r="D56" s="174" t="s">
        <v>319</v>
      </c>
      <c r="E56" s="174" t="s">
        <v>319</v>
      </c>
      <c r="F56" s="174" t="s">
        <v>311</v>
      </c>
      <c r="G56" s="174" t="s">
        <v>347</v>
      </c>
      <c r="H56" s="190"/>
      <c r="I56" s="190" t="s">
        <v>321</v>
      </c>
      <c r="J56" s="191"/>
      <c r="K56" s="192"/>
      <c r="L56" s="193"/>
      <c r="M56" s="193"/>
    </row>
    <row r="57" spans="1:13" s="194" customFormat="1" x14ac:dyDescent="0.25">
      <c r="A57" s="168">
        <v>47</v>
      </c>
      <c r="B57" s="359" t="s">
        <v>376</v>
      </c>
      <c r="C57" s="373"/>
      <c r="D57" s="174" t="s">
        <v>319</v>
      </c>
      <c r="E57" s="174" t="s">
        <v>319</v>
      </c>
      <c r="F57" s="174" t="s">
        <v>311</v>
      </c>
      <c r="G57" s="174" t="s">
        <v>347</v>
      </c>
      <c r="H57" s="190"/>
      <c r="I57" s="190" t="s">
        <v>321</v>
      </c>
      <c r="J57" s="191"/>
      <c r="K57" s="192"/>
      <c r="L57" s="193"/>
      <c r="M57" s="193"/>
    </row>
    <row r="58" spans="1:13" s="194" customFormat="1" x14ac:dyDescent="0.25">
      <c r="A58" s="168">
        <v>48</v>
      </c>
      <c r="B58" s="359" t="s">
        <v>377</v>
      </c>
      <c r="C58" s="373"/>
      <c r="D58" s="174" t="s">
        <v>319</v>
      </c>
      <c r="E58" s="174" t="s">
        <v>319</v>
      </c>
      <c r="F58" s="174" t="s">
        <v>311</v>
      </c>
      <c r="G58" s="174" t="s">
        <v>347</v>
      </c>
      <c r="H58" s="190"/>
      <c r="I58" s="190" t="s">
        <v>321</v>
      </c>
      <c r="J58" s="191"/>
      <c r="K58" s="192"/>
      <c r="L58" s="193"/>
      <c r="M58" s="193"/>
    </row>
    <row r="59" spans="1:13" s="194" customFormat="1" x14ac:dyDescent="0.25">
      <c r="A59" s="168">
        <v>49</v>
      </c>
      <c r="B59" s="359" t="s">
        <v>378</v>
      </c>
      <c r="C59" s="363"/>
      <c r="D59" s="174" t="s">
        <v>319</v>
      </c>
      <c r="E59" s="174" t="s">
        <v>311</v>
      </c>
      <c r="F59" s="174" t="s">
        <v>347</v>
      </c>
      <c r="G59" s="174"/>
      <c r="H59" s="190"/>
      <c r="I59" s="190" t="s">
        <v>321</v>
      </c>
      <c r="J59" s="191"/>
      <c r="K59" s="192"/>
      <c r="L59" s="193"/>
      <c r="M59" s="193"/>
    </row>
    <row r="60" spans="1:13" s="194" customFormat="1" x14ac:dyDescent="0.25">
      <c r="A60" s="168">
        <v>50</v>
      </c>
      <c r="B60" s="359" t="s">
        <v>379</v>
      </c>
      <c r="C60" s="373"/>
      <c r="D60" s="174" t="s">
        <v>319</v>
      </c>
      <c r="E60" s="174" t="s">
        <v>311</v>
      </c>
      <c r="F60" s="174" t="s">
        <v>347</v>
      </c>
      <c r="G60" s="174"/>
      <c r="H60" s="190"/>
      <c r="I60" s="190" t="s">
        <v>321</v>
      </c>
      <c r="J60" s="191"/>
      <c r="K60" s="192"/>
      <c r="L60" s="193"/>
      <c r="M60" s="193"/>
    </row>
    <row r="61" spans="1:13" s="194" customFormat="1" x14ac:dyDescent="0.25">
      <c r="A61" s="168">
        <v>51</v>
      </c>
      <c r="B61" s="359" t="s">
        <v>380</v>
      </c>
      <c r="C61" s="363"/>
      <c r="D61" s="174" t="s">
        <v>319</v>
      </c>
      <c r="E61" s="174" t="s">
        <v>311</v>
      </c>
      <c r="F61" s="174" t="s">
        <v>311</v>
      </c>
      <c r="G61" s="174" t="s">
        <v>347</v>
      </c>
      <c r="H61" s="190"/>
      <c r="I61" s="190" t="s">
        <v>321</v>
      </c>
      <c r="J61" s="191"/>
      <c r="K61" s="192"/>
      <c r="L61" s="193"/>
      <c r="M61" s="193"/>
    </row>
    <row r="62" spans="1:13" s="194" customFormat="1" x14ac:dyDescent="0.25">
      <c r="A62" s="168">
        <v>52</v>
      </c>
      <c r="B62" s="359" t="s">
        <v>381</v>
      </c>
      <c r="C62" s="363"/>
      <c r="D62" s="174" t="s">
        <v>319</v>
      </c>
      <c r="E62" s="174" t="s">
        <v>319</v>
      </c>
      <c r="F62" s="174" t="s">
        <v>311</v>
      </c>
      <c r="G62" s="174" t="s">
        <v>347</v>
      </c>
      <c r="H62" s="190"/>
      <c r="I62" s="190" t="s">
        <v>321</v>
      </c>
      <c r="J62" s="191"/>
      <c r="K62" s="192"/>
      <c r="L62" s="193"/>
      <c r="M62" s="193"/>
    </row>
    <row r="63" spans="1:13" s="194" customFormat="1" x14ac:dyDescent="0.25">
      <c r="A63" s="168">
        <v>53</v>
      </c>
      <c r="B63" s="359" t="s">
        <v>382</v>
      </c>
      <c r="C63" s="363"/>
      <c r="D63" s="174" t="s">
        <v>319</v>
      </c>
      <c r="E63" s="174" t="s">
        <v>311</v>
      </c>
      <c r="F63" s="174" t="s">
        <v>347</v>
      </c>
      <c r="G63" s="174"/>
      <c r="H63" s="190"/>
      <c r="I63" s="190" t="s">
        <v>321</v>
      </c>
      <c r="J63" s="191"/>
      <c r="K63" s="192"/>
      <c r="L63" s="193"/>
      <c r="M63" s="193"/>
    </row>
    <row r="64" spans="1:13" s="194" customFormat="1" x14ac:dyDescent="0.25">
      <c r="A64" s="168">
        <v>54</v>
      </c>
      <c r="B64" s="359" t="s">
        <v>383</v>
      </c>
      <c r="C64" s="363"/>
      <c r="D64" s="174" t="s">
        <v>319</v>
      </c>
      <c r="E64" s="174" t="s">
        <v>311</v>
      </c>
      <c r="F64" s="174" t="s">
        <v>347</v>
      </c>
      <c r="G64" s="174"/>
      <c r="H64" s="190"/>
      <c r="I64" s="190" t="s">
        <v>321</v>
      </c>
      <c r="J64" s="191"/>
      <c r="K64" s="192"/>
      <c r="L64" s="193"/>
      <c r="M64" s="193"/>
    </row>
    <row r="65" spans="1:13" s="194" customFormat="1" x14ac:dyDescent="0.25">
      <c r="A65" s="168">
        <v>55</v>
      </c>
      <c r="B65" s="359" t="s">
        <v>384</v>
      </c>
      <c r="C65" s="363"/>
      <c r="D65" s="174" t="s">
        <v>319</v>
      </c>
      <c r="E65" s="174" t="s">
        <v>319</v>
      </c>
      <c r="F65" s="174" t="s">
        <v>311</v>
      </c>
      <c r="G65" s="174" t="s">
        <v>347</v>
      </c>
      <c r="H65" s="190"/>
      <c r="I65" s="190" t="s">
        <v>321</v>
      </c>
      <c r="J65" s="191"/>
      <c r="K65" s="192"/>
      <c r="L65" s="193"/>
      <c r="M65" s="193"/>
    </row>
    <row r="66" spans="1:13" s="194" customFormat="1" x14ac:dyDescent="0.25">
      <c r="A66" s="168">
        <v>56</v>
      </c>
      <c r="B66" s="359" t="s">
        <v>385</v>
      </c>
      <c r="C66" s="363"/>
      <c r="D66" s="174" t="s">
        <v>319</v>
      </c>
      <c r="E66" s="174" t="s">
        <v>319</v>
      </c>
      <c r="F66" s="174" t="s">
        <v>311</v>
      </c>
      <c r="G66" s="174" t="s">
        <v>347</v>
      </c>
      <c r="H66" s="190"/>
      <c r="I66" s="190" t="s">
        <v>321</v>
      </c>
      <c r="J66" s="191"/>
      <c r="K66" s="192"/>
      <c r="L66" s="193"/>
      <c r="M66" s="193"/>
    </row>
    <row r="67" spans="1:13" s="194" customFormat="1" x14ac:dyDescent="0.25">
      <c r="A67" s="168">
        <v>57</v>
      </c>
      <c r="B67" s="359" t="s">
        <v>386</v>
      </c>
      <c r="C67" s="373"/>
      <c r="D67" s="174" t="s">
        <v>319</v>
      </c>
      <c r="E67" s="174" t="s">
        <v>311</v>
      </c>
      <c r="F67" s="174" t="s">
        <v>347</v>
      </c>
      <c r="G67" s="174"/>
      <c r="H67" s="190"/>
      <c r="I67" s="190" t="s">
        <v>321</v>
      </c>
      <c r="J67" s="191"/>
      <c r="K67" s="192"/>
      <c r="L67" s="193"/>
      <c r="M67" s="193"/>
    </row>
    <row r="68" spans="1:13" s="194" customFormat="1" x14ac:dyDescent="0.25">
      <c r="A68" s="168">
        <v>58</v>
      </c>
      <c r="B68" s="359" t="s">
        <v>387</v>
      </c>
      <c r="C68" s="363"/>
      <c r="D68" s="174" t="s">
        <v>319</v>
      </c>
      <c r="E68" s="174" t="s">
        <v>311</v>
      </c>
      <c r="F68" s="174" t="s">
        <v>347</v>
      </c>
      <c r="G68" s="174"/>
      <c r="H68" s="190"/>
      <c r="I68" s="190" t="s">
        <v>321</v>
      </c>
      <c r="J68" s="191"/>
      <c r="K68" s="192"/>
      <c r="L68" s="193"/>
      <c r="M68" s="193"/>
    </row>
    <row r="69" spans="1:13" s="194" customFormat="1" x14ac:dyDescent="0.25">
      <c r="A69" s="168">
        <v>59</v>
      </c>
      <c r="B69" s="359" t="s">
        <v>388</v>
      </c>
      <c r="C69" s="373"/>
      <c r="D69" s="174" t="s">
        <v>319</v>
      </c>
      <c r="E69" s="174" t="s">
        <v>311</v>
      </c>
      <c r="F69" s="174" t="s">
        <v>347</v>
      </c>
      <c r="G69" s="174"/>
      <c r="H69" s="190"/>
      <c r="I69" s="190" t="s">
        <v>321</v>
      </c>
      <c r="J69" s="191"/>
      <c r="K69" s="192"/>
      <c r="L69" s="193"/>
      <c r="M69" s="193"/>
    </row>
    <row r="70" spans="1:13" s="194" customFormat="1" x14ac:dyDescent="0.25">
      <c r="A70" s="168">
        <v>60</v>
      </c>
      <c r="B70" s="359" t="s">
        <v>389</v>
      </c>
      <c r="C70" s="363"/>
      <c r="D70" s="174" t="s">
        <v>319</v>
      </c>
      <c r="E70" s="174" t="s">
        <v>319</v>
      </c>
      <c r="F70" s="174" t="s">
        <v>347</v>
      </c>
      <c r="G70" s="174" t="s">
        <v>303</v>
      </c>
      <c r="H70" s="190"/>
      <c r="I70" s="190" t="s">
        <v>321</v>
      </c>
      <c r="J70" s="191"/>
      <c r="K70" s="192"/>
      <c r="L70" s="193"/>
      <c r="M70" s="193"/>
    </row>
    <row r="71" spans="1:13" s="194" customFormat="1" x14ac:dyDescent="0.25">
      <c r="A71" s="168">
        <v>61</v>
      </c>
      <c r="B71" s="359" t="s">
        <v>390</v>
      </c>
      <c r="C71" s="363"/>
      <c r="D71" s="174" t="s">
        <v>319</v>
      </c>
      <c r="E71" s="174" t="s">
        <v>311</v>
      </c>
      <c r="F71" s="174" t="s">
        <v>347</v>
      </c>
      <c r="G71" s="174"/>
      <c r="H71" s="190"/>
      <c r="I71" s="190" t="s">
        <v>321</v>
      </c>
      <c r="J71" s="191"/>
      <c r="K71" s="192"/>
      <c r="L71" s="193"/>
      <c r="M71" s="193"/>
    </row>
    <row r="72" spans="1:13" s="194" customFormat="1" x14ac:dyDescent="0.25">
      <c r="A72" s="168">
        <v>62</v>
      </c>
      <c r="B72" s="359" t="s">
        <v>391</v>
      </c>
      <c r="C72" s="363"/>
      <c r="D72" s="174" t="s">
        <v>319</v>
      </c>
      <c r="E72" s="174" t="s">
        <v>311</v>
      </c>
      <c r="F72" s="174" t="s">
        <v>347</v>
      </c>
      <c r="G72" s="174"/>
      <c r="H72" s="190"/>
      <c r="I72" s="190" t="s">
        <v>321</v>
      </c>
      <c r="J72" s="191"/>
      <c r="K72" s="192"/>
      <c r="L72" s="193"/>
      <c r="M72" s="193"/>
    </row>
    <row r="73" spans="1:13" s="194" customFormat="1" x14ac:dyDescent="0.25">
      <c r="A73" s="168">
        <v>63</v>
      </c>
      <c r="B73" s="359" t="s">
        <v>392</v>
      </c>
      <c r="C73" s="363"/>
      <c r="D73" s="174" t="s">
        <v>319</v>
      </c>
      <c r="E73" s="174" t="s">
        <v>311</v>
      </c>
      <c r="F73" s="174" t="s">
        <v>347</v>
      </c>
      <c r="G73" s="174"/>
      <c r="H73" s="190"/>
      <c r="I73" s="190" t="s">
        <v>321</v>
      </c>
      <c r="J73" s="191"/>
      <c r="K73" s="192"/>
      <c r="L73" s="193"/>
      <c r="M73" s="193"/>
    </row>
    <row r="74" spans="1:13" s="194" customFormat="1" x14ac:dyDescent="0.25">
      <c r="A74" s="168">
        <f t="shared" si="2"/>
        <v>64</v>
      </c>
      <c r="B74" s="359" t="s">
        <v>393</v>
      </c>
      <c r="C74" s="363"/>
      <c r="D74" s="174" t="s">
        <v>319</v>
      </c>
      <c r="E74" s="174" t="s">
        <v>311</v>
      </c>
      <c r="F74" s="174" t="s">
        <v>347</v>
      </c>
      <c r="G74" s="174"/>
      <c r="H74" s="190"/>
      <c r="I74" s="190" t="s">
        <v>321</v>
      </c>
      <c r="J74" s="191"/>
      <c r="K74" s="192"/>
      <c r="L74" s="193"/>
      <c r="M74" s="193"/>
    </row>
    <row r="75" spans="1:13" s="194" customFormat="1" x14ac:dyDescent="0.25">
      <c r="A75" s="168">
        <f t="shared" si="2"/>
        <v>65</v>
      </c>
      <c r="B75" s="359" t="s">
        <v>394</v>
      </c>
      <c r="C75" s="363"/>
      <c r="D75" s="174" t="s">
        <v>319</v>
      </c>
      <c r="E75" s="174" t="s">
        <v>311</v>
      </c>
      <c r="F75" s="174" t="s">
        <v>347</v>
      </c>
      <c r="G75" s="174"/>
      <c r="H75" s="190"/>
      <c r="I75" s="190" t="s">
        <v>321</v>
      </c>
      <c r="J75" s="191"/>
      <c r="K75" s="192"/>
      <c r="L75" s="193"/>
      <c r="M75" s="193"/>
    </row>
    <row r="76" spans="1:13" s="194" customFormat="1" x14ac:dyDescent="0.25">
      <c r="A76" s="168">
        <v>66</v>
      </c>
      <c r="B76" s="359" t="s">
        <v>395</v>
      </c>
      <c r="C76" s="363"/>
      <c r="D76" s="174" t="s">
        <v>319</v>
      </c>
      <c r="E76" s="174" t="s">
        <v>311</v>
      </c>
      <c r="F76" s="174" t="s">
        <v>347</v>
      </c>
      <c r="G76" s="174" t="s">
        <v>303</v>
      </c>
      <c r="H76" s="190"/>
      <c r="I76" s="190" t="s">
        <v>321</v>
      </c>
      <c r="J76" s="191"/>
      <c r="K76" s="192"/>
      <c r="L76" s="193"/>
      <c r="M76" s="193"/>
    </row>
    <row r="77" spans="1:13" s="194" customFormat="1" x14ac:dyDescent="0.25">
      <c r="A77" s="168">
        <v>67</v>
      </c>
      <c r="B77" s="359" t="s">
        <v>396</v>
      </c>
      <c r="C77" s="373"/>
      <c r="D77" s="174" t="s">
        <v>319</v>
      </c>
      <c r="E77" s="174" t="s">
        <v>311</v>
      </c>
      <c r="F77" s="174" t="s">
        <v>347</v>
      </c>
      <c r="G77" s="174"/>
      <c r="H77" s="190"/>
      <c r="I77" s="190" t="s">
        <v>321</v>
      </c>
      <c r="J77" s="191"/>
      <c r="K77" s="192"/>
      <c r="L77" s="193"/>
      <c r="M77" s="193"/>
    </row>
    <row r="78" spans="1:13" s="194" customFormat="1" ht="15.75" thickBot="1" x14ac:dyDescent="0.3">
      <c r="A78" s="179">
        <v>68</v>
      </c>
      <c r="B78" s="366" t="s">
        <v>397</v>
      </c>
      <c r="C78" s="374"/>
      <c r="D78" s="182" t="s">
        <v>319</v>
      </c>
      <c r="E78" s="182" t="s">
        <v>311</v>
      </c>
      <c r="F78" s="182" t="s">
        <v>347</v>
      </c>
      <c r="G78" s="182"/>
      <c r="H78" s="200"/>
      <c r="I78" s="200" t="s">
        <v>321</v>
      </c>
      <c r="J78" s="201"/>
      <c r="K78" s="192"/>
      <c r="L78" s="193"/>
      <c r="M78" s="193"/>
    </row>
    <row r="79" spans="1:13" s="194" customFormat="1" x14ac:dyDescent="0.25">
      <c r="A79" s="202"/>
      <c r="B79" s="203"/>
      <c r="C79" s="202"/>
      <c r="D79" s="202"/>
      <c r="E79" s="202"/>
      <c r="F79" s="202"/>
      <c r="G79" s="202"/>
      <c r="H79" s="202"/>
      <c r="I79" s="202"/>
      <c r="J79" s="202"/>
      <c r="K79" s="192"/>
      <c r="L79" s="193"/>
      <c r="M79" s="193"/>
    </row>
    <row r="80" spans="1:13" s="192" customFormat="1" x14ac:dyDescent="0.25">
      <c r="A80" s="204"/>
      <c r="B80" s="205"/>
      <c r="C80" s="204"/>
      <c r="D80" s="204"/>
      <c r="E80" s="204"/>
      <c r="F80" s="204"/>
      <c r="G80" s="204"/>
      <c r="H80" s="204"/>
      <c r="I80" s="204"/>
      <c r="J80" s="204"/>
      <c r="L80" s="193"/>
      <c r="M80" s="193"/>
    </row>
    <row r="81" spans="1:13" s="192" customFormat="1" x14ac:dyDescent="0.25">
      <c r="A81" s="204"/>
      <c r="B81" s="205"/>
      <c r="C81" s="204"/>
      <c r="D81" s="204"/>
      <c r="E81" s="204"/>
      <c r="F81" s="204"/>
      <c r="G81" s="204"/>
      <c r="H81" s="204"/>
      <c r="I81" s="204"/>
      <c r="J81" s="204"/>
      <c r="L81" s="193"/>
      <c r="M81" s="193"/>
    </row>
    <row r="82" spans="1:13" s="192" customFormat="1" x14ac:dyDescent="0.25">
      <c r="A82" s="204"/>
      <c r="B82" s="205"/>
      <c r="C82" s="204"/>
      <c r="D82" s="204"/>
      <c r="E82" s="204"/>
      <c r="F82" s="204"/>
      <c r="G82" s="204"/>
      <c r="H82" s="204"/>
      <c r="I82" s="204"/>
      <c r="J82" s="204"/>
      <c r="L82" s="193"/>
      <c r="M82" s="193"/>
    </row>
    <row r="83" spans="1:13" s="192" customFormat="1" x14ac:dyDescent="0.25">
      <c r="A83" s="204"/>
      <c r="B83" s="205"/>
      <c r="C83" s="204"/>
      <c r="D83" s="204"/>
      <c r="E83" s="204"/>
      <c r="F83" s="204"/>
      <c r="G83" s="204"/>
      <c r="H83" s="204"/>
      <c r="I83" s="204"/>
      <c r="J83" s="204"/>
      <c r="L83" s="193"/>
      <c r="M83" s="193"/>
    </row>
    <row r="84" spans="1:13" s="192" customFormat="1" x14ac:dyDescent="0.25">
      <c r="A84" s="204"/>
      <c r="B84" s="205"/>
      <c r="C84" s="204"/>
      <c r="D84" s="204"/>
      <c r="E84" s="204"/>
      <c r="F84" s="204"/>
      <c r="G84" s="204"/>
      <c r="H84" s="204"/>
      <c r="I84" s="204"/>
      <c r="J84" s="204"/>
      <c r="L84" s="193"/>
      <c r="M84" s="193"/>
    </row>
    <row r="85" spans="1:13" s="192" customFormat="1" x14ac:dyDescent="0.25">
      <c r="A85" s="204"/>
      <c r="B85" s="205"/>
      <c r="C85" s="204"/>
      <c r="D85" s="204"/>
      <c r="E85" s="204"/>
      <c r="F85" s="204"/>
      <c r="G85" s="204"/>
      <c r="H85" s="204"/>
      <c r="I85" s="204"/>
      <c r="J85" s="204"/>
      <c r="L85" s="193"/>
      <c r="M85" s="193"/>
    </row>
    <row r="86" spans="1:13" s="192" customFormat="1" x14ac:dyDescent="0.25">
      <c r="A86" s="204"/>
      <c r="B86" s="205"/>
      <c r="C86" s="204"/>
      <c r="D86" s="204"/>
      <c r="E86" s="204"/>
      <c r="F86" s="204"/>
      <c r="G86" s="204"/>
      <c r="H86" s="204"/>
      <c r="I86" s="204"/>
      <c r="J86" s="204"/>
      <c r="L86" s="193"/>
      <c r="M86" s="193"/>
    </row>
    <row r="87" spans="1:13" s="192" customFormat="1" x14ac:dyDescent="0.25">
      <c r="A87" s="204"/>
      <c r="B87" s="205"/>
      <c r="C87" s="204"/>
      <c r="D87" s="204"/>
      <c r="E87" s="204"/>
      <c r="F87" s="204"/>
      <c r="G87" s="204"/>
      <c r="H87" s="204"/>
      <c r="I87" s="204"/>
      <c r="J87" s="204"/>
      <c r="L87" s="193"/>
      <c r="M87" s="193"/>
    </row>
    <row r="88" spans="1:13" s="192" customFormat="1" x14ac:dyDescent="0.25">
      <c r="A88" s="204"/>
      <c r="B88" s="205"/>
      <c r="C88" s="204"/>
      <c r="D88" s="204"/>
      <c r="E88" s="204"/>
      <c r="F88" s="204"/>
      <c r="G88" s="204"/>
      <c r="H88" s="204"/>
      <c r="I88" s="204"/>
      <c r="J88" s="204"/>
      <c r="L88" s="193"/>
      <c r="M88" s="193"/>
    </row>
    <row r="89" spans="1:13" s="192" customFormat="1" x14ac:dyDescent="0.25">
      <c r="A89" s="204"/>
      <c r="B89" s="205"/>
      <c r="C89" s="204"/>
      <c r="D89" s="204"/>
      <c r="E89" s="204"/>
      <c r="F89" s="204"/>
      <c r="G89" s="204"/>
      <c r="H89" s="204"/>
      <c r="I89" s="204"/>
      <c r="J89" s="204"/>
      <c r="L89" s="193"/>
      <c r="M89" s="193"/>
    </row>
    <row r="90" spans="1:13" s="192" customFormat="1" x14ac:dyDescent="0.25">
      <c r="A90" s="204"/>
      <c r="B90" s="205"/>
      <c r="C90" s="204"/>
      <c r="D90" s="204"/>
      <c r="E90" s="204"/>
      <c r="F90" s="204"/>
      <c r="G90" s="204"/>
      <c r="H90" s="204"/>
      <c r="I90" s="204"/>
      <c r="J90" s="204"/>
      <c r="L90" s="193"/>
      <c r="M90" s="193"/>
    </row>
    <row r="91" spans="1:13" s="192" customFormat="1" x14ac:dyDescent="0.25">
      <c r="A91" s="204"/>
      <c r="B91" s="205"/>
      <c r="C91" s="204"/>
      <c r="D91" s="204"/>
      <c r="E91" s="204"/>
      <c r="F91" s="204"/>
      <c r="G91" s="204"/>
      <c r="H91" s="204"/>
      <c r="I91" s="204"/>
      <c r="J91" s="204"/>
      <c r="L91" s="193"/>
      <c r="M91" s="193"/>
    </row>
    <row r="92" spans="1:13" s="192" customFormat="1" x14ac:dyDescent="0.25">
      <c r="A92" s="204"/>
      <c r="B92" s="205"/>
      <c r="C92" s="204"/>
      <c r="D92" s="204"/>
      <c r="E92" s="204"/>
      <c r="F92" s="204"/>
      <c r="G92" s="204"/>
      <c r="H92" s="204"/>
      <c r="I92" s="204"/>
      <c r="J92" s="204"/>
      <c r="L92" s="193"/>
      <c r="M92" s="193"/>
    </row>
    <row r="93" spans="1:13" s="192" customFormat="1" x14ac:dyDescent="0.25">
      <c r="A93" s="204"/>
      <c r="B93" s="205"/>
      <c r="C93" s="204"/>
      <c r="D93" s="204"/>
      <c r="E93" s="204"/>
      <c r="F93" s="204"/>
      <c r="G93" s="204"/>
      <c r="H93" s="204"/>
      <c r="I93" s="204"/>
      <c r="J93" s="204"/>
      <c r="L93" s="193"/>
      <c r="M93" s="193"/>
    </row>
    <row r="94" spans="1:13" s="192" customFormat="1" x14ac:dyDescent="0.25">
      <c r="A94" s="204"/>
      <c r="B94" s="205"/>
      <c r="C94" s="204"/>
      <c r="D94" s="204"/>
      <c r="E94" s="204"/>
      <c r="F94" s="204"/>
      <c r="G94" s="204"/>
      <c r="H94" s="204"/>
      <c r="I94" s="204"/>
      <c r="J94" s="204"/>
      <c r="L94" s="193"/>
      <c r="M94" s="193"/>
    </row>
    <row r="95" spans="1:13" s="192" customFormat="1" x14ac:dyDescent="0.25">
      <c r="A95" s="204"/>
      <c r="B95" s="205"/>
      <c r="C95" s="204"/>
      <c r="D95" s="204"/>
      <c r="E95" s="204"/>
      <c r="F95" s="204"/>
      <c r="G95" s="204"/>
      <c r="H95" s="204"/>
      <c r="I95" s="204"/>
      <c r="J95" s="204"/>
      <c r="L95" s="193"/>
      <c r="M95" s="193"/>
    </row>
    <row r="96" spans="1:13" s="192" customFormat="1" x14ac:dyDescent="0.25">
      <c r="A96" s="204"/>
      <c r="B96" s="205"/>
      <c r="C96" s="204"/>
      <c r="D96" s="204"/>
      <c r="E96" s="204"/>
      <c r="F96" s="204"/>
      <c r="G96" s="204"/>
      <c r="H96" s="204"/>
      <c r="I96" s="204"/>
      <c r="J96" s="204"/>
      <c r="L96" s="193"/>
      <c r="M96" s="193"/>
    </row>
    <row r="97" spans="1:13" s="192" customFormat="1" x14ac:dyDescent="0.25">
      <c r="A97" s="204"/>
      <c r="B97" s="205"/>
      <c r="C97" s="204"/>
      <c r="D97" s="204"/>
      <c r="E97" s="204"/>
      <c r="F97" s="204"/>
      <c r="G97" s="204"/>
      <c r="H97" s="204"/>
      <c r="I97" s="204"/>
      <c r="J97" s="204"/>
      <c r="L97" s="193"/>
      <c r="M97" s="193"/>
    </row>
    <row r="98" spans="1:13" s="192" customFormat="1" x14ac:dyDescent="0.25">
      <c r="A98" s="204"/>
      <c r="B98" s="205"/>
      <c r="C98" s="204"/>
      <c r="D98" s="204"/>
      <c r="E98" s="204"/>
      <c r="F98" s="204"/>
      <c r="G98" s="204"/>
      <c r="H98" s="204"/>
      <c r="I98" s="204"/>
      <c r="J98" s="204"/>
      <c r="L98" s="193"/>
      <c r="M98" s="193"/>
    </row>
    <row r="99" spans="1:13" s="192" customFormat="1" x14ac:dyDescent="0.25">
      <c r="A99" s="204"/>
      <c r="B99" s="205"/>
      <c r="C99" s="204"/>
      <c r="D99" s="204"/>
      <c r="E99" s="204"/>
      <c r="F99" s="204"/>
      <c r="G99" s="204"/>
      <c r="H99" s="204"/>
      <c r="I99" s="204"/>
      <c r="J99" s="204"/>
      <c r="L99" s="193"/>
      <c r="M99" s="193"/>
    </row>
    <row r="100" spans="1:13" s="192" customFormat="1" x14ac:dyDescent="0.25">
      <c r="A100" s="204"/>
      <c r="B100" s="205"/>
      <c r="C100" s="204"/>
      <c r="D100" s="204"/>
      <c r="E100" s="204"/>
      <c r="F100" s="204"/>
      <c r="G100" s="204"/>
      <c r="H100" s="204"/>
      <c r="I100" s="204"/>
      <c r="J100" s="204"/>
      <c r="L100" s="193"/>
      <c r="M100" s="193"/>
    </row>
    <row r="101" spans="1:13" s="192" customFormat="1" x14ac:dyDescent="0.25">
      <c r="A101" s="204"/>
      <c r="B101" s="205"/>
      <c r="C101" s="204"/>
      <c r="D101" s="204"/>
      <c r="E101" s="204"/>
      <c r="F101" s="204"/>
      <c r="G101" s="204"/>
      <c r="H101" s="204"/>
      <c r="I101" s="204"/>
      <c r="J101" s="204"/>
      <c r="L101" s="193"/>
      <c r="M101" s="193"/>
    </row>
    <row r="102" spans="1:13" s="192" customFormat="1" x14ac:dyDescent="0.25">
      <c r="A102" s="204"/>
      <c r="B102" s="205"/>
      <c r="C102" s="204"/>
      <c r="D102" s="204"/>
      <c r="E102" s="204"/>
      <c r="F102" s="204"/>
      <c r="G102" s="204"/>
      <c r="H102" s="204"/>
      <c r="I102" s="204"/>
      <c r="J102" s="204"/>
      <c r="L102" s="193"/>
      <c r="M102" s="193"/>
    </row>
    <row r="103" spans="1:13" s="192" customFormat="1" x14ac:dyDescent="0.25">
      <c r="A103" s="204"/>
      <c r="B103" s="205"/>
      <c r="C103" s="204"/>
      <c r="D103" s="204"/>
      <c r="E103" s="204"/>
      <c r="F103" s="204"/>
      <c r="G103" s="204"/>
      <c r="H103" s="204"/>
      <c r="I103" s="204"/>
      <c r="J103" s="204"/>
      <c r="L103" s="193"/>
      <c r="M103" s="193"/>
    </row>
    <row r="104" spans="1:13" s="192" customFormat="1" x14ac:dyDescent="0.25">
      <c r="A104" s="204"/>
      <c r="B104" s="205"/>
      <c r="C104" s="204"/>
      <c r="D104" s="204"/>
      <c r="E104" s="204"/>
      <c r="F104" s="204"/>
      <c r="G104" s="204"/>
      <c r="H104" s="204"/>
      <c r="I104" s="204"/>
      <c r="J104" s="204"/>
      <c r="L104" s="193"/>
      <c r="M104" s="193"/>
    </row>
    <row r="105" spans="1:13" s="192" customFormat="1" x14ac:dyDescent="0.25">
      <c r="A105" s="204"/>
      <c r="B105" s="205"/>
      <c r="C105" s="204"/>
      <c r="D105" s="204"/>
      <c r="E105" s="204"/>
      <c r="F105" s="204"/>
      <c r="G105" s="204"/>
      <c r="H105" s="204"/>
      <c r="I105" s="204"/>
      <c r="J105" s="204"/>
      <c r="L105" s="193"/>
      <c r="M105" s="193"/>
    </row>
    <row r="106" spans="1:13" s="192" customFormat="1" x14ac:dyDescent="0.25">
      <c r="A106" s="204"/>
      <c r="B106" s="205"/>
      <c r="C106" s="204"/>
      <c r="D106" s="204"/>
      <c r="E106" s="204"/>
      <c r="F106" s="204"/>
      <c r="G106" s="204"/>
      <c r="H106" s="204"/>
      <c r="I106" s="204"/>
      <c r="J106" s="204"/>
      <c r="L106" s="193"/>
      <c r="M106" s="193"/>
    </row>
    <row r="107" spans="1:13" s="192" customFormat="1" x14ac:dyDescent="0.25">
      <c r="A107" s="204"/>
      <c r="B107" s="205"/>
      <c r="C107" s="204"/>
      <c r="D107" s="204"/>
      <c r="E107" s="204"/>
      <c r="F107" s="204"/>
      <c r="G107" s="204"/>
      <c r="H107" s="204"/>
      <c r="I107" s="204"/>
      <c r="J107" s="204"/>
      <c r="L107" s="193"/>
      <c r="M107" s="193"/>
    </row>
    <row r="108" spans="1:13" s="192" customFormat="1" x14ac:dyDescent="0.25">
      <c r="A108" s="204"/>
      <c r="B108" s="205"/>
      <c r="C108" s="204"/>
      <c r="D108" s="204"/>
      <c r="E108" s="204"/>
      <c r="F108" s="204"/>
      <c r="G108" s="204"/>
      <c r="H108" s="204"/>
      <c r="I108" s="204"/>
      <c r="J108" s="204"/>
      <c r="L108" s="193"/>
      <c r="M108" s="193"/>
    </row>
    <row r="109" spans="1:13" s="192" customFormat="1" x14ac:dyDescent="0.25">
      <c r="A109" s="204"/>
      <c r="B109" s="205"/>
      <c r="C109" s="204"/>
      <c r="D109" s="204"/>
      <c r="E109" s="204"/>
      <c r="F109" s="204"/>
      <c r="G109" s="204"/>
      <c r="H109" s="204"/>
      <c r="I109" s="204"/>
      <c r="J109" s="204"/>
      <c r="L109" s="193"/>
      <c r="M109" s="193"/>
    </row>
    <row r="110" spans="1:13" s="192" customFormat="1" x14ac:dyDescent="0.25">
      <c r="A110" s="204"/>
      <c r="B110" s="205"/>
      <c r="C110" s="204"/>
      <c r="D110" s="204"/>
      <c r="E110" s="204"/>
      <c r="F110" s="204"/>
      <c r="G110" s="204"/>
      <c r="H110" s="204"/>
      <c r="I110" s="204"/>
      <c r="J110" s="204"/>
      <c r="L110" s="193"/>
      <c r="M110" s="193"/>
    </row>
    <row r="111" spans="1:13" s="192" customFormat="1" x14ac:dyDescent="0.25">
      <c r="A111" s="204"/>
      <c r="B111" s="205"/>
      <c r="C111" s="204"/>
      <c r="D111" s="204"/>
      <c r="E111" s="204"/>
      <c r="F111" s="204"/>
      <c r="G111" s="204"/>
      <c r="H111" s="204"/>
      <c r="I111" s="204"/>
      <c r="J111" s="204"/>
      <c r="L111" s="193"/>
      <c r="M111" s="193"/>
    </row>
    <row r="112" spans="1:13" s="192" customFormat="1" x14ac:dyDescent="0.25">
      <c r="A112" s="204"/>
      <c r="B112" s="205"/>
      <c r="C112" s="204"/>
      <c r="D112" s="204"/>
      <c r="E112" s="204"/>
      <c r="F112" s="204"/>
      <c r="G112" s="204"/>
      <c r="H112" s="204"/>
      <c r="I112" s="204"/>
      <c r="J112" s="204"/>
      <c r="L112" s="193"/>
      <c r="M112" s="193"/>
    </row>
    <row r="113" spans="1:13" s="192" customFormat="1" x14ac:dyDescent="0.25">
      <c r="A113" s="204"/>
      <c r="B113" s="205"/>
      <c r="C113" s="204"/>
      <c r="D113" s="204"/>
      <c r="E113" s="204"/>
      <c r="F113" s="204"/>
      <c r="G113" s="204"/>
      <c r="H113" s="204"/>
      <c r="I113" s="204"/>
      <c r="J113" s="204"/>
      <c r="L113" s="193"/>
      <c r="M113" s="193"/>
    </row>
    <row r="114" spans="1:13" s="192" customFormat="1" x14ac:dyDescent="0.25">
      <c r="A114" s="204"/>
      <c r="B114" s="205"/>
      <c r="C114" s="204"/>
      <c r="D114" s="204"/>
      <c r="E114" s="204"/>
      <c r="F114" s="204"/>
      <c r="G114" s="204"/>
      <c r="H114" s="204"/>
      <c r="I114" s="204"/>
      <c r="J114" s="204"/>
      <c r="L114" s="193"/>
      <c r="M114" s="193"/>
    </row>
    <row r="115" spans="1:13" s="192" customFormat="1" x14ac:dyDescent="0.25">
      <c r="A115" s="204"/>
      <c r="B115" s="205"/>
      <c r="C115" s="204"/>
      <c r="D115" s="204"/>
      <c r="E115" s="204"/>
      <c r="F115" s="204"/>
      <c r="G115" s="204"/>
      <c r="H115" s="204"/>
      <c r="I115" s="204"/>
      <c r="J115" s="204"/>
      <c r="L115" s="193"/>
      <c r="M115" s="193"/>
    </row>
    <row r="116" spans="1:13" s="192" customFormat="1" x14ac:dyDescent="0.25">
      <c r="A116" s="204"/>
      <c r="B116" s="205"/>
      <c r="C116" s="204"/>
      <c r="D116" s="204"/>
      <c r="E116" s="204"/>
      <c r="F116" s="204"/>
      <c r="G116" s="204"/>
      <c r="H116" s="204"/>
      <c r="I116" s="204"/>
      <c r="J116" s="204"/>
      <c r="L116" s="193"/>
      <c r="M116" s="193"/>
    </row>
    <row r="117" spans="1:13" s="192" customFormat="1" x14ac:dyDescent="0.25">
      <c r="A117" s="204"/>
      <c r="B117" s="205"/>
      <c r="C117" s="204"/>
      <c r="D117" s="204"/>
      <c r="E117" s="204"/>
      <c r="F117" s="204"/>
      <c r="G117" s="204"/>
      <c r="H117" s="204"/>
      <c r="I117" s="204"/>
      <c r="J117" s="204"/>
      <c r="L117" s="193"/>
      <c r="M117" s="193"/>
    </row>
    <row r="118" spans="1:13" s="192" customFormat="1" x14ac:dyDescent="0.25">
      <c r="A118" s="204"/>
      <c r="B118" s="205"/>
      <c r="C118" s="204"/>
      <c r="D118" s="204"/>
      <c r="E118" s="204"/>
      <c r="F118" s="204"/>
      <c r="G118" s="204"/>
      <c r="H118" s="204"/>
      <c r="I118" s="204"/>
      <c r="J118" s="204"/>
      <c r="L118" s="193"/>
      <c r="M118" s="193"/>
    </row>
    <row r="119" spans="1:13" s="192" customFormat="1" x14ac:dyDescent="0.25">
      <c r="A119" s="204"/>
      <c r="B119" s="205"/>
      <c r="C119" s="204"/>
      <c r="D119" s="204"/>
      <c r="E119" s="204"/>
      <c r="F119" s="204"/>
      <c r="G119" s="204"/>
      <c r="H119" s="204"/>
      <c r="I119" s="204"/>
      <c r="J119" s="204"/>
      <c r="L119" s="193"/>
      <c r="M119" s="193"/>
    </row>
    <row r="120" spans="1:13" s="192" customFormat="1" x14ac:dyDescent="0.25">
      <c r="A120" s="204"/>
      <c r="B120" s="205"/>
      <c r="C120" s="204"/>
      <c r="D120" s="204"/>
      <c r="E120" s="204"/>
      <c r="F120" s="204"/>
      <c r="G120" s="204"/>
      <c r="H120" s="204"/>
      <c r="I120" s="204"/>
      <c r="J120" s="204"/>
      <c r="L120" s="193"/>
      <c r="M120" s="193"/>
    </row>
    <row r="121" spans="1:13" s="192" customFormat="1" x14ac:dyDescent="0.25">
      <c r="A121" s="204"/>
      <c r="B121" s="205"/>
      <c r="C121" s="204"/>
      <c r="D121" s="204"/>
      <c r="E121" s="204"/>
      <c r="F121" s="204"/>
      <c r="G121" s="204"/>
      <c r="H121" s="204"/>
      <c r="I121" s="204"/>
      <c r="J121" s="204"/>
      <c r="L121" s="193"/>
      <c r="M121" s="193"/>
    </row>
    <row r="122" spans="1:13" s="192" customFormat="1" x14ac:dyDescent="0.25">
      <c r="A122" s="204"/>
      <c r="B122" s="205"/>
      <c r="C122" s="204"/>
      <c r="D122" s="204"/>
      <c r="E122" s="204"/>
      <c r="F122" s="204"/>
      <c r="G122" s="204"/>
      <c r="H122" s="204"/>
      <c r="I122" s="204"/>
      <c r="J122" s="204"/>
      <c r="L122" s="193"/>
      <c r="M122" s="193"/>
    </row>
    <row r="123" spans="1:13" s="192" customFormat="1" x14ac:dyDescent="0.25">
      <c r="A123" s="204"/>
      <c r="B123" s="205"/>
      <c r="C123" s="204"/>
      <c r="D123" s="204"/>
      <c r="E123" s="204"/>
      <c r="F123" s="204"/>
      <c r="G123" s="204"/>
      <c r="H123" s="204"/>
      <c r="I123" s="204"/>
      <c r="J123" s="204"/>
      <c r="L123" s="193"/>
      <c r="M123" s="193"/>
    </row>
    <row r="124" spans="1:13" s="192" customFormat="1" x14ac:dyDescent="0.25">
      <c r="A124" s="204"/>
      <c r="B124" s="205"/>
      <c r="C124" s="204"/>
      <c r="D124" s="204"/>
      <c r="E124" s="204"/>
      <c r="F124" s="204"/>
      <c r="G124" s="204"/>
      <c r="H124" s="204"/>
      <c r="I124" s="204"/>
      <c r="J124" s="204"/>
      <c r="L124" s="193"/>
      <c r="M124" s="193"/>
    </row>
    <row r="125" spans="1:13" s="192" customFormat="1" x14ac:dyDescent="0.25">
      <c r="A125" s="204"/>
      <c r="B125" s="205"/>
      <c r="C125" s="204"/>
      <c r="D125" s="204"/>
      <c r="E125" s="204"/>
      <c r="F125" s="204"/>
      <c r="G125" s="204"/>
      <c r="H125" s="204"/>
      <c r="I125" s="204"/>
      <c r="J125" s="204"/>
      <c r="L125" s="193"/>
      <c r="M125" s="193"/>
    </row>
    <row r="126" spans="1:13" s="192" customFormat="1" x14ac:dyDescent="0.25">
      <c r="A126" s="204"/>
      <c r="B126" s="205"/>
      <c r="C126" s="204"/>
      <c r="D126" s="204"/>
      <c r="E126" s="204"/>
      <c r="F126" s="204"/>
      <c r="G126" s="204"/>
      <c r="H126" s="204"/>
      <c r="I126" s="204"/>
      <c r="J126" s="204"/>
      <c r="L126" s="193"/>
      <c r="M126" s="193"/>
    </row>
    <row r="127" spans="1:13" s="192" customFormat="1" x14ac:dyDescent="0.25">
      <c r="A127" s="204"/>
      <c r="B127" s="205"/>
      <c r="C127" s="204"/>
      <c r="D127" s="204"/>
      <c r="E127" s="204"/>
      <c r="F127" s="204"/>
      <c r="G127" s="204"/>
      <c r="H127" s="204"/>
      <c r="I127" s="204"/>
      <c r="J127" s="204"/>
      <c r="L127" s="193"/>
      <c r="M127" s="193"/>
    </row>
    <row r="128" spans="1:13" s="192" customFormat="1" x14ac:dyDescent="0.25">
      <c r="A128" s="204"/>
      <c r="B128" s="205"/>
      <c r="C128" s="204"/>
      <c r="D128" s="204"/>
      <c r="E128" s="204"/>
      <c r="F128" s="204"/>
      <c r="G128" s="204"/>
      <c r="H128" s="204"/>
      <c r="I128" s="204"/>
      <c r="J128" s="204"/>
      <c r="L128" s="193"/>
      <c r="M128" s="193"/>
    </row>
    <row r="129" spans="1:13" s="192" customFormat="1" x14ac:dyDescent="0.25">
      <c r="A129" s="204"/>
      <c r="B129" s="205"/>
      <c r="C129" s="204"/>
      <c r="D129" s="204"/>
      <c r="E129" s="204"/>
      <c r="F129" s="204"/>
      <c r="G129" s="204"/>
      <c r="H129" s="204"/>
      <c r="I129" s="204"/>
      <c r="J129" s="204"/>
      <c r="L129" s="193"/>
      <c r="M129" s="193"/>
    </row>
    <row r="130" spans="1:13" s="192" customFormat="1" x14ac:dyDescent="0.25">
      <c r="A130" s="204"/>
      <c r="B130" s="205"/>
      <c r="C130" s="204"/>
      <c r="D130" s="204"/>
      <c r="E130" s="204"/>
      <c r="F130" s="204"/>
      <c r="G130" s="204"/>
      <c r="H130" s="204"/>
      <c r="I130" s="204"/>
      <c r="J130" s="204"/>
      <c r="L130" s="193"/>
      <c r="M130" s="193"/>
    </row>
    <row r="131" spans="1:13" s="192" customFormat="1" x14ac:dyDescent="0.25">
      <c r="A131" s="204"/>
      <c r="B131" s="205"/>
      <c r="C131" s="204"/>
      <c r="D131" s="204"/>
      <c r="E131" s="204"/>
      <c r="F131" s="204"/>
      <c r="G131" s="204"/>
      <c r="H131" s="204"/>
      <c r="I131" s="204"/>
      <c r="J131" s="204"/>
      <c r="L131" s="193"/>
      <c r="M131" s="193"/>
    </row>
    <row r="132" spans="1:13" s="192" customFormat="1" x14ac:dyDescent="0.25">
      <c r="A132" s="204"/>
      <c r="B132" s="205"/>
      <c r="C132" s="204"/>
      <c r="D132" s="204"/>
      <c r="E132" s="204"/>
      <c r="F132" s="204"/>
      <c r="G132" s="204"/>
      <c r="H132" s="204"/>
      <c r="I132" s="204"/>
      <c r="J132" s="204"/>
      <c r="L132" s="193"/>
      <c r="M132" s="193"/>
    </row>
    <row r="133" spans="1:13" s="192" customFormat="1" x14ac:dyDescent="0.25">
      <c r="A133" s="204"/>
      <c r="B133" s="205"/>
      <c r="C133" s="204"/>
      <c r="D133" s="204"/>
      <c r="E133" s="204"/>
      <c r="F133" s="204"/>
      <c r="G133" s="204"/>
      <c r="H133" s="204"/>
      <c r="I133" s="204"/>
      <c r="J133" s="204"/>
      <c r="L133" s="193"/>
      <c r="M133" s="193"/>
    </row>
    <row r="134" spans="1:13" s="192" customFormat="1" x14ac:dyDescent="0.25">
      <c r="A134" s="204"/>
      <c r="B134" s="205"/>
      <c r="C134" s="204"/>
      <c r="D134" s="204"/>
      <c r="E134" s="204"/>
      <c r="F134" s="204"/>
      <c r="G134" s="204"/>
      <c r="H134" s="204"/>
      <c r="I134" s="204"/>
      <c r="J134" s="204"/>
      <c r="L134" s="193"/>
      <c r="M134" s="193"/>
    </row>
    <row r="135" spans="1:13" s="192" customFormat="1" x14ac:dyDescent="0.25">
      <c r="A135" s="204"/>
      <c r="B135" s="205"/>
      <c r="C135" s="204"/>
      <c r="D135" s="204"/>
      <c r="E135" s="204"/>
      <c r="F135" s="204"/>
      <c r="G135" s="204"/>
      <c r="H135" s="204"/>
      <c r="I135" s="204"/>
      <c r="J135" s="204"/>
      <c r="L135" s="193"/>
      <c r="M135" s="193"/>
    </row>
    <row r="136" spans="1:13" s="192" customFormat="1" x14ac:dyDescent="0.25">
      <c r="A136" s="204"/>
      <c r="B136" s="205"/>
      <c r="C136" s="204"/>
      <c r="D136" s="204"/>
      <c r="E136" s="204"/>
      <c r="F136" s="204"/>
      <c r="G136" s="204"/>
      <c r="H136" s="204"/>
      <c r="I136" s="204"/>
      <c r="J136" s="204"/>
      <c r="L136" s="193"/>
      <c r="M136" s="193"/>
    </row>
    <row r="137" spans="1:13" s="192" customFormat="1" x14ac:dyDescent="0.25">
      <c r="A137" s="204"/>
      <c r="B137" s="205"/>
      <c r="C137" s="204"/>
      <c r="D137" s="204"/>
      <c r="E137" s="204"/>
      <c r="F137" s="204"/>
      <c r="G137" s="204"/>
      <c r="H137" s="204"/>
      <c r="I137" s="204"/>
      <c r="J137" s="204"/>
      <c r="L137" s="193"/>
      <c r="M137" s="193"/>
    </row>
    <row r="138" spans="1:13" s="192" customFormat="1" x14ac:dyDescent="0.25">
      <c r="A138" s="204"/>
      <c r="B138" s="205"/>
      <c r="C138" s="204"/>
      <c r="D138" s="204"/>
      <c r="E138" s="204"/>
      <c r="F138" s="204"/>
      <c r="G138" s="204"/>
      <c r="H138" s="204"/>
      <c r="I138" s="204"/>
      <c r="J138" s="204"/>
      <c r="L138" s="193"/>
      <c r="M138" s="193"/>
    </row>
    <row r="139" spans="1:13" s="192" customFormat="1" x14ac:dyDescent="0.25">
      <c r="A139" s="204"/>
      <c r="B139" s="205"/>
      <c r="C139" s="204"/>
      <c r="D139" s="204"/>
      <c r="E139" s="204"/>
      <c r="F139" s="204"/>
      <c r="G139" s="204"/>
      <c r="H139" s="204"/>
      <c r="I139" s="204"/>
      <c r="J139" s="204"/>
      <c r="L139" s="193"/>
      <c r="M139" s="193"/>
    </row>
    <row r="140" spans="1:13" s="192" customFormat="1" x14ac:dyDescent="0.25">
      <c r="A140" s="204"/>
      <c r="B140" s="205"/>
      <c r="C140" s="204"/>
      <c r="D140" s="204"/>
      <c r="E140" s="204"/>
      <c r="F140" s="204"/>
      <c r="G140" s="204"/>
      <c r="H140" s="204"/>
      <c r="I140" s="204"/>
      <c r="J140" s="204"/>
      <c r="L140" s="193"/>
      <c r="M140" s="193"/>
    </row>
    <row r="141" spans="1:13" s="192" customFormat="1" x14ac:dyDescent="0.25">
      <c r="A141" s="204"/>
      <c r="B141" s="205"/>
      <c r="C141" s="204"/>
      <c r="D141" s="204"/>
      <c r="E141" s="204"/>
      <c r="F141" s="204"/>
      <c r="G141" s="204"/>
      <c r="H141" s="204"/>
      <c r="I141" s="204"/>
      <c r="J141" s="204"/>
      <c r="L141" s="193"/>
      <c r="M141" s="193"/>
    </row>
    <row r="142" spans="1:13" s="192" customFormat="1" x14ac:dyDescent="0.25">
      <c r="A142" s="204"/>
      <c r="B142" s="205"/>
      <c r="C142" s="204"/>
      <c r="D142" s="204"/>
      <c r="E142" s="204"/>
      <c r="F142" s="204"/>
      <c r="G142" s="204"/>
      <c r="H142" s="204"/>
      <c r="I142" s="204"/>
      <c r="J142" s="204"/>
      <c r="L142" s="193"/>
      <c r="M142" s="193"/>
    </row>
    <row r="143" spans="1:13" s="192" customFormat="1" x14ac:dyDescent="0.25">
      <c r="A143" s="204"/>
      <c r="B143" s="205"/>
      <c r="C143" s="204"/>
      <c r="D143" s="204"/>
      <c r="E143" s="204"/>
      <c r="F143" s="204"/>
      <c r="G143" s="204"/>
      <c r="H143" s="204"/>
      <c r="I143" s="204"/>
      <c r="J143" s="204"/>
      <c r="L143" s="193"/>
      <c r="M143" s="193"/>
    </row>
    <row r="144" spans="1:13" s="192" customFormat="1" x14ac:dyDescent="0.25">
      <c r="A144" s="204"/>
      <c r="B144" s="205"/>
      <c r="C144" s="204"/>
      <c r="D144" s="204"/>
      <c r="E144" s="204"/>
      <c r="F144" s="204"/>
      <c r="G144" s="204"/>
      <c r="H144" s="204"/>
      <c r="I144" s="204"/>
      <c r="J144" s="204"/>
      <c r="L144" s="193"/>
      <c r="M144" s="193"/>
    </row>
    <row r="145" spans="1:13" s="192" customFormat="1" x14ac:dyDescent="0.25">
      <c r="A145" s="204"/>
      <c r="B145" s="205"/>
      <c r="C145" s="204"/>
      <c r="D145" s="204"/>
      <c r="E145" s="204"/>
      <c r="F145" s="204"/>
      <c r="G145" s="204"/>
      <c r="H145" s="204"/>
      <c r="I145" s="204"/>
      <c r="J145" s="204"/>
      <c r="L145" s="193"/>
      <c r="M145" s="193"/>
    </row>
    <row r="146" spans="1:13" s="192" customFormat="1" x14ac:dyDescent="0.25">
      <c r="A146" s="204"/>
      <c r="B146" s="205"/>
      <c r="C146" s="204"/>
      <c r="D146" s="204"/>
      <c r="E146" s="204"/>
      <c r="F146" s="204"/>
      <c r="G146" s="204"/>
      <c r="H146" s="204"/>
      <c r="I146" s="204"/>
      <c r="J146" s="204"/>
      <c r="L146" s="193"/>
      <c r="M146" s="193"/>
    </row>
    <row r="147" spans="1:13" s="192" customFormat="1" x14ac:dyDescent="0.25">
      <c r="A147" s="204"/>
      <c r="B147" s="205"/>
      <c r="C147" s="204"/>
      <c r="D147" s="204"/>
      <c r="E147" s="204"/>
      <c r="F147" s="204"/>
      <c r="G147" s="204"/>
      <c r="H147" s="204"/>
      <c r="I147" s="204"/>
      <c r="J147" s="204"/>
      <c r="L147" s="193"/>
      <c r="M147" s="193"/>
    </row>
    <row r="148" spans="1:13" s="192" customFormat="1" x14ac:dyDescent="0.25">
      <c r="A148" s="204"/>
      <c r="B148" s="205"/>
      <c r="C148" s="204"/>
      <c r="D148" s="204"/>
      <c r="E148" s="204"/>
      <c r="F148" s="204"/>
      <c r="G148" s="204"/>
      <c r="H148" s="204"/>
      <c r="I148" s="204"/>
      <c r="J148" s="204"/>
      <c r="L148" s="193"/>
      <c r="M148" s="193"/>
    </row>
    <row r="149" spans="1:13" s="192" customFormat="1" x14ac:dyDescent="0.25">
      <c r="A149" s="204"/>
      <c r="B149" s="205"/>
      <c r="C149" s="204"/>
      <c r="D149" s="204"/>
      <c r="E149" s="204"/>
      <c r="F149" s="204"/>
      <c r="G149" s="204"/>
      <c r="H149" s="204"/>
      <c r="I149" s="204"/>
      <c r="J149" s="204"/>
      <c r="L149" s="193"/>
      <c r="M149" s="193"/>
    </row>
    <row r="150" spans="1:13" s="192" customFormat="1" x14ac:dyDescent="0.25">
      <c r="A150" s="204"/>
      <c r="B150" s="205"/>
      <c r="C150" s="204"/>
      <c r="D150" s="204"/>
      <c r="E150" s="204"/>
      <c r="F150" s="204"/>
      <c r="G150" s="204"/>
      <c r="H150" s="204"/>
      <c r="I150" s="204"/>
      <c r="J150" s="204"/>
      <c r="L150" s="193"/>
      <c r="M150" s="193"/>
    </row>
    <row r="151" spans="1:13" s="192" customFormat="1" x14ac:dyDescent="0.25">
      <c r="A151" s="204"/>
      <c r="B151" s="205"/>
      <c r="C151" s="204"/>
      <c r="D151" s="204"/>
      <c r="E151" s="204"/>
      <c r="F151" s="204"/>
      <c r="G151" s="204"/>
      <c r="H151" s="204"/>
      <c r="I151" s="204"/>
      <c r="J151" s="204"/>
      <c r="L151" s="193"/>
      <c r="M151" s="193"/>
    </row>
    <row r="152" spans="1:13" s="192" customFormat="1" x14ac:dyDescent="0.25">
      <c r="A152" s="204"/>
      <c r="B152" s="205"/>
      <c r="C152" s="204"/>
      <c r="D152" s="204"/>
      <c r="E152" s="204"/>
      <c r="F152" s="204"/>
      <c r="G152" s="204"/>
      <c r="H152" s="204"/>
      <c r="I152" s="204"/>
      <c r="J152" s="204"/>
      <c r="L152" s="193"/>
      <c r="M152" s="193"/>
    </row>
    <row r="153" spans="1:13" s="192" customFormat="1" x14ac:dyDescent="0.25">
      <c r="A153" s="204"/>
      <c r="B153" s="205"/>
      <c r="C153" s="204"/>
      <c r="D153" s="204"/>
      <c r="E153" s="204"/>
      <c r="F153" s="204"/>
      <c r="G153" s="204"/>
      <c r="H153" s="204"/>
      <c r="I153" s="204"/>
      <c r="J153" s="204"/>
      <c r="L153" s="193"/>
      <c r="M153" s="193"/>
    </row>
    <row r="154" spans="1:13" s="192" customFormat="1" x14ac:dyDescent="0.25">
      <c r="A154" s="204"/>
      <c r="B154" s="205"/>
      <c r="C154" s="204"/>
      <c r="D154" s="204"/>
      <c r="E154" s="204"/>
      <c r="F154" s="204"/>
      <c r="G154" s="204"/>
      <c r="H154" s="204"/>
      <c r="I154" s="204"/>
      <c r="J154" s="204"/>
      <c r="L154" s="193"/>
      <c r="M154" s="193"/>
    </row>
    <row r="155" spans="1:13" s="192" customFormat="1" x14ac:dyDescent="0.25">
      <c r="A155" s="204"/>
      <c r="B155" s="205"/>
      <c r="C155" s="204"/>
      <c r="D155" s="204"/>
      <c r="E155" s="204"/>
      <c r="F155" s="204"/>
      <c r="G155" s="204"/>
      <c r="H155" s="204"/>
      <c r="I155" s="204"/>
      <c r="J155" s="204"/>
      <c r="L155" s="193"/>
      <c r="M155" s="193"/>
    </row>
    <row r="156" spans="1:13" s="192" customFormat="1" x14ac:dyDescent="0.25">
      <c r="A156" s="204"/>
      <c r="B156" s="205"/>
      <c r="C156" s="204"/>
      <c r="D156" s="204"/>
      <c r="E156" s="204"/>
      <c r="F156" s="204"/>
      <c r="G156" s="204"/>
      <c r="H156" s="204"/>
      <c r="I156" s="204"/>
      <c r="J156" s="204"/>
      <c r="L156" s="193"/>
      <c r="M156" s="193"/>
    </row>
    <row r="157" spans="1:13" s="192" customFormat="1" x14ac:dyDescent="0.25">
      <c r="A157" s="204"/>
      <c r="B157" s="205"/>
      <c r="C157" s="204"/>
      <c r="D157" s="204"/>
      <c r="E157" s="204"/>
      <c r="F157" s="204"/>
      <c r="G157" s="204"/>
      <c r="H157" s="204"/>
      <c r="I157" s="204"/>
      <c r="J157" s="204"/>
      <c r="L157" s="193"/>
      <c r="M157" s="193"/>
    </row>
    <row r="158" spans="1:13" s="192" customFormat="1" x14ac:dyDescent="0.25">
      <c r="A158" s="204"/>
      <c r="B158" s="205"/>
      <c r="C158" s="204"/>
      <c r="D158" s="204"/>
      <c r="E158" s="204"/>
      <c r="F158" s="204"/>
      <c r="G158" s="204"/>
      <c r="H158" s="204"/>
      <c r="I158" s="204"/>
      <c r="J158" s="204"/>
      <c r="L158" s="193"/>
      <c r="M158" s="193"/>
    </row>
    <row r="159" spans="1:13" s="192" customFormat="1" x14ac:dyDescent="0.25">
      <c r="A159" s="204"/>
      <c r="B159" s="205"/>
      <c r="C159" s="204"/>
      <c r="D159" s="204"/>
      <c r="E159" s="204"/>
      <c r="F159" s="204"/>
      <c r="G159" s="204"/>
      <c r="H159" s="204"/>
      <c r="I159" s="204"/>
      <c r="J159" s="204"/>
      <c r="L159" s="193"/>
      <c r="M159" s="193"/>
    </row>
    <row r="160" spans="1:13" s="192" customFormat="1" x14ac:dyDescent="0.25">
      <c r="A160" s="204"/>
      <c r="B160" s="205"/>
      <c r="C160" s="204"/>
      <c r="D160" s="204"/>
      <c r="E160" s="204"/>
      <c r="F160" s="204"/>
      <c r="G160" s="204"/>
      <c r="H160" s="204"/>
      <c r="I160" s="204"/>
      <c r="J160" s="204"/>
      <c r="L160" s="193"/>
      <c r="M160" s="193"/>
    </row>
    <row r="161" spans="1:13" s="192" customFormat="1" x14ac:dyDescent="0.25">
      <c r="A161" s="204"/>
      <c r="B161" s="205"/>
      <c r="C161" s="204"/>
      <c r="D161" s="204"/>
      <c r="E161" s="204"/>
      <c r="F161" s="204"/>
      <c r="G161" s="204"/>
      <c r="H161" s="204"/>
      <c r="I161" s="204"/>
      <c r="J161" s="204"/>
      <c r="L161" s="193"/>
      <c r="M161" s="193"/>
    </row>
    <row r="162" spans="1:13" s="192" customFormat="1" x14ac:dyDescent="0.25">
      <c r="A162" s="204"/>
      <c r="B162" s="205"/>
      <c r="C162" s="204"/>
      <c r="D162" s="204"/>
      <c r="E162" s="204"/>
      <c r="F162" s="204"/>
      <c r="G162" s="204"/>
      <c r="H162" s="204"/>
      <c r="I162" s="204"/>
      <c r="J162" s="204"/>
      <c r="L162" s="193"/>
      <c r="M162" s="193"/>
    </row>
    <row r="163" spans="1:13" s="192" customFormat="1" x14ac:dyDescent="0.25">
      <c r="A163" s="204"/>
      <c r="B163" s="205"/>
      <c r="C163" s="204"/>
      <c r="D163" s="204"/>
      <c r="E163" s="204"/>
      <c r="F163" s="204"/>
      <c r="G163" s="204"/>
      <c r="H163" s="204"/>
      <c r="I163" s="204"/>
      <c r="J163" s="204"/>
      <c r="L163" s="193"/>
      <c r="M163" s="193"/>
    </row>
    <row r="164" spans="1:13" s="192" customFormat="1" x14ac:dyDescent="0.25">
      <c r="A164" s="204"/>
      <c r="B164" s="205"/>
      <c r="C164" s="204"/>
      <c r="D164" s="204"/>
      <c r="E164" s="204"/>
      <c r="F164" s="204"/>
      <c r="G164" s="204"/>
      <c r="H164" s="204"/>
      <c r="I164" s="204"/>
      <c r="J164" s="204"/>
      <c r="L164" s="193"/>
      <c r="M164" s="193"/>
    </row>
    <row r="165" spans="1:13" s="192" customFormat="1" x14ac:dyDescent="0.25">
      <c r="A165" s="204"/>
      <c r="B165" s="205"/>
      <c r="C165" s="204"/>
      <c r="D165" s="204"/>
      <c r="E165" s="204"/>
      <c r="F165" s="204"/>
      <c r="G165" s="204"/>
      <c r="H165" s="204"/>
      <c r="I165" s="204"/>
      <c r="J165" s="204"/>
      <c r="L165" s="193"/>
      <c r="M165" s="193"/>
    </row>
    <row r="166" spans="1:13" s="192" customFormat="1" x14ac:dyDescent="0.25">
      <c r="A166" s="204"/>
      <c r="B166" s="205"/>
      <c r="C166" s="204"/>
      <c r="D166" s="204"/>
      <c r="E166" s="204"/>
      <c r="F166" s="204"/>
      <c r="G166" s="204"/>
      <c r="H166" s="204"/>
      <c r="I166" s="204"/>
      <c r="J166" s="204"/>
      <c r="L166" s="193"/>
      <c r="M166" s="193"/>
    </row>
    <row r="167" spans="1:13" s="192" customFormat="1" x14ac:dyDescent="0.25">
      <c r="A167" s="204"/>
      <c r="B167" s="205"/>
      <c r="C167" s="204"/>
      <c r="D167" s="204"/>
      <c r="E167" s="204"/>
      <c r="F167" s="204"/>
      <c r="G167" s="204"/>
      <c r="H167" s="204"/>
      <c r="I167" s="204"/>
      <c r="J167" s="204"/>
      <c r="L167" s="193"/>
      <c r="M167" s="193"/>
    </row>
    <row r="168" spans="1:13" s="192" customFormat="1" x14ac:dyDescent="0.25">
      <c r="A168" s="204"/>
      <c r="B168" s="205"/>
      <c r="C168" s="204"/>
      <c r="D168" s="204"/>
      <c r="E168" s="204"/>
      <c r="F168" s="204"/>
      <c r="G168" s="204"/>
      <c r="H168" s="204"/>
      <c r="I168" s="204"/>
      <c r="J168" s="204"/>
      <c r="L168" s="193"/>
      <c r="M168" s="193"/>
    </row>
    <row r="169" spans="1:13" s="192" customFormat="1" x14ac:dyDescent="0.25">
      <c r="A169" s="204"/>
      <c r="B169" s="205"/>
      <c r="C169" s="204"/>
      <c r="D169" s="204"/>
      <c r="E169" s="204"/>
      <c r="F169" s="204"/>
      <c r="G169" s="204"/>
      <c r="H169" s="204"/>
      <c r="I169" s="204"/>
      <c r="J169" s="204"/>
      <c r="L169" s="193"/>
      <c r="M169" s="193"/>
    </row>
    <row r="170" spans="1:13" s="192" customFormat="1" x14ac:dyDescent="0.25">
      <c r="A170" s="204"/>
      <c r="B170" s="205"/>
      <c r="C170" s="204"/>
      <c r="D170" s="204"/>
      <c r="E170" s="204"/>
      <c r="F170" s="204"/>
      <c r="G170" s="204"/>
      <c r="H170" s="204"/>
      <c r="I170" s="204"/>
      <c r="J170" s="204"/>
      <c r="L170" s="193"/>
      <c r="M170" s="193"/>
    </row>
    <row r="171" spans="1:13" s="192" customFormat="1" x14ac:dyDescent="0.25">
      <c r="A171" s="204"/>
      <c r="B171" s="205"/>
      <c r="C171" s="204"/>
      <c r="D171" s="204"/>
      <c r="E171" s="204"/>
      <c r="F171" s="204"/>
      <c r="G171" s="204"/>
      <c r="H171" s="204"/>
      <c r="I171" s="204"/>
      <c r="J171" s="204"/>
      <c r="L171" s="193"/>
      <c r="M171" s="193"/>
    </row>
    <row r="172" spans="1:13" s="192" customFormat="1" x14ac:dyDescent="0.25">
      <c r="A172" s="204"/>
      <c r="B172" s="205"/>
      <c r="C172" s="204"/>
      <c r="D172" s="204"/>
      <c r="E172" s="204"/>
      <c r="F172" s="204"/>
      <c r="G172" s="204"/>
      <c r="H172" s="204"/>
      <c r="I172" s="204"/>
      <c r="J172" s="204"/>
      <c r="L172" s="193"/>
      <c r="M172" s="193"/>
    </row>
    <row r="173" spans="1:13" s="192" customFormat="1" x14ac:dyDescent="0.25">
      <c r="A173" s="204"/>
      <c r="B173" s="205"/>
      <c r="C173" s="204"/>
      <c r="D173" s="204"/>
      <c r="E173" s="204"/>
      <c r="F173" s="204"/>
      <c r="G173" s="204"/>
      <c r="H173" s="204"/>
      <c r="I173" s="204"/>
      <c r="J173" s="204"/>
      <c r="L173" s="193"/>
      <c r="M173" s="193"/>
    </row>
    <row r="174" spans="1:13" s="192" customFormat="1" x14ac:dyDescent="0.25">
      <c r="A174" s="204"/>
      <c r="B174" s="205"/>
      <c r="C174" s="204"/>
      <c r="D174" s="204"/>
      <c r="E174" s="204"/>
      <c r="F174" s="204"/>
      <c r="G174" s="204"/>
      <c r="H174" s="204"/>
      <c r="I174" s="204"/>
      <c r="J174" s="204"/>
      <c r="L174" s="193"/>
      <c r="M174" s="193"/>
    </row>
    <row r="175" spans="1:13" s="192" customFormat="1" x14ac:dyDescent="0.25">
      <c r="A175" s="204"/>
      <c r="B175" s="205"/>
      <c r="C175" s="204"/>
      <c r="D175" s="204"/>
      <c r="E175" s="204"/>
      <c r="F175" s="204"/>
      <c r="G175" s="204"/>
      <c r="H175" s="204"/>
      <c r="I175" s="204"/>
      <c r="J175" s="204"/>
      <c r="L175" s="193"/>
      <c r="M175" s="193"/>
    </row>
    <row r="176" spans="1:13" s="192" customFormat="1" x14ac:dyDescent="0.25">
      <c r="A176" s="204"/>
      <c r="B176" s="205"/>
      <c r="C176" s="204"/>
      <c r="D176" s="204"/>
      <c r="E176" s="204"/>
      <c r="F176" s="204"/>
      <c r="G176" s="204"/>
      <c r="H176" s="204"/>
      <c r="I176" s="204"/>
      <c r="J176" s="204"/>
      <c r="L176" s="193"/>
      <c r="M176" s="193"/>
    </row>
    <row r="177" spans="1:13" s="192" customFormat="1" x14ac:dyDescent="0.25">
      <c r="A177" s="204"/>
      <c r="B177" s="205"/>
      <c r="C177" s="204"/>
      <c r="D177" s="204"/>
      <c r="E177" s="204"/>
      <c r="F177" s="204"/>
      <c r="G177" s="204"/>
      <c r="H177" s="204"/>
      <c r="I177" s="204"/>
      <c r="J177" s="204"/>
      <c r="L177" s="193"/>
      <c r="M177" s="193"/>
    </row>
    <row r="178" spans="1:13" s="192" customFormat="1" x14ac:dyDescent="0.25">
      <c r="A178" s="204"/>
      <c r="B178" s="205"/>
      <c r="C178" s="204"/>
      <c r="D178" s="204"/>
      <c r="E178" s="204"/>
      <c r="F178" s="204"/>
      <c r="G178" s="204"/>
      <c r="H178" s="204"/>
      <c r="I178" s="204"/>
      <c r="J178" s="204"/>
      <c r="L178" s="193"/>
      <c r="M178" s="193"/>
    </row>
    <row r="179" spans="1:13" s="192" customFormat="1" x14ac:dyDescent="0.25">
      <c r="A179" s="204"/>
      <c r="B179" s="205"/>
      <c r="C179" s="204"/>
      <c r="D179" s="204"/>
      <c r="E179" s="204"/>
      <c r="F179" s="204"/>
      <c r="G179" s="204"/>
      <c r="H179" s="204"/>
      <c r="I179" s="204"/>
      <c r="J179" s="204"/>
      <c r="L179" s="193"/>
      <c r="M179" s="193"/>
    </row>
    <row r="180" spans="1:13" s="192" customFormat="1" x14ac:dyDescent="0.25">
      <c r="A180" s="204"/>
      <c r="B180" s="205"/>
      <c r="C180" s="204"/>
      <c r="D180" s="204"/>
      <c r="E180" s="204"/>
      <c r="F180" s="204"/>
      <c r="G180" s="204"/>
      <c r="H180" s="204"/>
      <c r="I180" s="204"/>
      <c r="J180" s="204"/>
      <c r="L180" s="193"/>
      <c r="M180" s="193"/>
    </row>
    <row r="181" spans="1:13" s="192" customFormat="1" x14ac:dyDescent="0.25">
      <c r="A181" s="204"/>
      <c r="B181" s="205"/>
      <c r="C181" s="204"/>
      <c r="D181" s="204"/>
      <c r="E181" s="204"/>
      <c r="F181" s="204"/>
      <c r="G181" s="204"/>
      <c r="H181" s="204"/>
      <c r="I181" s="204"/>
      <c r="J181" s="204"/>
      <c r="L181" s="193"/>
      <c r="M181" s="193"/>
    </row>
  </sheetData>
  <mergeCells count="77">
    <mergeCell ref="B76:C76"/>
    <mergeCell ref="B77:C77"/>
    <mergeCell ref="B78:C78"/>
    <mergeCell ref="A2:J2"/>
    <mergeCell ref="A1:J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7:C57"/>
    <mergeCell ref="B46:C46"/>
    <mergeCell ref="B47:C47"/>
    <mergeCell ref="B48:C48"/>
    <mergeCell ref="B49:C49"/>
    <mergeCell ref="B50:C50"/>
    <mergeCell ref="B51:C51"/>
    <mergeCell ref="B52:C52"/>
    <mergeCell ref="B53:C53"/>
    <mergeCell ref="B54:C54"/>
    <mergeCell ref="B55:C55"/>
    <mergeCell ref="B56:C56"/>
    <mergeCell ref="B45:C45"/>
    <mergeCell ref="B34:C34"/>
    <mergeCell ref="B35:C35"/>
    <mergeCell ref="B36:C36"/>
    <mergeCell ref="B37:C37"/>
    <mergeCell ref="B38:C38"/>
    <mergeCell ref="B39:C39"/>
    <mergeCell ref="B40:C40"/>
    <mergeCell ref="B41:C41"/>
    <mergeCell ref="B42:C42"/>
    <mergeCell ref="B43:C43"/>
    <mergeCell ref="B44:C44"/>
    <mergeCell ref="B33:C33"/>
    <mergeCell ref="B21:C21"/>
    <mergeCell ref="B22:C22"/>
    <mergeCell ref="B23:C23"/>
    <mergeCell ref="B24:C24"/>
    <mergeCell ref="B25:C25"/>
    <mergeCell ref="B26:C26"/>
    <mergeCell ref="B28:C28"/>
    <mergeCell ref="B29:C29"/>
    <mergeCell ref="B30:C30"/>
    <mergeCell ref="B31:C31"/>
    <mergeCell ref="B32:C32"/>
    <mergeCell ref="B20:C20"/>
    <mergeCell ref="I8:J8"/>
    <mergeCell ref="I9:J9"/>
    <mergeCell ref="I10:J10"/>
    <mergeCell ref="A12:J12"/>
    <mergeCell ref="B13:J13"/>
    <mergeCell ref="B14:C14"/>
    <mergeCell ref="B15:C15"/>
    <mergeCell ref="B16:C16"/>
    <mergeCell ref="B17:C17"/>
    <mergeCell ref="B18:C18"/>
    <mergeCell ref="B19:C19"/>
    <mergeCell ref="A3:B3"/>
    <mergeCell ref="A5:J5"/>
    <mergeCell ref="L5:M5"/>
    <mergeCell ref="I6:J6"/>
    <mergeCell ref="I7:J7"/>
    <mergeCell ref="C3:D3"/>
  </mergeCells>
  <pageMargins left="0.25" right="0.25" top="0.75" bottom="0.75" header="0.3" footer="0.3"/>
  <pageSetup scale="53"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[6]Data!#REF!</xm:f>
          </x14:formula1>
          <xm:sqref>I14:I26 I28:I78</xm:sqref>
        </x14:dataValidation>
        <x14:dataValidation type="list" allowBlank="1" showInputMessage="1" showErrorMessage="1">
          <x14:formula1>
            <xm:f>'WWD Picklists'!$C$19:$C$27</xm:f>
          </x14:formula1>
          <xm:sqref>C3:D3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workbookViewId="0">
      <selection activeCell="M25" sqref="M25"/>
    </sheetView>
  </sheetViews>
  <sheetFormatPr defaultRowHeight="15" x14ac:dyDescent="0.25"/>
  <sheetData>
    <row r="1" spans="1:1" x14ac:dyDescent="0.25">
      <c r="A1" t="s">
        <v>418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F3"/>
  <sheetViews>
    <sheetView zoomScale="115" zoomScaleNormal="115" zoomScalePageLayoutView="60" workbookViewId="0"/>
  </sheetViews>
  <sheetFormatPr defaultRowHeight="15" x14ac:dyDescent="0.25"/>
  <cols>
    <col min="1" max="1" width="107" customWidth="1"/>
  </cols>
  <sheetData>
    <row r="1" spans="1:6" ht="18" x14ac:dyDescent="0.25">
      <c r="A1" s="288">
        <f>+'Tab5-BOE Summary'!B1</f>
        <v>0</v>
      </c>
    </row>
    <row r="2" spans="1:6" s="1" customFormat="1" ht="33.950000000000003" customHeight="1" x14ac:dyDescent="0.25">
      <c r="A2" s="288" t="s">
        <v>200</v>
      </c>
      <c r="B2"/>
      <c r="C2"/>
      <c r="D2"/>
      <c r="E2"/>
      <c r="F2"/>
    </row>
    <row r="3" spans="1:6" ht="261.75" customHeight="1" x14ac:dyDescent="0.25">
      <c r="A3" s="289"/>
    </row>
  </sheetData>
  <sheetProtection password="F67A" sheet="1" objects="1" scenarios="1"/>
  <pageMargins left="0.70866141732283505" right="0.70866141732283505" top="0.94488188976377996" bottom="0.74803149606299202" header="0.31496062992126" footer="0.31496062992126"/>
  <pageSetup orientation="portrait" r:id="rId1"/>
  <headerFooter>
    <oddHeader>&amp;L&amp;G&amp;C&amp;"Arial Narrow,Bold"&amp;14Business Case: Appendix</oddHeader>
    <oddFooter>&amp;L&amp;"Arial Narrow,Regular"&amp;8Business Case (BC) V 5.0&amp;C&amp;"Arial Narrow,Regular"&amp;8Document Printed 
&amp;D * &amp;T&amp;R&amp;"Arial Narrow,Regular"&amp;8Page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17"/>
  <sheetViews>
    <sheetView workbookViewId="0">
      <selection activeCell="I14" sqref="I14"/>
    </sheetView>
  </sheetViews>
  <sheetFormatPr defaultColWidth="9.140625" defaultRowHeight="14.25" x14ac:dyDescent="0.2"/>
  <cols>
    <col min="1" max="1" width="11.28515625" style="1" customWidth="1"/>
    <col min="2" max="2" width="37" style="3" customWidth="1"/>
    <col min="3" max="3" width="17.7109375" style="1" customWidth="1"/>
    <col min="4" max="4" width="49.7109375" style="1" customWidth="1"/>
    <col min="5" max="16384" width="9.140625" style="1"/>
  </cols>
  <sheetData>
    <row r="1" spans="1:4" ht="19.899999999999999" customHeight="1" thickBot="1" x14ac:dyDescent="0.3">
      <c r="A1" s="376" t="s">
        <v>222</v>
      </c>
      <c r="B1" s="377"/>
      <c r="C1" s="377"/>
      <c r="D1" s="378"/>
    </row>
    <row r="2" spans="1:4" s="63" customFormat="1" ht="17.25" thickBot="1" x14ac:dyDescent="0.3">
      <c r="A2" s="60" t="s">
        <v>10</v>
      </c>
      <c r="B2" s="61" t="s">
        <v>169</v>
      </c>
      <c r="C2" s="61" t="s">
        <v>8</v>
      </c>
      <c r="D2" s="62" t="s">
        <v>18</v>
      </c>
    </row>
    <row r="3" spans="1:4" ht="35.25" customHeight="1" thickBot="1" x14ac:dyDescent="0.25">
      <c r="A3" s="64" t="s">
        <v>11</v>
      </c>
      <c r="B3" s="71"/>
      <c r="C3" s="72" t="s">
        <v>4</v>
      </c>
      <c r="D3" s="294"/>
    </row>
    <row r="4" spans="1:4" ht="35.25" customHeight="1" thickBot="1" x14ac:dyDescent="0.25">
      <c r="A4" s="64" t="s">
        <v>12</v>
      </c>
      <c r="B4" s="71"/>
      <c r="C4" s="72" t="s">
        <v>4</v>
      </c>
      <c r="D4" s="294"/>
    </row>
    <row r="5" spans="1:4" ht="35.25" customHeight="1" thickBot="1" x14ac:dyDescent="0.25">
      <c r="A5" s="64" t="s">
        <v>13</v>
      </c>
      <c r="B5" s="71"/>
      <c r="C5" s="72"/>
      <c r="D5" s="294"/>
    </row>
    <row r="6" spans="1:4" ht="35.25" customHeight="1" thickBot="1" x14ac:dyDescent="0.25">
      <c r="A6" s="65" t="s">
        <v>14</v>
      </c>
      <c r="B6" s="73"/>
      <c r="C6" s="74" t="s">
        <v>4</v>
      </c>
      <c r="D6" s="295"/>
    </row>
    <row r="7" spans="1:4" ht="35.25" customHeight="1" x14ac:dyDescent="0.2">
      <c r="A7" s="67"/>
      <c r="B7" s="68"/>
      <c r="C7" s="69"/>
      <c r="D7" s="70"/>
    </row>
    <row r="8" spans="1:4" ht="15.75" thickBot="1" x14ac:dyDescent="0.3">
      <c r="A8"/>
      <c r="B8"/>
      <c r="C8"/>
      <c r="D8"/>
    </row>
    <row r="9" spans="1:4" ht="65.25" customHeight="1" thickBot="1" x14ac:dyDescent="0.25">
      <c r="A9" s="379" t="s">
        <v>223</v>
      </c>
      <c r="B9" s="380"/>
      <c r="C9" s="380"/>
      <c r="D9" s="381"/>
    </row>
    <row r="10" spans="1:4" s="63" customFormat="1" ht="50.25" thickBot="1" x14ac:dyDescent="0.3">
      <c r="A10" s="66" t="s">
        <v>2</v>
      </c>
      <c r="B10" s="61" t="s">
        <v>3</v>
      </c>
      <c r="C10" s="61" t="s">
        <v>8</v>
      </c>
      <c r="D10" s="61" t="s">
        <v>9</v>
      </c>
    </row>
    <row r="11" spans="1:4" ht="15" customHeight="1" thickBot="1" x14ac:dyDescent="0.25">
      <c r="A11" s="75"/>
      <c r="B11" s="71"/>
      <c r="C11" s="72" t="s">
        <v>4</v>
      </c>
      <c r="D11" s="71"/>
    </row>
    <row r="12" spans="1:4" ht="15" customHeight="1" thickBot="1" x14ac:dyDescent="0.25">
      <c r="A12" s="75"/>
      <c r="B12" s="71"/>
      <c r="C12" s="72" t="s">
        <v>4</v>
      </c>
      <c r="D12" s="71"/>
    </row>
    <row r="13" spans="1:4" ht="15" customHeight="1" thickBot="1" x14ac:dyDescent="0.25">
      <c r="A13" s="75"/>
      <c r="B13" s="71"/>
      <c r="C13" s="72" t="s">
        <v>4</v>
      </c>
      <c r="D13" s="71"/>
    </row>
    <row r="14" spans="1:4" ht="15" x14ac:dyDescent="0.25">
      <c r="A14"/>
      <c r="B14"/>
      <c r="C14"/>
      <c r="D14"/>
    </row>
    <row r="15" spans="1:4" customFormat="1" ht="15" x14ac:dyDescent="0.25"/>
    <row r="16" spans="1:4" customFormat="1" ht="15" x14ac:dyDescent="0.25"/>
    <row r="17" customFormat="1" ht="15" x14ac:dyDescent="0.25"/>
  </sheetData>
  <sheetProtection password="F67A" sheet="1" objects="1" scenarios="1"/>
  <mergeCells count="2">
    <mergeCell ref="A1:D1"/>
    <mergeCell ref="A9:D9"/>
  </mergeCells>
  <pageMargins left="0.5" right="0.5" top="0.94488188976377996" bottom="0.74803149606299202" header="0.31496062992126" footer="0.31496062992126"/>
  <pageSetup scale="82" fitToHeight="0" orientation="portrait" r:id="rId1"/>
  <headerFooter>
    <oddHeader>&amp;L&amp;G&amp;C&amp;"Arial Narrow,Regular"&amp;14Business Case:
Approvals and Update Log</oddHeader>
    <oddFooter>&amp;L&amp;"Arial Narrow,Regular"&amp;8Business Case (BC) v 5.0&amp;C&amp;"Arial Narrow,Regular"&amp;8Document Printed
&amp;D * &amp;T&amp;R&amp;"Arial Narrow,Regular"&amp;8Page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1"/>
  <sheetViews>
    <sheetView zoomScaleNormal="100" workbookViewId="0">
      <selection activeCell="K15" sqref="K15"/>
    </sheetView>
  </sheetViews>
  <sheetFormatPr defaultRowHeight="15" x14ac:dyDescent="0.25"/>
  <cols>
    <col min="1" max="1" width="9.7109375" customWidth="1"/>
    <col min="2" max="2" width="37" customWidth="1"/>
    <col min="3" max="3" width="19.5703125" customWidth="1"/>
    <col min="4" max="4" width="18.28515625" customWidth="1"/>
  </cols>
  <sheetData>
    <row r="3" spans="1:4" ht="52.5" customHeight="1" x14ac:dyDescent="0.3">
      <c r="A3" s="382" t="s">
        <v>207</v>
      </c>
      <c r="B3" s="383"/>
      <c r="C3" s="383"/>
      <c r="D3" s="384"/>
    </row>
    <row r="4" spans="1:4" ht="41.45" x14ac:dyDescent="0.3">
      <c r="A4" s="11" t="s">
        <v>2</v>
      </c>
      <c r="B4" s="11" t="s">
        <v>5</v>
      </c>
      <c r="C4" s="11" t="s">
        <v>205</v>
      </c>
      <c r="D4" s="11" t="s">
        <v>206</v>
      </c>
    </row>
    <row r="5" spans="1:4" ht="28.15" customHeight="1" x14ac:dyDescent="0.3">
      <c r="A5" s="12">
        <v>4.0999999999999996</v>
      </c>
      <c r="B5" s="12" t="s">
        <v>221</v>
      </c>
      <c r="C5" s="13">
        <v>42465</v>
      </c>
      <c r="D5" s="12" t="s">
        <v>219</v>
      </c>
    </row>
    <row r="6" spans="1:4" ht="25.5" customHeight="1" x14ac:dyDescent="0.3">
      <c r="A6" s="12">
        <v>5</v>
      </c>
      <c r="B6" s="12" t="s">
        <v>220</v>
      </c>
      <c r="C6" s="13">
        <v>42783</v>
      </c>
      <c r="D6" s="12" t="s">
        <v>219</v>
      </c>
    </row>
    <row r="7" spans="1:4" ht="25.5" customHeight="1" x14ac:dyDescent="0.25">
      <c r="A7" s="12" t="s">
        <v>472</v>
      </c>
      <c r="B7" s="12" t="s">
        <v>473</v>
      </c>
      <c r="C7" s="13">
        <v>42802</v>
      </c>
      <c r="D7" s="12" t="s">
        <v>474</v>
      </c>
    </row>
    <row r="8" spans="1:4" ht="27" customHeight="1" x14ac:dyDescent="0.3">
      <c r="A8" s="12"/>
      <c r="B8" s="12"/>
      <c r="C8" s="13"/>
      <c r="D8" s="12"/>
    </row>
    <row r="9" spans="1:4" ht="23.25" customHeight="1" x14ac:dyDescent="0.3">
      <c r="A9" s="14"/>
      <c r="B9" s="15"/>
      <c r="C9" s="13"/>
      <c r="D9" s="14"/>
    </row>
    <row r="10" spans="1:4" ht="22.5" customHeight="1" x14ac:dyDescent="0.3">
      <c r="A10" s="14"/>
      <c r="B10" s="16"/>
      <c r="C10" s="13"/>
      <c r="D10" s="14"/>
    </row>
    <row r="11" spans="1:4" ht="21.75" customHeight="1" x14ac:dyDescent="0.3">
      <c r="A11" s="14"/>
      <c r="B11" s="16"/>
      <c r="C11" s="13"/>
      <c r="D11" s="14"/>
    </row>
  </sheetData>
  <mergeCells count="1">
    <mergeCell ref="A3:D3"/>
  </mergeCells>
  <pageMargins left="0.70866141732283472" right="0.70866141732283472" top="0.98425196850393704" bottom="0.74803149606299213" header="0.31496062992125984" footer="0.31496062992125984"/>
  <pageSetup orientation="portrait" r:id="rId1"/>
  <headerFooter>
    <oddHeader>&amp;L&amp;G&amp;C&amp;"Arial Black,Regular"Business Case (BC) Template 
Quality Information</oddHeader>
    <oddFooter>&amp;L&amp;"Arial Narrow,Regular"&amp;8Business Case (BC)
v 5.0   Template Version &amp; Quality Ctrl&amp;C&amp;"Arial Narrow,Regular"&amp;8Document Last Edited
&amp;D * &amp;T&amp;R&amp;"Arial Narrow,Regular"&amp;8Page &amp;P og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201"/>
  <sheetViews>
    <sheetView topLeftCell="A158" workbookViewId="0">
      <selection activeCell="B47" sqref="B47:B198"/>
    </sheetView>
  </sheetViews>
  <sheetFormatPr defaultColWidth="9.140625" defaultRowHeight="14.25" x14ac:dyDescent="0.2"/>
  <cols>
    <col min="1" max="1" width="11.28515625" style="1" customWidth="1"/>
    <col min="2" max="2" width="37" style="3" customWidth="1"/>
    <col min="3" max="3" width="17.7109375" style="1" customWidth="1"/>
    <col min="4" max="4" width="49.7109375" style="1" customWidth="1"/>
    <col min="5" max="16384" width="9.140625" style="1"/>
  </cols>
  <sheetData>
    <row r="1" spans="1:4" s="52" customFormat="1" ht="13.9" x14ac:dyDescent="0.25">
      <c r="A1" s="385"/>
      <c r="B1" s="385"/>
      <c r="C1" s="385"/>
      <c r="D1" s="385"/>
    </row>
    <row r="2" spans="1:4" s="52" customFormat="1" ht="13.9" x14ac:dyDescent="0.25">
      <c r="A2" s="53"/>
      <c r="B2" s="53"/>
      <c r="C2" s="53"/>
      <c r="D2" s="53"/>
    </row>
    <row r="3" spans="1:4" s="52" customFormat="1" ht="35.25" customHeight="1" x14ac:dyDescent="0.25">
      <c r="A3" s="53"/>
      <c r="B3" s="54"/>
      <c r="C3" s="55"/>
      <c r="D3" s="56"/>
    </row>
    <row r="4" spans="1:4" s="52" customFormat="1" ht="35.25" customHeight="1" x14ac:dyDescent="0.25">
      <c r="A4" s="53"/>
      <c r="B4" s="54"/>
      <c r="C4" s="55"/>
      <c r="D4" s="56"/>
    </row>
    <row r="5" spans="1:4" s="52" customFormat="1" ht="35.25" customHeight="1" x14ac:dyDescent="0.25">
      <c r="A5" s="53"/>
      <c r="B5" s="54"/>
      <c r="C5" s="55"/>
      <c r="D5" s="56"/>
    </row>
    <row r="6" spans="1:4" s="52" customFormat="1" ht="35.25" customHeight="1" x14ac:dyDescent="0.25">
      <c r="A6" s="53"/>
      <c r="B6" s="54"/>
      <c r="C6" s="55"/>
      <c r="D6" s="56"/>
    </row>
    <row r="7" spans="1:4" s="52" customFormat="1" ht="14.45" x14ac:dyDescent="0.3">
      <c r="A7" s="57"/>
      <c r="B7" s="57"/>
      <c r="C7" s="57"/>
      <c r="D7" s="57"/>
    </row>
    <row r="8" spans="1:4" s="52" customFormat="1" ht="65.25" customHeight="1" x14ac:dyDescent="0.25">
      <c r="A8" s="387"/>
      <c r="B8" s="387"/>
      <c r="C8" s="387"/>
      <c r="D8" s="387"/>
    </row>
    <row r="9" spans="1:4" s="52" customFormat="1" ht="13.9" x14ac:dyDescent="0.25">
      <c r="A9" s="53"/>
      <c r="B9" s="53"/>
      <c r="C9" s="53"/>
      <c r="D9" s="53"/>
    </row>
    <row r="10" spans="1:4" s="52" customFormat="1" ht="14.45" x14ac:dyDescent="0.25">
      <c r="A10" s="53"/>
      <c r="B10" s="56"/>
      <c r="C10" s="55"/>
      <c r="D10" s="56"/>
    </row>
    <row r="11" spans="1:4" s="52" customFormat="1" ht="14.45" x14ac:dyDescent="0.25">
      <c r="A11" s="53"/>
      <c r="B11" s="56"/>
      <c r="C11" s="55"/>
      <c r="D11" s="56"/>
    </row>
    <row r="12" spans="1:4" s="52" customFormat="1" ht="14.45" x14ac:dyDescent="0.25">
      <c r="A12" s="53"/>
      <c r="B12" s="56"/>
      <c r="C12" s="55"/>
      <c r="D12" s="56"/>
    </row>
    <row r="13" spans="1:4" s="52" customFormat="1" ht="14.45" x14ac:dyDescent="0.3">
      <c r="A13" s="57"/>
      <c r="B13" s="57"/>
      <c r="C13" s="57"/>
      <c r="D13" s="57"/>
    </row>
    <row r="14" spans="1:4" s="52" customFormat="1" ht="14.45" x14ac:dyDescent="0.3">
      <c r="A14" s="57"/>
      <c r="B14" s="57"/>
      <c r="C14" s="57"/>
      <c r="D14" s="57"/>
    </row>
    <row r="15" spans="1:4" s="52" customFormat="1" ht="41.25" customHeight="1" x14ac:dyDescent="0.25">
      <c r="A15" s="386"/>
      <c r="B15" s="386"/>
      <c r="C15" s="386"/>
      <c r="D15" s="386"/>
    </row>
    <row r="16" spans="1:4" s="52" customFormat="1" ht="13.9" x14ac:dyDescent="0.25">
      <c r="A16" s="53"/>
      <c r="B16" s="53"/>
      <c r="C16" s="53"/>
      <c r="D16" s="53"/>
    </row>
    <row r="17" spans="1:14" s="52" customFormat="1" ht="13.9" x14ac:dyDescent="0.25">
      <c r="A17" s="53"/>
      <c r="B17" s="53"/>
      <c r="C17" s="58"/>
      <c r="D17" s="53"/>
    </row>
    <row r="18" spans="1:14" s="52" customFormat="1" ht="13.9" x14ac:dyDescent="0.25">
      <c r="A18" s="53"/>
      <c r="B18" s="53"/>
      <c r="C18" s="58"/>
      <c r="D18" s="53"/>
    </row>
    <row r="19" spans="1:14" s="52" customFormat="1" ht="13.9" x14ac:dyDescent="0.25">
      <c r="A19" s="53"/>
      <c r="B19" s="53"/>
      <c r="C19" s="58"/>
      <c r="D19" s="53"/>
    </row>
    <row r="20" spans="1:14" s="52" customFormat="1" ht="13.9" x14ac:dyDescent="0.25">
      <c r="B20" s="59"/>
    </row>
    <row r="21" spans="1:14" s="52" customFormat="1" ht="13.9" x14ac:dyDescent="0.25">
      <c r="B21" s="59"/>
    </row>
    <row r="25" spans="1:14" customFormat="1" ht="15" x14ac:dyDescent="0.25">
      <c r="B25" s="9" t="s">
        <v>21</v>
      </c>
      <c r="C25" s="9" t="s">
        <v>17</v>
      </c>
    </row>
    <row r="26" spans="1:14" customFormat="1" ht="15" x14ac:dyDescent="0.25">
      <c r="B26" s="7" t="s">
        <v>22</v>
      </c>
      <c r="C26" s="7" t="s">
        <v>20</v>
      </c>
    </row>
    <row r="27" spans="1:14" customFormat="1" ht="15.75" x14ac:dyDescent="0.25">
      <c r="B27" s="7" t="s">
        <v>23</v>
      </c>
      <c r="C27" s="7" t="s">
        <v>158</v>
      </c>
      <c r="F27" s="4"/>
      <c r="N27" s="1"/>
    </row>
    <row r="28" spans="1:14" customFormat="1" ht="15.75" x14ac:dyDescent="0.25">
      <c r="B28" s="7" t="s">
        <v>24</v>
      </c>
      <c r="F28" s="4"/>
      <c r="I28" s="4"/>
      <c r="N28" s="1"/>
    </row>
    <row r="29" spans="1:14" customFormat="1" ht="15.75" x14ac:dyDescent="0.25">
      <c r="B29" s="7" t="s">
        <v>25</v>
      </c>
      <c r="F29" s="4"/>
      <c r="I29" s="4"/>
      <c r="N29" s="1"/>
    </row>
    <row r="30" spans="1:14" customFormat="1" ht="15.75" x14ac:dyDescent="0.25">
      <c r="B30" s="7" t="s">
        <v>26</v>
      </c>
      <c r="C30" s="9" t="s">
        <v>159</v>
      </c>
      <c r="F30" s="4"/>
      <c r="I30" s="4"/>
      <c r="N30" s="1"/>
    </row>
    <row r="31" spans="1:14" customFormat="1" ht="15.75" x14ac:dyDescent="0.25">
      <c r="B31" s="7" t="s">
        <v>27</v>
      </c>
      <c r="C31" s="7" t="s">
        <v>160</v>
      </c>
      <c r="I31" s="4"/>
      <c r="N31" s="1"/>
    </row>
    <row r="32" spans="1:14" customFormat="1" ht="15.75" x14ac:dyDescent="0.25">
      <c r="B32" s="7" t="s">
        <v>28</v>
      </c>
      <c r="C32" s="7" t="s">
        <v>161</v>
      </c>
      <c r="I32" s="4"/>
      <c r="N32" s="1"/>
    </row>
    <row r="33" spans="2:14" customFormat="1" ht="15.75" x14ac:dyDescent="0.25">
      <c r="B33" s="7" t="s">
        <v>29</v>
      </c>
      <c r="C33" s="7" t="s">
        <v>14</v>
      </c>
      <c r="I33" s="4"/>
      <c r="N33" s="1"/>
    </row>
    <row r="34" spans="2:14" customFormat="1" ht="15" x14ac:dyDescent="0.25">
      <c r="B34" s="7" t="s">
        <v>30</v>
      </c>
      <c r="N34" s="1"/>
    </row>
    <row r="35" spans="2:14" customFormat="1" ht="15" x14ac:dyDescent="0.25">
      <c r="B35" s="7" t="s">
        <v>31</v>
      </c>
      <c r="N35" s="1"/>
    </row>
    <row r="36" spans="2:14" customFormat="1" ht="15" x14ac:dyDescent="0.25">
      <c r="B36" s="7" t="s">
        <v>32</v>
      </c>
      <c r="C36" s="9" t="s">
        <v>166</v>
      </c>
      <c r="N36" s="1"/>
    </row>
    <row r="37" spans="2:14" customFormat="1" ht="15" x14ac:dyDescent="0.25">
      <c r="B37" s="7" t="s">
        <v>33</v>
      </c>
      <c r="C37" s="7">
        <v>1</v>
      </c>
      <c r="N37" s="1"/>
    </row>
    <row r="38" spans="2:14" customFormat="1" ht="15" x14ac:dyDescent="0.25">
      <c r="B38" s="7" t="s">
        <v>34</v>
      </c>
      <c r="C38" s="7">
        <v>2</v>
      </c>
      <c r="N38" s="1"/>
    </row>
    <row r="39" spans="2:14" customFormat="1" ht="15" x14ac:dyDescent="0.25">
      <c r="B39" s="7" t="s">
        <v>35</v>
      </c>
      <c r="C39" s="7">
        <v>3</v>
      </c>
      <c r="N39" s="1"/>
    </row>
    <row r="40" spans="2:14" customFormat="1" ht="15" x14ac:dyDescent="0.25">
      <c r="B40" s="7" t="s">
        <v>36</v>
      </c>
      <c r="C40" s="7">
        <v>4</v>
      </c>
      <c r="N40" s="1"/>
    </row>
    <row r="41" spans="2:14" customFormat="1" ht="15" x14ac:dyDescent="0.25">
      <c r="B41" s="7" t="s">
        <v>37</v>
      </c>
      <c r="C41" s="7">
        <v>5</v>
      </c>
      <c r="N41" s="1"/>
    </row>
    <row r="42" spans="2:14" customFormat="1" ht="15" x14ac:dyDescent="0.25">
      <c r="B42" s="7" t="s">
        <v>38</v>
      </c>
      <c r="N42" s="1"/>
    </row>
    <row r="43" spans="2:14" customFormat="1" ht="15" x14ac:dyDescent="0.25">
      <c r="B43" s="7" t="s">
        <v>39</v>
      </c>
      <c r="N43" s="1"/>
    </row>
    <row r="44" spans="2:14" customFormat="1" ht="15" x14ac:dyDescent="0.25">
      <c r="B44" s="7" t="s">
        <v>40</v>
      </c>
      <c r="N44" s="1"/>
    </row>
    <row r="45" spans="2:14" customFormat="1" ht="15" x14ac:dyDescent="0.25">
      <c r="N45" s="1"/>
    </row>
    <row r="46" spans="2:14" customFormat="1" ht="15" x14ac:dyDescent="0.25">
      <c r="C46" s="5"/>
      <c r="D46" s="5"/>
    </row>
    <row r="47" spans="2:14" customFormat="1" ht="15" x14ac:dyDescent="0.25">
      <c r="B47" s="10" t="s">
        <v>41</v>
      </c>
    </row>
    <row r="48" spans="2:14" customFormat="1" ht="15" x14ac:dyDescent="0.25"/>
    <row r="49" spans="2:3" customFormat="1" ht="15.75" x14ac:dyDescent="0.25">
      <c r="B49" s="7" t="s">
        <v>42</v>
      </c>
      <c r="C49" s="4"/>
    </row>
    <row r="50" spans="2:3" customFormat="1" ht="15.75" x14ac:dyDescent="0.25">
      <c r="B50" s="7" t="s">
        <v>43</v>
      </c>
      <c r="C50" s="4"/>
    </row>
    <row r="51" spans="2:3" customFormat="1" ht="15.75" x14ac:dyDescent="0.25">
      <c r="B51" s="7" t="s">
        <v>44</v>
      </c>
      <c r="C51" s="4"/>
    </row>
    <row r="52" spans="2:3" customFormat="1" ht="15.75" x14ac:dyDescent="0.25">
      <c r="B52" s="7" t="s">
        <v>45</v>
      </c>
      <c r="C52" s="4"/>
    </row>
    <row r="53" spans="2:3" customFormat="1" ht="15.75" x14ac:dyDescent="0.25">
      <c r="B53" s="7" t="s">
        <v>46</v>
      </c>
      <c r="C53" s="4"/>
    </row>
    <row r="54" spans="2:3" customFormat="1" ht="15.75" x14ac:dyDescent="0.25">
      <c r="B54" s="7" t="s">
        <v>47</v>
      </c>
      <c r="C54" s="4"/>
    </row>
    <row r="55" spans="2:3" customFormat="1" ht="15.75" x14ac:dyDescent="0.25">
      <c r="B55" s="7" t="s">
        <v>48</v>
      </c>
      <c r="C55" s="4"/>
    </row>
    <row r="56" spans="2:3" customFormat="1" ht="15.75" x14ac:dyDescent="0.25">
      <c r="B56" s="7"/>
      <c r="C56" s="4"/>
    </row>
    <row r="57" spans="2:3" customFormat="1" ht="15.75" x14ac:dyDescent="0.25">
      <c r="B57" s="7" t="s">
        <v>49</v>
      </c>
      <c r="C57" s="4"/>
    </row>
    <row r="58" spans="2:3" customFormat="1" ht="15.75" x14ac:dyDescent="0.25">
      <c r="B58" s="7" t="s">
        <v>50</v>
      </c>
      <c r="C58" s="4"/>
    </row>
    <row r="59" spans="2:3" customFormat="1" ht="15.75" x14ac:dyDescent="0.25">
      <c r="B59" s="7" t="s">
        <v>51</v>
      </c>
      <c r="C59" s="4"/>
    </row>
    <row r="60" spans="2:3" customFormat="1" ht="15.75" x14ac:dyDescent="0.25">
      <c r="B60" s="7" t="s">
        <v>52</v>
      </c>
      <c r="C60" s="4"/>
    </row>
    <row r="61" spans="2:3" customFormat="1" ht="15.75" x14ac:dyDescent="0.25">
      <c r="B61" s="7" t="s">
        <v>53</v>
      </c>
      <c r="C61" s="4"/>
    </row>
    <row r="62" spans="2:3" customFormat="1" ht="15.75" x14ac:dyDescent="0.25">
      <c r="B62" s="7"/>
      <c r="C62" s="4"/>
    </row>
    <row r="63" spans="2:3" customFormat="1" ht="15.75" x14ac:dyDescent="0.25">
      <c r="B63" s="7" t="s">
        <v>54</v>
      </c>
      <c r="C63" s="4"/>
    </row>
    <row r="64" spans="2:3" customFormat="1" ht="15.75" x14ac:dyDescent="0.25">
      <c r="B64" s="7" t="s">
        <v>55</v>
      </c>
      <c r="C64" s="4"/>
    </row>
    <row r="65" spans="1:4" customFormat="1" ht="15.75" x14ac:dyDescent="0.25">
      <c r="B65" s="7" t="s">
        <v>56</v>
      </c>
      <c r="C65" s="4"/>
    </row>
    <row r="66" spans="1:4" customFormat="1" ht="15.75" x14ac:dyDescent="0.25">
      <c r="B66" s="7" t="s">
        <v>57</v>
      </c>
      <c r="C66" s="4"/>
    </row>
    <row r="67" spans="1:4" customFormat="1" ht="21" x14ac:dyDescent="0.35">
      <c r="B67" s="8"/>
      <c r="C67" s="6"/>
      <c r="D67" s="4"/>
    </row>
    <row r="68" spans="1:4" customFormat="1" ht="15.75" x14ac:dyDescent="0.25">
      <c r="B68" s="7" t="s">
        <v>58</v>
      </c>
      <c r="C68" s="4"/>
    </row>
    <row r="69" spans="1:4" customFormat="1" ht="15.75" x14ac:dyDescent="0.25">
      <c r="B69" s="7" t="s">
        <v>59</v>
      </c>
      <c r="C69" s="4"/>
    </row>
    <row r="70" spans="1:4" customFormat="1" ht="15.75" x14ac:dyDescent="0.25">
      <c r="B70" s="7" t="s">
        <v>60</v>
      </c>
      <c r="C70" s="4"/>
    </row>
    <row r="71" spans="1:4" customFormat="1" ht="15.75" x14ac:dyDescent="0.25">
      <c r="B71" s="7" t="s">
        <v>61</v>
      </c>
      <c r="C71" s="4"/>
    </row>
    <row r="72" spans="1:4" customFormat="1" ht="15.75" x14ac:dyDescent="0.25">
      <c r="B72" s="7" t="s">
        <v>62</v>
      </c>
      <c r="C72" s="4"/>
    </row>
    <row r="73" spans="1:4" customFormat="1" ht="15.75" x14ac:dyDescent="0.25">
      <c r="B73" s="7"/>
      <c r="C73" s="4"/>
    </row>
    <row r="74" spans="1:4" customFormat="1" ht="15.75" x14ac:dyDescent="0.25">
      <c r="B74" s="7" t="s">
        <v>19</v>
      </c>
      <c r="C74" s="4"/>
    </row>
    <row r="75" spans="1:4" customFormat="1" ht="15.75" x14ac:dyDescent="0.25">
      <c r="B75" s="7" t="s">
        <v>63</v>
      </c>
      <c r="C75" s="4"/>
    </row>
    <row r="76" spans="1:4" customFormat="1" ht="15.75" x14ac:dyDescent="0.25">
      <c r="B76" s="7" t="s">
        <v>64</v>
      </c>
      <c r="C76" s="4"/>
    </row>
    <row r="77" spans="1:4" customFormat="1" ht="15.75" x14ac:dyDescent="0.25">
      <c r="B77" s="7"/>
      <c r="C77" s="4"/>
    </row>
    <row r="78" spans="1:4" customFormat="1" ht="15.75" x14ac:dyDescent="0.25">
      <c r="A78" s="4" t="s">
        <v>65</v>
      </c>
      <c r="B78" s="7" t="s">
        <v>66</v>
      </c>
      <c r="C78" s="4"/>
    </row>
    <row r="79" spans="1:4" customFormat="1" ht="15.75" x14ac:dyDescent="0.25">
      <c r="B79" s="7" t="s">
        <v>67</v>
      </c>
      <c r="C79" s="4"/>
    </row>
    <row r="80" spans="1:4" customFormat="1" ht="15.75" x14ac:dyDescent="0.25">
      <c r="B80" s="7" t="s">
        <v>68</v>
      </c>
      <c r="C80" s="4"/>
    </row>
    <row r="81" spans="2:3" customFormat="1" ht="15.75" x14ac:dyDescent="0.25">
      <c r="B81" s="7" t="s">
        <v>69</v>
      </c>
      <c r="C81" s="4"/>
    </row>
    <row r="82" spans="2:3" customFormat="1" ht="15.75" x14ac:dyDescent="0.25">
      <c r="B82" s="7" t="s">
        <v>70</v>
      </c>
      <c r="C82" s="4"/>
    </row>
    <row r="83" spans="2:3" customFormat="1" ht="15.75" x14ac:dyDescent="0.25">
      <c r="B83" s="7" t="s">
        <v>71</v>
      </c>
      <c r="C83" s="4"/>
    </row>
    <row r="84" spans="2:3" customFormat="1" ht="15.75" x14ac:dyDescent="0.25">
      <c r="B84" s="7" t="s">
        <v>72</v>
      </c>
      <c r="C84" s="4"/>
    </row>
    <row r="85" spans="2:3" customFormat="1" ht="15.75" x14ac:dyDescent="0.25">
      <c r="B85" s="7" t="s">
        <v>73</v>
      </c>
      <c r="C85" s="4"/>
    </row>
    <row r="86" spans="2:3" customFormat="1" ht="15.75" x14ac:dyDescent="0.25">
      <c r="B86" s="7" t="s">
        <v>74</v>
      </c>
      <c r="C86" s="4"/>
    </row>
    <row r="87" spans="2:3" customFormat="1" ht="15.75" x14ac:dyDescent="0.25">
      <c r="B87" s="7" t="s">
        <v>75</v>
      </c>
      <c r="C87" s="4"/>
    </row>
    <row r="88" spans="2:3" customFormat="1" ht="15.75" x14ac:dyDescent="0.25">
      <c r="B88" s="7" t="s">
        <v>76</v>
      </c>
      <c r="C88" s="4"/>
    </row>
    <row r="89" spans="2:3" customFormat="1" ht="15.75" x14ac:dyDescent="0.25">
      <c r="B89" s="7" t="s">
        <v>77</v>
      </c>
      <c r="C89" s="4"/>
    </row>
    <row r="90" spans="2:3" customFormat="1" ht="15.75" x14ac:dyDescent="0.25">
      <c r="B90" s="7"/>
      <c r="C90" s="4"/>
    </row>
    <row r="91" spans="2:3" customFormat="1" ht="15.75" x14ac:dyDescent="0.25">
      <c r="B91" s="7" t="s">
        <v>78</v>
      </c>
      <c r="C91" s="4"/>
    </row>
    <row r="92" spans="2:3" customFormat="1" ht="15.75" x14ac:dyDescent="0.25">
      <c r="B92" s="7" t="s">
        <v>79</v>
      </c>
      <c r="C92" s="4"/>
    </row>
    <row r="93" spans="2:3" customFormat="1" ht="15.75" x14ac:dyDescent="0.25">
      <c r="B93" s="7" t="s">
        <v>80</v>
      </c>
      <c r="C93" s="4"/>
    </row>
    <row r="94" spans="2:3" customFormat="1" ht="15.75" x14ac:dyDescent="0.25">
      <c r="B94" s="7" t="s">
        <v>81</v>
      </c>
      <c r="C94" s="4"/>
    </row>
    <row r="95" spans="2:3" customFormat="1" ht="15.75" x14ac:dyDescent="0.25">
      <c r="B95" s="7" t="s">
        <v>82</v>
      </c>
      <c r="C95" s="4"/>
    </row>
    <row r="96" spans="2:3" customFormat="1" ht="15.75" x14ac:dyDescent="0.25">
      <c r="B96" s="7" t="s">
        <v>83</v>
      </c>
      <c r="C96" s="4"/>
    </row>
    <row r="97" spans="2:3" customFormat="1" ht="15.75" x14ac:dyDescent="0.25">
      <c r="B97" s="7"/>
      <c r="C97" s="4"/>
    </row>
    <row r="98" spans="2:3" customFormat="1" ht="15.75" x14ac:dyDescent="0.25">
      <c r="B98" s="7" t="s">
        <v>84</v>
      </c>
      <c r="C98" s="4"/>
    </row>
    <row r="99" spans="2:3" customFormat="1" ht="15.75" x14ac:dyDescent="0.25">
      <c r="B99" s="7"/>
      <c r="C99" s="4"/>
    </row>
    <row r="100" spans="2:3" customFormat="1" ht="15.75" x14ac:dyDescent="0.25">
      <c r="B100" s="7" t="s">
        <v>85</v>
      </c>
      <c r="C100" s="4"/>
    </row>
    <row r="101" spans="2:3" customFormat="1" ht="15.75" x14ac:dyDescent="0.25">
      <c r="B101" s="7" t="s">
        <v>86</v>
      </c>
      <c r="C101" s="4"/>
    </row>
    <row r="102" spans="2:3" customFormat="1" ht="15.75" x14ac:dyDescent="0.25">
      <c r="B102" s="7" t="s">
        <v>87</v>
      </c>
      <c r="C102" s="4"/>
    </row>
    <row r="103" spans="2:3" customFormat="1" ht="15.75" x14ac:dyDescent="0.25">
      <c r="B103" s="7"/>
      <c r="C103" s="4"/>
    </row>
    <row r="104" spans="2:3" customFormat="1" ht="15.75" x14ac:dyDescent="0.25">
      <c r="B104" s="7" t="s">
        <v>88</v>
      </c>
      <c r="C104" s="4"/>
    </row>
    <row r="105" spans="2:3" customFormat="1" ht="15.75" x14ac:dyDescent="0.25">
      <c r="B105" s="7" t="s">
        <v>89</v>
      </c>
      <c r="C105" s="4"/>
    </row>
    <row r="106" spans="2:3" customFormat="1" ht="15.75" x14ac:dyDescent="0.25">
      <c r="B106" s="7"/>
      <c r="C106" s="4"/>
    </row>
    <row r="107" spans="2:3" customFormat="1" ht="15.75" x14ac:dyDescent="0.25">
      <c r="B107" s="7" t="s">
        <v>90</v>
      </c>
      <c r="C107" s="4"/>
    </row>
    <row r="108" spans="2:3" customFormat="1" ht="15.75" x14ac:dyDescent="0.25">
      <c r="B108" s="7" t="s">
        <v>91</v>
      </c>
      <c r="C108" s="4"/>
    </row>
    <row r="109" spans="2:3" customFormat="1" ht="15.75" x14ac:dyDescent="0.25">
      <c r="B109" s="7"/>
      <c r="C109" s="4"/>
    </row>
    <row r="110" spans="2:3" customFormat="1" ht="15.75" x14ac:dyDescent="0.25">
      <c r="B110" s="7" t="s">
        <v>201</v>
      </c>
      <c r="C110" s="4"/>
    </row>
    <row r="111" spans="2:3" customFormat="1" ht="15.75" x14ac:dyDescent="0.25">
      <c r="B111" s="7" t="s">
        <v>202</v>
      </c>
      <c r="C111" s="4"/>
    </row>
    <row r="112" spans="2:3" customFormat="1" ht="15.75" x14ac:dyDescent="0.25">
      <c r="B112" s="7"/>
      <c r="C112" s="4"/>
    </row>
    <row r="113" spans="2:3" customFormat="1" ht="15.75" x14ac:dyDescent="0.25">
      <c r="B113" s="7" t="s">
        <v>92</v>
      </c>
      <c r="C113" s="4"/>
    </row>
    <row r="114" spans="2:3" customFormat="1" ht="15.75" x14ac:dyDescent="0.25">
      <c r="B114" s="7"/>
      <c r="C114" s="4"/>
    </row>
    <row r="115" spans="2:3" customFormat="1" ht="15.75" x14ac:dyDescent="0.25">
      <c r="B115" s="7" t="s">
        <v>93</v>
      </c>
      <c r="C115" s="4"/>
    </row>
    <row r="116" spans="2:3" customFormat="1" ht="15.75" x14ac:dyDescent="0.25">
      <c r="B116" s="7"/>
      <c r="C116" s="4"/>
    </row>
    <row r="117" spans="2:3" customFormat="1" ht="15.75" x14ac:dyDescent="0.25">
      <c r="B117" s="7" t="s">
        <v>94</v>
      </c>
      <c r="C117" s="4"/>
    </row>
    <row r="118" spans="2:3" customFormat="1" ht="15.75" x14ac:dyDescent="0.25">
      <c r="B118" s="7" t="s">
        <v>95</v>
      </c>
      <c r="C118" s="4"/>
    </row>
    <row r="119" spans="2:3" customFormat="1" ht="15.75" x14ac:dyDescent="0.25">
      <c r="B119" s="7" t="s">
        <v>96</v>
      </c>
      <c r="C119" s="4"/>
    </row>
    <row r="120" spans="2:3" customFormat="1" ht="15.75" x14ac:dyDescent="0.25">
      <c r="B120" s="7" t="s">
        <v>97</v>
      </c>
      <c r="C120" s="4"/>
    </row>
    <row r="121" spans="2:3" customFormat="1" ht="15.75" x14ac:dyDescent="0.25">
      <c r="B121" s="7" t="s">
        <v>98</v>
      </c>
      <c r="C121" s="4"/>
    </row>
    <row r="122" spans="2:3" customFormat="1" ht="15.75" x14ac:dyDescent="0.25">
      <c r="B122" s="7" t="s">
        <v>99</v>
      </c>
      <c r="C122" s="4"/>
    </row>
    <row r="123" spans="2:3" customFormat="1" ht="15.75" x14ac:dyDescent="0.25">
      <c r="B123" s="7" t="s">
        <v>100</v>
      </c>
      <c r="C123" s="4"/>
    </row>
    <row r="124" spans="2:3" customFormat="1" ht="15.75" x14ac:dyDescent="0.25">
      <c r="B124" s="7"/>
      <c r="C124" s="4"/>
    </row>
    <row r="125" spans="2:3" customFormat="1" ht="15.75" x14ac:dyDescent="0.25">
      <c r="B125" s="7" t="s">
        <v>101</v>
      </c>
      <c r="C125" s="4"/>
    </row>
    <row r="126" spans="2:3" customFormat="1" ht="15.75" x14ac:dyDescent="0.25">
      <c r="B126" s="7"/>
      <c r="C126" s="4"/>
    </row>
    <row r="127" spans="2:3" customFormat="1" ht="15.75" x14ac:dyDescent="0.25">
      <c r="B127" s="7" t="s">
        <v>102</v>
      </c>
      <c r="C127" s="4"/>
    </row>
    <row r="128" spans="2:3" customFormat="1" ht="15.75" x14ac:dyDescent="0.25">
      <c r="B128" s="7" t="s">
        <v>103</v>
      </c>
      <c r="C128" s="4"/>
    </row>
    <row r="129" spans="2:3" customFormat="1" ht="15.75" x14ac:dyDescent="0.25">
      <c r="B129" s="7" t="s">
        <v>104</v>
      </c>
      <c r="C129" s="4"/>
    </row>
    <row r="130" spans="2:3" customFormat="1" ht="15.75" x14ac:dyDescent="0.25">
      <c r="B130" s="7" t="s">
        <v>105</v>
      </c>
      <c r="C130" s="4"/>
    </row>
    <row r="131" spans="2:3" customFormat="1" ht="15.75" x14ac:dyDescent="0.25">
      <c r="B131" s="7" t="s">
        <v>106</v>
      </c>
      <c r="C131" s="4"/>
    </row>
    <row r="132" spans="2:3" customFormat="1" ht="15.75" x14ac:dyDescent="0.25">
      <c r="B132" s="7" t="s">
        <v>107</v>
      </c>
      <c r="C132" s="4"/>
    </row>
    <row r="133" spans="2:3" customFormat="1" ht="15.75" x14ac:dyDescent="0.25">
      <c r="B133" s="7" t="s">
        <v>108</v>
      </c>
      <c r="C133" s="4"/>
    </row>
    <row r="134" spans="2:3" customFormat="1" ht="15.75" x14ac:dyDescent="0.25">
      <c r="B134" s="7"/>
      <c r="C134" s="4"/>
    </row>
    <row r="135" spans="2:3" customFormat="1" ht="15.75" x14ac:dyDescent="0.25">
      <c r="B135" s="7" t="s">
        <v>109</v>
      </c>
      <c r="C135" s="4"/>
    </row>
    <row r="136" spans="2:3" customFormat="1" ht="15.75" x14ac:dyDescent="0.25">
      <c r="B136" s="7"/>
      <c r="C136" s="4"/>
    </row>
    <row r="137" spans="2:3" customFormat="1" ht="15.75" x14ac:dyDescent="0.25">
      <c r="B137" s="7" t="s">
        <v>110</v>
      </c>
      <c r="C137" s="4"/>
    </row>
    <row r="138" spans="2:3" customFormat="1" ht="15.75" x14ac:dyDescent="0.25">
      <c r="B138" s="7"/>
      <c r="C138" s="4"/>
    </row>
    <row r="139" spans="2:3" customFormat="1" ht="15.75" x14ac:dyDescent="0.25">
      <c r="B139" s="7" t="s">
        <v>111</v>
      </c>
      <c r="C139" s="4"/>
    </row>
    <row r="140" spans="2:3" customFormat="1" ht="15.75" x14ac:dyDescent="0.25">
      <c r="B140" s="7" t="s">
        <v>112</v>
      </c>
      <c r="C140" s="4"/>
    </row>
    <row r="141" spans="2:3" customFormat="1" ht="15.75" x14ac:dyDescent="0.25">
      <c r="B141" s="7" t="s">
        <v>113</v>
      </c>
      <c r="C141" s="4"/>
    </row>
    <row r="142" spans="2:3" customFormat="1" ht="15.75" x14ac:dyDescent="0.25">
      <c r="B142" s="7" t="s">
        <v>114</v>
      </c>
      <c r="C142" s="4"/>
    </row>
    <row r="143" spans="2:3" customFormat="1" ht="15.75" x14ac:dyDescent="0.25">
      <c r="B143" s="7" t="s">
        <v>115</v>
      </c>
      <c r="C143" s="4"/>
    </row>
    <row r="144" spans="2:3" customFormat="1" ht="15.75" x14ac:dyDescent="0.25">
      <c r="B144" s="7" t="s">
        <v>116</v>
      </c>
      <c r="C144" s="4"/>
    </row>
    <row r="145" spans="2:3" customFormat="1" ht="15.75" x14ac:dyDescent="0.25">
      <c r="B145" s="7" t="s">
        <v>117</v>
      </c>
      <c r="C145" s="4"/>
    </row>
    <row r="146" spans="2:3" customFormat="1" ht="15.75" x14ac:dyDescent="0.25">
      <c r="B146" s="7" t="s">
        <v>118</v>
      </c>
      <c r="C146" s="4"/>
    </row>
    <row r="147" spans="2:3" customFormat="1" ht="15.75" x14ac:dyDescent="0.25">
      <c r="B147" s="7" t="s">
        <v>119</v>
      </c>
      <c r="C147" s="4"/>
    </row>
    <row r="148" spans="2:3" customFormat="1" ht="15.75" x14ac:dyDescent="0.25">
      <c r="B148" s="7" t="s">
        <v>120</v>
      </c>
      <c r="C148" s="4"/>
    </row>
    <row r="149" spans="2:3" customFormat="1" ht="15.75" x14ac:dyDescent="0.25">
      <c r="B149" s="7" t="s">
        <v>121</v>
      </c>
      <c r="C149" s="4"/>
    </row>
    <row r="150" spans="2:3" customFormat="1" ht="15.75" x14ac:dyDescent="0.25">
      <c r="B150" s="7"/>
      <c r="C150" s="4"/>
    </row>
    <row r="151" spans="2:3" customFormat="1" ht="15.75" x14ac:dyDescent="0.25">
      <c r="B151" s="7" t="s">
        <v>122</v>
      </c>
      <c r="C151" s="4"/>
    </row>
    <row r="152" spans="2:3" customFormat="1" ht="15.75" x14ac:dyDescent="0.25">
      <c r="B152" s="7" t="s">
        <v>123</v>
      </c>
      <c r="C152" s="4"/>
    </row>
    <row r="153" spans="2:3" customFormat="1" ht="15.75" x14ac:dyDescent="0.25">
      <c r="B153" s="7"/>
      <c r="C153" s="4"/>
    </row>
    <row r="154" spans="2:3" customFormat="1" ht="15.75" x14ac:dyDescent="0.25">
      <c r="B154" s="7" t="s">
        <v>124</v>
      </c>
      <c r="C154" s="4"/>
    </row>
    <row r="155" spans="2:3" customFormat="1" ht="15.75" x14ac:dyDescent="0.25">
      <c r="B155" s="7" t="s">
        <v>125</v>
      </c>
      <c r="C155" s="4"/>
    </row>
    <row r="156" spans="2:3" customFormat="1" ht="15.75" x14ac:dyDescent="0.25">
      <c r="B156" s="7"/>
      <c r="C156" s="4"/>
    </row>
    <row r="157" spans="2:3" customFormat="1" ht="15.75" x14ac:dyDescent="0.25">
      <c r="B157" s="7" t="s">
        <v>126</v>
      </c>
      <c r="C157" s="4"/>
    </row>
    <row r="158" spans="2:3" customFormat="1" ht="15.75" x14ac:dyDescent="0.25">
      <c r="B158" s="7" t="s">
        <v>127</v>
      </c>
      <c r="C158" s="4"/>
    </row>
    <row r="159" spans="2:3" customFormat="1" ht="15.75" x14ac:dyDescent="0.25">
      <c r="B159" s="7"/>
      <c r="C159" s="4"/>
    </row>
    <row r="160" spans="2:3" customFormat="1" ht="15.75" x14ac:dyDescent="0.25">
      <c r="B160" s="7" t="s">
        <v>110</v>
      </c>
      <c r="C160" s="4"/>
    </row>
    <row r="161" spans="2:3" customFormat="1" ht="15.75" x14ac:dyDescent="0.25">
      <c r="B161" s="7"/>
      <c r="C161" s="4"/>
    </row>
    <row r="162" spans="2:3" customFormat="1" ht="15.75" x14ac:dyDescent="0.25">
      <c r="B162" s="7" t="s">
        <v>128</v>
      </c>
      <c r="C162" s="4"/>
    </row>
    <row r="163" spans="2:3" customFormat="1" ht="15.75" x14ac:dyDescent="0.25">
      <c r="B163" s="7" t="s">
        <v>129</v>
      </c>
      <c r="C163" s="4"/>
    </row>
    <row r="164" spans="2:3" customFormat="1" ht="15.75" x14ac:dyDescent="0.25">
      <c r="B164" s="7" t="s">
        <v>130</v>
      </c>
      <c r="C164" s="4"/>
    </row>
    <row r="165" spans="2:3" customFormat="1" ht="15.75" x14ac:dyDescent="0.25">
      <c r="B165" s="7" t="s">
        <v>131</v>
      </c>
      <c r="C165" s="4"/>
    </row>
    <row r="166" spans="2:3" customFormat="1" ht="15.75" x14ac:dyDescent="0.25">
      <c r="B166" s="7" t="s">
        <v>132</v>
      </c>
      <c r="C166" s="4"/>
    </row>
    <row r="167" spans="2:3" customFormat="1" ht="15.75" x14ac:dyDescent="0.25">
      <c r="B167" s="7" t="s">
        <v>133</v>
      </c>
      <c r="C167" s="4"/>
    </row>
    <row r="168" spans="2:3" customFormat="1" ht="15.75" x14ac:dyDescent="0.25">
      <c r="B168" s="7"/>
      <c r="C168" s="4"/>
    </row>
    <row r="169" spans="2:3" customFormat="1" ht="15.75" x14ac:dyDescent="0.25">
      <c r="B169" s="7" t="s">
        <v>134</v>
      </c>
      <c r="C169" s="4"/>
    </row>
    <row r="170" spans="2:3" customFormat="1" ht="15.75" x14ac:dyDescent="0.25">
      <c r="B170" s="7" t="s">
        <v>135</v>
      </c>
      <c r="C170" s="4"/>
    </row>
    <row r="171" spans="2:3" customFormat="1" ht="15.75" x14ac:dyDescent="0.25">
      <c r="B171" s="7" t="s">
        <v>136</v>
      </c>
      <c r="C171" s="4"/>
    </row>
    <row r="172" spans="2:3" customFormat="1" ht="15.75" x14ac:dyDescent="0.25">
      <c r="B172" s="7" t="s">
        <v>137</v>
      </c>
      <c r="C172" s="4"/>
    </row>
    <row r="173" spans="2:3" customFormat="1" ht="15.75" x14ac:dyDescent="0.25">
      <c r="B173" s="7" t="s">
        <v>138</v>
      </c>
      <c r="C173" s="4"/>
    </row>
    <row r="174" spans="2:3" customFormat="1" ht="15.75" x14ac:dyDescent="0.25">
      <c r="B174" s="7"/>
      <c r="C174" s="4"/>
    </row>
    <row r="175" spans="2:3" customFormat="1" ht="15.75" x14ac:dyDescent="0.25">
      <c r="B175" s="7" t="s">
        <v>139</v>
      </c>
      <c r="C175" s="4"/>
    </row>
    <row r="176" spans="2:3" customFormat="1" ht="15.75" x14ac:dyDescent="0.25">
      <c r="B176" s="7" t="s">
        <v>140</v>
      </c>
      <c r="C176" s="4"/>
    </row>
    <row r="177" spans="2:3" customFormat="1" ht="15.75" x14ac:dyDescent="0.25">
      <c r="B177" s="7" t="s">
        <v>141</v>
      </c>
      <c r="C177" s="4"/>
    </row>
    <row r="178" spans="2:3" customFormat="1" ht="15.75" x14ac:dyDescent="0.25">
      <c r="B178" s="7"/>
      <c r="C178" s="4"/>
    </row>
    <row r="179" spans="2:3" customFormat="1" ht="15.75" x14ac:dyDescent="0.25">
      <c r="B179" s="7" t="s">
        <v>142</v>
      </c>
      <c r="C179" s="4"/>
    </row>
    <row r="180" spans="2:3" customFormat="1" ht="15.75" x14ac:dyDescent="0.25">
      <c r="B180" s="7" t="s">
        <v>143</v>
      </c>
      <c r="C180" s="4"/>
    </row>
    <row r="181" spans="2:3" customFormat="1" ht="15.75" x14ac:dyDescent="0.25">
      <c r="B181" s="7" t="s">
        <v>144</v>
      </c>
      <c r="C181" s="4"/>
    </row>
    <row r="182" spans="2:3" customFormat="1" ht="15.75" x14ac:dyDescent="0.25">
      <c r="B182" s="7" t="s">
        <v>145</v>
      </c>
      <c r="C182" s="4"/>
    </row>
    <row r="183" spans="2:3" customFormat="1" ht="15.75" x14ac:dyDescent="0.25">
      <c r="B183" s="7" t="s">
        <v>146</v>
      </c>
      <c r="C183" s="4"/>
    </row>
    <row r="184" spans="2:3" customFormat="1" ht="15.75" x14ac:dyDescent="0.25">
      <c r="B184" s="7" t="s">
        <v>147</v>
      </c>
      <c r="C184" s="4"/>
    </row>
    <row r="185" spans="2:3" customFormat="1" ht="15.75" x14ac:dyDescent="0.25">
      <c r="B185" s="7"/>
      <c r="C185" s="4"/>
    </row>
    <row r="186" spans="2:3" customFormat="1" ht="15.75" x14ac:dyDescent="0.25">
      <c r="B186" s="7" t="s">
        <v>148</v>
      </c>
      <c r="C186" s="4"/>
    </row>
    <row r="187" spans="2:3" customFormat="1" ht="15.75" x14ac:dyDescent="0.25">
      <c r="B187" s="7"/>
      <c r="C187" s="4"/>
    </row>
    <row r="188" spans="2:3" customFormat="1" ht="15.75" x14ac:dyDescent="0.25">
      <c r="B188" s="7" t="s">
        <v>149</v>
      </c>
      <c r="C188" s="4"/>
    </row>
    <row r="189" spans="2:3" customFormat="1" ht="15.75" x14ac:dyDescent="0.25">
      <c r="B189" s="7"/>
      <c r="C189" s="4"/>
    </row>
    <row r="190" spans="2:3" customFormat="1" ht="15.75" x14ac:dyDescent="0.25">
      <c r="B190" s="7" t="s">
        <v>150</v>
      </c>
      <c r="C190" s="4"/>
    </row>
    <row r="191" spans="2:3" customFormat="1" ht="15.75" x14ac:dyDescent="0.25">
      <c r="B191" s="7" t="s">
        <v>151</v>
      </c>
      <c r="C191" s="4"/>
    </row>
    <row r="192" spans="2:3" customFormat="1" ht="15.75" x14ac:dyDescent="0.25">
      <c r="B192" s="7"/>
      <c r="C192" s="4"/>
    </row>
    <row r="193" spans="2:3" customFormat="1" ht="15.75" x14ac:dyDescent="0.25">
      <c r="B193" s="7" t="s">
        <v>152</v>
      </c>
      <c r="C193" s="4"/>
    </row>
    <row r="194" spans="2:3" customFormat="1" ht="15.75" x14ac:dyDescent="0.25">
      <c r="B194" s="7" t="s">
        <v>153</v>
      </c>
      <c r="C194" s="4"/>
    </row>
    <row r="195" spans="2:3" customFormat="1" ht="15.75" x14ac:dyDescent="0.25">
      <c r="B195" s="7" t="s">
        <v>154</v>
      </c>
      <c r="C195" s="4"/>
    </row>
    <row r="196" spans="2:3" customFormat="1" ht="15.75" x14ac:dyDescent="0.25">
      <c r="B196" s="7" t="s">
        <v>155</v>
      </c>
      <c r="C196" s="4"/>
    </row>
    <row r="197" spans="2:3" customFormat="1" ht="15.75" x14ac:dyDescent="0.25">
      <c r="B197" s="7" t="s">
        <v>156</v>
      </c>
      <c r="C197" s="4"/>
    </row>
    <row r="198" spans="2:3" customFormat="1" ht="15.75" x14ac:dyDescent="0.25">
      <c r="B198" s="7" t="s">
        <v>157</v>
      </c>
      <c r="C198" s="4"/>
    </row>
    <row r="199" spans="2:3" customFormat="1" ht="15" x14ac:dyDescent="0.25"/>
    <row r="200" spans="2:3" customFormat="1" ht="15" x14ac:dyDescent="0.25"/>
    <row r="201" spans="2:3" customFormat="1" ht="15" x14ac:dyDescent="0.25"/>
  </sheetData>
  <sheetProtection password="8E39" sheet="1" objects="1" scenarios="1"/>
  <mergeCells count="3">
    <mergeCell ref="A1:D1"/>
    <mergeCell ref="A15:D15"/>
    <mergeCell ref="A8:D8"/>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Template Instructions </vt:lpstr>
      <vt:lpstr>Tab5-BOE Summary</vt:lpstr>
      <vt:lpstr>Tab6-BOE Cost Detail</vt:lpstr>
      <vt:lpstr>Tab7-Class of Estimate</vt:lpstr>
      <vt:lpstr>Tab8-BOE Rationale</vt:lpstr>
      <vt:lpstr>Appendix</vt:lpstr>
      <vt:lpstr>Approvals &amp; Update Log</vt:lpstr>
      <vt:lpstr>Template Version &amp; Quality Ctrl</vt:lpstr>
      <vt:lpstr>CF Picklists</vt:lpstr>
      <vt:lpstr>WWD Picklists</vt:lpstr>
      <vt:lpstr>Appendix!Print_Area</vt:lpstr>
      <vt:lpstr>'Tab5-BOE Summary'!Print_Area</vt:lpstr>
      <vt:lpstr>'Tab6-BOE Cost Detail'!Print_Area</vt:lpstr>
      <vt:lpstr>'Tab7-Class of Estimate'!Print_Area</vt:lpstr>
      <vt:lpstr>Appendix!Print_Titles</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Business Case Template</dc:title>
  <dc:creator>Corporate Asset Management Office</dc:creator>
  <dc:description>Version 2 - February 15, 2017</dc:description>
  <cp:lastModifiedBy>Wiebe, Cynthia</cp:lastModifiedBy>
  <cp:lastPrinted>2017-03-06T17:01:57Z</cp:lastPrinted>
  <dcterms:created xsi:type="dcterms:W3CDTF">2016-10-31T20:29:01Z</dcterms:created>
  <dcterms:modified xsi:type="dcterms:W3CDTF">2017-10-26T16:42:07Z</dcterms:modified>
  <cp:category>Investment Planning Templates</cp:category>
</cp:coreProperties>
</file>