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1-2018 Form B" sheetId="1" r:id="rId1"/>
  </sheets>
  <externalReferences>
    <externalReference r:id="rId2"/>
    <externalReference r:id="rId3"/>
  </externalReferences>
  <definedNames>
    <definedName name="_1PAGE_1_OF_13" localSheetId="0">'1-2018 Form B'!#REF!</definedName>
    <definedName name="_2PAGE_1_OF_13">'[1]FORM B - PRICES'!#REF!</definedName>
    <definedName name="_3TENDER_NO._181" localSheetId="0">'1-2018 Form B'!#REF!</definedName>
    <definedName name="_4TENDER_NO._181">'[1]FORM B - PRICES'!#REF!</definedName>
    <definedName name="_5TENDER_SUBMISSI" localSheetId="0">'1-2018 Form B'!#REF!</definedName>
    <definedName name="_6TENDER_SUBMISSI">'[1]FORM B - PRICES'!#REF!</definedName>
    <definedName name="_xlnm._FilterDatabase" localSheetId="0" hidden="1">'1-2018 Form B'!$K$1:$K$842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'1-2018 Form B'!#REF!</definedName>
    <definedName name="HEADER">'[1]FORM B - PRICES'!#REF!</definedName>
    <definedName name="_xlnm.Print_Area" localSheetId="0">'1-2018 Form B'!$B$6:$H$842</definedName>
    <definedName name="_xlnm.Print_Titles" localSheetId="0">'1-2018 Form B'!$1:$5</definedName>
    <definedName name="TEMP" localSheetId="0">'1-2018 Form B'!#REF!</definedName>
    <definedName name="TEMP">'[1]FORM B - PRICES'!#REF!</definedName>
    <definedName name="TESTHEAD" localSheetId="0">'1-2018 Form B'!#REF!</definedName>
    <definedName name="TESTHEAD">'[1]FORM B - PRICES'!#REF!</definedName>
    <definedName name="XEVERYTHING" localSheetId="0">'1-2018 Form B'!$B$1:$IV$723</definedName>
    <definedName name="XITEMS" localSheetId="0">'1-2018 Form B'!$B$7:$IV$723</definedName>
  </definedNames>
  <calcPr calcId="145621"/>
</workbook>
</file>

<file path=xl/calcChain.xml><?xml version="1.0" encoding="utf-8"?>
<calcChain xmlns="http://schemas.openxmlformats.org/spreadsheetml/2006/main">
  <c r="H760" i="1" l="1"/>
  <c r="H728" i="1"/>
  <c r="H528" i="1"/>
  <c r="H450" i="1"/>
  <c r="I152" i="1" l="1"/>
  <c r="J152" i="1"/>
  <c r="K152" i="1" s="1"/>
  <c r="J701" i="1"/>
  <c r="K701" i="1" s="1"/>
  <c r="I701" i="1"/>
  <c r="I654" i="1"/>
  <c r="J654" i="1"/>
  <c r="K654" i="1" s="1"/>
  <c r="I655" i="1"/>
  <c r="J655" i="1"/>
  <c r="K655" i="1" s="1"/>
  <c r="I656" i="1"/>
  <c r="J656" i="1"/>
  <c r="K656" i="1" s="1"/>
  <c r="I657" i="1"/>
  <c r="J657" i="1"/>
  <c r="K657" i="1" s="1"/>
  <c r="I658" i="1"/>
  <c r="J658" i="1"/>
  <c r="K658" i="1" s="1"/>
  <c r="I579" i="1"/>
  <c r="J579" i="1"/>
  <c r="K579" i="1" s="1"/>
  <c r="I580" i="1"/>
  <c r="J580" i="1"/>
  <c r="K580" i="1" s="1"/>
  <c r="I581" i="1"/>
  <c r="J581" i="1"/>
  <c r="K581" i="1" s="1"/>
  <c r="I582" i="1"/>
  <c r="J582" i="1"/>
  <c r="K582" i="1" s="1"/>
  <c r="I583" i="1"/>
  <c r="J583" i="1"/>
  <c r="K583" i="1" s="1"/>
  <c r="J544" i="1"/>
  <c r="K544" i="1" s="1"/>
  <c r="I544" i="1"/>
  <c r="I528" i="1"/>
  <c r="J528" i="1"/>
  <c r="K528" i="1" s="1"/>
  <c r="I499" i="1"/>
  <c r="J499" i="1"/>
  <c r="K499" i="1" s="1"/>
  <c r="I500" i="1"/>
  <c r="J500" i="1"/>
  <c r="K500" i="1" s="1"/>
  <c r="I501" i="1"/>
  <c r="J501" i="1"/>
  <c r="K501" i="1" s="1"/>
  <c r="I502" i="1"/>
  <c r="J502" i="1"/>
  <c r="K502" i="1"/>
  <c r="I416" i="1"/>
  <c r="J416" i="1"/>
  <c r="K416" i="1" s="1"/>
  <c r="I417" i="1"/>
  <c r="J417" i="1"/>
  <c r="K417" i="1" s="1"/>
  <c r="I418" i="1"/>
  <c r="J418" i="1"/>
  <c r="K418" i="1" s="1"/>
  <c r="I419" i="1"/>
  <c r="J419" i="1"/>
  <c r="K419" i="1" s="1"/>
  <c r="I420" i="1"/>
  <c r="J420" i="1"/>
  <c r="K420" i="1" s="1"/>
  <c r="J384" i="1"/>
  <c r="K384" i="1" s="1"/>
  <c r="I384" i="1"/>
  <c r="J360" i="1"/>
  <c r="K360" i="1" s="1"/>
  <c r="I360" i="1"/>
  <c r="I342" i="1"/>
  <c r="J342" i="1"/>
  <c r="K342" i="1" s="1"/>
  <c r="I343" i="1"/>
  <c r="J343" i="1"/>
  <c r="K343" i="1" s="1"/>
  <c r="I344" i="1"/>
  <c r="J344" i="1"/>
  <c r="K344" i="1" s="1"/>
  <c r="I276" i="1"/>
  <c r="J276" i="1"/>
  <c r="K276" i="1" s="1"/>
  <c r="I188" i="1"/>
  <c r="J188" i="1"/>
  <c r="K188" i="1" s="1"/>
  <c r="I189" i="1"/>
  <c r="J189" i="1"/>
  <c r="K189" i="1" s="1"/>
  <c r="I190" i="1"/>
  <c r="J190" i="1"/>
  <c r="K190" i="1" s="1"/>
  <c r="I191" i="1"/>
  <c r="J191" i="1"/>
  <c r="K191" i="1" s="1"/>
  <c r="I192" i="1"/>
  <c r="J192" i="1"/>
  <c r="K192" i="1" s="1"/>
  <c r="H775" i="1"/>
  <c r="H774" i="1"/>
  <c r="H657" i="1"/>
  <c r="H655" i="1"/>
  <c r="H582" i="1"/>
  <c r="H580" i="1"/>
  <c r="H502" i="1"/>
  <c r="H500" i="1"/>
  <c r="H419" i="1"/>
  <c r="H417" i="1"/>
  <c r="H343" i="1"/>
  <c r="H191" i="1"/>
  <c r="H189" i="1"/>
  <c r="H110" i="1"/>
  <c r="H108" i="1"/>
  <c r="I14" i="1"/>
  <c r="J14" i="1"/>
  <c r="K14" i="1" s="1"/>
  <c r="H15" i="1"/>
  <c r="I15" i="1"/>
  <c r="J15" i="1"/>
  <c r="K15" i="1" s="1"/>
  <c r="H16" i="1"/>
  <c r="I16" i="1"/>
  <c r="J16" i="1"/>
  <c r="K16" i="1" s="1"/>
  <c r="H17" i="1"/>
  <c r="I17" i="1"/>
  <c r="J17" i="1"/>
  <c r="K17" i="1" s="1"/>
  <c r="H20" i="1"/>
  <c r="H21" i="1"/>
  <c r="H22" i="1"/>
  <c r="H23" i="1"/>
  <c r="H732" i="1"/>
  <c r="J732" i="1"/>
  <c r="J728" i="1"/>
  <c r="L417" i="1"/>
  <c r="N17" i="1"/>
  <c r="M343" i="1"/>
  <c r="L192" i="1"/>
  <c r="L342" i="1"/>
  <c r="M528" i="1"/>
  <c r="N192" i="1"/>
  <c r="N15" i="1"/>
  <c r="L14" i="1"/>
  <c r="M501" i="1"/>
  <c r="L581" i="1"/>
  <c r="L276" i="1"/>
  <c r="M581" i="1"/>
  <c r="N344" i="1"/>
  <c r="N658" i="1"/>
  <c r="L656" i="1"/>
  <c r="N416" i="1"/>
  <c r="L583" i="1"/>
  <c r="L500" i="1"/>
  <c r="M16" i="1"/>
  <c r="L579" i="1"/>
  <c r="N190" i="1"/>
  <c r="L728" i="1"/>
  <c r="M499" i="1"/>
  <c r="L384" i="1"/>
  <c r="L16" i="1"/>
  <c r="L343" i="1"/>
  <c r="L528" i="1"/>
  <c r="M583" i="1"/>
  <c r="N420" i="1"/>
  <c r="N583" i="1"/>
  <c r="M191" i="1"/>
  <c r="L701" i="1"/>
  <c r="N276" i="1"/>
  <c r="M419" i="1"/>
  <c r="L189" i="1"/>
  <c r="M344" i="1"/>
  <c r="N16" i="1"/>
  <c r="L732" i="1"/>
  <c r="M658" i="1"/>
  <c r="L418" i="1"/>
  <c r="N501" i="1"/>
  <c r="N188" i="1"/>
  <c r="L344" i="1"/>
  <c r="L360" i="1"/>
  <c r="L654" i="1"/>
  <c r="M580" i="1"/>
  <c r="M657" i="1"/>
  <c r="N419" i="1"/>
  <c r="L499" i="1"/>
  <c r="L420" i="1"/>
  <c r="M420" i="1"/>
  <c r="N152" i="1"/>
  <c r="M655" i="1"/>
  <c r="M582" i="1"/>
  <c r="N360" i="1"/>
  <c r="M190" i="1"/>
  <c r="M15" i="1"/>
  <c r="N701" i="1"/>
  <c r="N502" i="1"/>
  <c r="M502" i="1"/>
  <c r="M192" i="1"/>
  <c r="N342" i="1"/>
  <c r="L416" i="1"/>
  <c r="M152" i="1"/>
  <c r="M654" i="1"/>
  <c r="L655" i="1"/>
  <c r="M360" i="1"/>
  <c r="L502" i="1"/>
  <c r="M14" i="1"/>
  <c r="N417" i="1"/>
  <c r="N579" i="1"/>
  <c r="M656" i="1"/>
  <c r="N191" i="1"/>
  <c r="M418" i="1"/>
  <c r="L15" i="1"/>
  <c r="L188" i="1"/>
  <c r="N580" i="1"/>
  <c r="N499" i="1"/>
  <c r="M276" i="1"/>
  <c r="N656" i="1"/>
  <c r="N14" i="1"/>
  <c r="N581" i="1"/>
  <c r="N654" i="1"/>
  <c r="N418" i="1"/>
  <c r="L658" i="1"/>
  <c r="L582" i="1"/>
  <c r="M417" i="1"/>
  <c r="M701" i="1"/>
  <c r="L152" i="1"/>
  <c r="M189" i="1"/>
  <c r="M17" i="1"/>
  <c r="N343" i="1"/>
  <c r="L544" i="1"/>
  <c r="N544" i="1"/>
  <c r="L17" i="1"/>
  <c r="L191" i="1"/>
  <c r="N657" i="1"/>
  <c r="L657" i="1"/>
  <c r="M416" i="1"/>
  <c r="N582" i="1"/>
  <c r="N189" i="1"/>
  <c r="N384" i="1"/>
  <c r="N500" i="1"/>
  <c r="L580" i="1"/>
  <c r="M500" i="1"/>
  <c r="M544" i="1"/>
  <c r="N655" i="1"/>
  <c r="M579" i="1"/>
  <c r="M342" i="1"/>
  <c r="L190" i="1"/>
  <c r="N732" i="1"/>
  <c r="M188" i="1"/>
  <c r="L419" i="1"/>
  <c r="N528" i="1"/>
  <c r="L501" i="1"/>
  <c r="M384" i="1"/>
  <c r="C839" i="1" l="1"/>
  <c r="B838" i="1"/>
  <c r="C836" i="1"/>
  <c r="B835" i="1"/>
  <c r="C833" i="1"/>
  <c r="C832" i="1"/>
  <c r="C831" i="1"/>
  <c r="C830" i="1"/>
  <c r="C829" i="1"/>
  <c r="C828" i="1"/>
  <c r="C827" i="1"/>
  <c r="C826" i="1"/>
  <c r="C825" i="1"/>
  <c r="B824" i="1"/>
  <c r="I822" i="1"/>
  <c r="C822" i="1"/>
  <c r="J822" i="1" s="1"/>
  <c r="K822" i="1" s="1"/>
  <c r="J821" i="1"/>
  <c r="K821" i="1" s="1"/>
  <c r="I821" i="1"/>
  <c r="H821" i="1"/>
  <c r="J820" i="1"/>
  <c r="K820" i="1" s="1"/>
  <c r="I820" i="1"/>
  <c r="H820" i="1"/>
  <c r="J819" i="1"/>
  <c r="K819" i="1" s="1"/>
  <c r="I819" i="1"/>
  <c r="J818" i="1"/>
  <c r="K818" i="1" s="1"/>
  <c r="I818" i="1"/>
  <c r="H818" i="1"/>
  <c r="J817" i="1"/>
  <c r="K817" i="1" s="1"/>
  <c r="I817" i="1"/>
  <c r="J816" i="1"/>
  <c r="K816" i="1" s="1"/>
  <c r="I816" i="1"/>
  <c r="H816" i="1"/>
  <c r="J815" i="1"/>
  <c r="K815" i="1" s="1"/>
  <c r="I815" i="1"/>
  <c r="J814" i="1"/>
  <c r="K814" i="1" s="1"/>
  <c r="I814" i="1"/>
  <c r="J813" i="1"/>
  <c r="K813" i="1" s="1"/>
  <c r="I813" i="1"/>
  <c r="J812" i="1"/>
  <c r="K812" i="1" s="1"/>
  <c r="I812" i="1"/>
  <c r="H812" i="1"/>
  <c r="J811" i="1"/>
  <c r="K811" i="1" s="1"/>
  <c r="I811" i="1"/>
  <c r="J810" i="1"/>
  <c r="K810" i="1" s="1"/>
  <c r="I810" i="1"/>
  <c r="J809" i="1"/>
  <c r="K809" i="1" s="1"/>
  <c r="I809" i="1"/>
  <c r="H809" i="1"/>
  <c r="J808" i="1"/>
  <c r="K808" i="1" s="1"/>
  <c r="I808" i="1"/>
  <c r="J807" i="1"/>
  <c r="K807" i="1" s="1"/>
  <c r="I807" i="1"/>
  <c r="H807" i="1"/>
  <c r="J806" i="1"/>
  <c r="K806" i="1" s="1"/>
  <c r="I806" i="1"/>
  <c r="J805" i="1"/>
  <c r="K805" i="1" s="1"/>
  <c r="I805" i="1"/>
  <c r="J804" i="1"/>
  <c r="K804" i="1" s="1"/>
  <c r="I804" i="1"/>
  <c r="H804" i="1"/>
  <c r="J803" i="1"/>
  <c r="K803" i="1" s="1"/>
  <c r="I803" i="1"/>
  <c r="J802" i="1"/>
  <c r="K802" i="1" s="1"/>
  <c r="I802" i="1"/>
  <c r="H802" i="1"/>
  <c r="J801" i="1"/>
  <c r="K801" i="1" s="1"/>
  <c r="I801" i="1"/>
  <c r="J800" i="1"/>
  <c r="K800" i="1" s="1"/>
  <c r="I800" i="1"/>
  <c r="J799" i="1"/>
  <c r="K799" i="1" s="1"/>
  <c r="I799" i="1"/>
  <c r="H799" i="1"/>
  <c r="J798" i="1"/>
  <c r="K798" i="1" s="1"/>
  <c r="I798" i="1"/>
  <c r="J797" i="1"/>
  <c r="K797" i="1" s="1"/>
  <c r="I797" i="1"/>
  <c r="J796" i="1"/>
  <c r="K796" i="1" s="1"/>
  <c r="I796" i="1"/>
  <c r="J795" i="1"/>
  <c r="K795" i="1" s="1"/>
  <c r="I795" i="1"/>
  <c r="H795" i="1"/>
  <c r="J794" i="1"/>
  <c r="K794" i="1" s="1"/>
  <c r="I794" i="1"/>
  <c r="J793" i="1"/>
  <c r="K793" i="1" s="1"/>
  <c r="I793" i="1"/>
  <c r="J792" i="1"/>
  <c r="K792" i="1" s="1"/>
  <c r="I792" i="1"/>
  <c r="H792" i="1"/>
  <c r="J791" i="1"/>
  <c r="K791" i="1" s="1"/>
  <c r="I791" i="1"/>
  <c r="J790" i="1"/>
  <c r="K790" i="1" s="1"/>
  <c r="I790" i="1"/>
  <c r="H790" i="1"/>
  <c r="J789" i="1"/>
  <c r="K789" i="1" s="1"/>
  <c r="I789" i="1"/>
  <c r="J788" i="1"/>
  <c r="K788" i="1" s="1"/>
  <c r="I788" i="1"/>
  <c r="J787" i="1"/>
  <c r="K787" i="1" s="1"/>
  <c r="I787" i="1"/>
  <c r="H787" i="1"/>
  <c r="J786" i="1"/>
  <c r="K786" i="1" s="1"/>
  <c r="I786" i="1"/>
  <c r="H786" i="1"/>
  <c r="J785" i="1"/>
  <c r="K785" i="1" s="1"/>
  <c r="I785" i="1"/>
  <c r="J784" i="1"/>
  <c r="K784" i="1" s="1"/>
  <c r="I784" i="1"/>
  <c r="H784" i="1"/>
  <c r="J783" i="1"/>
  <c r="K783" i="1" s="1"/>
  <c r="I783" i="1"/>
  <c r="H783" i="1"/>
  <c r="J782" i="1"/>
  <c r="K782" i="1" s="1"/>
  <c r="I782" i="1"/>
  <c r="J781" i="1"/>
  <c r="K781" i="1" s="1"/>
  <c r="I781" i="1"/>
  <c r="H781" i="1"/>
  <c r="J780" i="1"/>
  <c r="K780" i="1" s="1"/>
  <c r="I780" i="1"/>
  <c r="J779" i="1"/>
  <c r="K779" i="1" s="1"/>
  <c r="I779" i="1"/>
  <c r="H779" i="1"/>
  <c r="J778" i="1"/>
  <c r="K778" i="1" s="1"/>
  <c r="I778" i="1"/>
  <c r="J777" i="1"/>
  <c r="K777" i="1" s="1"/>
  <c r="I777" i="1"/>
  <c r="J776" i="1"/>
  <c r="K776" i="1" s="1"/>
  <c r="I776" i="1"/>
  <c r="J771" i="1"/>
  <c r="K771" i="1" s="1"/>
  <c r="I771" i="1"/>
  <c r="H771" i="1"/>
  <c r="J770" i="1"/>
  <c r="K770" i="1" s="1"/>
  <c r="I770" i="1"/>
  <c r="J769" i="1"/>
  <c r="K769" i="1" s="1"/>
  <c r="I769" i="1"/>
  <c r="H769" i="1"/>
  <c r="J768" i="1"/>
  <c r="K768" i="1" s="1"/>
  <c r="I768" i="1"/>
  <c r="J767" i="1"/>
  <c r="K767" i="1" s="1"/>
  <c r="I767" i="1"/>
  <c r="H767" i="1"/>
  <c r="F767" i="1"/>
  <c r="J766" i="1"/>
  <c r="K766" i="1" s="1"/>
  <c r="I766" i="1"/>
  <c r="J765" i="1"/>
  <c r="K765" i="1" s="1"/>
  <c r="I765" i="1"/>
  <c r="J764" i="1"/>
  <c r="K764" i="1" s="1"/>
  <c r="I764" i="1"/>
  <c r="H764" i="1"/>
  <c r="J763" i="1"/>
  <c r="K763" i="1" s="1"/>
  <c r="I763" i="1"/>
  <c r="J762" i="1"/>
  <c r="K762" i="1" s="1"/>
  <c r="I762" i="1"/>
  <c r="J761" i="1"/>
  <c r="K761" i="1" s="1"/>
  <c r="I761" i="1"/>
  <c r="J757" i="1"/>
  <c r="K757" i="1" s="1"/>
  <c r="I757" i="1"/>
  <c r="H757" i="1"/>
  <c r="F757" i="1"/>
  <c r="J756" i="1"/>
  <c r="K756" i="1" s="1"/>
  <c r="I756" i="1"/>
  <c r="J755" i="1"/>
  <c r="K755" i="1" s="1"/>
  <c r="I755" i="1"/>
  <c r="H755" i="1"/>
  <c r="J754" i="1"/>
  <c r="K754" i="1" s="1"/>
  <c r="I754" i="1"/>
  <c r="H754" i="1"/>
  <c r="J753" i="1"/>
  <c r="K753" i="1" s="1"/>
  <c r="I753" i="1"/>
  <c r="J752" i="1"/>
  <c r="K752" i="1" s="1"/>
  <c r="I752" i="1"/>
  <c r="J751" i="1"/>
  <c r="K751" i="1" s="1"/>
  <c r="I751" i="1"/>
  <c r="H751" i="1"/>
  <c r="J750" i="1"/>
  <c r="K750" i="1" s="1"/>
  <c r="I750" i="1"/>
  <c r="H750" i="1"/>
  <c r="J749" i="1"/>
  <c r="K749" i="1" s="1"/>
  <c r="I749" i="1"/>
  <c r="J748" i="1"/>
  <c r="K748" i="1" s="1"/>
  <c r="I748" i="1"/>
  <c r="H748" i="1"/>
  <c r="F748" i="1"/>
  <c r="J747" i="1"/>
  <c r="K747" i="1" s="1"/>
  <c r="I747" i="1"/>
  <c r="J746" i="1"/>
  <c r="K746" i="1" s="1"/>
  <c r="I746" i="1"/>
  <c r="J745" i="1"/>
  <c r="K745" i="1" s="1"/>
  <c r="I745" i="1"/>
  <c r="H745" i="1"/>
  <c r="J744" i="1"/>
  <c r="K744" i="1" s="1"/>
  <c r="I744" i="1"/>
  <c r="J743" i="1"/>
  <c r="K743" i="1" s="1"/>
  <c r="I743" i="1"/>
  <c r="H743" i="1"/>
  <c r="J742" i="1"/>
  <c r="K742" i="1" s="1"/>
  <c r="I742" i="1"/>
  <c r="J741" i="1"/>
  <c r="K741" i="1" s="1"/>
  <c r="I741" i="1"/>
  <c r="J740" i="1"/>
  <c r="K740" i="1" s="1"/>
  <c r="I740" i="1"/>
  <c r="J739" i="1"/>
  <c r="K739" i="1" s="1"/>
  <c r="I739" i="1"/>
  <c r="H739" i="1"/>
  <c r="J738" i="1"/>
  <c r="K738" i="1" s="1"/>
  <c r="I738" i="1"/>
  <c r="J737" i="1"/>
  <c r="K737" i="1" s="1"/>
  <c r="I737" i="1"/>
  <c r="J736" i="1"/>
  <c r="K736" i="1" s="1"/>
  <c r="I736" i="1"/>
  <c r="J735" i="1"/>
  <c r="K735" i="1" s="1"/>
  <c r="I735" i="1"/>
  <c r="I734" i="1"/>
  <c r="C734" i="1"/>
  <c r="J734" i="1" s="1"/>
  <c r="K734" i="1" s="1"/>
  <c r="J733" i="1"/>
  <c r="K733" i="1" s="1"/>
  <c r="I733" i="1"/>
  <c r="H733" i="1"/>
  <c r="J731" i="1"/>
  <c r="K731" i="1" s="1"/>
  <c r="I731" i="1"/>
  <c r="H731" i="1"/>
  <c r="J730" i="1"/>
  <c r="K730" i="1" s="1"/>
  <c r="I730" i="1"/>
  <c r="H730" i="1"/>
  <c r="J729" i="1"/>
  <c r="K729" i="1" s="1"/>
  <c r="I729" i="1"/>
  <c r="H729" i="1"/>
  <c r="J727" i="1"/>
  <c r="K727" i="1" s="1"/>
  <c r="I727" i="1"/>
  <c r="H727" i="1"/>
  <c r="J726" i="1"/>
  <c r="K726" i="1" s="1"/>
  <c r="I726" i="1"/>
  <c r="H726" i="1"/>
  <c r="J725" i="1"/>
  <c r="K725" i="1" s="1"/>
  <c r="I725" i="1"/>
  <c r="H725" i="1"/>
  <c r="J724" i="1"/>
  <c r="K724" i="1" s="1"/>
  <c r="I724" i="1"/>
  <c r="J723" i="1"/>
  <c r="K723" i="1" s="1"/>
  <c r="I723" i="1"/>
  <c r="J722" i="1"/>
  <c r="K722" i="1" s="1"/>
  <c r="I722" i="1"/>
  <c r="I721" i="1"/>
  <c r="C721" i="1"/>
  <c r="J721" i="1" s="1"/>
  <c r="K721" i="1" s="1"/>
  <c r="J720" i="1"/>
  <c r="K720" i="1" s="1"/>
  <c r="I720" i="1"/>
  <c r="H720" i="1"/>
  <c r="J719" i="1"/>
  <c r="K719" i="1" s="1"/>
  <c r="I719" i="1"/>
  <c r="H719" i="1"/>
  <c r="J718" i="1"/>
  <c r="K718" i="1" s="1"/>
  <c r="I718" i="1"/>
  <c r="J717" i="1"/>
  <c r="K717" i="1" s="1"/>
  <c r="I717" i="1"/>
  <c r="J716" i="1"/>
  <c r="K716" i="1" s="1"/>
  <c r="I716" i="1"/>
  <c r="H716" i="1"/>
  <c r="J715" i="1"/>
  <c r="K715" i="1" s="1"/>
  <c r="I715" i="1"/>
  <c r="H715" i="1"/>
  <c r="J714" i="1"/>
  <c r="K714" i="1" s="1"/>
  <c r="I714" i="1"/>
  <c r="H714" i="1"/>
  <c r="J713" i="1"/>
  <c r="K713" i="1" s="1"/>
  <c r="I713" i="1"/>
  <c r="H713" i="1"/>
  <c r="J712" i="1"/>
  <c r="K712" i="1" s="1"/>
  <c r="I712" i="1"/>
  <c r="H712" i="1"/>
  <c r="J711" i="1"/>
  <c r="K711" i="1" s="1"/>
  <c r="I711" i="1"/>
  <c r="H711" i="1"/>
  <c r="J710" i="1"/>
  <c r="K710" i="1" s="1"/>
  <c r="I710" i="1"/>
  <c r="J709" i="1"/>
  <c r="K709" i="1" s="1"/>
  <c r="I709" i="1"/>
  <c r="H709" i="1"/>
  <c r="J708" i="1"/>
  <c r="K708" i="1" s="1"/>
  <c r="I708" i="1"/>
  <c r="H708" i="1"/>
  <c r="J707" i="1"/>
  <c r="K707" i="1" s="1"/>
  <c r="I707" i="1"/>
  <c r="J706" i="1"/>
  <c r="K706" i="1" s="1"/>
  <c r="I706" i="1"/>
  <c r="H706" i="1"/>
  <c r="J705" i="1"/>
  <c r="K705" i="1" s="1"/>
  <c r="I705" i="1"/>
  <c r="J704" i="1"/>
  <c r="K704" i="1" s="1"/>
  <c r="I704" i="1"/>
  <c r="H704" i="1"/>
  <c r="J703" i="1"/>
  <c r="K703" i="1" s="1"/>
  <c r="I703" i="1"/>
  <c r="J702" i="1"/>
  <c r="K702" i="1" s="1"/>
  <c r="I702" i="1"/>
  <c r="H702" i="1"/>
  <c r="J700" i="1"/>
  <c r="K700" i="1" s="1"/>
  <c r="I700" i="1"/>
  <c r="J699" i="1"/>
  <c r="K699" i="1" s="1"/>
  <c r="I699" i="1"/>
  <c r="H699" i="1"/>
  <c r="J698" i="1"/>
  <c r="K698" i="1" s="1"/>
  <c r="I698" i="1"/>
  <c r="J697" i="1"/>
  <c r="K697" i="1" s="1"/>
  <c r="I697" i="1"/>
  <c r="H697" i="1"/>
  <c r="J696" i="1"/>
  <c r="K696" i="1" s="1"/>
  <c r="I696" i="1"/>
  <c r="J695" i="1"/>
  <c r="K695" i="1" s="1"/>
  <c r="I695" i="1"/>
  <c r="H695" i="1"/>
  <c r="J694" i="1"/>
  <c r="K694" i="1" s="1"/>
  <c r="I694" i="1"/>
  <c r="H694" i="1"/>
  <c r="J693" i="1"/>
  <c r="K693" i="1" s="1"/>
  <c r="I693" i="1"/>
  <c r="J692" i="1"/>
  <c r="K692" i="1" s="1"/>
  <c r="I692" i="1"/>
  <c r="H692" i="1"/>
  <c r="J691" i="1"/>
  <c r="K691" i="1" s="1"/>
  <c r="I691" i="1"/>
  <c r="H691" i="1"/>
  <c r="J690" i="1"/>
  <c r="K690" i="1" s="1"/>
  <c r="I690" i="1"/>
  <c r="J689" i="1"/>
  <c r="K689" i="1" s="1"/>
  <c r="I689" i="1"/>
  <c r="J688" i="1"/>
  <c r="K688" i="1" s="1"/>
  <c r="I688" i="1"/>
  <c r="H688" i="1"/>
  <c r="J687" i="1"/>
  <c r="K687" i="1" s="1"/>
  <c r="I687" i="1"/>
  <c r="J686" i="1"/>
  <c r="K686" i="1" s="1"/>
  <c r="I686" i="1"/>
  <c r="H686" i="1"/>
  <c r="J685" i="1"/>
  <c r="K685" i="1" s="1"/>
  <c r="I685" i="1"/>
  <c r="J684" i="1"/>
  <c r="K684" i="1" s="1"/>
  <c r="I684" i="1"/>
  <c r="J683" i="1"/>
  <c r="K683" i="1" s="1"/>
  <c r="I683" i="1"/>
  <c r="H683" i="1"/>
  <c r="J682" i="1"/>
  <c r="K682" i="1" s="1"/>
  <c r="I682" i="1"/>
  <c r="J681" i="1"/>
  <c r="K681" i="1" s="1"/>
  <c r="I681" i="1"/>
  <c r="H681" i="1"/>
  <c r="J680" i="1"/>
  <c r="K680" i="1" s="1"/>
  <c r="I680" i="1"/>
  <c r="H680" i="1"/>
  <c r="J679" i="1"/>
  <c r="K679" i="1" s="1"/>
  <c r="I679" i="1"/>
  <c r="J678" i="1"/>
  <c r="K678" i="1" s="1"/>
  <c r="I678" i="1"/>
  <c r="H678" i="1"/>
  <c r="J677" i="1"/>
  <c r="K677" i="1" s="1"/>
  <c r="I677" i="1"/>
  <c r="J676" i="1"/>
  <c r="K676" i="1" s="1"/>
  <c r="I676" i="1"/>
  <c r="H676" i="1"/>
  <c r="J675" i="1"/>
  <c r="K675" i="1" s="1"/>
  <c r="I675" i="1"/>
  <c r="J674" i="1"/>
  <c r="K674" i="1" s="1"/>
  <c r="I674" i="1"/>
  <c r="J673" i="1"/>
  <c r="K673" i="1" s="1"/>
  <c r="I673" i="1"/>
  <c r="H673" i="1"/>
  <c r="J672" i="1"/>
  <c r="K672" i="1" s="1"/>
  <c r="I672" i="1"/>
  <c r="H672" i="1"/>
  <c r="J671" i="1"/>
  <c r="K671" i="1" s="1"/>
  <c r="I671" i="1"/>
  <c r="H671" i="1"/>
  <c r="J670" i="1"/>
  <c r="K670" i="1" s="1"/>
  <c r="I670" i="1"/>
  <c r="H670" i="1"/>
  <c r="J669" i="1"/>
  <c r="K669" i="1" s="1"/>
  <c r="I669" i="1"/>
  <c r="H669" i="1"/>
  <c r="J668" i="1"/>
  <c r="K668" i="1" s="1"/>
  <c r="I668" i="1"/>
  <c r="H668" i="1"/>
  <c r="J667" i="1"/>
  <c r="K667" i="1" s="1"/>
  <c r="I667" i="1"/>
  <c r="J666" i="1"/>
  <c r="K666" i="1" s="1"/>
  <c r="I666" i="1"/>
  <c r="J665" i="1"/>
  <c r="K665" i="1" s="1"/>
  <c r="I665" i="1"/>
  <c r="H665" i="1"/>
  <c r="J664" i="1"/>
  <c r="K664" i="1" s="1"/>
  <c r="I664" i="1"/>
  <c r="H664" i="1"/>
  <c r="J663" i="1"/>
  <c r="K663" i="1" s="1"/>
  <c r="I663" i="1"/>
  <c r="H663" i="1"/>
  <c r="J662" i="1"/>
  <c r="K662" i="1" s="1"/>
  <c r="I662" i="1"/>
  <c r="H662" i="1"/>
  <c r="J661" i="1"/>
  <c r="K661" i="1" s="1"/>
  <c r="I661" i="1"/>
  <c r="H661" i="1"/>
  <c r="J660" i="1"/>
  <c r="K660" i="1" s="1"/>
  <c r="I660" i="1"/>
  <c r="H660" i="1"/>
  <c r="J659" i="1"/>
  <c r="K659" i="1" s="1"/>
  <c r="I659" i="1"/>
  <c r="J653" i="1"/>
  <c r="K653" i="1" s="1"/>
  <c r="I653" i="1"/>
  <c r="H653" i="1"/>
  <c r="J652" i="1"/>
  <c r="K652" i="1" s="1"/>
  <c r="I652" i="1"/>
  <c r="H652" i="1"/>
  <c r="J651" i="1"/>
  <c r="K651" i="1" s="1"/>
  <c r="I651" i="1"/>
  <c r="H651" i="1"/>
  <c r="J650" i="1"/>
  <c r="K650" i="1" s="1"/>
  <c r="I650" i="1"/>
  <c r="J649" i="1"/>
  <c r="K649" i="1" s="1"/>
  <c r="I649" i="1"/>
  <c r="H649" i="1"/>
  <c r="J648" i="1"/>
  <c r="K648" i="1" s="1"/>
  <c r="I648" i="1"/>
  <c r="J647" i="1"/>
  <c r="K647" i="1" s="1"/>
  <c r="I647" i="1"/>
  <c r="J646" i="1"/>
  <c r="K646" i="1" s="1"/>
  <c r="I646" i="1"/>
  <c r="H646" i="1"/>
  <c r="J645" i="1"/>
  <c r="K645" i="1" s="1"/>
  <c r="I645" i="1"/>
  <c r="H645" i="1"/>
  <c r="J644" i="1"/>
  <c r="K644" i="1" s="1"/>
  <c r="I644" i="1"/>
  <c r="J643" i="1"/>
  <c r="K643" i="1" s="1"/>
  <c r="I643" i="1"/>
  <c r="I642" i="1"/>
  <c r="C642" i="1"/>
  <c r="J642" i="1" s="1"/>
  <c r="K642" i="1" s="1"/>
  <c r="J641" i="1"/>
  <c r="K641" i="1" s="1"/>
  <c r="I641" i="1"/>
  <c r="H641" i="1"/>
  <c r="J640" i="1"/>
  <c r="K640" i="1" s="1"/>
  <c r="I640" i="1"/>
  <c r="H640" i="1"/>
  <c r="J639" i="1"/>
  <c r="K639" i="1" s="1"/>
  <c r="I639" i="1"/>
  <c r="J638" i="1"/>
  <c r="K638" i="1" s="1"/>
  <c r="I638" i="1"/>
  <c r="J637" i="1"/>
  <c r="K637" i="1" s="1"/>
  <c r="I637" i="1"/>
  <c r="H637" i="1"/>
  <c r="J636" i="1"/>
  <c r="K636" i="1" s="1"/>
  <c r="I636" i="1"/>
  <c r="H636" i="1"/>
  <c r="J635" i="1"/>
  <c r="K635" i="1" s="1"/>
  <c r="I635" i="1"/>
  <c r="H635" i="1"/>
  <c r="J634" i="1"/>
  <c r="K634" i="1" s="1"/>
  <c r="I634" i="1"/>
  <c r="H634" i="1"/>
  <c r="J633" i="1"/>
  <c r="K633" i="1" s="1"/>
  <c r="I633" i="1"/>
  <c r="H633" i="1"/>
  <c r="J632" i="1"/>
  <c r="K632" i="1" s="1"/>
  <c r="I632" i="1"/>
  <c r="F632" i="1"/>
  <c r="H632" i="1" s="1"/>
  <c r="J631" i="1"/>
  <c r="K631" i="1" s="1"/>
  <c r="I631" i="1"/>
  <c r="H631" i="1"/>
  <c r="J630" i="1"/>
  <c r="K630" i="1" s="1"/>
  <c r="I630" i="1"/>
  <c r="J629" i="1"/>
  <c r="K629" i="1" s="1"/>
  <c r="I629" i="1"/>
  <c r="H629" i="1"/>
  <c r="J628" i="1"/>
  <c r="K628" i="1" s="1"/>
  <c r="I628" i="1"/>
  <c r="H628" i="1"/>
  <c r="J627" i="1"/>
  <c r="K627" i="1" s="1"/>
  <c r="I627" i="1"/>
  <c r="J626" i="1"/>
  <c r="K626" i="1" s="1"/>
  <c r="I626" i="1"/>
  <c r="H626" i="1"/>
  <c r="J625" i="1"/>
  <c r="K625" i="1" s="1"/>
  <c r="I625" i="1"/>
  <c r="J624" i="1"/>
  <c r="K624" i="1" s="1"/>
  <c r="I624" i="1"/>
  <c r="H624" i="1"/>
  <c r="J623" i="1"/>
  <c r="K623" i="1" s="1"/>
  <c r="I623" i="1"/>
  <c r="H623" i="1"/>
  <c r="J622" i="1"/>
  <c r="K622" i="1" s="1"/>
  <c r="I622" i="1"/>
  <c r="J621" i="1"/>
  <c r="K621" i="1" s="1"/>
  <c r="I621" i="1"/>
  <c r="H621" i="1"/>
  <c r="J620" i="1"/>
  <c r="K620" i="1" s="1"/>
  <c r="I620" i="1"/>
  <c r="J619" i="1"/>
  <c r="K619" i="1" s="1"/>
  <c r="I619" i="1"/>
  <c r="H619" i="1"/>
  <c r="J618" i="1"/>
  <c r="K618" i="1" s="1"/>
  <c r="I618" i="1"/>
  <c r="H618" i="1"/>
  <c r="J617" i="1"/>
  <c r="K617" i="1" s="1"/>
  <c r="I617" i="1"/>
  <c r="H617" i="1"/>
  <c r="J616" i="1"/>
  <c r="K616" i="1" s="1"/>
  <c r="I616" i="1"/>
  <c r="H616" i="1"/>
  <c r="J615" i="1"/>
  <c r="K615" i="1" s="1"/>
  <c r="I615" i="1"/>
  <c r="J614" i="1"/>
  <c r="K614" i="1" s="1"/>
  <c r="I614" i="1"/>
  <c r="H614" i="1"/>
  <c r="J613" i="1"/>
  <c r="K613" i="1" s="1"/>
  <c r="I613" i="1"/>
  <c r="J612" i="1"/>
  <c r="K612" i="1" s="1"/>
  <c r="I612" i="1"/>
  <c r="J611" i="1"/>
  <c r="K611" i="1" s="1"/>
  <c r="I611" i="1"/>
  <c r="H611" i="1"/>
  <c r="J610" i="1"/>
  <c r="K610" i="1" s="1"/>
  <c r="I610" i="1"/>
  <c r="J609" i="1"/>
  <c r="K609" i="1" s="1"/>
  <c r="I609" i="1"/>
  <c r="H609" i="1"/>
  <c r="J608" i="1"/>
  <c r="K608" i="1" s="1"/>
  <c r="I608" i="1"/>
  <c r="H608" i="1"/>
  <c r="J607" i="1"/>
  <c r="K607" i="1" s="1"/>
  <c r="I607" i="1"/>
  <c r="J606" i="1"/>
  <c r="K606" i="1" s="1"/>
  <c r="I606" i="1"/>
  <c r="H606" i="1"/>
  <c r="J605" i="1"/>
  <c r="K605" i="1" s="1"/>
  <c r="I605" i="1"/>
  <c r="J604" i="1"/>
  <c r="K604" i="1" s="1"/>
  <c r="I604" i="1"/>
  <c r="H604" i="1"/>
  <c r="J603" i="1"/>
  <c r="K603" i="1" s="1"/>
  <c r="I603" i="1"/>
  <c r="J602" i="1"/>
  <c r="K602" i="1" s="1"/>
  <c r="I602" i="1"/>
  <c r="J601" i="1"/>
  <c r="K601" i="1" s="1"/>
  <c r="I601" i="1"/>
  <c r="H601" i="1"/>
  <c r="J600" i="1"/>
  <c r="K600" i="1" s="1"/>
  <c r="I600" i="1"/>
  <c r="H600" i="1"/>
  <c r="J599" i="1"/>
  <c r="K599" i="1" s="1"/>
  <c r="I599" i="1"/>
  <c r="H599" i="1"/>
  <c r="J598" i="1"/>
  <c r="K598" i="1" s="1"/>
  <c r="I598" i="1"/>
  <c r="H598" i="1"/>
  <c r="J597" i="1"/>
  <c r="K597" i="1" s="1"/>
  <c r="I597" i="1"/>
  <c r="H597" i="1"/>
  <c r="J596" i="1"/>
  <c r="K596" i="1" s="1"/>
  <c r="I596" i="1"/>
  <c r="H596" i="1"/>
  <c r="J595" i="1"/>
  <c r="K595" i="1" s="1"/>
  <c r="I595" i="1"/>
  <c r="H595" i="1"/>
  <c r="J594" i="1"/>
  <c r="K594" i="1" s="1"/>
  <c r="I594" i="1"/>
  <c r="J593" i="1"/>
  <c r="K593" i="1" s="1"/>
  <c r="I593" i="1"/>
  <c r="J592" i="1"/>
  <c r="K592" i="1" s="1"/>
  <c r="I592" i="1"/>
  <c r="H592" i="1"/>
  <c r="J591" i="1"/>
  <c r="K591" i="1" s="1"/>
  <c r="I591" i="1"/>
  <c r="H591" i="1"/>
  <c r="J590" i="1"/>
  <c r="K590" i="1" s="1"/>
  <c r="I590" i="1"/>
  <c r="H590" i="1"/>
  <c r="J589" i="1"/>
  <c r="K589" i="1" s="1"/>
  <c r="I589" i="1"/>
  <c r="H589" i="1"/>
  <c r="J588" i="1"/>
  <c r="K588" i="1" s="1"/>
  <c r="I588" i="1"/>
  <c r="H588" i="1"/>
  <c r="J587" i="1"/>
  <c r="K587" i="1" s="1"/>
  <c r="I587" i="1"/>
  <c r="H587" i="1"/>
  <c r="J586" i="1"/>
  <c r="K586" i="1" s="1"/>
  <c r="I586" i="1"/>
  <c r="H586" i="1"/>
  <c r="J585" i="1"/>
  <c r="K585" i="1" s="1"/>
  <c r="I585" i="1"/>
  <c r="H585" i="1"/>
  <c r="J584" i="1"/>
  <c r="K584" i="1" s="1"/>
  <c r="I584" i="1"/>
  <c r="J578" i="1"/>
  <c r="K578" i="1" s="1"/>
  <c r="I578" i="1"/>
  <c r="H578" i="1"/>
  <c r="J577" i="1"/>
  <c r="K577" i="1" s="1"/>
  <c r="I577" i="1"/>
  <c r="H577" i="1"/>
  <c r="J576" i="1"/>
  <c r="K576" i="1" s="1"/>
  <c r="I576" i="1"/>
  <c r="H576" i="1"/>
  <c r="J575" i="1"/>
  <c r="K575" i="1" s="1"/>
  <c r="I575" i="1"/>
  <c r="H575" i="1"/>
  <c r="J574" i="1"/>
  <c r="K574" i="1" s="1"/>
  <c r="I574" i="1"/>
  <c r="H574" i="1"/>
  <c r="J573" i="1"/>
  <c r="K573" i="1" s="1"/>
  <c r="I573" i="1"/>
  <c r="J572" i="1"/>
  <c r="K572" i="1" s="1"/>
  <c r="I572" i="1"/>
  <c r="H572" i="1"/>
  <c r="J571" i="1"/>
  <c r="K571" i="1" s="1"/>
  <c r="I571" i="1"/>
  <c r="J570" i="1"/>
  <c r="K570" i="1" s="1"/>
  <c r="I570" i="1"/>
  <c r="J569" i="1"/>
  <c r="K569" i="1" s="1"/>
  <c r="I569" i="1"/>
  <c r="H569" i="1"/>
  <c r="J568" i="1"/>
  <c r="K568" i="1" s="1"/>
  <c r="I568" i="1"/>
  <c r="H568" i="1"/>
  <c r="J567" i="1"/>
  <c r="K567" i="1" s="1"/>
  <c r="I567" i="1"/>
  <c r="J566" i="1"/>
  <c r="K566" i="1" s="1"/>
  <c r="I566" i="1"/>
  <c r="I565" i="1"/>
  <c r="C565" i="1"/>
  <c r="J565" i="1" s="1"/>
  <c r="K565" i="1" s="1"/>
  <c r="J564" i="1"/>
  <c r="K564" i="1" s="1"/>
  <c r="I564" i="1"/>
  <c r="H564" i="1"/>
  <c r="J563" i="1"/>
  <c r="K563" i="1" s="1"/>
  <c r="I563" i="1"/>
  <c r="H563" i="1"/>
  <c r="J562" i="1"/>
  <c r="K562" i="1" s="1"/>
  <c r="I562" i="1"/>
  <c r="J561" i="1"/>
  <c r="K561" i="1" s="1"/>
  <c r="I561" i="1"/>
  <c r="J560" i="1"/>
  <c r="K560" i="1" s="1"/>
  <c r="I560" i="1"/>
  <c r="H560" i="1"/>
  <c r="J559" i="1"/>
  <c r="K559" i="1" s="1"/>
  <c r="I559" i="1"/>
  <c r="H559" i="1"/>
  <c r="J558" i="1"/>
  <c r="K558" i="1" s="1"/>
  <c r="I558" i="1"/>
  <c r="H558" i="1"/>
  <c r="J557" i="1"/>
  <c r="K557" i="1" s="1"/>
  <c r="I557" i="1"/>
  <c r="H557" i="1"/>
  <c r="J556" i="1"/>
  <c r="K556" i="1" s="1"/>
  <c r="I556" i="1"/>
  <c r="H556" i="1"/>
  <c r="J555" i="1"/>
  <c r="K555" i="1" s="1"/>
  <c r="I555" i="1"/>
  <c r="H555" i="1"/>
  <c r="J554" i="1"/>
  <c r="K554" i="1" s="1"/>
  <c r="I554" i="1"/>
  <c r="H554" i="1"/>
  <c r="J553" i="1"/>
  <c r="K553" i="1" s="1"/>
  <c r="I553" i="1"/>
  <c r="J552" i="1"/>
  <c r="K552" i="1" s="1"/>
  <c r="I552" i="1"/>
  <c r="H552" i="1"/>
  <c r="J551" i="1"/>
  <c r="K551" i="1" s="1"/>
  <c r="I551" i="1"/>
  <c r="H551" i="1"/>
  <c r="J550" i="1"/>
  <c r="K550" i="1" s="1"/>
  <c r="I550" i="1"/>
  <c r="J549" i="1"/>
  <c r="K549" i="1" s="1"/>
  <c r="I549" i="1"/>
  <c r="H549" i="1"/>
  <c r="J548" i="1"/>
  <c r="K548" i="1" s="1"/>
  <c r="I548" i="1"/>
  <c r="J547" i="1"/>
  <c r="K547" i="1" s="1"/>
  <c r="I547" i="1"/>
  <c r="H547" i="1"/>
  <c r="J546" i="1"/>
  <c r="K546" i="1" s="1"/>
  <c r="I546" i="1"/>
  <c r="H546" i="1"/>
  <c r="J545" i="1"/>
  <c r="K545" i="1" s="1"/>
  <c r="I545" i="1"/>
  <c r="H545" i="1"/>
  <c r="J543" i="1"/>
  <c r="K543" i="1" s="1"/>
  <c r="I543" i="1"/>
  <c r="J542" i="1"/>
  <c r="K542" i="1" s="1"/>
  <c r="I542" i="1"/>
  <c r="H542" i="1"/>
  <c r="J541" i="1"/>
  <c r="K541" i="1" s="1"/>
  <c r="I541" i="1"/>
  <c r="J540" i="1"/>
  <c r="K540" i="1" s="1"/>
  <c r="I540" i="1"/>
  <c r="H540" i="1"/>
  <c r="J539" i="1"/>
  <c r="K539" i="1" s="1"/>
  <c r="I539" i="1"/>
  <c r="H539" i="1"/>
  <c r="J538" i="1"/>
  <c r="K538" i="1" s="1"/>
  <c r="I538" i="1"/>
  <c r="J537" i="1"/>
  <c r="K537" i="1" s="1"/>
  <c r="I537" i="1"/>
  <c r="H537" i="1"/>
  <c r="J536" i="1"/>
  <c r="K536" i="1" s="1"/>
  <c r="I536" i="1"/>
  <c r="H536" i="1"/>
  <c r="J535" i="1"/>
  <c r="K535" i="1" s="1"/>
  <c r="I535" i="1"/>
  <c r="J534" i="1"/>
  <c r="K534" i="1" s="1"/>
  <c r="I534" i="1"/>
  <c r="J533" i="1"/>
  <c r="K533" i="1" s="1"/>
  <c r="I533" i="1"/>
  <c r="H533" i="1"/>
  <c r="J532" i="1"/>
  <c r="K532" i="1" s="1"/>
  <c r="I532" i="1"/>
  <c r="J531" i="1"/>
  <c r="K531" i="1" s="1"/>
  <c r="I531" i="1"/>
  <c r="J530" i="1"/>
  <c r="K530" i="1" s="1"/>
  <c r="I530" i="1"/>
  <c r="H530" i="1"/>
  <c r="J529" i="1"/>
  <c r="K529" i="1" s="1"/>
  <c r="I529" i="1"/>
  <c r="J527" i="1"/>
  <c r="K527" i="1" s="1"/>
  <c r="I527" i="1"/>
  <c r="H527" i="1"/>
  <c r="J526" i="1"/>
  <c r="K526" i="1" s="1"/>
  <c r="I526" i="1"/>
  <c r="J525" i="1"/>
  <c r="K525" i="1" s="1"/>
  <c r="I525" i="1"/>
  <c r="H525" i="1"/>
  <c r="J524" i="1"/>
  <c r="K524" i="1" s="1"/>
  <c r="I524" i="1"/>
  <c r="J523" i="1"/>
  <c r="K523" i="1" s="1"/>
  <c r="I523" i="1"/>
  <c r="H523" i="1"/>
  <c r="J522" i="1"/>
  <c r="K522" i="1" s="1"/>
  <c r="I522" i="1"/>
  <c r="J521" i="1"/>
  <c r="K521" i="1" s="1"/>
  <c r="I521" i="1"/>
  <c r="J520" i="1"/>
  <c r="K520" i="1" s="1"/>
  <c r="I520" i="1"/>
  <c r="H520" i="1"/>
  <c r="J519" i="1"/>
  <c r="K519" i="1" s="1"/>
  <c r="I519" i="1"/>
  <c r="H519" i="1"/>
  <c r="J518" i="1"/>
  <c r="K518" i="1" s="1"/>
  <c r="I518" i="1"/>
  <c r="H518" i="1"/>
  <c r="J517" i="1"/>
  <c r="K517" i="1" s="1"/>
  <c r="I517" i="1"/>
  <c r="H517" i="1"/>
  <c r="J516" i="1"/>
  <c r="K516" i="1" s="1"/>
  <c r="I516" i="1"/>
  <c r="H516" i="1"/>
  <c r="J515" i="1"/>
  <c r="K515" i="1" s="1"/>
  <c r="I515" i="1"/>
  <c r="H515" i="1"/>
  <c r="J514" i="1"/>
  <c r="K514" i="1" s="1"/>
  <c r="I514" i="1"/>
  <c r="J513" i="1"/>
  <c r="K513" i="1" s="1"/>
  <c r="I513" i="1"/>
  <c r="J512" i="1"/>
  <c r="K512" i="1" s="1"/>
  <c r="I512" i="1"/>
  <c r="H512" i="1"/>
  <c r="J511" i="1"/>
  <c r="K511" i="1" s="1"/>
  <c r="I511" i="1"/>
  <c r="H511" i="1"/>
  <c r="J510" i="1"/>
  <c r="K510" i="1" s="1"/>
  <c r="I510" i="1"/>
  <c r="H510" i="1"/>
  <c r="J509" i="1"/>
  <c r="K509" i="1" s="1"/>
  <c r="I509" i="1"/>
  <c r="H509" i="1"/>
  <c r="J508" i="1"/>
  <c r="K508" i="1" s="1"/>
  <c r="I508" i="1"/>
  <c r="H508" i="1"/>
  <c r="J507" i="1"/>
  <c r="K507" i="1" s="1"/>
  <c r="I507" i="1"/>
  <c r="H507" i="1"/>
  <c r="J506" i="1"/>
  <c r="K506" i="1" s="1"/>
  <c r="I506" i="1"/>
  <c r="J505" i="1"/>
  <c r="K505" i="1" s="1"/>
  <c r="I505" i="1"/>
  <c r="J504" i="1"/>
  <c r="K504" i="1" s="1"/>
  <c r="I504" i="1"/>
  <c r="H504" i="1"/>
  <c r="J503" i="1"/>
  <c r="K503" i="1" s="1"/>
  <c r="I503" i="1"/>
  <c r="J498" i="1"/>
  <c r="K498" i="1" s="1"/>
  <c r="I498" i="1"/>
  <c r="H498" i="1"/>
  <c r="J497" i="1"/>
  <c r="K497" i="1" s="1"/>
  <c r="I497" i="1"/>
  <c r="H497" i="1"/>
  <c r="J496" i="1"/>
  <c r="K496" i="1" s="1"/>
  <c r="I496" i="1"/>
  <c r="H496" i="1"/>
  <c r="J495" i="1"/>
  <c r="K495" i="1" s="1"/>
  <c r="I495" i="1"/>
  <c r="J494" i="1"/>
  <c r="K494" i="1" s="1"/>
  <c r="I494" i="1"/>
  <c r="H494" i="1"/>
  <c r="J493" i="1"/>
  <c r="K493" i="1" s="1"/>
  <c r="I493" i="1"/>
  <c r="J492" i="1"/>
  <c r="K492" i="1" s="1"/>
  <c r="I492" i="1"/>
  <c r="H492" i="1"/>
  <c r="J491" i="1"/>
  <c r="K491" i="1" s="1"/>
  <c r="I491" i="1"/>
  <c r="J490" i="1"/>
  <c r="K490" i="1" s="1"/>
  <c r="I490" i="1"/>
  <c r="J489" i="1"/>
  <c r="K489" i="1" s="1"/>
  <c r="I489" i="1"/>
  <c r="H489" i="1"/>
  <c r="J488" i="1"/>
  <c r="K488" i="1" s="1"/>
  <c r="I488" i="1"/>
  <c r="H488" i="1"/>
  <c r="J487" i="1"/>
  <c r="K487" i="1" s="1"/>
  <c r="I487" i="1"/>
  <c r="J486" i="1"/>
  <c r="K486" i="1" s="1"/>
  <c r="I486" i="1"/>
  <c r="I485" i="1"/>
  <c r="C485" i="1"/>
  <c r="J485" i="1" s="1"/>
  <c r="K485" i="1" s="1"/>
  <c r="J484" i="1"/>
  <c r="K484" i="1" s="1"/>
  <c r="I484" i="1"/>
  <c r="H484" i="1"/>
  <c r="J483" i="1"/>
  <c r="K483" i="1" s="1"/>
  <c r="I483" i="1"/>
  <c r="H483" i="1"/>
  <c r="J482" i="1"/>
  <c r="K482" i="1" s="1"/>
  <c r="I482" i="1"/>
  <c r="J481" i="1"/>
  <c r="K481" i="1" s="1"/>
  <c r="I481" i="1"/>
  <c r="J480" i="1"/>
  <c r="K480" i="1" s="1"/>
  <c r="I480" i="1"/>
  <c r="H480" i="1"/>
  <c r="J479" i="1"/>
  <c r="K479" i="1" s="1"/>
  <c r="I479" i="1"/>
  <c r="H479" i="1"/>
  <c r="J478" i="1"/>
  <c r="K478" i="1" s="1"/>
  <c r="I478" i="1"/>
  <c r="H478" i="1"/>
  <c r="J477" i="1"/>
  <c r="K477" i="1" s="1"/>
  <c r="I477" i="1"/>
  <c r="H477" i="1"/>
  <c r="J476" i="1"/>
  <c r="K476" i="1" s="1"/>
  <c r="I476" i="1"/>
  <c r="H476" i="1"/>
  <c r="J475" i="1"/>
  <c r="K475" i="1" s="1"/>
  <c r="I475" i="1"/>
  <c r="H475" i="1"/>
  <c r="J474" i="1"/>
  <c r="K474" i="1" s="1"/>
  <c r="I474" i="1"/>
  <c r="J473" i="1"/>
  <c r="K473" i="1" s="1"/>
  <c r="I473" i="1"/>
  <c r="H473" i="1"/>
  <c r="J472" i="1"/>
  <c r="K472" i="1" s="1"/>
  <c r="I472" i="1"/>
  <c r="H472" i="1"/>
  <c r="J471" i="1"/>
  <c r="K471" i="1" s="1"/>
  <c r="I471" i="1"/>
  <c r="J470" i="1"/>
  <c r="K470" i="1" s="1"/>
  <c r="I470" i="1"/>
  <c r="H470" i="1"/>
  <c r="J469" i="1"/>
  <c r="K469" i="1" s="1"/>
  <c r="I469" i="1"/>
  <c r="J468" i="1"/>
  <c r="K468" i="1" s="1"/>
  <c r="I468" i="1"/>
  <c r="H468" i="1"/>
  <c r="J467" i="1"/>
  <c r="K467" i="1" s="1"/>
  <c r="I467" i="1"/>
  <c r="H467" i="1"/>
  <c r="J466" i="1"/>
  <c r="K466" i="1" s="1"/>
  <c r="I466" i="1"/>
  <c r="J465" i="1"/>
  <c r="K465" i="1" s="1"/>
  <c r="I465" i="1"/>
  <c r="H465" i="1"/>
  <c r="J464" i="1"/>
  <c r="K464" i="1" s="1"/>
  <c r="I464" i="1"/>
  <c r="H464" i="1"/>
  <c r="J463" i="1"/>
  <c r="K463" i="1" s="1"/>
  <c r="I463" i="1"/>
  <c r="H463" i="1"/>
  <c r="J462" i="1"/>
  <c r="K462" i="1" s="1"/>
  <c r="I462" i="1"/>
  <c r="H462" i="1"/>
  <c r="J461" i="1"/>
  <c r="K461" i="1" s="1"/>
  <c r="I461" i="1"/>
  <c r="H461" i="1"/>
  <c r="J460" i="1"/>
  <c r="K460" i="1" s="1"/>
  <c r="I460" i="1"/>
  <c r="J459" i="1"/>
  <c r="K459" i="1" s="1"/>
  <c r="I459" i="1"/>
  <c r="J458" i="1"/>
  <c r="K458" i="1" s="1"/>
  <c r="I458" i="1"/>
  <c r="H458" i="1"/>
  <c r="J457" i="1"/>
  <c r="K457" i="1" s="1"/>
  <c r="I457" i="1"/>
  <c r="J456" i="1"/>
  <c r="K456" i="1" s="1"/>
  <c r="I456" i="1"/>
  <c r="H456" i="1"/>
  <c r="J455" i="1"/>
  <c r="K455" i="1" s="1"/>
  <c r="I455" i="1"/>
  <c r="J454" i="1"/>
  <c r="K454" i="1" s="1"/>
  <c r="I454" i="1"/>
  <c r="J453" i="1"/>
  <c r="K453" i="1" s="1"/>
  <c r="I453" i="1"/>
  <c r="H453" i="1"/>
  <c r="J452" i="1"/>
  <c r="K452" i="1" s="1"/>
  <c r="I452" i="1"/>
  <c r="J451" i="1"/>
  <c r="K451" i="1" s="1"/>
  <c r="I451" i="1"/>
  <c r="H451" i="1"/>
  <c r="J449" i="1"/>
  <c r="K449" i="1" s="1"/>
  <c r="I449" i="1"/>
  <c r="H449" i="1"/>
  <c r="J448" i="1"/>
  <c r="K448" i="1" s="1"/>
  <c r="I448" i="1"/>
  <c r="J447" i="1"/>
  <c r="K447" i="1" s="1"/>
  <c r="I447" i="1"/>
  <c r="H447" i="1"/>
  <c r="J446" i="1"/>
  <c r="K446" i="1" s="1"/>
  <c r="I446" i="1"/>
  <c r="J445" i="1"/>
  <c r="K445" i="1" s="1"/>
  <c r="I445" i="1"/>
  <c r="H445" i="1"/>
  <c r="J444" i="1"/>
  <c r="K444" i="1" s="1"/>
  <c r="I444" i="1"/>
  <c r="J443" i="1"/>
  <c r="K443" i="1" s="1"/>
  <c r="I443" i="1"/>
  <c r="J442" i="1"/>
  <c r="K442" i="1" s="1"/>
  <c r="I442" i="1"/>
  <c r="H442" i="1"/>
  <c r="J441" i="1"/>
  <c r="K441" i="1" s="1"/>
  <c r="I441" i="1"/>
  <c r="H441" i="1"/>
  <c r="J440" i="1"/>
  <c r="K440" i="1" s="1"/>
  <c r="I440" i="1"/>
  <c r="H440" i="1"/>
  <c r="J439" i="1"/>
  <c r="K439" i="1" s="1"/>
  <c r="I439" i="1"/>
  <c r="J438" i="1"/>
  <c r="K438" i="1" s="1"/>
  <c r="I438" i="1"/>
  <c r="H438" i="1"/>
  <c r="J437" i="1"/>
  <c r="K437" i="1" s="1"/>
  <c r="I437" i="1"/>
  <c r="H437" i="1"/>
  <c r="J436" i="1"/>
  <c r="K436" i="1" s="1"/>
  <c r="I436" i="1"/>
  <c r="J435" i="1"/>
  <c r="K435" i="1" s="1"/>
  <c r="I435" i="1"/>
  <c r="H435" i="1"/>
  <c r="J434" i="1"/>
  <c r="K434" i="1" s="1"/>
  <c r="I434" i="1"/>
  <c r="H434" i="1"/>
  <c r="J433" i="1"/>
  <c r="K433" i="1" s="1"/>
  <c r="I433" i="1"/>
  <c r="H433" i="1"/>
  <c r="J432" i="1"/>
  <c r="K432" i="1" s="1"/>
  <c r="I432" i="1"/>
  <c r="J431" i="1"/>
  <c r="K431" i="1" s="1"/>
  <c r="I431" i="1"/>
  <c r="H431" i="1"/>
  <c r="J430" i="1"/>
  <c r="K430" i="1" s="1"/>
  <c r="I430" i="1"/>
  <c r="J429" i="1"/>
  <c r="K429" i="1" s="1"/>
  <c r="I429" i="1"/>
  <c r="H429" i="1"/>
  <c r="J428" i="1"/>
  <c r="K428" i="1" s="1"/>
  <c r="I428" i="1"/>
  <c r="J427" i="1"/>
  <c r="K427" i="1" s="1"/>
  <c r="I427" i="1"/>
  <c r="H427" i="1"/>
  <c r="J426" i="1"/>
  <c r="K426" i="1" s="1"/>
  <c r="I426" i="1"/>
  <c r="H426" i="1"/>
  <c r="J425" i="1"/>
  <c r="K425" i="1" s="1"/>
  <c r="I425" i="1"/>
  <c r="H425" i="1"/>
  <c r="J424" i="1"/>
  <c r="K424" i="1" s="1"/>
  <c r="I424" i="1"/>
  <c r="H424" i="1"/>
  <c r="J423" i="1"/>
  <c r="K423" i="1" s="1"/>
  <c r="I423" i="1"/>
  <c r="H423" i="1"/>
  <c r="J422" i="1"/>
  <c r="K422" i="1" s="1"/>
  <c r="I422" i="1"/>
  <c r="H422" i="1"/>
  <c r="J421" i="1"/>
  <c r="K421" i="1" s="1"/>
  <c r="I421" i="1"/>
  <c r="J415" i="1"/>
  <c r="K415" i="1" s="1"/>
  <c r="I415" i="1"/>
  <c r="H415" i="1"/>
  <c r="J414" i="1"/>
  <c r="K414" i="1" s="1"/>
  <c r="I414" i="1"/>
  <c r="J413" i="1"/>
  <c r="K413" i="1" s="1"/>
  <c r="I413" i="1"/>
  <c r="J412" i="1"/>
  <c r="K412" i="1" s="1"/>
  <c r="I412" i="1"/>
  <c r="H412" i="1"/>
  <c r="J411" i="1"/>
  <c r="K411" i="1" s="1"/>
  <c r="I411" i="1"/>
  <c r="H411" i="1"/>
  <c r="J410" i="1"/>
  <c r="K410" i="1" s="1"/>
  <c r="I410" i="1"/>
  <c r="J409" i="1"/>
  <c r="K409" i="1" s="1"/>
  <c r="I409" i="1"/>
  <c r="I408" i="1"/>
  <c r="C408" i="1"/>
  <c r="J408" i="1" s="1"/>
  <c r="K408" i="1" s="1"/>
  <c r="J407" i="1"/>
  <c r="K407" i="1" s="1"/>
  <c r="I407" i="1"/>
  <c r="H407" i="1"/>
  <c r="J406" i="1"/>
  <c r="K406" i="1" s="1"/>
  <c r="I406" i="1"/>
  <c r="H406" i="1"/>
  <c r="J405" i="1"/>
  <c r="K405" i="1" s="1"/>
  <c r="I405" i="1"/>
  <c r="J404" i="1"/>
  <c r="K404" i="1" s="1"/>
  <c r="I404" i="1"/>
  <c r="J403" i="1"/>
  <c r="K403" i="1" s="1"/>
  <c r="I403" i="1"/>
  <c r="H403" i="1"/>
  <c r="J402" i="1"/>
  <c r="K402" i="1" s="1"/>
  <c r="I402" i="1"/>
  <c r="H402" i="1"/>
  <c r="J401" i="1"/>
  <c r="K401" i="1" s="1"/>
  <c r="I401" i="1"/>
  <c r="H401" i="1"/>
  <c r="J400" i="1"/>
  <c r="K400" i="1" s="1"/>
  <c r="I400" i="1"/>
  <c r="H400" i="1"/>
  <c r="J399" i="1"/>
  <c r="K399" i="1" s="1"/>
  <c r="I399" i="1"/>
  <c r="H399" i="1"/>
  <c r="J398" i="1"/>
  <c r="K398" i="1" s="1"/>
  <c r="I398" i="1"/>
  <c r="H398" i="1"/>
  <c r="J397" i="1"/>
  <c r="K397" i="1" s="1"/>
  <c r="I397" i="1"/>
  <c r="J396" i="1"/>
  <c r="K396" i="1" s="1"/>
  <c r="I396" i="1"/>
  <c r="H396" i="1"/>
  <c r="J395" i="1"/>
  <c r="K395" i="1" s="1"/>
  <c r="I395" i="1"/>
  <c r="H395" i="1"/>
  <c r="J394" i="1"/>
  <c r="K394" i="1" s="1"/>
  <c r="I394" i="1"/>
  <c r="J393" i="1"/>
  <c r="K393" i="1" s="1"/>
  <c r="I393" i="1"/>
  <c r="H393" i="1"/>
  <c r="J392" i="1"/>
  <c r="K392" i="1" s="1"/>
  <c r="I392" i="1"/>
  <c r="J391" i="1"/>
  <c r="K391" i="1" s="1"/>
  <c r="I391" i="1"/>
  <c r="H391" i="1"/>
  <c r="J390" i="1"/>
  <c r="K390" i="1" s="1"/>
  <c r="I390" i="1"/>
  <c r="J389" i="1"/>
  <c r="K389" i="1" s="1"/>
  <c r="I389" i="1"/>
  <c r="H389" i="1"/>
  <c r="J388" i="1"/>
  <c r="K388" i="1" s="1"/>
  <c r="I388" i="1"/>
  <c r="H388" i="1"/>
  <c r="J387" i="1"/>
  <c r="K387" i="1" s="1"/>
  <c r="I387" i="1"/>
  <c r="H387" i="1"/>
  <c r="J386" i="1"/>
  <c r="K386" i="1" s="1"/>
  <c r="I386" i="1"/>
  <c r="H386" i="1"/>
  <c r="J385" i="1"/>
  <c r="K385" i="1" s="1"/>
  <c r="I385" i="1"/>
  <c r="H385" i="1"/>
  <c r="J383" i="1"/>
  <c r="K383" i="1" s="1"/>
  <c r="I383" i="1"/>
  <c r="J382" i="1"/>
  <c r="K382" i="1" s="1"/>
  <c r="I382" i="1"/>
  <c r="H382" i="1"/>
  <c r="J381" i="1"/>
  <c r="K381" i="1" s="1"/>
  <c r="I381" i="1"/>
  <c r="H381" i="1"/>
  <c r="J380" i="1"/>
  <c r="K380" i="1" s="1"/>
  <c r="I380" i="1"/>
  <c r="J379" i="1"/>
  <c r="K379" i="1" s="1"/>
  <c r="I379" i="1"/>
  <c r="H379" i="1"/>
  <c r="J378" i="1"/>
  <c r="K378" i="1" s="1"/>
  <c r="I378" i="1"/>
  <c r="J377" i="1"/>
  <c r="K377" i="1" s="1"/>
  <c r="I377" i="1"/>
  <c r="J376" i="1"/>
  <c r="K376" i="1" s="1"/>
  <c r="I376" i="1"/>
  <c r="H376" i="1"/>
  <c r="J375" i="1"/>
  <c r="K375" i="1" s="1"/>
  <c r="I375" i="1"/>
  <c r="J374" i="1"/>
  <c r="K374" i="1" s="1"/>
  <c r="I374" i="1"/>
  <c r="J373" i="1"/>
  <c r="K373" i="1" s="1"/>
  <c r="I373" i="1"/>
  <c r="H373" i="1"/>
  <c r="J372" i="1"/>
  <c r="K372" i="1" s="1"/>
  <c r="I372" i="1"/>
  <c r="J371" i="1"/>
  <c r="K371" i="1" s="1"/>
  <c r="I371" i="1"/>
  <c r="H371" i="1"/>
  <c r="J370" i="1"/>
  <c r="K370" i="1" s="1"/>
  <c r="I370" i="1"/>
  <c r="J369" i="1"/>
  <c r="K369" i="1" s="1"/>
  <c r="I369" i="1"/>
  <c r="H369" i="1"/>
  <c r="J368" i="1"/>
  <c r="K368" i="1" s="1"/>
  <c r="I368" i="1"/>
  <c r="J367" i="1"/>
  <c r="K367" i="1" s="1"/>
  <c r="I367" i="1"/>
  <c r="J366" i="1"/>
  <c r="K366" i="1" s="1"/>
  <c r="I366" i="1"/>
  <c r="H366" i="1"/>
  <c r="J365" i="1"/>
  <c r="K365" i="1" s="1"/>
  <c r="I365" i="1"/>
  <c r="H365" i="1"/>
  <c r="J364" i="1"/>
  <c r="K364" i="1" s="1"/>
  <c r="I364" i="1"/>
  <c r="H364" i="1"/>
  <c r="J363" i="1"/>
  <c r="K363" i="1" s="1"/>
  <c r="I363" i="1"/>
  <c r="H363" i="1"/>
  <c r="J362" i="1"/>
  <c r="K362" i="1" s="1"/>
  <c r="I362" i="1"/>
  <c r="J361" i="1"/>
  <c r="K361" i="1" s="1"/>
  <c r="I361" i="1"/>
  <c r="H361" i="1"/>
  <c r="J359" i="1"/>
  <c r="K359" i="1" s="1"/>
  <c r="I359" i="1"/>
  <c r="J358" i="1"/>
  <c r="K358" i="1" s="1"/>
  <c r="I358" i="1"/>
  <c r="H358" i="1"/>
  <c r="J357" i="1"/>
  <c r="K357" i="1" s="1"/>
  <c r="I357" i="1"/>
  <c r="H357" i="1"/>
  <c r="J356" i="1"/>
  <c r="K356" i="1" s="1"/>
  <c r="I356" i="1"/>
  <c r="J355" i="1"/>
  <c r="K355" i="1" s="1"/>
  <c r="I355" i="1"/>
  <c r="H355" i="1"/>
  <c r="J354" i="1"/>
  <c r="K354" i="1" s="1"/>
  <c r="I354" i="1"/>
  <c r="H354" i="1"/>
  <c r="J353" i="1"/>
  <c r="K353" i="1" s="1"/>
  <c r="I353" i="1"/>
  <c r="H353" i="1"/>
  <c r="J352" i="1"/>
  <c r="K352" i="1" s="1"/>
  <c r="I352" i="1"/>
  <c r="H352" i="1"/>
  <c r="J351" i="1"/>
  <c r="K351" i="1" s="1"/>
  <c r="I351" i="1"/>
  <c r="H351" i="1"/>
  <c r="J350" i="1"/>
  <c r="K350" i="1" s="1"/>
  <c r="I350" i="1"/>
  <c r="J349" i="1"/>
  <c r="K349" i="1" s="1"/>
  <c r="I349" i="1"/>
  <c r="J348" i="1"/>
  <c r="K348" i="1" s="1"/>
  <c r="I348" i="1"/>
  <c r="H348" i="1"/>
  <c r="J347" i="1"/>
  <c r="K347" i="1" s="1"/>
  <c r="I347" i="1"/>
  <c r="H347" i="1"/>
  <c r="J346" i="1"/>
  <c r="K346" i="1" s="1"/>
  <c r="I346" i="1"/>
  <c r="H346" i="1"/>
  <c r="J345" i="1"/>
  <c r="K345" i="1" s="1"/>
  <c r="I345" i="1"/>
  <c r="J341" i="1"/>
  <c r="K341" i="1" s="1"/>
  <c r="I341" i="1"/>
  <c r="H341" i="1"/>
  <c r="J340" i="1"/>
  <c r="K340" i="1" s="1"/>
  <c r="I340" i="1"/>
  <c r="J339" i="1"/>
  <c r="K339" i="1" s="1"/>
  <c r="I339" i="1"/>
  <c r="H339" i="1"/>
  <c r="J338" i="1"/>
  <c r="K338" i="1" s="1"/>
  <c r="I338" i="1"/>
  <c r="J337" i="1"/>
  <c r="K337" i="1" s="1"/>
  <c r="I337" i="1"/>
  <c r="J336" i="1"/>
  <c r="K336" i="1" s="1"/>
  <c r="I336" i="1"/>
  <c r="H336" i="1"/>
  <c r="J335" i="1"/>
  <c r="K335" i="1" s="1"/>
  <c r="I335" i="1"/>
  <c r="H335" i="1"/>
  <c r="J334" i="1"/>
  <c r="K334" i="1" s="1"/>
  <c r="I334" i="1"/>
  <c r="H334" i="1"/>
  <c r="J333" i="1"/>
  <c r="K333" i="1" s="1"/>
  <c r="I333" i="1"/>
  <c r="H333" i="1"/>
  <c r="J332" i="1"/>
  <c r="K332" i="1" s="1"/>
  <c r="I332" i="1"/>
  <c r="H332" i="1"/>
  <c r="J331" i="1"/>
  <c r="K331" i="1" s="1"/>
  <c r="I331" i="1"/>
  <c r="H331" i="1"/>
  <c r="J330" i="1"/>
  <c r="K330" i="1" s="1"/>
  <c r="I330" i="1"/>
  <c r="J329" i="1"/>
  <c r="K329" i="1" s="1"/>
  <c r="I329" i="1"/>
  <c r="H329" i="1"/>
  <c r="J328" i="1"/>
  <c r="K328" i="1" s="1"/>
  <c r="I328" i="1"/>
  <c r="J327" i="1"/>
  <c r="K327" i="1" s="1"/>
  <c r="I327" i="1"/>
  <c r="I326" i="1"/>
  <c r="C326" i="1"/>
  <c r="J326" i="1" s="1"/>
  <c r="K326" i="1" s="1"/>
  <c r="J325" i="1"/>
  <c r="K325" i="1" s="1"/>
  <c r="I325" i="1"/>
  <c r="H325" i="1"/>
  <c r="J324" i="1"/>
  <c r="K324" i="1" s="1"/>
  <c r="I324" i="1"/>
  <c r="H324" i="1"/>
  <c r="J323" i="1"/>
  <c r="K323" i="1" s="1"/>
  <c r="I323" i="1"/>
  <c r="J322" i="1"/>
  <c r="K322" i="1" s="1"/>
  <c r="I322" i="1"/>
  <c r="J321" i="1"/>
  <c r="K321" i="1" s="1"/>
  <c r="I321" i="1"/>
  <c r="H321" i="1"/>
  <c r="J320" i="1"/>
  <c r="K320" i="1" s="1"/>
  <c r="I320" i="1"/>
  <c r="H320" i="1"/>
  <c r="J319" i="1"/>
  <c r="K319" i="1" s="1"/>
  <c r="I319" i="1"/>
  <c r="H319" i="1"/>
  <c r="J318" i="1"/>
  <c r="K318" i="1" s="1"/>
  <c r="I318" i="1"/>
  <c r="H318" i="1"/>
  <c r="J317" i="1"/>
  <c r="K317" i="1" s="1"/>
  <c r="I317" i="1"/>
  <c r="H317" i="1"/>
  <c r="F317" i="1"/>
  <c r="J316" i="1"/>
  <c r="K316" i="1" s="1"/>
  <c r="I316" i="1"/>
  <c r="J315" i="1"/>
  <c r="K315" i="1" s="1"/>
  <c r="I315" i="1"/>
  <c r="J314" i="1"/>
  <c r="K314" i="1" s="1"/>
  <c r="I314" i="1"/>
  <c r="H314" i="1"/>
  <c r="J313" i="1"/>
  <c r="K313" i="1" s="1"/>
  <c r="I313" i="1"/>
  <c r="J312" i="1"/>
  <c r="K312" i="1" s="1"/>
  <c r="I312" i="1"/>
  <c r="H312" i="1"/>
  <c r="J311" i="1"/>
  <c r="K311" i="1" s="1"/>
  <c r="I311" i="1"/>
  <c r="H311" i="1"/>
  <c r="J310" i="1"/>
  <c r="K310" i="1" s="1"/>
  <c r="I310" i="1"/>
  <c r="H310" i="1"/>
  <c r="J309" i="1"/>
  <c r="K309" i="1" s="1"/>
  <c r="I309" i="1"/>
  <c r="J308" i="1"/>
  <c r="K308" i="1" s="1"/>
  <c r="I308" i="1"/>
  <c r="J307" i="1"/>
  <c r="K307" i="1" s="1"/>
  <c r="I307" i="1"/>
  <c r="H307" i="1"/>
  <c r="J306" i="1"/>
  <c r="K306" i="1" s="1"/>
  <c r="I306" i="1"/>
  <c r="J305" i="1"/>
  <c r="K305" i="1" s="1"/>
  <c r="I305" i="1"/>
  <c r="J304" i="1"/>
  <c r="K304" i="1" s="1"/>
  <c r="I304" i="1"/>
  <c r="H304" i="1"/>
  <c r="J303" i="1"/>
  <c r="K303" i="1" s="1"/>
  <c r="I303" i="1"/>
  <c r="J302" i="1"/>
  <c r="K302" i="1" s="1"/>
  <c r="I302" i="1"/>
  <c r="J301" i="1"/>
  <c r="K301" i="1" s="1"/>
  <c r="I301" i="1"/>
  <c r="H301" i="1"/>
  <c r="J300" i="1"/>
  <c r="K300" i="1" s="1"/>
  <c r="I300" i="1"/>
  <c r="J299" i="1"/>
  <c r="K299" i="1" s="1"/>
  <c r="I299" i="1"/>
  <c r="H299" i="1"/>
  <c r="J298" i="1"/>
  <c r="K298" i="1" s="1"/>
  <c r="I298" i="1"/>
  <c r="J297" i="1"/>
  <c r="K297" i="1" s="1"/>
  <c r="I297" i="1"/>
  <c r="H297" i="1"/>
  <c r="J296" i="1"/>
  <c r="K296" i="1" s="1"/>
  <c r="I296" i="1"/>
  <c r="J295" i="1"/>
  <c r="K295" i="1" s="1"/>
  <c r="I295" i="1"/>
  <c r="J294" i="1"/>
  <c r="K294" i="1" s="1"/>
  <c r="I294" i="1"/>
  <c r="H294" i="1"/>
  <c r="J293" i="1"/>
  <c r="K293" i="1" s="1"/>
  <c r="I293" i="1"/>
  <c r="H293" i="1"/>
  <c r="J292" i="1"/>
  <c r="K292" i="1" s="1"/>
  <c r="I292" i="1"/>
  <c r="H292" i="1"/>
  <c r="J291" i="1"/>
  <c r="K291" i="1" s="1"/>
  <c r="I291" i="1"/>
  <c r="H291" i="1"/>
  <c r="J290" i="1"/>
  <c r="K290" i="1" s="1"/>
  <c r="I290" i="1"/>
  <c r="H290" i="1"/>
  <c r="J289" i="1"/>
  <c r="K289" i="1" s="1"/>
  <c r="I289" i="1"/>
  <c r="H289" i="1"/>
  <c r="J288" i="1"/>
  <c r="K288" i="1" s="1"/>
  <c r="I288" i="1"/>
  <c r="J287" i="1"/>
  <c r="K287" i="1" s="1"/>
  <c r="I287" i="1"/>
  <c r="H287" i="1"/>
  <c r="J286" i="1"/>
  <c r="K286" i="1" s="1"/>
  <c r="I286" i="1"/>
  <c r="J285" i="1"/>
  <c r="K285" i="1" s="1"/>
  <c r="I285" i="1"/>
  <c r="J284" i="1"/>
  <c r="K284" i="1" s="1"/>
  <c r="I284" i="1"/>
  <c r="H284" i="1"/>
  <c r="J283" i="1"/>
  <c r="K283" i="1" s="1"/>
  <c r="I283" i="1"/>
  <c r="H283" i="1"/>
  <c r="J282" i="1"/>
  <c r="K282" i="1" s="1"/>
  <c r="I282" i="1"/>
  <c r="J281" i="1"/>
  <c r="K281" i="1" s="1"/>
  <c r="I281" i="1"/>
  <c r="H281" i="1"/>
  <c r="J280" i="1"/>
  <c r="K280" i="1" s="1"/>
  <c r="I280" i="1"/>
  <c r="H280" i="1"/>
  <c r="J279" i="1"/>
  <c r="K279" i="1" s="1"/>
  <c r="I279" i="1"/>
  <c r="H279" i="1"/>
  <c r="J278" i="1"/>
  <c r="K278" i="1" s="1"/>
  <c r="I278" i="1"/>
  <c r="H278" i="1"/>
  <c r="J277" i="1"/>
  <c r="K277" i="1" s="1"/>
  <c r="I277" i="1"/>
  <c r="J275" i="1"/>
  <c r="K275" i="1" s="1"/>
  <c r="I275" i="1"/>
  <c r="H275" i="1"/>
  <c r="J274" i="1"/>
  <c r="K274" i="1" s="1"/>
  <c r="I274" i="1"/>
  <c r="J273" i="1"/>
  <c r="K273" i="1" s="1"/>
  <c r="I273" i="1"/>
  <c r="H273" i="1"/>
  <c r="J272" i="1"/>
  <c r="K272" i="1" s="1"/>
  <c r="I272" i="1"/>
  <c r="J271" i="1"/>
  <c r="K271" i="1" s="1"/>
  <c r="I271" i="1"/>
  <c r="H271" i="1"/>
  <c r="J270" i="1"/>
  <c r="K270" i="1" s="1"/>
  <c r="I270" i="1"/>
  <c r="J269" i="1"/>
  <c r="K269" i="1" s="1"/>
  <c r="I269" i="1"/>
  <c r="J268" i="1"/>
  <c r="K268" i="1" s="1"/>
  <c r="I268" i="1"/>
  <c r="H268" i="1"/>
  <c r="J267" i="1"/>
  <c r="K267" i="1" s="1"/>
  <c r="I267" i="1"/>
  <c r="F267" i="1"/>
  <c r="H267" i="1" s="1"/>
  <c r="J266" i="1"/>
  <c r="K266" i="1" s="1"/>
  <c r="I266" i="1"/>
  <c r="H266" i="1"/>
  <c r="J265" i="1"/>
  <c r="K265" i="1" s="1"/>
  <c r="I265" i="1"/>
  <c r="H265" i="1"/>
  <c r="J264" i="1"/>
  <c r="K264" i="1" s="1"/>
  <c r="I264" i="1"/>
  <c r="H264" i="1"/>
  <c r="J263" i="1"/>
  <c r="K263" i="1" s="1"/>
  <c r="I263" i="1"/>
  <c r="H263" i="1"/>
  <c r="J262" i="1"/>
  <c r="K262" i="1" s="1"/>
  <c r="I262" i="1"/>
  <c r="J261" i="1"/>
  <c r="K261" i="1" s="1"/>
  <c r="I261" i="1"/>
  <c r="H261" i="1"/>
  <c r="J260" i="1"/>
  <c r="K260" i="1" s="1"/>
  <c r="I260" i="1"/>
  <c r="H260" i="1"/>
  <c r="J259" i="1"/>
  <c r="K259" i="1" s="1"/>
  <c r="I259" i="1"/>
  <c r="J258" i="1"/>
  <c r="K258" i="1" s="1"/>
  <c r="I258" i="1"/>
  <c r="I257" i="1"/>
  <c r="C257" i="1"/>
  <c r="J257" i="1" s="1"/>
  <c r="K257" i="1" s="1"/>
  <c r="J256" i="1"/>
  <c r="K256" i="1" s="1"/>
  <c r="I256" i="1"/>
  <c r="H256" i="1"/>
  <c r="J255" i="1"/>
  <c r="K255" i="1" s="1"/>
  <c r="I255" i="1"/>
  <c r="H255" i="1"/>
  <c r="J254" i="1"/>
  <c r="K254" i="1" s="1"/>
  <c r="I254" i="1"/>
  <c r="J253" i="1"/>
  <c r="K253" i="1" s="1"/>
  <c r="I253" i="1"/>
  <c r="J252" i="1"/>
  <c r="K252" i="1" s="1"/>
  <c r="I252" i="1"/>
  <c r="H252" i="1"/>
  <c r="J251" i="1"/>
  <c r="K251" i="1" s="1"/>
  <c r="I251" i="1"/>
  <c r="H251" i="1"/>
  <c r="J250" i="1"/>
  <c r="K250" i="1" s="1"/>
  <c r="I250" i="1"/>
  <c r="H250" i="1"/>
  <c r="J249" i="1"/>
  <c r="K249" i="1" s="1"/>
  <c r="I249" i="1"/>
  <c r="H249" i="1"/>
  <c r="J248" i="1"/>
  <c r="K248" i="1" s="1"/>
  <c r="I248" i="1"/>
  <c r="H248" i="1"/>
  <c r="J247" i="1"/>
  <c r="K247" i="1" s="1"/>
  <c r="I247" i="1"/>
  <c r="J246" i="1"/>
  <c r="K246" i="1" s="1"/>
  <c r="I246" i="1"/>
  <c r="H246" i="1"/>
  <c r="J245" i="1"/>
  <c r="K245" i="1" s="1"/>
  <c r="I245" i="1"/>
  <c r="H245" i="1"/>
  <c r="J244" i="1"/>
  <c r="K244" i="1" s="1"/>
  <c r="I244" i="1"/>
  <c r="J243" i="1"/>
  <c r="K243" i="1" s="1"/>
  <c r="I243" i="1"/>
  <c r="H243" i="1"/>
  <c r="J242" i="1"/>
  <c r="K242" i="1" s="1"/>
  <c r="I242" i="1"/>
  <c r="J241" i="1"/>
  <c r="K241" i="1" s="1"/>
  <c r="I241" i="1"/>
  <c r="H241" i="1"/>
  <c r="J240" i="1"/>
  <c r="K240" i="1" s="1"/>
  <c r="I240" i="1"/>
  <c r="H240" i="1"/>
  <c r="J239" i="1"/>
  <c r="K239" i="1" s="1"/>
  <c r="I239" i="1"/>
  <c r="H239" i="1"/>
  <c r="J238" i="1"/>
  <c r="K238" i="1" s="1"/>
  <c r="I238" i="1"/>
  <c r="J237" i="1"/>
  <c r="K237" i="1" s="1"/>
  <c r="I237" i="1"/>
  <c r="H237" i="1"/>
  <c r="J236" i="1"/>
  <c r="K236" i="1" s="1"/>
  <c r="I236" i="1"/>
  <c r="J235" i="1"/>
  <c r="K235" i="1" s="1"/>
  <c r="I235" i="1"/>
  <c r="H235" i="1"/>
  <c r="J234" i="1"/>
  <c r="K234" i="1" s="1"/>
  <c r="I234" i="1"/>
  <c r="H234" i="1"/>
  <c r="J233" i="1"/>
  <c r="K233" i="1" s="1"/>
  <c r="I233" i="1"/>
  <c r="J232" i="1"/>
  <c r="K232" i="1" s="1"/>
  <c r="I232" i="1"/>
  <c r="H232" i="1"/>
  <c r="J231" i="1"/>
  <c r="K231" i="1" s="1"/>
  <c r="I231" i="1"/>
  <c r="H231" i="1"/>
  <c r="J230" i="1"/>
  <c r="K230" i="1" s="1"/>
  <c r="I230" i="1"/>
  <c r="J229" i="1"/>
  <c r="K229" i="1" s="1"/>
  <c r="I229" i="1"/>
  <c r="J228" i="1"/>
  <c r="K228" i="1" s="1"/>
  <c r="I228" i="1"/>
  <c r="H228" i="1"/>
  <c r="J227" i="1"/>
  <c r="K227" i="1" s="1"/>
  <c r="I227" i="1"/>
  <c r="J226" i="1"/>
  <c r="K226" i="1" s="1"/>
  <c r="I226" i="1"/>
  <c r="H226" i="1"/>
  <c r="J225" i="1"/>
  <c r="K225" i="1" s="1"/>
  <c r="I225" i="1"/>
  <c r="J224" i="1"/>
  <c r="K224" i="1" s="1"/>
  <c r="I224" i="1"/>
  <c r="J223" i="1"/>
  <c r="K223" i="1" s="1"/>
  <c r="I223" i="1"/>
  <c r="H223" i="1"/>
  <c r="J222" i="1"/>
  <c r="K222" i="1" s="1"/>
  <c r="I222" i="1"/>
  <c r="J221" i="1"/>
  <c r="K221" i="1" s="1"/>
  <c r="I221" i="1"/>
  <c r="H221" i="1"/>
  <c r="J220" i="1"/>
  <c r="K220" i="1" s="1"/>
  <c r="I220" i="1"/>
  <c r="J219" i="1"/>
  <c r="K219" i="1" s="1"/>
  <c r="I219" i="1"/>
  <c r="H219" i="1"/>
  <c r="J218" i="1"/>
  <c r="K218" i="1" s="1"/>
  <c r="I218" i="1"/>
  <c r="H218" i="1"/>
  <c r="J217" i="1"/>
  <c r="K217" i="1" s="1"/>
  <c r="I217" i="1"/>
  <c r="J216" i="1"/>
  <c r="K216" i="1" s="1"/>
  <c r="I216" i="1"/>
  <c r="H216" i="1"/>
  <c r="J215" i="1"/>
  <c r="K215" i="1" s="1"/>
  <c r="I215" i="1"/>
  <c r="J214" i="1"/>
  <c r="K214" i="1" s="1"/>
  <c r="I214" i="1"/>
  <c r="H214" i="1"/>
  <c r="J213" i="1"/>
  <c r="K213" i="1" s="1"/>
  <c r="I213" i="1"/>
  <c r="J212" i="1"/>
  <c r="K212" i="1" s="1"/>
  <c r="I212" i="1"/>
  <c r="J211" i="1"/>
  <c r="K211" i="1" s="1"/>
  <c r="I211" i="1"/>
  <c r="H211" i="1"/>
  <c r="J210" i="1"/>
  <c r="K210" i="1" s="1"/>
  <c r="I210" i="1"/>
  <c r="H210" i="1"/>
  <c r="J209" i="1"/>
  <c r="K209" i="1" s="1"/>
  <c r="I209" i="1"/>
  <c r="H209" i="1"/>
  <c r="J208" i="1"/>
  <c r="K208" i="1" s="1"/>
  <c r="I208" i="1"/>
  <c r="H208" i="1"/>
  <c r="J207" i="1"/>
  <c r="K207" i="1" s="1"/>
  <c r="I207" i="1"/>
  <c r="H207" i="1"/>
  <c r="J206" i="1"/>
  <c r="K206" i="1" s="1"/>
  <c r="I206" i="1"/>
  <c r="H206" i="1"/>
  <c r="J205" i="1"/>
  <c r="K205" i="1" s="1"/>
  <c r="I205" i="1"/>
  <c r="H205" i="1"/>
  <c r="J204" i="1"/>
  <c r="K204" i="1" s="1"/>
  <c r="I204" i="1"/>
  <c r="J203" i="1"/>
  <c r="K203" i="1" s="1"/>
  <c r="I203" i="1"/>
  <c r="J202" i="1"/>
  <c r="K202" i="1" s="1"/>
  <c r="I202" i="1"/>
  <c r="H202" i="1"/>
  <c r="J201" i="1"/>
  <c r="K201" i="1" s="1"/>
  <c r="I201" i="1"/>
  <c r="H201" i="1"/>
  <c r="J200" i="1"/>
  <c r="K200" i="1" s="1"/>
  <c r="I200" i="1"/>
  <c r="H200" i="1"/>
  <c r="J199" i="1"/>
  <c r="K199" i="1" s="1"/>
  <c r="I199" i="1"/>
  <c r="H199" i="1"/>
  <c r="J198" i="1"/>
  <c r="K198" i="1" s="1"/>
  <c r="I198" i="1"/>
  <c r="H198" i="1"/>
  <c r="J197" i="1"/>
  <c r="K197" i="1" s="1"/>
  <c r="I197" i="1"/>
  <c r="H197" i="1"/>
  <c r="J196" i="1"/>
  <c r="K196" i="1" s="1"/>
  <c r="I196" i="1"/>
  <c r="H196" i="1"/>
  <c r="J195" i="1"/>
  <c r="K195" i="1" s="1"/>
  <c r="I195" i="1"/>
  <c r="H195" i="1"/>
  <c r="J194" i="1"/>
  <c r="K194" i="1" s="1"/>
  <c r="I194" i="1"/>
  <c r="H194" i="1"/>
  <c r="J193" i="1"/>
  <c r="K193" i="1" s="1"/>
  <c r="I193" i="1"/>
  <c r="J187" i="1"/>
  <c r="K187" i="1" s="1"/>
  <c r="I187" i="1"/>
  <c r="H187" i="1"/>
  <c r="J186" i="1"/>
  <c r="K186" i="1" s="1"/>
  <c r="I186" i="1"/>
  <c r="H186" i="1"/>
  <c r="J185" i="1"/>
  <c r="K185" i="1" s="1"/>
  <c r="I185" i="1"/>
  <c r="H185" i="1"/>
  <c r="J184" i="1"/>
  <c r="K184" i="1" s="1"/>
  <c r="I184" i="1"/>
  <c r="H184" i="1"/>
  <c r="J183" i="1"/>
  <c r="K183" i="1" s="1"/>
  <c r="I183" i="1"/>
  <c r="J182" i="1"/>
  <c r="K182" i="1" s="1"/>
  <c r="I182" i="1"/>
  <c r="H182" i="1"/>
  <c r="J181" i="1"/>
  <c r="K181" i="1" s="1"/>
  <c r="I181" i="1"/>
  <c r="J180" i="1"/>
  <c r="K180" i="1" s="1"/>
  <c r="I180" i="1"/>
  <c r="J179" i="1"/>
  <c r="K179" i="1" s="1"/>
  <c r="I179" i="1"/>
  <c r="H179" i="1"/>
  <c r="J178" i="1"/>
  <c r="K178" i="1" s="1"/>
  <c r="I178" i="1"/>
  <c r="H178" i="1"/>
  <c r="J177" i="1"/>
  <c r="K177" i="1" s="1"/>
  <c r="I177" i="1"/>
  <c r="J176" i="1"/>
  <c r="K176" i="1" s="1"/>
  <c r="I176" i="1"/>
  <c r="I175" i="1"/>
  <c r="C175" i="1"/>
  <c r="J175" i="1" s="1"/>
  <c r="K175" i="1" s="1"/>
  <c r="J174" i="1"/>
  <c r="K174" i="1" s="1"/>
  <c r="I174" i="1"/>
  <c r="H174" i="1"/>
  <c r="J173" i="1"/>
  <c r="K173" i="1" s="1"/>
  <c r="I173" i="1"/>
  <c r="H173" i="1"/>
  <c r="J172" i="1"/>
  <c r="K172" i="1" s="1"/>
  <c r="I172" i="1"/>
  <c r="J171" i="1"/>
  <c r="K171" i="1" s="1"/>
  <c r="I171" i="1"/>
  <c r="J170" i="1"/>
  <c r="K170" i="1" s="1"/>
  <c r="I170" i="1"/>
  <c r="H170" i="1"/>
  <c r="J169" i="1"/>
  <c r="K169" i="1" s="1"/>
  <c r="I169" i="1"/>
  <c r="H169" i="1"/>
  <c r="J168" i="1"/>
  <c r="K168" i="1" s="1"/>
  <c r="I168" i="1"/>
  <c r="H168" i="1"/>
  <c r="J167" i="1"/>
  <c r="K167" i="1" s="1"/>
  <c r="I167" i="1"/>
  <c r="H167" i="1"/>
  <c r="J166" i="1"/>
  <c r="K166" i="1" s="1"/>
  <c r="I166" i="1"/>
  <c r="H166" i="1"/>
  <c r="J165" i="1"/>
  <c r="K165" i="1" s="1"/>
  <c r="I165" i="1"/>
  <c r="H165" i="1"/>
  <c r="J164" i="1"/>
  <c r="K164" i="1" s="1"/>
  <c r="I164" i="1"/>
  <c r="J163" i="1"/>
  <c r="K163" i="1" s="1"/>
  <c r="I163" i="1"/>
  <c r="H163" i="1"/>
  <c r="J162" i="1"/>
  <c r="K162" i="1" s="1"/>
  <c r="I162" i="1"/>
  <c r="H162" i="1"/>
  <c r="J161" i="1"/>
  <c r="K161" i="1" s="1"/>
  <c r="I161" i="1"/>
  <c r="J160" i="1"/>
  <c r="K160" i="1" s="1"/>
  <c r="I160" i="1"/>
  <c r="F160" i="1"/>
  <c r="H160" i="1" s="1"/>
  <c r="J159" i="1"/>
  <c r="K159" i="1" s="1"/>
  <c r="I159" i="1"/>
  <c r="J158" i="1"/>
  <c r="K158" i="1" s="1"/>
  <c r="I158" i="1"/>
  <c r="H158" i="1"/>
  <c r="J157" i="1"/>
  <c r="K157" i="1" s="1"/>
  <c r="I157" i="1"/>
  <c r="H157" i="1"/>
  <c r="J156" i="1"/>
  <c r="K156" i="1" s="1"/>
  <c r="I156" i="1"/>
  <c r="J155" i="1"/>
  <c r="K155" i="1" s="1"/>
  <c r="I155" i="1"/>
  <c r="H155" i="1"/>
  <c r="J154" i="1"/>
  <c r="K154" i="1" s="1"/>
  <c r="I154" i="1"/>
  <c r="H154" i="1"/>
  <c r="J153" i="1"/>
  <c r="K153" i="1" s="1"/>
  <c r="I153" i="1"/>
  <c r="H153" i="1"/>
  <c r="J151" i="1"/>
  <c r="K151" i="1" s="1"/>
  <c r="I151" i="1"/>
  <c r="J150" i="1"/>
  <c r="K150" i="1" s="1"/>
  <c r="I150" i="1"/>
  <c r="H150" i="1"/>
  <c r="J149" i="1"/>
  <c r="K149" i="1" s="1"/>
  <c r="I149" i="1"/>
  <c r="J148" i="1"/>
  <c r="K148" i="1" s="1"/>
  <c r="I148" i="1"/>
  <c r="H148" i="1"/>
  <c r="J147" i="1"/>
  <c r="K147" i="1" s="1"/>
  <c r="I147" i="1"/>
  <c r="H147" i="1"/>
  <c r="J146" i="1"/>
  <c r="K146" i="1" s="1"/>
  <c r="I146" i="1"/>
  <c r="J145" i="1"/>
  <c r="K145" i="1" s="1"/>
  <c r="I145" i="1"/>
  <c r="H145" i="1"/>
  <c r="J144" i="1"/>
  <c r="K144" i="1" s="1"/>
  <c r="I144" i="1"/>
  <c r="H144" i="1"/>
  <c r="J143" i="1"/>
  <c r="K143" i="1" s="1"/>
  <c r="I143" i="1"/>
  <c r="J142" i="1"/>
  <c r="K142" i="1" s="1"/>
  <c r="I142" i="1"/>
  <c r="J141" i="1"/>
  <c r="K141" i="1" s="1"/>
  <c r="I141" i="1"/>
  <c r="H141" i="1"/>
  <c r="J140" i="1"/>
  <c r="K140" i="1" s="1"/>
  <c r="I140" i="1"/>
  <c r="J139" i="1"/>
  <c r="K139" i="1" s="1"/>
  <c r="I139" i="1"/>
  <c r="H139" i="1"/>
  <c r="J138" i="1"/>
  <c r="K138" i="1" s="1"/>
  <c r="I138" i="1"/>
  <c r="J137" i="1"/>
  <c r="K137" i="1" s="1"/>
  <c r="I137" i="1"/>
  <c r="J136" i="1"/>
  <c r="K136" i="1" s="1"/>
  <c r="I136" i="1"/>
  <c r="H136" i="1"/>
  <c r="J135" i="1"/>
  <c r="K135" i="1" s="1"/>
  <c r="I135" i="1"/>
  <c r="J134" i="1"/>
  <c r="K134" i="1" s="1"/>
  <c r="I134" i="1"/>
  <c r="H134" i="1"/>
  <c r="J133" i="1"/>
  <c r="K133" i="1" s="1"/>
  <c r="I133" i="1"/>
  <c r="H133" i="1"/>
  <c r="J132" i="1"/>
  <c r="K132" i="1" s="1"/>
  <c r="I132" i="1"/>
  <c r="J131" i="1"/>
  <c r="K131" i="1" s="1"/>
  <c r="I131" i="1"/>
  <c r="H131" i="1"/>
  <c r="J130" i="1"/>
  <c r="K130" i="1" s="1"/>
  <c r="I130" i="1"/>
  <c r="J129" i="1"/>
  <c r="K129" i="1" s="1"/>
  <c r="I129" i="1"/>
  <c r="H129" i="1"/>
  <c r="J128" i="1"/>
  <c r="K128" i="1" s="1"/>
  <c r="I128" i="1"/>
  <c r="J127" i="1"/>
  <c r="K127" i="1" s="1"/>
  <c r="I127" i="1"/>
  <c r="J126" i="1"/>
  <c r="K126" i="1" s="1"/>
  <c r="I126" i="1"/>
  <c r="H126" i="1"/>
  <c r="J125" i="1"/>
  <c r="K125" i="1" s="1"/>
  <c r="I125" i="1"/>
  <c r="H125" i="1"/>
  <c r="J124" i="1"/>
  <c r="K124" i="1" s="1"/>
  <c r="I124" i="1"/>
  <c r="H124" i="1"/>
  <c r="J123" i="1"/>
  <c r="K123" i="1" s="1"/>
  <c r="I123" i="1"/>
  <c r="H123" i="1"/>
  <c r="J122" i="1"/>
  <c r="K122" i="1" s="1"/>
  <c r="I122" i="1"/>
  <c r="H122" i="1"/>
  <c r="J121" i="1"/>
  <c r="K121" i="1" s="1"/>
  <c r="I121" i="1"/>
  <c r="H121" i="1"/>
  <c r="J120" i="1"/>
  <c r="K120" i="1" s="1"/>
  <c r="I120" i="1"/>
  <c r="J119" i="1"/>
  <c r="K119" i="1" s="1"/>
  <c r="I119" i="1"/>
  <c r="J118" i="1"/>
  <c r="K118" i="1" s="1"/>
  <c r="I118" i="1"/>
  <c r="H118" i="1"/>
  <c r="J117" i="1"/>
  <c r="K117" i="1" s="1"/>
  <c r="I117" i="1"/>
  <c r="H117" i="1"/>
  <c r="J116" i="1"/>
  <c r="K116" i="1" s="1"/>
  <c r="I116" i="1"/>
  <c r="H116" i="1"/>
  <c r="J115" i="1"/>
  <c r="K115" i="1" s="1"/>
  <c r="I115" i="1"/>
  <c r="H115" i="1"/>
  <c r="J114" i="1"/>
  <c r="K114" i="1" s="1"/>
  <c r="I114" i="1"/>
  <c r="H114" i="1"/>
  <c r="J113" i="1"/>
  <c r="K113" i="1" s="1"/>
  <c r="I113" i="1"/>
  <c r="H113" i="1"/>
  <c r="J112" i="1"/>
  <c r="K112" i="1" s="1"/>
  <c r="I112" i="1"/>
  <c r="J106" i="1"/>
  <c r="K106" i="1" s="1"/>
  <c r="I106" i="1"/>
  <c r="H106" i="1"/>
  <c r="J105" i="1"/>
  <c r="K105" i="1" s="1"/>
  <c r="I105" i="1"/>
  <c r="H105" i="1"/>
  <c r="J104" i="1"/>
  <c r="K104" i="1" s="1"/>
  <c r="I104" i="1"/>
  <c r="H104" i="1"/>
  <c r="J103" i="1"/>
  <c r="K103" i="1" s="1"/>
  <c r="I103" i="1"/>
  <c r="J102" i="1"/>
  <c r="K102" i="1" s="1"/>
  <c r="I102" i="1"/>
  <c r="H102" i="1"/>
  <c r="J101" i="1"/>
  <c r="K101" i="1" s="1"/>
  <c r="I101" i="1"/>
  <c r="J100" i="1"/>
  <c r="K100" i="1" s="1"/>
  <c r="I100" i="1"/>
  <c r="J99" i="1"/>
  <c r="K99" i="1" s="1"/>
  <c r="I99" i="1"/>
  <c r="H99" i="1"/>
  <c r="J98" i="1"/>
  <c r="K98" i="1" s="1"/>
  <c r="I98" i="1"/>
  <c r="H98" i="1"/>
  <c r="J97" i="1"/>
  <c r="K97" i="1" s="1"/>
  <c r="I97" i="1"/>
  <c r="J96" i="1"/>
  <c r="K96" i="1" s="1"/>
  <c r="I96" i="1"/>
  <c r="I95" i="1"/>
  <c r="C95" i="1"/>
  <c r="J95" i="1" s="1"/>
  <c r="K95" i="1" s="1"/>
  <c r="J94" i="1"/>
  <c r="K94" i="1" s="1"/>
  <c r="I94" i="1"/>
  <c r="H94" i="1"/>
  <c r="J93" i="1"/>
  <c r="K93" i="1" s="1"/>
  <c r="I93" i="1"/>
  <c r="H93" i="1"/>
  <c r="J92" i="1"/>
  <c r="K92" i="1" s="1"/>
  <c r="I92" i="1"/>
  <c r="J91" i="1"/>
  <c r="K91" i="1" s="1"/>
  <c r="I91" i="1"/>
  <c r="J90" i="1"/>
  <c r="K90" i="1" s="1"/>
  <c r="I90" i="1"/>
  <c r="H90" i="1"/>
  <c r="J89" i="1"/>
  <c r="K89" i="1" s="1"/>
  <c r="I89" i="1"/>
  <c r="H89" i="1"/>
  <c r="J88" i="1"/>
  <c r="K88" i="1" s="1"/>
  <c r="I88" i="1"/>
  <c r="H88" i="1"/>
  <c r="J87" i="1"/>
  <c r="K87" i="1" s="1"/>
  <c r="I87" i="1"/>
  <c r="H87" i="1"/>
  <c r="J86" i="1"/>
  <c r="K86" i="1" s="1"/>
  <c r="I86" i="1"/>
  <c r="H86" i="1"/>
  <c r="J85" i="1"/>
  <c r="K85" i="1" s="1"/>
  <c r="I85" i="1"/>
  <c r="H85" i="1"/>
  <c r="J84" i="1"/>
  <c r="K84" i="1" s="1"/>
  <c r="I84" i="1"/>
  <c r="J83" i="1"/>
  <c r="K83" i="1" s="1"/>
  <c r="I83" i="1"/>
  <c r="H83" i="1"/>
  <c r="J82" i="1"/>
  <c r="K82" i="1" s="1"/>
  <c r="I82" i="1"/>
  <c r="H82" i="1"/>
  <c r="J81" i="1"/>
  <c r="K81" i="1" s="1"/>
  <c r="I81" i="1"/>
  <c r="J80" i="1"/>
  <c r="K80" i="1" s="1"/>
  <c r="I80" i="1"/>
  <c r="H80" i="1"/>
  <c r="J79" i="1"/>
  <c r="K79" i="1" s="1"/>
  <c r="I79" i="1"/>
  <c r="J78" i="1"/>
  <c r="K78" i="1" s="1"/>
  <c r="I78" i="1"/>
  <c r="H78" i="1"/>
  <c r="J77" i="1"/>
  <c r="K77" i="1" s="1"/>
  <c r="I77" i="1"/>
  <c r="H77" i="1"/>
  <c r="J76" i="1"/>
  <c r="K76" i="1" s="1"/>
  <c r="I76" i="1"/>
  <c r="H76" i="1"/>
  <c r="J75" i="1"/>
  <c r="K75" i="1" s="1"/>
  <c r="I75" i="1"/>
  <c r="H75" i="1"/>
  <c r="J74" i="1"/>
  <c r="K74" i="1" s="1"/>
  <c r="I74" i="1"/>
  <c r="J73" i="1"/>
  <c r="K73" i="1" s="1"/>
  <c r="I73" i="1"/>
  <c r="H73" i="1"/>
  <c r="J72" i="1"/>
  <c r="K72" i="1" s="1"/>
  <c r="I72" i="1"/>
  <c r="H72" i="1"/>
  <c r="J71" i="1"/>
  <c r="K71" i="1" s="1"/>
  <c r="I71" i="1"/>
  <c r="H71" i="1"/>
  <c r="J70" i="1"/>
  <c r="K70" i="1" s="1"/>
  <c r="I70" i="1"/>
  <c r="H70" i="1"/>
  <c r="J69" i="1"/>
  <c r="K69" i="1" s="1"/>
  <c r="I69" i="1"/>
  <c r="J68" i="1"/>
  <c r="K68" i="1" s="1"/>
  <c r="I68" i="1"/>
  <c r="H68" i="1"/>
  <c r="J67" i="1"/>
  <c r="K67" i="1" s="1"/>
  <c r="I67" i="1"/>
  <c r="H67" i="1"/>
  <c r="J66" i="1"/>
  <c r="K66" i="1" s="1"/>
  <c r="I66" i="1"/>
  <c r="J65" i="1"/>
  <c r="K65" i="1" s="1"/>
  <c r="I65" i="1"/>
  <c r="J64" i="1"/>
  <c r="K64" i="1" s="1"/>
  <c r="I64" i="1"/>
  <c r="H64" i="1"/>
  <c r="J63" i="1"/>
  <c r="K63" i="1" s="1"/>
  <c r="I63" i="1"/>
  <c r="J62" i="1"/>
  <c r="K62" i="1" s="1"/>
  <c r="I62" i="1"/>
  <c r="H62" i="1"/>
  <c r="J61" i="1"/>
  <c r="K61" i="1" s="1"/>
  <c r="I61" i="1"/>
  <c r="J60" i="1"/>
  <c r="K60" i="1" s="1"/>
  <c r="I60" i="1"/>
  <c r="J59" i="1"/>
  <c r="K59" i="1" s="1"/>
  <c r="I59" i="1"/>
  <c r="H59" i="1"/>
  <c r="J58" i="1"/>
  <c r="K58" i="1" s="1"/>
  <c r="I58" i="1"/>
  <c r="J57" i="1"/>
  <c r="K57" i="1" s="1"/>
  <c r="I57" i="1"/>
  <c r="H57" i="1"/>
  <c r="J56" i="1"/>
  <c r="K56" i="1" s="1"/>
  <c r="I56" i="1"/>
  <c r="J55" i="1"/>
  <c r="K55" i="1" s="1"/>
  <c r="I55" i="1"/>
  <c r="H55" i="1"/>
  <c r="J54" i="1"/>
  <c r="K54" i="1" s="1"/>
  <c r="I54" i="1"/>
  <c r="H54" i="1"/>
  <c r="J53" i="1"/>
  <c r="K53" i="1" s="1"/>
  <c r="I53" i="1"/>
  <c r="J52" i="1"/>
  <c r="K52" i="1" s="1"/>
  <c r="I52" i="1"/>
  <c r="H52" i="1"/>
  <c r="J51" i="1"/>
  <c r="K51" i="1" s="1"/>
  <c r="I51" i="1"/>
  <c r="J50" i="1"/>
  <c r="K50" i="1" s="1"/>
  <c r="I50" i="1"/>
  <c r="H50" i="1"/>
  <c r="J49" i="1"/>
  <c r="K49" i="1" s="1"/>
  <c r="I49" i="1"/>
  <c r="J48" i="1"/>
  <c r="K48" i="1" s="1"/>
  <c r="I48" i="1"/>
  <c r="J47" i="1"/>
  <c r="K47" i="1" s="1"/>
  <c r="I47" i="1"/>
  <c r="H47" i="1"/>
  <c r="J46" i="1"/>
  <c r="K46" i="1" s="1"/>
  <c r="I46" i="1"/>
  <c r="H46" i="1"/>
  <c r="J45" i="1"/>
  <c r="K45" i="1" s="1"/>
  <c r="I45" i="1"/>
  <c r="H45" i="1"/>
  <c r="J44" i="1"/>
  <c r="K44" i="1" s="1"/>
  <c r="I44" i="1"/>
  <c r="H44" i="1"/>
  <c r="J43" i="1"/>
  <c r="K43" i="1" s="1"/>
  <c r="I43" i="1"/>
  <c r="H43" i="1"/>
  <c r="J42" i="1"/>
  <c r="K42" i="1" s="1"/>
  <c r="I42" i="1"/>
  <c r="H42" i="1"/>
  <c r="J41" i="1"/>
  <c r="K41" i="1" s="1"/>
  <c r="I41" i="1"/>
  <c r="H41" i="1"/>
  <c r="J40" i="1"/>
  <c r="K40" i="1" s="1"/>
  <c r="I40" i="1"/>
  <c r="J39" i="1"/>
  <c r="K39" i="1" s="1"/>
  <c r="I39" i="1"/>
  <c r="J38" i="1"/>
  <c r="K38" i="1" s="1"/>
  <c r="I38" i="1"/>
  <c r="H38" i="1"/>
  <c r="J37" i="1"/>
  <c r="K37" i="1" s="1"/>
  <c r="I37" i="1"/>
  <c r="J36" i="1"/>
  <c r="K36" i="1" s="1"/>
  <c r="I36" i="1"/>
  <c r="H36" i="1"/>
  <c r="J35" i="1"/>
  <c r="K35" i="1" s="1"/>
  <c r="I35" i="1"/>
  <c r="H35" i="1"/>
  <c r="J34" i="1"/>
  <c r="K34" i="1" s="1"/>
  <c r="I34" i="1"/>
  <c r="H34" i="1"/>
  <c r="J33" i="1"/>
  <c r="K33" i="1" s="1"/>
  <c r="I33" i="1"/>
  <c r="H33" i="1"/>
  <c r="J32" i="1"/>
  <c r="K32" i="1" s="1"/>
  <c r="I32" i="1"/>
  <c r="H32" i="1"/>
  <c r="J31" i="1"/>
  <c r="K31" i="1" s="1"/>
  <c r="I31" i="1"/>
  <c r="H31" i="1"/>
  <c r="J30" i="1"/>
  <c r="K30" i="1" s="1"/>
  <c r="I30" i="1"/>
  <c r="H30" i="1"/>
  <c r="J29" i="1"/>
  <c r="K29" i="1" s="1"/>
  <c r="I29" i="1"/>
  <c r="H29" i="1"/>
  <c r="J28" i="1"/>
  <c r="K28" i="1" s="1"/>
  <c r="I28" i="1"/>
  <c r="H28" i="1"/>
  <c r="J27" i="1"/>
  <c r="K27" i="1" s="1"/>
  <c r="I27" i="1"/>
  <c r="J25" i="1"/>
  <c r="K25" i="1" s="1"/>
  <c r="I25" i="1"/>
  <c r="H25" i="1"/>
  <c r="J24" i="1"/>
  <c r="K24" i="1" s="1"/>
  <c r="I24" i="1"/>
  <c r="J19" i="1"/>
  <c r="K19" i="1" s="1"/>
  <c r="I19" i="1"/>
  <c r="H19" i="1"/>
  <c r="J18" i="1"/>
  <c r="K18" i="1" s="1"/>
  <c r="I18" i="1"/>
  <c r="H18" i="1"/>
  <c r="J13" i="1"/>
  <c r="K13" i="1" s="1"/>
  <c r="I13" i="1"/>
  <c r="H13" i="1"/>
  <c r="J12" i="1"/>
  <c r="K12" i="1" s="1"/>
  <c r="I12" i="1"/>
  <c r="J11" i="1"/>
  <c r="K11" i="1" s="1"/>
  <c r="I11" i="1"/>
  <c r="J10" i="1"/>
  <c r="K10" i="1" s="1"/>
  <c r="I10" i="1"/>
  <c r="H10" i="1"/>
  <c r="J9" i="1"/>
  <c r="K9" i="1" s="1"/>
  <c r="I9" i="1"/>
  <c r="H9" i="1"/>
  <c r="J8" i="1"/>
  <c r="K8" i="1" s="1"/>
  <c r="I8" i="1"/>
  <c r="J7" i="1"/>
  <c r="K7" i="1" s="1"/>
  <c r="I7" i="1"/>
  <c r="J6" i="1"/>
  <c r="K6" i="1" s="1"/>
  <c r="I6" i="1"/>
  <c r="H95" i="1" l="1"/>
  <c r="H825" i="1" s="1"/>
  <c r="H175" i="1"/>
  <c r="H826" i="1" s="1"/>
  <c r="H257" i="1"/>
  <c r="H827" i="1" s="1"/>
  <c r="H485" i="1"/>
  <c r="H830" i="1" s="1"/>
  <c r="H565" i="1"/>
  <c r="H831" i="1" s="1"/>
  <c r="H408" i="1"/>
  <c r="H829" i="1" s="1"/>
  <c r="H326" i="1"/>
  <c r="H828" i="1" s="1"/>
  <c r="H721" i="1"/>
  <c r="H833" i="1" s="1"/>
  <c r="H642" i="1"/>
  <c r="H832" i="1" s="1"/>
  <c r="H734" i="1"/>
  <c r="H836" i="1" s="1"/>
  <c r="H837" i="1" s="1"/>
  <c r="H822" i="1"/>
  <c r="H839" i="1" s="1"/>
  <c r="H840" i="1" s="1"/>
  <c r="H834" i="1" l="1"/>
  <c r="G841" i="1" s="1"/>
  <c r="L25" i="1"/>
  <c r="N813" i="1"/>
  <c r="M597" i="1"/>
  <c r="M323" i="1"/>
  <c r="M438" i="1"/>
  <c r="L744" i="1"/>
  <c r="L24" i="1"/>
  <c r="L794" i="1"/>
  <c r="M574" i="1"/>
  <c r="M432" i="1"/>
  <c r="L140" i="1"/>
  <c r="M156" i="1"/>
  <c r="N96" i="1"/>
  <c r="N791" i="1"/>
  <c r="M386" i="1"/>
  <c r="M414" i="1"/>
  <c r="N310" i="1"/>
  <c r="N421" i="1"/>
  <c r="M403" i="1"/>
  <c r="L285" i="1"/>
  <c r="N473" i="1"/>
  <c r="L373" i="1"/>
  <c r="L68" i="1"/>
  <c r="L796" i="1"/>
  <c r="N709" i="1"/>
  <c r="L421" i="1"/>
  <c r="N173" i="1"/>
  <c r="L509" i="1"/>
  <c r="N508" i="1"/>
  <c r="L117" i="1"/>
  <c r="N675" i="1"/>
  <c r="M526" i="1"/>
  <c r="M146" i="1"/>
  <c r="N431" i="1"/>
  <c r="M485" i="1"/>
  <c r="N608" i="1"/>
  <c r="N357" i="1"/>
  <c r="M449" i="1"/>
  <c r="M817" i="1"/>
  <c r="L494" i="1"/>
  <c r="M627" i="1"/>
  <c r="M285" i="1"/>
  <c r="L172" i="1"/>
  <c r="M510" i="1"/>
  <c r="M683" i="1"/>
  <c r="M620" i="1"/>
  <c r="L445" i="1"/>
  <c r="M709" i="1"/>
  <c r="N562" i="1"/>
  <c r="M171" i="1"/>
  <c r="L801" i="1"/>
  <c r="N768" i="1"/>
  <c r="L298" i="1"/>
  <c r="M479" i="1"/>
  <c r="N159" i="1"/>
  <c r="M19" i="1"/>
  <c r="M400" i="1"/>
  <c r="L291" i="1"/>
  <c r="M36" i="1"/>
  <c r="N542" i="1"/>
  <c r="M197" i="1"/>
  <c r="N559" i="1"/>
  <c r="L51" i="1"/>
  <c r="M483" i="1"/>
  <c r="M560" i="1"/>
  <c r="N490" i="1"/>
  <c r="L95" i="1"/>
  <c r="N568" i="1"/>
  <c r="L818" i="1"/>
  <c r="L277" i="1"/>
  <c r="N594" i="1"/>
  <c r="M604" i="1"/>
  <c r="M140" i="1"/>
  <c r="L46" i="1"/>
  <c r="L592" i="1"/>
  <c r="M507" i="1"/>
  <c r="M292" i="1"/>
  <c r="M208" i="1"/>
  <c r="L476" i="1"/>
  <c r="N326" i="1"/>
  <c r="N75" i="1"/>
  <c r="M37" i="1"/>
  <c r="L677" i="1"/>
  <c r="N135" i="1"/>
  <c r="M84" i="1"/>
  <c r="N653" i="1"/>
  <c r="N590" i="1"/>
  <c r="M818" i="1"/>
  <c r="N748" i="1"/>
  <c r="L302" i="1"/>
  <c r="L601" i="1"/>
  <c r="N371" i="1"/>
  <c r="L768" i="1"/>
  <c r="L231" i="1"/>
  <c r="N465" i="1"/>
  <c r="M122" i="1"/>
  <c r="L218" i="1"/>
  <c r="M333" i="1"/>
  <c r="L78" i="1"/>
  <c r="L47" i="1"/>
  <c r="L600" i="1"/>
  <c r="N433" i="1"/>
  <c r="M754" i="1"/>
  <c r="M316" i="1"/>
  <c r="M318" i="1"/>
  <c r="M147" i="1"/>
  <c r="M429" i="1"/>
  <c r="N719" i="1"/>
  <c r="M781" i="1"/>
  <c r="L729" i="1"/>
  <c r="L539" i="1"/>
  <c r="M567" i="1"/>
  <c r="N104" i="1"/>
  <c r="L507" i="1"/>
  <c r="L753" i="1"/>
  <c r="L405" i="1"/>
  <c r="M389" i="1"/>
  <c r="L144" i="1"/>
  <c r="L625" i="1"/>
  <c r="L423" i="1"/>
  <c r="L214" i="1"/>
  <c r="N571" i="1"/>
  <c r="M602" i="1"/>
  <c r="N819" i="1"/>
  <c r="M698" i="1"/>
  <c r="L486" i="1"/>
  <c r="M587" i="1"/>
  <c r="N151" i="1"/>
  <c r="L556" i="1"/>
  <c r="L233" i="1"/>
  <c r="N566" i="1"/>
  <c r="L80" i="1"/>
  <c r="M815" i="1"/>
  <c r="M641" i="1"/>
  <c r="L751" i="1"/>
  <c r="M682" i="1"/>
  <c r="N39" i="1"/>
  <c r="N132" i="1"/>
  <c r="L351" i="1"/>
  <c r="L40" i="1"/>
  <c r="N611" i="1"/>
  <c r="L550" i="1"/>
  <c r="M349" i="1"/>
  <c r="L349" i="1"/>
  <c r="L158" i="1"/>
  <c r="L149" i="1"/>
  <c r="N756" i="1"/>
  <c r="M452" i="1"/>
  <c r="M564" i="1"/>
  <c r="M609" i="1"/>
  <c r="N572" i="1"/>
  <c r="L549" i="1"/>
  <c r="M624" i="1"/>
  <c r="N426" i="1"/>
  <c r="M617" i="1"/>
  <c r="L448" i="1"/>
  <c r="N515" i="1"/>
  <c r="M729" i="1"/>
  <c r="M576" i="1"/>
  <c r="L38" i="1"/>
  <c r="L329" i="1"/>
  <c r="N497" i="1"/>
  <c r="N668" i="1"/>
  <c r="M237" i="1"/>
  <c r="M447" i="1"/>
  <c r="M82" i="1"/>
  <c r="L320" i="1"/>
  <c r="L746" i="1"/>
  <c r="N472" i="1"/>
  <c r="M724" i="1"/>
  <c r="N457" i="1"/>
  <c r="N414" i="1"/>
  <c r="M142" i="1"/>
  <c r="M366" i="1"/>
  <c r="N51" i="1"/>
  <c r="M789" i="1"/>
  <c r="M705" i="1"/>
  <c r="M391" i="1"/>
  <c r="M763" i="1"/>
  <c r="N742" i="1"/>
  <c r="M173" i="1"/>
  <c r="M365" i="1"/>
  <c r="N193" i="1"/>
  <c r="L599" i="1"/>
  <c r="L311" i="1"/>
  <c r="L720" i="1"/>
  <c r="L248" i="1"/>
  <c r="L230" i="1"/>
  <c r="L129" i="1"/>
  <c r="M626" i="1"/>
  <c r="M744" i="1"/>
  <c r="N178" i="1"/>
  <c r="L268" i="1"/>
  <c r="N652" i="1"/>
  <c r="M722" i="1"/>
  <c r="M525" i="1"/>
  <c r="L353" i="1"/>
  <c r="L684" i="1"/>
  <c r="M804" i="1"/>
  <c r="L403" i="1"/>
  <c r="L708" i="1"/>
  <c r="L394" i="1"/>
  <c r="N794" i="1"/>
  <c r="L33" i="1"/>
  <c r="L531" i="1"/>
  <c r="L688" i="1"/>
  <c r="L227" i="1"/>
  <c r="N34" i="1"/>
  <c r="N381" i="1"/>
  <c r="L139" i="1"/>
  <c r="L83" i="1"/>
  <c r="M303" i="1"/>
  <c r="L232" i="1"/>
  <c r="M735" i="1"/>
  <c r="N217" i="1"/>
  <c r="M116" i="1"/>
  <c r="N185" i="1"/>
  <c r="N727" i="1"/>
  <c r="L85" i="1"/>
  <c r="M548" i="1"/>
  <c r="N201" i="1"/>
  <c r="L495" i="1"/>
  <c r="N455" i="1"/>
  <c r="L464" i="1"/>
  <c r="N283" i="1"/>
  <c r="L804" i="1"/>
  <c r="N340" i="1"/>
  <c r="L422" i="1"/>
  <c r="N320" i="1"/>
  <c r="L245" i="1"/>
  <c r="L454" i="1"/>
  <c r="L814" i="1"/>
  <c r="L401" i="1"/>
  <c r="L354" i="1"/>
  <c r="M533" i="1"/>
  <c r="M552" i="1"/>
  <c r="N425" i="1"/>
  <c r="L807" i="1"/>
  <c r="N541" i="1"/>
  <c r="N35" i="1"/>
  <c r="L262" i="1"/>
  <c r="M785" i="1"/>
  <c r="M194" i="1"/>
  <c r="M475" i="1"/>
  <c r="L813" i="1"/>
  <c r="M329" i="1"/>
  <c r="N115" i="1"/>
  <c r="N744" i="1"/>
  <c r="L738" i="1"/>
  <c r="M219" i="1"/>
  <c r="M160" i="1"/>
  <c r="N506" i="1"/>
  <c r="N210" i="1"/>
  <c r="L389" i="1"/>
  <c r="L194" i="1"/>
  <c r="L31" i="1"/>
  <c r="L776" i="1"/>
  <c r="N789" i="1"/>
  <c r="L81" i="1"/>
  <c r="M271" i="1"/>
  <c r="N402" i="1"/>
  <c r="M263" i="1"/>
  <c r="N317" i="1"/>
  <c r="L661" i="1"/>
  <c r="L587" i="1"/>
  <c r="M48" i="1"/>
  <c r="N520" i="1"/>
  <c r="L350" i="1"/>
  <c r="N271" i="1"/>
  <c r="L761" i="1"/>
  <c r="M566" i="1"/>
  <c r="M86" i="1"/>
  <c r="N112" i="1"/>
  <c r="L266" i="1"/>
  <c r="M55" i="1"/>
  <c r="M622" i="1"/>
  <c r="L105" i="1"/>
  <c r="L525" i="1"/>
  <c r="M8" i="1"/>
  <c r="L74" i="1"/>
  <c r="N130" i="1"/>
  <c r="M668" i="1"/>
  <c r="M69" i="1"/>
  <c r="L332" i="1"/>
  <c r="M717" i="1"/>
  <c r="N692" i="1"/>
  <c r="L747" i="1"/>
  <c r="L466" i="1"/>
  <c r="N757" i="1"/>
  <c r="N475" i="1"/>
  <c r="M198" i="1"/>
  <c r="N434" i="1"/>
  <c r="L508" i="1"/>
  <c r="N146" i="1"/>
  <c r="N549" i="1"/>
  <c r="M685" i="1"/>
  <c r="M313" i="1"/>
  <c r="N236" i="1"/>
  <c r="N87" i="1"/>
  <c r="M178" i="1"/>
  <c r="L483" i="1"/>
  <c r="M168" i="1"/>
  <c r="N432" i="1"/>
  <c r="N50" i="1"/>
  <c r="L370" i="1"/>
  <c r="L282" i="1"/>
  <c r="N640" i="1"/>
  <c r="L293" i="1"/>
  <c r="M738" i="1"/>
  <c r="N69" i="1"/>
  <c r="L472" i="1"/>
  <c r="L554" i="1"/>
  <c r="M601" i="1"/>
  <c r="L97" i="1"/>
  <c r="L213" i="1"/>
  <c r="N330" i="1"/>
  <c r="N365" i="1"/>
  <c r="L458" i="1"/>
  <c r="L96" i="1"/>
  <c r="N808" i="1"/>
  <c r="N807" i="1"/>
  <c r="L438" i="1"/>
  <c r="N454" i="1"/>
  <c r="N41" i="1"/>
  <c r="N816" i="1"/>
  <c r="N814" i="1"/>
  <c r="M381" i="1"/>
  <c r="N599" i="1"/>
  <c r="N531" i="1"/>
  <c r="M539" i="1"/>
  <c r="L153" i="1"/>
  <c r="M307" i="1"/>
  <c r="L611" i="1"/>
  <c r="M558" i="1"/>
  <c r="N615" i="1"/>
  <c r="L120" i="1"/>
  <c r="M561" i="1"/>
  <c r="L77" i="1"/>
  <c r="M421" i="1"/>
  <c r="N524" i="1"/>
  <c r="N412" i="1"/>
  <c r="M6" i="1"/>
  <c r="L566" i="1"/>
  <c r="L644" i="1"/>
  <c r="N734" i="1"/>
  <c r="N687" i="1"/>
  <c r="N464" i="1"/>
  <c r="N33" i="1"/>
  <c r="M451" i="1"/>
  <c r="L618" i="1"/>
  <c r="N795" i="1"/>
  <c r="N168" i="1"/>
  <c r="L357" i="1"/>
  <c r="N682" i="1"/>
  <c r="L71" i="1"/>
  <c r="M508" i="1"/>
  <c r="M298" i="1"/>
  <c r="N40" i="1"/>
  <c r="L27" i="1"/>
  <c r="L167" i="1"/>
  <c r="M551" i="1"/>
  <c r="N512" i="1"/>
  <c r="N194" i="1"/>
  <c r="M294" i="1"/>
  <c r="M112" i="1"/>
  <c r="N260" i="1"/>
  <c r="M96" i="1"/>
  <c r="M279" i="1"/>
  <c r="M256" i="1"/>
  <c r="M302" i="1"/>
  <c r="M608" i="1"/>
  <c r="N318" i="1"/>
  <c r="L187" i="1"/>
  <c r="M87" i="1"/>
  <c r="M513" i="1"/>
  <c r="M630" i="1"/>
  <c r="L686" i="1"/>
  <c r="M439" i="1"/>
  <c r="L395" i="1"/>
  <c r="L70" i="1"/>
  <c r="L159" i="1"/>
  <c r="M603" i="1"/>
  <c r="M524" i="1"/>
  <c r="M39" i="1"/>
  <c r="L393" i="1"/>
  <c r="L239" i="1"/>
  <c r="M633" i="1"/>
  <c r="N447" i="1"/>
  <c r="M97" i="1"/>
  <c r="M811" i="1"/>
  <c r="L606" i="1"/>
  <c r="N292" i="1"/>
  <c r="L626" i="1"/>
  <c r="M472" i="1"/>
  <c r="M681" i="1"/>
  <c r="L545" i="1"/>
  <c r="M385" i="1"/>
  <c r="N353" i="1"/>
  <c r="M794" i="1"/>
  <c r="N453" i="1"/>
  <c r="M283" i="1"/>
  <c r="M619" i="1"/>
  <c r="L428" i="1"/>
  <c r="L86" i="1"/>
  <c r="N588" i="1"/>
  <c r="L151" i="1"/>
  <c r="N129" i="1"/>
  <c r="N128" i="1"/>
  <c r="M206" i="1"/>
  <c r="N765" i="1"/>
  <c r="M243" i="1"/>
  <c r="L676" i="1"/>
  <c r="L578" i="1"/>
  <c r="M54" i="1"/>
  <c r="N308" i="1"/>
  <c r="M635" i="1"/>
  <c r="M345" i="1"/>
  <c r="L228" i="1"/>
  <c r="N124" i="1"/>
  <c r="M640" i="1"/>
  <c r="L126" i="1"/>
  <c r="L516" i="1"/>
  <c r="M469" i="1"/>
  <c r="M554" i="1"/>
  <c r="L346" i="1"/>
  <c r="N516" i="1"/>
  <c r="N209" i="1"/>
  <c r="L48" i="1"/>
  <c r="M798" i="1"/>
  <c r="M520" i="1"/>
  <c r="L255" i="1"/>
  <c r="N395" i="1"/>
  <c r="N745" i="1"/>
  <c r="M124" i="1"/>
  <c r="N295" i="1"/>
  <c r="M145" i="1"/>
  <c r="M506" i="1"/>
  <c r="M143" i="1"/>
  <c r="M399" i="1"/>
  <c r="M690" i="1"/>
  <c r="N304" i="1"/>
  <c r="M255" i="1"/>
  <c r="L32" i="1"/>
  <c r="L237" i="1"/>
  <c r="L504" i="1"/>
  <c r="M135" i="1"/>
  <c r="M413" i="1"/>
  <c r="N288" i="1"/>
  <c r="M653" i="1"/>
  <c r="N354" i="1"/>
  <c r="N446" i="1"/>
  <c r="N394" i="1"/>
  <c r="N12" i="1"/>
  <c r="M752" i="1"/>
  <c r="M128" i="1"/>
  <c r="N530" i="1"/>
  <c r="M207" i="1"/>
  <c r="N280" i="1"/>
  <c r="L412" i="1"/>
  <c r="N141" i="1"/>
  <c r="N679" i="1"/>
  <c r="N28" i="1"/>
  <c r="N533" i="1"/>
  <c r="M799" i="1"/>
  <c r="L812" i="1"/>
  <c r="M269" i="1"/>
  <c r="L345" i="1"/>
  <c r="M638" i="1"/>
  <c r="M522" i="1"/>
  <c r="M289" i="1"/>
  <c r="L398" i="1"/>
  <c r="L287" i="1"/>
  <c r="L452" i="1"/>
  <c r="L689" i="1"/>
  <c r="N13" i="1"/>
  <c r="M652" i="1"/>
  <c r="L185" i="1"/>
  <c r="N741" i="1"/>
  <c r="L641" i="1"/>
  <c r="L358" i="1"/>
  <c r="L557" i="1"/>
  <c r="M299" i="1"/>
  <c r="L491" i="1"/>
  <c r="L615" i="1"/>
  <c r="L631" i="1"/>
  <c r="L527" i="1"/>
  <c r="M176" i="1"/>
  <c r="N73" i="1"/>
  <c r="N595" i="1"/>
  <c r="L791" i="1"/>
  <c r="L155" i="1"/>
  <c r="L535" i="1"/>
  <c r="L752" i="1"/>
  <c r="N769" i="1"/>
  <c r="L9" i="1"/>
  <c r="L207" i="1"/>
  <c r="N231" i="1"/>
  <c r="N284" i="1"/>
  <c r="N518" i="1"/>
  <c r="M693" i="1"/>
  <c r="L60" i="1"/>
  <c r="N601" i="1"/>
  <c r="L91" i="1"/>
  <c r="L54" i="1"/>
  <c r="L116" i="1"/>
  <c r="M645" i="1"/>
  <c r="N30" i="1"/>
  <c r="L455" i="1"/>
  <c r="L201" i="1"/>
  <c r="L604" i="1"/>
  <c r="M671" i="1"/>
  <c r="L482" i="1"/>
  <c r="N606" i="1"/>
  <c r="N345" i="1"/>
  <c r="M52" i="1"/>
  <c r="L764" i="1"/>
  <c r="N439" i="1"/>
  <c r="L662" i="1"/>
  <c r="N467" i="1"/>
  <c r="N422" i="1"/>
  <c r="L383" i="1"/>
  <c r="L92" i="1"/>
  <c r="M696" i="1"/>
  <c r="M377" i="1"/>
  <c r="M95" i="1"/>
  <c r="N503" i="1"/>
  <c r="L716" i="1"/>
  <c r="N83" i="1"/>
  <c r="M720" i="1"/>
  <c r="L797" i="1"/>
  <c r="N374" i="1"/>
  <c r="N220" i="1"/>
  <c r="L182" i="1"/>
  <c r="L783" i="1"/>
  <c r="N84" i="1"/>
  <c r="M158" i="1"/>
  <c r="N242" i="1"/>
  <c r="N730" i="1"/>
  <c r="L281" i="1"/>
  <c r="L456" i="1"/>
  <c r="M529" i="1"/>
  <c r="M606" i="1"/>
  <c r="L34" i="1"/>
  <c r="L348" i="1"/>
  <c r="M730" i="1"/>
  <c r="N302" i="1"/>
  <c r="N802" i="1"/>
  <c r="N459" i="1"/>
  <c r="N244" i="1"/>
  <c r="N663" i="1"/>
  <c r="L660" i="1"/>
  <c r="L496" i="1"/>
  <c r="M62" i="1"/>
  <c r="L487" i="1"/>
  <c r="M596" i="1"/>
  <c r="L162" i="1"/>
  <c r="L432" i="1"/>
  <c r="N513" i="1"/>
  <c r="M378" i="1"/>
  <c r="N301" i="1"/>
  <c r="N106" i="1"/>
  <c r="M461" i="1"/>
  <c r="L337" i="1"/>
  <c r="N680" i="1"/>
  <c r="N147" i="1"/>
  <c r="M379" i="1"/>
  <c r="N311" i="1"/>
  <c r="M571" i="1"/>
  <c r="N448" i="1"/>
  <c r="N525" i="1"/>
  <c r="L380" i="1"/>
  <c r="M410" i="1"/>
  <c r="L55" i="1"/>
  <c r="M440" i="1"/>
  <c r="M677" i="1"/>
  <c r="M43" i="1"/>
  <c r="L697" i="1"/>
  <c r="L267" i="1"/>
  <c r="L408" i="1"/>
  <c r="M134" i="1"/>
  <c r="M254" i="1"/>
  <c r="N232" i="1"/>
  <c r="N166" i="1"/>
  <c r="L488" i="1"/>
  <c r="L443" i="1"/>
  <c r="N278" i="1"/>
  <c r="M477" i="1"/>
  <c r="L543" i="1"/>
  <c r="L138" i="1"/>
  <c r="L179" i="1"/>
  <c r="L485" i="1"/>
  <c r="L471" i="1"/>
  <c r="L613" i="1"/>
  <c r="L407" i="1"/>
  <c r="N47" i="1"/>
  <c r="L205" i="1"/>
  <c r="L572" i="1"/>
  <c r="L112" i="1"/>
  <c r="M85" i="1"/>
  <c r="M404" i="1"/>
  <c r="M497" i="1"/>
  <c r="L806" i="1"/>
  <c r="N350" i="1"/>
  <c r="M535" i="1"/>
  <c r="M187" i="1"/>
  <c r="N484" i="1"/>
  <c r="M753" i="1"/>
  <c r="N718" i="1"/>
  <c r="M746" i="1"/>
  <c r="N487" i="1"/>
  <c r="N116" i="1"/>
  <c r="L216" i="1"/>
  <c r="M545" i="1"/>
  <c r="M45" i="1"/>
  <c r="N261" i="1"/>
  <c r="L520" i="1"/>
  <c r="M444" i="1"/>
  <c r="M32" i="1"/>
  <c r="N263" i="1"/>
  <c r="N576" i="1"/>
  <c r="N747" i="1"/>
  <c r="N698" i="1"/>
  <c r="N586" i="1"/>
  <c r="N677" i="1"/>
  <c r="M726" i="1"/>
  <c r="L385" i="1"/>
  <c r="N547" i="1"/>
  <c r="M543" i="1"/>
  <c r="L134" i="1"/>
  <c r="M468" i="1"/>
  <c r="M18" i="1"/>
  <c r="L312" i="1"/>
  <c r="L59" i="1"/>
  <c r="M784" i="1"/>
  <c r="L619" i="1"/>
  <c r="L210" i="1"/>
  <c r="N199" i="1"/>
  <c r="L414" i="1"/>
  <c r="L594" i="1"/>
  <c r="L567" i="1"/>
  <c r="L702" i="1"/>
  <c r="M223" i="1"/>
  <c r="L822" i="1"/>
  <c r="L413" i="1"/>
  <c r="L521" i="1"/>
  <c r="M262" i="1"/>
  <c r="N778" i="1"/>
  <c r="N356" i="1"/>
  <c r="M795" i="1"/>
  <c r="N100" i="1"/>
  <c r="L711" i="1"/>
  <c r="L263" i="1"/>
  <c r="M353" i="1"/>
  <c r="L37" i="1"/>
  <c r="M232" i="1"/>
  <c r="L424" i="1"/>
  <c r="M512" i="1"/>
  <c r="N707" i="1"/>
  <c r="L647" i="1"/>
  <c r="L461" i="1"/>
  <c r="L518" i="1"/>
  <c r="M460" i="1"/>
  <c r="M101" i="1"/>
  <c r="L690" i="1"/>
  <c r="N202" i="1"/>
  <c r="N616" i="1"/>
  <c r="M270" i="1"/>
  <c r="L750" i="1"/>
  <c r="L553" i="1"/>
  <c r="L468" i="1"/>
  <c r="L165" i="1"/>
  <c r="M167" i="1"/>
  <c r="M807" i="1"/>
  <c r="N430" i="1"/>
  <c r="N334" i="1"/>
  <c r="M498" i="1"/>
  <c r="N341" i="1"/>
  <c r="L808" i="1"/>
  <c r="N368" i="1"/>
  <c r="L692" i="1"/>
  <c r="M29" i="1"/>
  <c r="L199" i="1"/>
  <c r="M382" i="1"/>
  <c r="L652" i="1"/>
  <c r="M542" i="1"/>
  <c r="L84" i="1"/>
  <c r="L749" i="1"/>
  <c r="N136" i="1"/>
  <c r="L286" i="1"/>
  <c r="L721" i="1"/>
  <c r="N597" i="1"/>
  <c r="M296" i="1"/>
  <c r="N753" i="1"/>
  <c r="L177" i="1"/>
  <c r="M704" i="1"/>
  <c r="L782" i="1"/>
  <c r="M607" i="1"/>
  <c r="L122" i="1"/>
  <c r="L82" i="1"/>
  <c r="N213" i="1"/>
  <c r="N671" i="1"/>
  <c r="L106" i="1"/>
  <c r="L569" i="1"/>
  <c r="M614" i="1"/>
  <c r="L821" i="1"/>
  <c r="M315" i="1"/>
  <c r="M89" i="1"/>
  <c r="N312" i="1"/>
  <c r="N90" i="1"/>
  <c r="L269" i="1"/>
  <c r="M288" i="1"/>
  <c r="L364" i="1"/>
  <c r="M136" i="1"/>
  <c r="M792" i="1"/>
  <c r="N241" i="1"/>
  <c r="N303" i="1"/>
  <c r="M515" i="1"/>
  <c r="M396" i="1"/>
  <c r="M467" i="1"/>
  <c r="L261" i="1"/>
  <c r="N626" i="1"/>
  <c r="N522" i="1"/>
  <c r="N88" i="1"/>
  <c r="N91" i="1"/>
  <c r="M290" i="1"/>
  <c r="N396" i="1"/>
  <c r="L551" i="1"/>
  <c r="L49" i="1"/>
  <c r="M821" i="1"/>
  <c r="N294" i="1"/>
  <c r="M186" i="1"/>
  <c r="L666" i="1"/>
  <c r="M569" i="1"/>
  <c r="L103" i="1"/>
  <c r="N269" i="1"/>
  <c r="L94" i="1"/>
  <c r="M40" i="1"/>
  <c r="L562" i="1"/>
  <c r="L211" i="1"/>
  <c r="M679" i="1"/>
  <c r="L208" i="1"/>
  <c r="N717" i="1"/>
  <c r="N6" i="1"/>
  <c r="N665" i="1"/>
  <c r="N784" i="1"/>
  <c r="L396" i="1"/>
  <c r="L327" i="1"/>
  <c r="N305" i="1"/>
  <c r="N377" i="1"/>
  <c r="M423" i="1"/>
  <c r="N324" i="1"/>
  <c r="L319" i="1"/>
  <c r="M809" i="1"/>
  <c r="M716" i="1"/>
  <c r="M406" i="1"/>
  <c r="L817" i="1"/>
  <c r="L88" i="1"/>
  <c r="N703" i="1"/>
  <c r="L372" i="1"/>
  <c r="N739" i="1"/>
  <c r="N543" i="1"/>
  <c r="L240" i="1"/>
  <c r="L624" i="1"/>
  <c r="M361" i="1"/>
  <c r="N221" i="1"/>
  <c r="N267" i="1"/>
  <c r="L335" i="1"/>
  <c r="L505" i="1"/>
  <c r="L460" i="1"/>
  <c r="N246" i="1"/>
  <c r="L522" i="1"/>
  <c r="M148" i="1"/>
  <c r="M157" i="1"/>
  <c r="M164" i="1"/>
  <c r="L12" i="1"/>
  <c r="L802" i="1"/>
  <c r="N85" i="1"/>
  <c r="M209" i="1"/>
  <c r="M547" i="1"/>
  <c r="N403" i="1"/>
  <c r="L243" i="1"/>
  <c r="M11" i="1"/>
  <c r="M454" i="1"/>
  <c r="M38" i="1"/>
  <c r="M356" i="1"/>
  <c r="M252" i="1"/>
  <c r="L771" i="1"/>
  <c r="L608" i="1"/>
  <c r="L596" i="1"/>
  <c r="M613" i="1"/>
  <c r="M216" i="1"/>
  <c r="M595" i="1"/>
  <c r="N399" i="1"/>
  <c r="N10" i="1"/>
  <c r="M731" i="1"/>
  <c r="M770" i="1"/>
  <c r="L694" i="1"/>
  <c r="N167" i="1"/>
  <c r="N729" i="1"/>
  <c r="M750" i="1"/>
  <c r="M246" i="1"/>
  <c r="N391" i="1"/>
  <c r="M166" i="1"/>
  <c r="M138" i="1"/>
  <c r="L328" i="1"/>
  <c r="M707" i="1"/>
  <c r="N375" i="1"/>
  <c r="N749" i="1"/>
  <c r="N647" i="1"/>
  <c r="M121" i="1"/>
  <c r="N348" i="1"/>
  <c r="M592" i="1"/>
  <c r="M41" i="1"/>
  <c r="N258" i="1"/>
  <c r="N510" i="1"/>
  <c r="N339" i="1"/>
  <c r="M713" i="1"/>
  <c r="M742" i="1"/>
  <c r="N321" i="1"/>
  <c r="M63" i="1"/>
  <c r="L321" i="1"/>
  <c r="N460" i="1"/>
  <c r="N424" i="1"/>
  <c r="N676" i="1"/>
  <c r="L733" i="1"/>
  <c r="N323" i="1"/>
  <c r="L756" i="1"/>
  <c r="M153" i="1"/>
  <c r="N134" i="1"/>
  <c r="N458" i="1"/>
  <c r="N539" i="1"/>
  <c r="M782" i="1"/>
  <c r="L593" i="1"/>
  <c r="N486" i="1"/>
  <c r="N514" i="1"/>
  <c r="N366" i="1"/>
  <c r="L510" i="1"/>
  <c r="N163" i="1"/>
  <c r="M172" i="1"/>
  <c r="L164" i="1"/>
  <c r="M322" i="1"/>
  <c r="N659" i="1"/>
  <c r="M337" i="1"/>
  <c r="N226" i="1"/>
  <c r="M445" i="1"/>
  <c r="N733" i="1"/>
  <c r="L447" i="1"/>
  <c r="N131" i="1"/>
  <c r="M648" i="1"/>
  <c r="M75" i="1"/>
  <c r="N19" i="1"/>
  <c r="L369" i="1"/>
  <c r="M341" i="1"/>
  <c r="M743" i="1"/>
  <c r="M273" i="1"/>
  <c r="M748" i="1"/>
  <c r="L699" i="1"/>
  <c r="L304" i="1"/>
  <c r="L313" i="1"/>
  <c r="L430" i="1"/>
  <c r="M264" i="1"/>
  <c r="N72" i="1"/>
  <c r="L724" i="1"/>
  <c r="N215" i="1"/>
  <c r="N92" i="1"/>
  <c r="N126" i="1"/>
  <c r="M287" i="1"/>
  <c r="L119" i="1"/>
  <c r="M321" i="1"/>
  <c r="N105" i="1"/>
  <c r="L538" i="1"/>
  <c r="N385" i="1"/>
  <c r="M183" i="1"/>
  <c r="L651" i="1"/>
  <c r="M590" i="1"/>
  <c r="L717" i="1"/>
  <c r="N423" i="1"/>
  <c r="N335" i="1"/>
  <c r="L146" i="1"/>
  <c r="L39" i="1"/>
  <c r="M161" i="1"/>
  <c r="L743" i="1"/>
  <c r="M94" i="1"/>
  <c r="L65" i="1"/>
  <c r="N777" i="1"/>
  <c r="N587" i="1"/>
  <c r="N42" i="1"/>
  <c r="N710" i="1"/>
  <c r="N646" i="1"/>
  <c r="L463" i="1"/>
  <c r="L672" i="1"/>
  <c r="N347" i="1"/>
  <c r="M663" i="1"/>
  <c r="N684" i="1"/>
  <c r="N29" i="1"/>
  <c r="L745" i="1"/>
  <c r="N214" i="1"/>
  <c r="N169" i="1"/>
  <c r="M291" i="1"/>
  <c r="M665" i="1"/>
  <c r="N24" i="1"/>
  <c r="L792" i="1"/>
  <c r="N511" i="1"/>
  <c r="L640" i="1"/>
  <c r="N598" i="1"/>
  <c r="L552" i="1"/>
  <c r="L148" i="1"/>
  <c r="M42" i="1"/>
  <c r="N563" i="1"/>
  <c r="M397" i="1"/>
  <c r="N479" i="1"/>
  <c r="N179" i="1"/>
  <c r="N699" i="1"/>
  <c r="M470" i="1"/>
  <c r="L590" i="1"/>
  <c r="M437" i="1"/>
  <c r="N363" i="1"/>
  <c r="N175" i="1"/>
  <c r="M258" i="1"/>
  <c r="L180" i="1"/>
  <c r="N291" i="1"/>
  <c r="M588" i="1"/>
  <c r="N621" i="1"/>
  <c r="M266" i="1"/>
  <c r="L722" i="1"/>
  <c r="M70" i="1"/>
  <c r="L477" i="1"/>
  <c r="N792" i="1"/>
  <c r="N551" i="1"/>
  <c r="N407" i="1"/>
  <c r="M265" i="1"/>
  <c r="M233" i="1"/>
  <c r="N248" i="1"/>
  <c r="N704" i="1"/>
  <c r="N803" i="1"/>
  <c r="L36" i="1"/>
  <c r="L284" i="1"/>
  <c r="N53" i="1"/>
  <c r="L295" i="1"/>
  <c r="N333" i="1"/>
  <c r="N782" i="1"/>
  <c r="M317" i="1"/>
  <c r="N564" i="1"/>
  <c r="N577" i="1"/>
  <c r="M694" i="1"/>
  <c r="M230" i="1"/>
  <c r="N496" i="1"/>
  <c r="N721" i="1"/>
  <c r="L186" i="1"/>
  <c r="M295" i="1"/>
  <c r="L683" i="1"/>
  <c r="L517" i="1"/>
  <c r="N573" i="1"/>
  <c r="L377" i="1"/>
  <c r="M309" i="1"/>
  <c r="L715" i="1"/>
  <c r="M556" i="1"/>
  <c r="M820" i="1"/>
  <c r="N180" i="1"/>
  <c r="M93" i="1"/>
  <c r="L76" i="1"/>
  <c r="L632" i="1"/>
  <c r="N584" i="1"/>
  <c r="N405" i="1"/>
  <c r="N648" i="1"/>
  <c r="N537" i="1"/>
  <c r="L331" i="1"/>
  <c r="N224" i="1"/>
  <c r="M27" i="1"/>
  <c r="M495" i="1"/>
  <c r="M221" i="1"/>
  <c r="L132" i="1"/>
  <c r="L200" i="1"/>
  <c r="N327" i="1"/>
  <c r="N635" i="1"/>
  <c r="L698" i="1"/>
  <c r="N300" i="1"/>
  <c r="L703" i="1"/>
  <c r="N667" i="1"/>
  <c r="L643" i="1"/>
  <c r="M30" i="1"/>
  <c r="L314" i="1"/>
  <c r="L251" i="1"/>
  <c r="L484" i="1"/>
  <c r="N600" i="1"/>
  <c r="L731" i="1"/>
  <c r="N776" i="1"/>
  <c r="L450" i="1"/>
  <c r="N743" i="1"/>
  <c r="M651" i="1"/>
  <c r="L361" i="1"/>
  <c r="L326" i="1"/>
  <c r="N746" i="1"/>
  <c r="N117" i="1"/>
  <c r="M81" i="1"/>
  <c r="L648" i="1"/>
  <c r="M585" i="1"/>
  <c r="M519" i="1"/>
  <c r="M35" i="1"/>
  <c r="M363" i="1"/>
  <c r="L296" i="1"/>
  <c r="L427" i="1"/>
  <c r="N603" i="1"/>
  <c r="N216" i="1"/>
  <c r="N694" i="1"/>
  <c r="M664" i="1"/>
  <c r="N256" i="1"/>
  <c r="N406" i="1"/>
  <c r="L336" i="1"/>
  <c r="L141" i="1"/>
  <c r="L340" i="1"/>
  <c r="M676" i="1"/>
  <c r="L28" i="1"/>
  <c r="L294" i="1"/>
  <c r="N122" i="1"/>
  <c r="M215" i="1"/>
  <c r="M431" i="1"/>
  <c r="N174" i="1"/>
  <c r="M711" i="1"/>
  <c r="L101" i="1"/>
  <c r="M229" i="1"/>
  <c r="M144" i="1"/>
  <c r="L650" i="1"/>
  <c r="L560" i="1"/>
  <c r="N470" i="1"/>
  <c r="N593" i="1"/>
  <c r="M699" i="1"/>
  <c r="M563" i="1"/>
  <c r="M149" i="1"/>
  <c r="L513" i="1"/>
  <c r="M357" i="1"/>
  <c r="M577" i="1"/>
  <c r="L131" i="1"/>
  <c r="M376" i="1"/>
  <c r="M532" i="1"/>
  <c r="M362" i="1"/>
  <c r="M776" i="1"/>
  <c r="N94" i="1"/>
  <c r="L303" i="1"/>
  <c r="N612" i="1"/>
  <c r="M612" i="1"/>
  <c r="L571" i="1"/>
  <c r="L734" i="1"/>
  <c r="N286" i="1"/>
  <c r="M225" i="1"/>
  <c r="N821" i="1"/>
  <c r="L244" i="1"/>
  <c r="L318" i="1"/>
  <c r="M340" i="1"/>
  <c r="M476" i="1"/>
  <c r="N602" i="1"/>
  <c r="M405" i="1"/>
  <c r="L682" i="1"/>
  <c r="M511" i="1"/>
  <c r="L588" i="1"/>
  <c r="M538" i="1"/>
  <c r="L748" i="1"/>
  <c r="M793" i="1"/>
  <c r="L537" i="1"/>
  <c r="N382" i="1"/>
  <c r="L100" i="1"/>
  <c r="N287" i="1"/>
  <c r="L602" i="1"/>
  <c r="N8" i="1"/>
  <c r="N99" i="1"/>
  <c r="M312" i="1"/>
  <c r="M162" i="1"/>
  <c r="M13" i="1"/>
  <c r="N786" i="1"/>
  <c r="L519" i="1"/>
  <c r="M328" i="1"/>
  <c r="N712" i="1"/>
  <c r="M177" i="1"/>
  <c r="L687" i="1"/>
  <c r="M98" i="1"/>
  <c r="M478" i="1"/>
  <c r="L610" i="1"/>
  <c r="L548" i="1"/>
  <c r="N767" i="1"/>
  <c r="M457" i="1"/>
  <c r="N197" i="1"/>
  <c r="L727" i="1"/>
  <c r="L628" i="1"/>
  <c r="N636" i="1"/>
  <c r="N315" i="1"/>
  <c r="N98" i="1"/>
  <c r="N198" i="1"/>
  <c r="M77" i="1"/>
  <c r="M446" i="1"/>
  <c r="N390" i="1"/>
  <c r="L204" i="1"/>
  <c r="L292" i="1"/>
  <c r="M426" i="1"/>
  <c r="N351" i="1"/>
  <c r="L742" i="1"/>
  <c r="M50" i="1"/>
  <c r="N690" i="1"/>
  <c r="L511" i="1"/>
  <c r="M398" i="1"/>
  <c r="L136" i="1"/>
  <c r="L160" i="1"/>
  <c r="M568" i="1"/>
  <c r="M598" i="1"/>
  <c r="N609" i="1"/>
  <c r="M281" i="1"/>
  <c r="N645" i="1"/>
  <c r="L607" i="1"/>
  <c r="N607" i="1"/>
  <c r="M239" i="1"/>
  <c r="N449" i="1"/>
  <c r="N766" i="1"/>
  <c r="N332" i="1"/>
  <c r="L264" i="1"/>
  <c r="M808" i="1"/>
  <c r="L506" i="1"/>
  <c r="N428" i="1"/>
  <c r="M56" i="1"/>
  <c r="M373" i="1"/>
  <c r="N623" i="1"/>
  <c r="L757" i="1"/>
  <c r="N171" i="1"/>
  <c r="N444" i="1"/>
  <c r="N429" i="1"/>
  <c r="M57" i="1"/>
  <c r="M127" i="1"/>
  <c r="L259" i="1"/>
  <c r="L595" i="1"/>
  <c r="M628" i="1"/>
  <c r="M523" i="1"/>
  <c r="N177" i="1"/>
  <c r="M702" i="1"/>
  <c r="N218" i="1"/>
  <c r="L739" i="1"/>
  <c r="N565" i="1"/>
  <c r="M336" i="1"/>
  <c r="N415" i="1"/>
  <c r="L121" i="1"/>
  <c r="M736" i="1"/>
  <c r="N493" i="1"/>
  <c r="L713" i="1"/>
  <c r="M471" i="1"/>
  <c r="L145" i="1"/>
  <c r="N650" i="1"/>
  <c r="N121" i="1"/>
  <c r="L301" i="1"/>
  <c r="N474" i="1"/>
  <c r="L124" i="1"/>
  <c r="L755" i="1"/>
  <c r="N519" i="1"/>
  <c r="L795" i="1"/>
  <c r="M691" i="1"/>
  <c r="L376" i="1"/>
  <c r="N575" i="1"/>
  <c r="N556" i="1"/>
  <c r="N265" i="1"/>
  <c r="N436" i="1"/>
  <c r="L299" i="1"/>
  <c r="L723" i="1"/>
  <c r="N622" i="1"/>
  <c r="N203" i="1"/>
  <c r="L541" i="1"/>
  <c r="L570" i="1"/>
  <c r="M714" i="1"/>
  <c r="M169" i="1"/>
  <c r="N277" i="1"/>
  <c r="L429" i="1"/>
  <c r="L441" i="1"/>
  <c r="M335" i="1"/>
  <c r="L307" i="1"/>
  <c r="M351" i="1"/>
  <c r="N162" i="1"/>
  <c r="M231" i="1"/>
  <c r="L627" i="1"/>
  <c r="L257" i="1"/>
  <c r="L623" i="1"/>
  <c r="M275" i="1"/>
  <c r="M185" i="1"/>
  <c r="L378" i="1"/>
  <c r="M408" i="1"/>
  <c r="N65" i="1"/>
  <c r="L431" i="1"/>
  <c r="L13" i="1"/>
  <c r="L225" i="1"/>
  <c r="N306" i="1"/>
  <c r="M339" i="1"/>
  <c r="M787" i="1"/>
  <c r="M443" i="1"/>
  <c r="N362" i="1"/>
  <c r="M370" i="1"/>
  <c r="M257" i="1"/>
  <c r="L288" i="1"/>
  <c r="N466" i="1"/>
  <c r="N538" i="1"/>
  <c r="L798" i="1"/>
  <c r="M487" i="1"/>
  <c r="L242" i="1"/>
  <c r="N521" i="1"/>
  <c r="L45" i="1"/>
  <c r="L475" i="1"/>
  <c r="N389" i="1"/>
  <c r="N558" i="1"/>
  <c r="L777" i="1"/>
  <c r="L352" i="1"/>
  <c r="M647" i="1"/>
  <c r="N325" i="1"/>
  <c r="M687" i="1"/>
  <c r="N70" i="1"/>
  <c r="L784" i="1"/>
  <c r="M712" i="1"/>
  <c r="L669" i="1"/>
  <c r="N123" i="1"/>
  <c r="L133" i="1"/>
  <c r="N560" i="1"/>
  <c r="N592" i="1"/>
  <c r="L58" i="1"/>
  <c r="N708" i="1"/>
  <c r="L219" i="1"/>
  <c r="L616" i="1"/>
  <c r="M261" i="1"/>
  <c r="M119" i="1"/>
  <c r="L166" i="1"/>
  <c r="M297" i="1"/>
  <c r="N637" i="1"/>
  <c r="L375" i="1"/>
  <c r="M59" i="1"/>
  <c r="L300" i="1"/>
  <c r="N822" i="1"/>
  <c r="L816" i="1"/>
  <c r="N164" i="1"/>
  <c r="M733" i="1"/>
  <c r="L271" i="1"/>
  <c r="L492" i="1"/>
  <c r="N388" i="1"/>
  <c r="N693" i="1"/>
  <c r="L621" i="1"/>
  <c r="M573" i="1"/>
  <c r="N638" i="1"/>
  <c r="N438" i="1"/>
  <c r="L670" i="1"/>
  <c r="N309" i="1"/>
  <c r="L736" i="1"/>
  <c r="M61" i="1"/>
  <c r="N150" i="1"/>
  <c r="N257" i="1"/>
  <c r="L142" i="1"/>
  <c r="L778" i="1"/>
  <c r="N480" i="1"/>
  <c r="N144" i="1"/>
  <c r="M249" i="1"/>
  <c r="M227" i="1"/>
  <c r="N205" i="1"/>
  <c r="N172" i="1"/>
  <c r="N66" i="1"/>
  <c r="N81" i="1"/>
  <c r="N183" i="1"/>
  <c r="L730" i="1"/>
  <c r="M179" i="1"/>
  <c r="M456" i="1"/>
  <c r="N666" i="1"/>
  <c r="L18" i="1"/>
  <c r="L612" i="1"/>
  <c r="N697" i="1"/>
  <c r="N266" i="1"/>
  <c r="M618" i="1"/>
  <c r="M260" i="1"/>
  <c r="M326" i="1"/>
  <c r="N812" i="1"/>
  <c r="N596" i="1"/>
  <c r="M674" i="1"/>
  <c r="M642" i="1"/>
  <c r="M482" i="1"/>
  <c r="L43" i="1"/>
  <c r="L714" i="1"/>
  <c r="L765" i="1"/>
  <c r="L168" i="1"/>
  <c r="M751" i="1"/>
  <c r="M600" i="1"/>
  <c r="N691" i="1"/>
  <c r="N452" i="1"/>
  <c r="L89" i="1"/>
  <c r="N200" i="1"/>
  <c r="M678" i="1"/>
  <c r="L67" i="1"/>
  <c r="L523" i="1"/>
  <c r="M203" i="1"/>
  <c r="N274" i="1"/>
  <c r="M28" i="1"/>
  <c r="M245" i="1"/>
  <c r="L542" i="1"/>
  <c r="L156" i="1"/>
  <c r="M700" i="1"/>
  <c r="L338" i="1"/>
  <c r="M737" i="1"/>
  <c r="L815" i="1"/>
  <c r="M387" i="1"/>
  <c r="N435" i="1"/>
  <c r="L712" i="1"/>
  <c r="M155" i="1"/>
  <c r="N296" i="1"/>
  <c r="M125" i="1"/>
  <c r="M741" i="1"/>
  <c r="N495" i="1"/>
  <c r="M24" i="1"/>
  <c r="M819" i="1"/>
  <c r="M129" i="1"/>
  <c r="L197" i="1"/>
  <c r="N184" i="1"/>
  <c r="N507" i="1"/>
  <c r="N643" i="1"/>
  <c r="L368" i="1"/>
  <c r="L273" i="1"/>
  <c r="L66" i="1"/>
  <c r="N705" i="1"/>
  <c r="M364" i="1"/>
  <c r="L597" i="1"/>
  <c r="N379" i="1"/>
  <c r="L174" i="1"/>
  <c r="L10" i="1"/>
  <c r="M697" i="1"/>
  <c r="M104" i="1"/>
  <c r="L143" i="1"/>
  <c r="L481" i="1"/>
  <c r="M130" i="1"/>
  <c r="M392" i="1"/>
  <c r="L664" i="1"/>
  <c r="M800" i="1"/>
  <c r="N139" i="1"/>
  <c r="L118" i="1"/>
  <c r="N820" i="1"/>
  <c r="L339" i="1"/>
  <c r="N752" i="1"/>
  <c r="L147" i="1"/>
  <c r="M766" i="1"/>
  <c r="M559" i="1"/>
  <c r="M764" i="1"/>
  <c r="N536" i="1"/>
  <c r="N798" i="1"/>
  <c r="L555" i="1"/>
  <c r="N634" i="1"/>
  <c r="M540" i="1"/>
  <c r="L44" i="1"/>
  <c r="L449" i="1"/>
  <c r="N372" i="1"/>
  <c r="M31" i="1"/>
  <c r="N762" i="1"/>
  <c r="N754" i="1"/>
  <c r="N60" i="1"/>
  <c r="N771" i="1"/>
  <c r="M527" i="1"/>
  <c r="M253" i="1"/>
  <c r="M68" i="1"/>
  <c r="M238" i="1"/>
  <c r="N71" i="1"/>
  <c r="L678" i="1"/>
  <c r="M205" i="1"/>
  <c r="M649" i="1"/>
  <c r="N297" i="1"/>
  <c r="N392" i="1"/>
  <c r="N557" i="1"/>
  <c r="L306" i="1"/>
  <c r="L671" i="1"/>
  <c r="N629" i="1"/>
  <c r="N31" i="1"/>
  <c r="M427" i="1"/>
  <c r="M670" i="1"/>
  <c r="L215" i="1"/>
  <c r="M71" i="1"/>
  <c r="N669" i="1"/>
  <c r="L769" i="1"/>
  <c r="L740" i="1"/>
  <c r="N186" i="1"/>
  <c r="N238" i="1"/>
  <c r="M458" i="1"/>
  <c r="L30" i="1"/>
  <c r="L675" i="1"/>
  <c r="N689" i="1"/>
  <c r="M350" i="1"/>
  <c r="M466" i="1"/>
  <c r="L530" i="1"/>
  <c r="N80" i="1"/>
  <c r="N268" i="1"/>
  <c r="L780" i="1"/>
  <c r="N228" i="1"/>
  <c r="M133" i="1"/>
  <c r="N316" i="1"/>
  <c r="M10" i="1"/>
  <c r="M74" i="1"/>
  <c r="N461" i="1"/>
  <c r="M710" i="1"/>
  <c r="M767" i="1"/>
  <c r="M549" i="1"/>
  <c r="N125" i="1"/>
  <c r="M786" i="1"/>
  <c r="L435" i="1"/>
  <c r="N796" i="1"/>
  <c r="M217" i="1"/>
  <c r="N644" i="1"/>
  <c r="M331" i="1"/>
  <c r="M324" i="1"/>
  <c r="L763" i="1"/>
  <c r="M395" i="1"/>
  <c r="M358" i="1"/>
  <c r="L584" i="1"/>
  <c r="L69" i="1"/>
  <c r="M424" i="1"/>
  <c r="L465" i="1"/>
  <c r="M755" i="1"/>
  <c r="N336" i="1"/>
  <c r="M175" i="1"/>
  <c r="N77" i="1"/>
  <c r="N818" i="1"/>
  <c r="L585" i="1"/>
  <c r="L260" i="1"/>
  <c r="N545" i="1"/>
  <c r="N331" i="1"/>
  <c r="L325" i="1"/>
  <c r="N610" i="1"/>
  <c r="M541" i="1"/>
  <c r="N468" i="1"/>
  <c r="N806" i="1"/>
  <c r="N181" i="1"/>
  <c r="N378" i="1"/>
  <c r="M637" i="1"/>
  <c r="M667" i="1"/>
  <c r="M199" i="1"/>
  <c r="N578" i="1"/>
  <c r="N529" i="1"/>
  <c r="M806" i="1"/>
  <c r="L171" i="1"/>
  <c r="N133" i="1"/>
  <c r="M332" i="1"/>
  <c r="M715" i="1"/>
  <c r="N451" i="1"/>
  <c r="M182" i="1"/>
  <c r="N523" i="1"/>
  <c r="N259" i="1"/>
  <c r="M686" i="1"/>
  <c r="N270" i="1"/>
  <c r="N534" i="1"/>
  <c r="M492" i="1"/>
  <c r="M488" i="1"/>
  <c r="N688" i="1"/>
  <c r="M672" i="1"/>
  <c r="L629" i="1"/>
  <c r="M113" i="1"/>
  <c r="M425" i="1"/>
  <c r="N670" i="1"/>
  <c r="M435" i="1"/>
  <c r="N102" i="1"/>
  <c r="N471" i="1"/>
  <c r="L206" i="1"/>
  <c r="M650" i="1"/>
  <c r="M779" i="1"/>
  <c r="N737" i="1"/>
  <c r="L279" i="1"/>
  <c r="N143" i="1"/>
  <c r="M791" i="1"/>
  <c r="M368" i="1"/>
  <c r="N477" i="1"/>
  <c r="M719" i="1"/>
  <c r="L366" i="1"/>
  <c r="N409" i="1"/>
  <c r="M181" i="1"/>
  <c r="L400" i="1"/>
  <c r="N469" i="1"/>
  <c r="N253" i="1"/>
  <c r="M780" i="1"/>
  <c r="N781" i="1"/>
  <c r="M465" i="1"/>
  <c r="N561" i="1"/>
  <c r="N97" i="1"/>
  <c r="N553" i="1"/>
  <c r="L819" i="1"/>
  <c r="N239" i="1"/>
  <c r="L305" i="1"/>
  <c r="N651" i="1"/>
  <c r="N604" i="1"/>
  <c r="M211" i="1"/>
  <c r="L809" i="1"/>
  <c r="M102" i="1"/>
  <c r="N761" i="1"/>
  <c r="N750" i="1"/>
  <c r="M593" i="1"/>
  <c r="N617" i="1"/>
  <c r="L636" i="1"/>
  <c r="M572" i="1"/>
  <c r="N649" i="1"/>
  <c r="M801" i="1"/>
  <c r="M621" i="1"/>
  <c r="N639" i="1"/>
  <c r="M272" i="1"/>
  <c r="N485" i="1"/>
  <c r="M669" i="1"/>
  <c r="L498" i="1"/>
  <c r="M60" i="1"/>
  <c r="L135" i="1"/>
  <c r="L274" i="1"/>
  <c r="M222" i="1"/>
  <c r="L437" i="1"/>
  <c r="M643" i="1"/>
  <c r="L547" i="1"/>
  <c r="N625" i="1"/>
  <c r="L404" i="1"/>
  <c r="L150" i="1"/>
  <c r="L789" i="1"/>
  <c r="M411" i="1"/>
  <c r="N64" i="1"/>
  <c r="N319" i="1"/>
  <c r="N154" i="1"/>
  <c r="N7" i="1"/>
  <c r="L700" i="1"/>
  <c r="N118" i="1"/>
  <c r="L235" i="1"/>
  <c r="M47" i="1"/>
  <c r="M241" i="1"/>
  <c r="M594" i="1"/>
  <c r="N631" i="1"/>
  <c r="L704" i="1"/>
  <c r="N641" i="1"/>
  <c r="N736" i="1"/>
  <c r="N206" i="1"/>
  <c r="M301" i="1"/>
  <c r="L617" i="1"/>
  <c r="N82" i="1"/>
  <c r="L363" i="1"/>
  <c r="M151" i="1"/>
  <c r="N176" i="1"/>
  <c r="L766" i="1"/>
  <c r="L467" i="1"/>
  <c r="N237" i="1"/>
  <c r="L805" i="1"/>
  <c r="L392" i="1"/>
  <c r="M814" i="1"/>
  <c r="N720" i="1"/>
  <c r="N685" i="1"/>
  <c r="N46" i="1"/>
  <c r="L223" i="1"/>
  <c r="L8" i="1"/>
  <c r="M327" i="1"/>
  <c r="L425" i="1"/>
  <c r="N264" i="1"/>
  <c r="N76" i="1"/>
  <c r="N618" i="1"/>
  <c r="N489" i="1"/>
  <c r="N52" i="1"/>
  <c r="M631" i="1"/>
  <c r="N427" i="1"/>
  <c r="M92" i="1"/>
  <c r="N722" i="1"/>
  <c r="L73" i="1"/>
  <c r="M334" i="1"/>
  <c r="L115" i="1"/>
  <c r="N696" i="1"/>
  <c r="N783" i="1"/>
  <c r="L514" i="1"/>
  <c r="L446" i="1"/>
  <c r="M706" i="1"/>
  <c r="N400" i="1"/>
  <c r="M771" i="1"/>
  <c r="L254" i="1"/>
  <c r="N546" i="1"/>
  <c r="L238" i="1"/>
  <c r="L170" i="1"/>
  <c r="N142" i="1"/>
  <c r="M805" i="1"/>
  <c r="L272" i="1"/>
  <c r="N187" i="1"/>
  <c r="L387" i="1"/>
  <c r="M453" i="1"/>
  <c r="N273" i="1"/>
  <c r="L540" i="1"/>
  <c r="N346" i="1"/>
  <c r="M788" i="1"/>
  <c r="L62" i="1"/>
  <c r="L310" i="1"/>
  <c r="N245" i="1"/>
  <c r="L630" i="1"/>
  <c r="L411" i="1"/>
  <c r="L323" i="1"/>
  <c r="M154" i="1"/>
  <c r="N695" i="1"/>
  <c r="N628" i="1"/>
  <c r="L98" i="1"/>
  <c r="M734" i="1"/>
  <c r="M493" i="1"/>
  <c r="M352" i="1"/>
  <c r="M367" i="1"/>
  <c r="M286" i="1"/>
  <c r="N681" i="1"/>
  <c r="L53" i="1"/>
  <c r="M578" i="1"/>
  <c r="N338" i="1"/>
  <c r="M796" i="1"/>
  <c r="L308" i="1"/>
  <c r="L87" i="1"/>
  <c r="L793" i="1"/>
  <c r="N410" i="1"/>
  <c r="N79" i="1"/>
  <c r="M354" i="1"/>
  <c r="N86" i="1"/>
  <c r="L297" i="1"/>
  <c r="L220" i="1"/>
  <c r="L709" i="1"/>
  <c r="L614" i="1"/>
  <c r="M680" i="1"/>
  <c r="N212" i="1"/>
  <c r="M193" i="1"/>
  <c r="L526" i="1"/>
  <c r="L497" i="1"/>
  <c r="M284" i="1"/>
  <c r="M394" i="1"/>
  <c r="L93" i="1"/>
  <c r="M282" i="1"/>
  <c r="N788" i="1"/>
  <c r="L212" i="1"/>
  <c r="M114" i="1"/>
  <c r="M756" i="1"/>
  <c r="M494" i="1"/>
  <c r="M662" i="1"/>
  <c r="N478" i="1"/>
  <c r="M448" i="1"/>
  <c r="N225" i="1"/>
  <c r="M496" i="1"/>
  <c r="M415" i="1"/>
  <c r="N504" i="1"/>
  <c r="L173" i="1"/>
  <c r="L75" i="1"/>
  <c r="L415" i="1"/>
  <c r="N550" i="1"/>
  <c r="M504" i="1"/>
  <c r="M503" i="1"/>
  <c r="M80" i="1"/>
  <c r="M484" i="1"/>
  <c r="L707" i="1"/>
  <c r="L175" i="1"/>
  <c r="L347" i="1"/>
  <c r="L663" i="1"/>
  <c r="L622" i="1"/>
  <c r="N380" i="1"/>
  <c r="L229" i="1"/>
  <c r="N779" i="1"/>
  <c r="L183" i="1"/>
  <c r="L457" i="1"/>
  <c r="N413" i="1"/>
  <c r="M623" i="1"/>
  <c r="M277" i="1"/>
  <c r="M521" i="1"/>
  <c r="L35" i="1"/>
  <c r="L241" i="1"/>
  <c r="L706" i="1"/>
  <c r="M599" i="1"/>
  <c r="M380" i="1"/>
  <c r="M274" i="1"/>
  <c r="N251" i="1"/>
  <c r="N120" i="1"/>
  <c r="N735" i="1"/>
  <c r="N805" i="1"/>
  <c r="L790" i="1"/>
  <c r="N148" i="1"/>
  <c r="N383" i="1"/>
  <c r="L184" i="1"/>
  <c r="L781" i="1"/>
  <c r="L209" i="1"/>
  <c r="M433" i="1"/>
  <c r="N751" i="1"/>
  <c r="M816" i="1"/>
  <c r="N488" i="1"/>
  <c r="L102" i="1"/>
  <c r="L90" i="1"/>
  <c r="M355" i="1"/>
  <c r="M236" i="1"/>
  <c r="M428" i="1"/>
  <c r="L674" i="1"/>
  <c r="N281" i="1"/>
  <c r="N370" i="1"/>
  <c r="L575" i="1"/>
  <c r="L409" i="1"/>
  <c r="L374" i="1"/>
  <c r="L668" i="1"/>
  <c r="L695" i="1"/>
  <c r="N481" i="1"/>
  <c r="N247" i="1"/>
  <c r="N140" i="1"/>
  <c r="M259" i="1"/>
  <c r="N642" i="1"/>
  <c r="N328" i="1"/>
  <c r="L473" i="1"/>
  <c r="L128" i="1"/>
  <c r="M126" i="1"/>
  <c r="N322" i="1"/>
  <c r="M740" i="1"/>
  <c r="L19" i="1"/>
  <c r="M305" i="1"/>
  <c r="N44" i="1"/>
  <c r="M611" i="1"/>
  <c r="L586" i="1"/>
  <c r="M196" i="1"/>
  <c r="L356" i="1"/>
  <c r="L169" i="1"/>
  <c r="L50" i="1"/>
  <c r="L379" i="1"/>
  <c r="N58" i="1"/>
  <c r="M251" i="1"/>
  <c r="L181" i="1"/>
  <c r="N713" i="1"/>
  <c r="N25" i="1"/>
  <c r="L529" i="1"/>
  <c r="N476" i="1"/>
  <c r="M553" i="1"/>
  <c r="M584" i="1"/>
  <c r="L603" i="1"/>
  <c r="M491" i="1"/>
  <c r="N660" i="1"/>
  <c r="N770" i="1"/>
  <c r="L202" i="1"/>
  <c r="L635" i="1"/>
  <c r="L253" i="1"/>
  <c r="L7" i="1"/>
  <c r="L359" i="1"/>
  <c r="L371" i="1"/>
  <c r="M91" i="1"/>
  <c r="N619" i="1"/>
  <c r="L576" i="1"/>
  <c r="L315" i="1"/>
  <c r="M530" i="1"/>
  <c r="L127" i="1"/>
  <c r="L196" i="1"/>
  <c r="M481" i="1"/>
  <c r="N149" i="1"/>
  <c r="N101" i="1"/>
  <c r="M228" i="1"/>
  <c r="N620" i="1"/>
  <c r="M534" i="1"/>
  <c r="L536" i="1"/>
  <c r="L113" i="1"/>
  <c r="N445" i="1"/>
  <c r="M268" i="1"/>
  <c r="L114" i="1"/>
  <c r="L577" i="1"/>
  <c r="M159" i="1"/>
  <c r="N437" i="1"/>
  <c r="N715" i="1"/>
  <c r="M204" i="1"/>
  <c r="L275" i="1"/>
  <c r="M689" i="1"/>
  <c r="L334" i="1"/>
  <c r="M12" i="1"/>
  <c r="M430" i="1"/>
  <c r="L234" i="1"/>
  <c r="L41" i="1"/>
  <c r="M402" i="1"/>
  <c r="N397" i="1"/>
  <c r="N56" i="1"/>
  <c r="N569" i="1"/>
  <c r="L474" i="1"/>
  <c r="N793" i="1"/>
  <c r="M684" i="1"/>
  <c r="M314" i="1"/>
  <c r="L667" i="1"/>
  <c r="N32" i="1"/>
  <c r="L679" i="1"/>
  <c r="M359" i="1"/>
  <c r="M725" i="1"/>
  <c r="L803" i="1"/>
  <c r="M325" i="1"/>
  <c r="L737" i="1"/>
  <c r="M723" i="1"/>
  <c r="N235" i="1"/>
  <c r="M304" i="1"/>
  <c r="M139" i="1"/>
  <c r="N153" i="1"/>
  <c r="L258" i="1"/>
  <c r="N196" i="1"/>
  <c r="M247" i="1"/>
  <c r="L591" i="1"/>
  <c r="N785" i="1"/>
  <c r="N632" i="1"/>
  <c r="N229" i="1"/>
  <c r="N74" i="1"/>
  <c r="L767" i="1"/>
  <c r="N532" i="1"/>
  <c r="M150" i="1"/>
  <c r="L402" i="1"/>
  <c r="N114" i="1"/>
  <c r="M374" i="1"/>
  <c r="L99" i="1"/>
  <c r="L433" i="1"/>
  <c r="M132" i="1"/>
  <c r="L367" i="1"/>
  <c r="N585" i="1"/>
  <c r="M634" i="1"/>
  <c r="M605" i="1"/>
  <c r="N67" i="1"/>
  <c r="N255" i="1"/>
  <c r="M64" i="1"/>
  <c r="L362" i="1"/>
  <c r="N411" i="1"/>
  <c r="L735" i="1"/>
  <c r="N282" i="1"/>
  <c r="M616" i="1"/>
  <c r="N711" i="1"/>
  <c r="L533" i="1"/>
  <c r="N661" i="1"/>
  <c r="L397" i="1"/>
  <c r="M514" i="1"/>
  <c r="N11" i="1"/>
  <c r="N298" i="1"/>
  <c r="L330" i="1"/>
  <c r="N706" i="1"/>
  <c r="M235" i="1"/>
  <c r="M812" i="1"/>
  <c r="M200" i="1"/>
  <c r="M459" i="1"/>
  <c r="M106" i="1"/>
  <c r="N234" i="1"/>
  <c r="L785" i="1"/>
  <c r="M739" i="1"/>
  <c r="M721" i="1"/>
  <c r="M240" i="1"/>
  <c r="M509" i="1"/>
  <c r="L309" i="1"/>
  <c r="M436" i="1"/>
  <c r="L104" i="1"/>
  <c r="L217" i="1"/>
  <c r="M66" i="1"/>
  <c r="L224" i="1"/>
  <c r="L440" i="1"/>
  <c r="M486" i="1"/>
  <c r="N678" i="1"/>
  <c r="M718" i="1"/>
  <c r="N27" i="1"/>
  <c r="M747" i="1"/>
  <c r="M537" i="1"/>
  <c r="L283" i="1"/>
  <c r="N222" i="1"/>
  <c r="M224" i="1"/>
  <c r="L252" i="1"/>
  <c r="L786" i="1"/>
  <c r="M346" i="1"/>
  <c r="L710" i="1"/>
  <c r="L754" i="1"/>
  <c r="N275" i="1"/>
  <c r="N462" i="1"/>
  <c r="L605" i="1"/>
  <c r="L52" i="1"/>
  <c r="M422" i="1"/>
  <c r="L137" i="1"/>
  <c r="N95" i="1"/>
  <c r="L642" i="1"/>
  <c r="L559" i="1"/>
  <c r="N233" i="1"/>
  <c r="N764" i="1"/>
  <c r="M765" i="1"/>
  <c r="N674" i="1"/>
  <c r="N716" i="1"/>
  <c r="N137" i="1"/>
  <c r="N810" i="1"/>
  <c r="M768" i="1"/>
  <c r="N49" i="1"/>
  <c r="M220" i="1"/>
  <c r="L154" i="1"/>
  <c r="L665" i="1"/>
  <c r="N624" i="1"/>
  <c r="N364" i="1"/>
  <c r="M550" i="1"/>
  <c r="L512" i="1"/>
  <c r="L637" i="1"/>
  <c r="M813" i="1"/>
  <c r="M65" i="1"/>
  <c r="M67" i="1"/>
  <c r="M348" i="1"/>
  <c r="N299" i="1"/>
  <c r="N498" i="1"/>
  <c r="M673" i="1"/>
  <c r="N293" i="1"/>
  <c r="L341" i="1"/>
  <c r="L382" i="1"/>
  <c r="M267" i="1"/>
  <c r="N817" i="1"/>
  <c r="N797" i="1"/>
  <c r="L157" i="1"/>
  <c r="M562" i="1"/>
  <c r="M565" i="1"/>
  <c r="L64" i="1"/>
  <c r="M320" i="1"/>
  <c r="N57" i="1"/>
  <c r="L799" i="1"/>
  <c r="N800" i="1"/>
  <c r="M213" i="1"/>
  <c r="N714" i="1"/>
  <c r="M761" i="1"/>
  <c r="N329" i="1"/>
  <c r="L6" i="1"/>
  <c r="N815" i="1"/>
  <c r="M88" i="1"/>
  <c r="N809" i="1"/>
  <c r="M727" i="1"/>
  <c r="N408" i="1"/>
  <c r="M797" i="1"/>
  <c r="L490" i="1"/>
  <c r="M306" i="1"/>
  <c r="M103" i="1"/>
  <c r="L480" i="1"/>
  <c r="M330" i="1"/>
  <c r="N589" i="1"/>
  <c r="L246" i="1"/>
  <c r="L390" i="1"/>
  <c r="N787" i="1"/>
  <c r="L589" i="1"/>
  <c r="M383" i="1"/>
  <c r="M174" i="1"/>
  <c r="L280" i="1"/>
  <c r="N252" i="1"/>
  <c r="L176" i="1"/>
  <c r="L29" i="1"/>
  <c r="L726" i="1"/>
  <c r="N726" i="1"/>
  <c r="M409" i="1"/>
  <c r="L478" i="1"/>
  <c r="N494" i="1"/>
  <c r="M83" i="1"/>
  <c r="N59" i="1"/>
  <c r="L236" i="1"/>
  <c r="L705" i="1"/>
  <c r="N740" i="1"/>
  <c r="M369" i="1"/>
  <c r="M570" i="1"/>
  <c r="N272" i="1"/>
  <c r="N103" i="1"/>
  <c r="N145" i="1"/>
  <c r="L388" i="1"/>
  <c r="N279" i="1"/>
  <c r="L645" i="1"/>
  <c r="L770" i="1"/>
  <c r="M810" i="1"/>
  <c r="N18" i="1"/>
  <c r="M490" i="1"/>
  <c r="N627" i="1"/>
  <c r="N574" i="1"/>
  <c r="N731" i="1"/>
  <c r="M308" i="1"/>
  <c r="M90" i="1"/>
  <c r="N227" i="1"/>
  <c r="N811" i="1"/>
  <c r="L278" i="1"/>
  <c r="N89" i="1"/>
  <c r="N250" i="1"/>
  <c r="L130" i="1"/>
  <c r="N127" i="1"/>
  <c r="L410" i="1"/>
  <c r="L399" i="1"/>
  <c r="L810" i="1"/>
  <c r="L493" i="1"/>
  <c r="L125" i="1"/>
  <c r="N195" i="1"/>
  <c r="M76" i="1"/>
  <c r="M163" i="1"/>
  <c r="M234" i="1"/>
  <c r="N230" i="1"/>
  <c r="M293" i="1"/>
  <c r="M73" i="1"/>
  <c r="L324" i="1"/>
  <c r="L515" i="1"/>
  <c r="M226" i="1"/>
  <c r="M100" i="1"/>
  <c r="M434" i="1"/>
  <c r="M644" i="1"/>
  <c r="N702" i="1"/>
  <c r="L317" i="1"/>
  <c r="M375" i="1"/>
  <c r="L391" i="1"/>
  <c r="L524" i="1"/>
  <c r="L289" i="1"/>
  <c r="M518" i="1"/>
  <c r="N755" i="1"/>
  <c r="N262" i="1"/>
  <c r="L800" i="1"/>
  <c r="N119" i="1"/>
  <c r="M131" i="1"/>
  <c r="N219" i="1"/>
  <c r="M708" i="1"/>
  <c r="N208" i="1"/>
  <c r="M783" i="1"/>
  <c r="N158" i="1"/>
  <c r="N662" i="1"/>
  <c r="L725" i="1"/>
  <c r="L646" i="1"/>
  <c r="M248" i="1"/>
  <c r="M250" i="1"/>
  <c r="M244" i="1"/>
  <c r="M463" i="1"/>
  <c r="L250" i="1"/>
  <c r="L681" i="1"/>
  <c r="L620" i="1"/>
  <c r="L434" i="1"/>
  <c r="L546" i="1"/>
  <c r="M629" i="1"/>
  <c r="M474" i="1"/>
  <c r="N63" i="1"/>
  <c r="N664" i="1"/>
  <c r="M165" i="1"/>
  <c r="L79" i="1"/>
  <c r="M99" i="1"/>
  <c r="N182" i="1"/>
  <c r="M802" i="1"/>
  <c r="L561" i="1"/>
  <c r="M319" i="1"/>
  <c r="L451" i="1"/>
  <c r="N361" i="1"/>
  <c r="N204" i="1"/>
  <c r="N463" i="1"/>
  <c r="L639" i="1"/>
  <c r="L680" i="1"/>
  <c r="L633" i="1"/>
  <c r="M78" i="1"/>
  <c r="N243" i="1"/>
  <c r="M79" i="1"/>
  <c r="M462" i="1"/>
  <c r="N442" i="1"/>
  <c r="M661" i="1"/>
  <c r="N138" i="1"/>
  <c r="L193" i="1"/>
  <c r="M195" i="1"/>
  <c r="N683" i="1"/>
  <c r="L442" i="1"/>
  <c r="M464" i="1"/>
  <c r="L634" i="1"/>
  <c r="L63" i="1"/>
  <c r="N289" i="1"/>
  <c r="L479" i="1"/>
  <c r="N738" i="1"/>
  <c r="N337" i="1"/>
  <c r="M703" i="1"/>
  <c r="N398" i="1"/>
  <c r="L558" i="1"/>
  <c r="M371" i="1"/>
  <c r="M311" i="1"/>
  <c r="N170" i="1"/>
  <c r="L696" i="1"/>
  <c r="M505" i="1"/>
  <c r="M632" i="1"/>
  <c r="N526" i="1"/>
  <c r="M777" i="1"/>
  <c r="N37" i="1"/>
  <c r="N355" i="1"/>
  <c r="M666" i="1"/>
  <c r="M473" i="1"/>
  <c r="N113" i="1"/>
  <c r="M455" i="1"/>
  <c r="M575" i="1"/>
  <c r="N93" i="1"/>
  <c r="N207" i="1"/>
  <c r="L719" i="1"/>
  <c r="L198" i="1"/>
  <c r="N387" i="1"/>
  <c r="M218" i="1"/>
  <c r="N373" i="1"/>
  <c r="M105" i="1"/>
  <c r="M517" i="1"/>
  <c r="M762" i="1"/>
  <c r="L381" i="1"/>
  <c r="N672" i="1"/>
  <c r="M615" i="1"/>
  <c r="M202" i="1"/>
  <c r="L256" i="1"/>
  <c r="L638" i="1"/>
  <c r="M586" i="1"/>
  <c r="N540" i="1"/>
  <c r="N591" i="1"/>
  <c r="L436" i="1"/>
  <c r="L532" i="1"/>
  <c r="M489" i="1"/>
  <c r="N723" i="1"/>
  <c r="L56" i="1"/>
  <c r="N314" i="1"/>
  <c r="L406" i="1"/>
  <c r="N211" i="1"/>
  <c r="L820" i="1"/>
  <c r="N254" i="1"/>
  <c r="M242" i="1"/>
  <c r="M591" i="1"/>
  <c r="L563" i="1"/>
  <c r="N404" i="1"/>
  <c r="N160" i="1"/>
  <c r="N165" i="1"/>
  <c r="L811" i="1"/>
  <c r="L788" i="1"/>
  <c r="M280" i="1"/>
  <c r="L365" i="1"/>
  <c r="N700" i="1"/>
  <c r="L222" i="1"/>
  <c r="N54" i="1"/>
  <c r="M822" i="1"/>
  <c r="L565" i="1"/>
  <c r="N548" i="1"/>
  <c r="N358" i="1"/>
  <c r="N48" i="1"/>
  <c r="N763" i="1"/>
  <c r="N349" i="1"/>
  <c r="N555" i="1"/>
  <c r="N554" i="1"/>
  <c r="N790" i="1"/>
  <c r="M803" i="1"/>
  <c r="L598" i="1"/>
  <c r="M412" i="1"/>
  <c r="L247" i="1"/>
  <c r="L573" i="1"/>
  <c r="N359" i="1"/>
  <c r="M33" i="1"/>
  <c r="M170" i="1"/>
  <c r="M636" i="1"/>
  <c r="M300" i="1"/>
  <c r="N801" i="1"/>
  <c r="M790" i="1"/>
  <c r="M441" i="1"/>
  <c r="L203" i="1"/>
  <c r="M536" i="1"/>
  <c r="M9" i="1"/>
  <c r="L322" i="1"/>
  <c r="M589" i="1"/>
  <c r="L195" i="1"/>
  <c r="L161" i="1"/>
  <c r="L163" i="1"/>
  <c r="L439" i="1"/>
  <c r="N552" i="1"/>
  <c r="N285" i="1"/>
  <c r="M401" i="1"/>
  <c r="N483" i="1"/>
  <c r="N630" i="1"/>
  <c r="M310" i="1"/>
  <c r="M639" i="1"/>
  <c r="N393" i="1"/>
  <c r="N61" i="1"/>
  <c r="L469" i="1"/>
  <c r="M115" i="1"/>
  <c r="M214" i="1"/>
  <c r="M44" i="1"/>
  <c r="N725" i="1"/>
  <c r="M531" i="1"/>
  <c r="M49" i="1"/>
  <c r="M390" i="1"/>
  <c r="N605" i="1"/>
  <c r="N456" i="1"/>
  <c r="L61" i="1"/>
  <c r="N62" i="1"/>
  <c r="N352" i="1"/>
  <c r="L226" i="1"/>
  <c r="L11" i="1"/>
  <c r="M338" i="1"/>
  <c r="L762" i="1"/>
  <c r="M442" i="1"/>
  <c r="L718" i="1"/>
  <c r="N799" i="1"/>
  <c r="N517" i="1"/>
  <c r="N376" i="1"/>
  <c r="M123" i="1"/>
  <c r="N780" i="1"/>
  <c r="N724" i="1"/>
  <c r="L178" i="1"/>
  <c r="L779" i="1"/>
  <c r="M212" i="1"/>
  <c r="N686" i="1"/>
  <c r="L386" i="1"/>
  <c r="N633" i="1"/>
  <c r="N441" i="1"/>
  <c r="N386" i="1"/>
  <c r="L470" i="1"/>
  <c r="L453" i="1"/>
  <c r="L534" i="1"/>
  <c r="M407" i="1"/>
  <c r="M201" i="1"/>
  <c r="L685" i="1"/>
  <c r="N570" i="1"/>
  <c r="L249" i="1"/>
  <c r="N223" i="1"/>
  <c r="L123" i="1"/>
  <c r="M675" i="1"/>
  <c r="M7" i="1"/>
  <c r="M278" i="1"/>
  <c r="M480" i="1"/>
  <c r="M141" i="1"/>
  <c r="M372" i="1"/>
  <c r="L503" i="1"/>
  <c r="L574" i="1"/>
  <c r="M555" i="1"/>
  <c r="N156" i="1"/>
  <c r="N804" i="1"/>
  <c r="M557" i="1"/>
  <c r="N45" i="1"/>
  <c r="N567" i="1"/>
  <c r="N78" i="1"/>
  <c r="L568" i="1"/>
  <c r="L42" i="1"/>
  <c r="M46" i="1"/>
  <c r="N482" i="1"/>
  <c r="N505" i="1"/>
  <c r="L653" i="1"/>
  <c r="M120" i="1"/>
  <c r="M757" i="1"/>
  <c r="L72" i="1"/>
  <c r="M72" i="1"/>
  <c r="L564" i="1"/>
  <c r="M646" i="1"/>
  <c r="M25" i="1"/>
  <c r="L265" i="1"/>
  <c r="L57" i="1"/>
  <c r="N527" i="1"/>
  <c r="L741" i="1"/>
  <c r="N535" i="1"/>
  <c r="L693" i="1"/>
  <c r="L459" i="1"/>
  <c r="M51" i="1"/>
  <c r="M388" i="1"/>
  <c r="M769" i="1"/>
  <c r="M695" i="1"/>
  <c r="N155" i="1"/>
  <c r="N36" i="1"/>
  <c r="M184" i="1"/>
  <c r="N509" i="1"/>
  <c r="L444" i="1"/>
  <c r="N614" i="1"/>
  <c r="L673" i="1"/>
  <c r="M34" i="1"/>
  <c r="L290" i="1"/>
  <c r="N240" i="1"/>
  <c r="N307" i="1"/>
  <c r="M692" i="1"/>
  <c r="N443" i="1"/>
  <c r="N492" i="1"/>
  <c r="L355" i="1"/>
  <c r="N613" i="1"/>
  <c r="M393" i="1"/>
  <c r="N440" i="1"/>
  <c r="N369" i="1"/>
  <c r="L609" i="1"/>
  <c r="M118" i="1"/>
  <c r="M778" i="1"/>
  <c r="L659" i="1"/>
  <c r="N157" i="1"/>
  <c r="L270" i="1"/>
  <c r="N9" i="1"/>
  <c r="N161" i="1"/>
  <c r="N401" i="1"/>
  <c r="M745" i="1"/>
  <c r="M660" i="1"/>
  <c r="L787" i="1"/>
  <c r="N367" i="1"/>
  <c r="N43" i="1"/>
  <c r="M58" i="1"/>
  <c r="L462" i="1"/>
  <c r="N313" i="1"/>
  <c r="L691" i="1"/>
  <c r="M546" i="1"/>
  <c r="M117" i="1"/>
  <c r="M625" i="1"/>
  <c r="L489" i="1"/>
  <c r="M516" i="1"/>
  <c r="N38" i="1"/>
  <c r="M180" i="1"/>
  <c r="M610" i="1"/>
  <c r="N491" i="1"/>
  <c r="M137" i="1"/>
  <c r="N673" i="1"/>
  <c r="M749" i="1"/>
  <c r="L426" i="1"/>
  <c r="M688" i="1"/>
  <c r="L649" i="1"/>
  <c r="M210" i="1"/>
  <c r="M659" i="1"/>
  <c r="M347" i="1"/>
  <c r="L221" i="1"/>
  <c r="N249" i="1"/>
  <c r="L333" i="1"/>
  <c r="N55" i="1"/>
  <c r="N290" i="1"/>
  <c r="M53" i="1"/>
  <c r="N68" i="1"/>
  <c r="L316" i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Also Revise the Header by inserting BO # and revising the BO version number to match the BO template used. </t>
        </r>
      </text>
    </comment>
  </commentList>
</comments>
</file>

<file path=xl/sharedStrings.xml><?xml version="1.0" encoding="utf-8"?>
<sst xmlns="http://schemas.openxmlformats.org/spreadsheetml/2006/main" count="3266" uniqueCount="774">
  <si>
    <t>FORM B: PRICES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</si>
  <si>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</si>
  <si>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</si>
  <si>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</si>
  <si>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</si>
  <si>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</si>
  <si>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</si>
  <si>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</si>
  <si>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</si>
  <si>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</si>
  <si>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</si>
  <si>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</si>
  <si>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</si>
  <si>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Locked?</t>
  </si>
  <si>
    <t>Joined, Trimmed, &amp; Cleaned for Checking</t>
  </si>
  <si>
    <t>MATCH</t>
  </si>
  <si>
    <t>Format F</t>
  </si>
  <si>
    <t>Format G</t>
  </si>
  <si>
    <t>Format H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</si>
  <si>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</si>
  <si>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A</t>
  </si>
  <si>
    <t>AGNES ARNOLD PLACE- Roberts Crescent to Leila Avenue - Concrete Rehabilitation</t>
  </si>
  <si>
    <t/>
  </si>
  <si>
    <t>EARTH AND BASE WORKS</t>
  </si>
  <si>
    <t>A010</t>
  </si>
  <si>
    <t>A.1</t>
  </si>
  <si>
    <t>Supplying and Placing Base Course Material</t>
  </si>
  <si>
    <t>CW 3110-R19</t>
  </si>
  <si>
    <t>m³</t>
  </si>
  <si>
    <t>A012</t>
  </si>
  <si>
    <t>A.2</t>
  </si>
  <si>
    <t>Grading of Boulevards</t>
  </si>
  <si>
    <t>m²</t>
  </si>
  <si>
    <t>ROADWORKS - RENEWALS</t>
  </si>
  <si>
    <t>B004</t>
  </si>
  <si>
    <t>A.3</t>
  </si>
  <si>
    <t>Slab Replacement</t>
  </si>
  <si>
    <t xml:space="preserve">CW 3230-R8
</t>
  </si>
  <si>
    <t>B014</t>
  </si>
  <si>
    <t>i)</t>
  </si>
  <si>
    <t>150 mm Concrete Pavement (Reinforced)</t>
  </si>
  <si>
    <t>B017</t>
  </si>
  <si>
    <t>A.4</t>
  </si>
  <si>
    <t>Partial Slab Patches</t>
  </si>
  <si>
    <t>B030</t>
  </si>
  <si>
    <t>150 mm Concrete Pavement (Type A)</t>
  </si>
  <si>
    <t>B031</t>
  </si>
  <si>
    <t>ii)</t>
  </si>
  <si>
    <t>150 mm Concrete Pavement (Type B)</t>
  </si>
  <si>
    <t>B033</t>
  </si>
  <si>
    <t>iii)</t>
  </si>
  <si>
    <t>150 mm Concrete Pavement (Type D)</t>
  </si>
  <si>
    <t>B093A</t>
  </si>
  <si>
    <t>A.5</t>
  </si>
  <si>
    <t>Partial Depth Planing of Existing Joints</t>
  </si>
  <si>
    <t>E11</t>
  </si>
  <si>
    <t>B093B</t>
  </si>
  <si>
    <t>A.6</t>
  </si>
  <si>
    <t>Asphalt Patching of Partial Depth Joints</t>
  </si>
  <si>
    <t>B100r</t>
  </si>
  <si>
    <t>A.7</t>
  </si>
  <si>
    <t>Miscellaneous Concrete Slab Removal</t>
  </si>
  <si>
    <t xml:space="preserve">CW 3235-R9  </t>
  </si>
  <si>
    <t>B104r</t>
  </si>
  <si>
    <t>100 mm Sidewalk</t>
  </si>
  <si>
    <t>B118rl</t>
  </si>
  <si>
    <t>SD-228A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</si>
  <si>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</si>
  <si>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</si>
  <si>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</si>
  <si>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</si>
  <si>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</si>
  <si>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</si>
  <si>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</si>
  <si>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</si>
  <si>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</si>
  <si>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B121rlA</t>
  </si>
  <si>
    <t>150 mm Reinforced Sidewalk</t>
  </si>
  <si>
    <t>B121rlB</t>
  </si>
  <si>
    <t>B121rlC</t>
  </si>
  <si>
    <t>B124</t>
  </si>
  <si>
    <t>A.8</t>
  </si>
  <si>
    <t>Adjustment of Precast  Sidewalk Blocks</t>
  </si>
  <si>
    <t>B125</t>
  </si>
  <si>
    <t>A.9</t>
  </si>
  <si>
    <t>Supply of Precast  Sidewalk Blocks</t>
  </si>
  <si>
    <t>B125A</t>
  </si>
  <si>
    <t>A.10</t>
  </si>
  <si>
    <t>Removal of Precast Sidewalk Blocks</t>
  </si>
  <si>
    <t>B126r</t>
  </si>
  <si>
    <t>A.11</t>
  </si>
  <si>
    <t>Concrete Curb Removal</t>
  </si>
  <si>
    <t xml:space="preserve">CW 3240-R10 </t>
  </si>
  <si>
    <t>B132r</t>
  </si>
  <si>
    <t>Curb Ramp</t>
  </si>
  <si>
    <t>m</t>
  </si>
  <si>
    <t>B154rl</t>
  </si>
  <si>
    <t>A.12</t>
  </si>
  <si>
    <t>Concrete Curb Renewal</t>
  </si>
  <si>
    <t>B155rl</t>
  </si>
  <si>
    <t>Barrier (125 mm reveal ht, Dowelled)</t>
  </si>
  <si>
    <t>SD-205,
SD-206A</t>
  </si>
  <si>
    <t>B156rl</t>
  </si>
  <si>
    <t>Less than 3 m</t>
  </si>
  <si>
    <t>B157rl</t>
  </si>
  <si>
    <t>3 m to 30 m</t>
  </si>
  <si>
    <t>B158rl</t>
  </si>
  <si>
    <t xml:space="preserve">c) </t>
  </si>
  <si>
    <t xml:space="preserve"> Greater than 30 m</t>
  </si>
  <si>
    <t>B167rl</t>
  </si>
  <si>
    <t>Modified Barrier (125 mm reveal ht, Dowelled)</t>
  </si>
  <si>
    <t>SD-203B</t>
  </si>
  <si>
    <t>B183rl</t>
  </si>
  <si>
    <t>Modified Lip Curb (75 mm reveal ht, Dowelled)</t>
  </si>
  <si>
    <t>SD-202C</t>
  </si>
  <si>
    <t>B184rl</t>
  </si>
  <si>
    <t>iv)</t>
  </si>
  <si>
    <t>Curb Ramp (8-12 mm reveal ht, Integral)</t>
  </si>
  <si>
    <t>SD-229C,D</t>
  </si>
  <si>
    <t>B189</t>
  </si>
  <si>
    <t>A.13</t>
  </si>
  <si>
    <t>Regrading Existing Interlocking Paving Stones</t>
  </si>
  <si>
    <t>CW 3330-R5</t>
  </si>
  <si>
    <t>B190</t>
  </si>
  <si>
    <t>A.14</t>
  </si>
  <si>
    <t xml:space="preserve">Construction of Asphaltic Concrete Overlay </t>
  </si>
  <si>
    <t xml:space="preserve">CW 3410-R12 </t>
  </si>
  <si>
    <t>B191</t>
  </si>
  <si>
    <t>Main Line Paving</t>
  </si>
  <si>
    <t>B193</t>
  </si>
  <si>
    <t>Type IA</t>
  </si>
  <si>
    <t>tonne</t>
  </si>
  <si>
    <t>B194</t>
  </si>
  <si>
    <t>Tie-ins and Approaches</t>
  </si>
  <si>
    <t>B195</t>
  </si>
  <si>
    <t>B200</t>
  </si>
  <si>
    <t>A.15</t>
  </si>
  <si>
    <t>Planing of Pavement</t>
  </si>
  <si>
    <t xml:space="preserve">CW 3450-R6 </t>
  </si>
  <si>
    <t>B202</t>
  </si>
  <si>
    <t>50 - 100 mm Depth (Asphalt)</t>
  </si>
  <si>
    <t>B219</t>
  </si>
  <si>
    <t>A.16</t>
  </si>
  <si>
    <t>Detectable Warning Surface Tiles</t>
  </si>
  <si>
    <t>CW 3326-R3</t>
  </si>
  <si>
    <t>each</t>
  </si>
  <si>
    <t>ROADWORKS - NEW CONSTRUCTION</t>
  </si>
  <si>
    <t>C052</t>
  </si>
  <si>
    <t>A.17</t>
  </si>
  <si>
    <t>Interlocking Paving Stones</t>
  </si>
  <si>
    <t>JOINT AND CRACK SEALING</t>
  </si>
  <si>
    <t>D006</t>
  </si>
  <si>
    <t>A.18</t>
  </si>
  <si>
    <t xml:space="preserve">Reflective Crack Maintenance </t>
  </si>
  <si>
    <t>CW 3250-R7</t>
  </si>
  <si>
    <t>ASSOCIATED DRAINAGE AND UNDERGROUND WORKS</t>
  </si>
  <si>
    <t>E003</t>
  </si>
  <si>
    <t>A.19</t>
  </si>
  <si>
    <t xml:space="preserve">Catch Basin  </t>
  </si>
  <si>
    <t>CW 2130-R12</t>
  </si>
  <si>
    <t>E004A</t>
  </si>
  <si>
    <t>SD-024, 1800 mm deep</t>
  </si>
  <si>
    <t>E006</t>
  </si>
  <si>
    <t>A.20</t>
  </si>
  <si>
    <t xml:space="preserve">Catch Pit </t>
  </si>
  <si>
    <t>E007</t>
  </si>
  <si>
    <t>SD-023</t>
  </si>
  <si>
    <t>E008</t>
  </si>
  <si>
    <t>A.21</t>
  </si>
  <si>
    <t>Sewer Service</t>
  </si>
  <si>
    <t>E009</t>
  </si>
  <si>
    <t>250 mm, PVC</t>
  </si>
  <si>
    <t>E010</t>
  </si>
  <si>
    <t>In a Trench, Class B compacted sand bedding, Class 3 Backfill</t>
  </si>
  <si>
    <t>E012</t>
  </si>
  <si>
    <t>A.22</t>
  </si>
  <si>
    <t>Drainage Connection Pipe</t>
  </si>
  <si>
    <t>E023</t>
  </si>
  <si>
    <t>A.23</t>
  </si>
  <si>
    <t>Frames &amp; Covers</t>
  </si>
  <si>
    <t>CW3210-R8</t>
  </si>
  <si>
    <t>E024</t>
  </si>
  <si>
    <t>AP-006 - Standard Frame for Manhole and Catch Basin</t>
  </si>
  <si>
    <t>E025</t>
  </si>
  <si>
    <t>AP-007 - Standard Solid Cover for Standard Frame</t>
  </si>
  <si>
    <t>E028</t>
  </si>
  <si>
    <t xml:space="preserve">AP-011 - Barrier Curb and Gutter Frame </t>
  </si>
  <si>
    <t>E029</t>
  </si>
  <si>
    <t xml:space="preserve">AP-012 - Barrier Curb and Gutter Cover </t>
  </si>
  <si>
    <t>E042</t>
  </si>
  <si>
    <t>A.24</t>
  </si>
  <si>
    <t>Connecting New Sewer Service to Existing Sewer Service</t>
  </si>
  <si>
    <t>E043</t>
  </si>
  <si>
    <t xml:space="preserve">150-250 mm </t>
  </si>
  <si>
    <t>E045</t>
  </si>
  <si>
    <t>A.25</t>
  </si>
  <si>
    <t>Abandoning  Existing Catch Pit</t>
  </si>
  <si>
    <t>E046</t>
  </si>
  <si>
    <t>A.26</t>
  </si>
  <si>
    <t>Removal of Existing Catch Basins</t>
  </si>
  <si>
    <t>E047</t>
  </si>
  <si>
    <t>A.27</t>
  </si>
  <si>
    <t>Removal of Existing Catch Pit</t>
  </si>
  <si>
    <t>ADJUSTMENTS</t>
  </si>
  <si>
    <t>F001</t>
  </si>
  <si>
    <t>A.28</t>
  </si>
  <si>
    <t>Adjustment of Manholes/Catch Basins Frames</t>
  </si>
  <si>
    <t>CW 3210-R8</t>
  </si>
  <si>
    <t>F002</t>
  </si>
  <si>
    <t>A.29</t>
  </si>
  <si>
    <t>Replacing Existing Risers</t>
  </si>
  <si>
    <t>F002A</t>
  </si>
  <si>
    <t>Pre-cast Concrete Risers</t>
  </si>
  <si>
    <t>vert. m</t>
  </si>
  <si>
    <t>F002B</t>
  </si>
  <si>
    <t>Brick Risers</t>
  </si>
  <si>
    <t>F003</t>
  </si>
  <si>
    <t>A.30</t>
  </si>
  <si>
    <t>Lifter Rings (AP-010)</t>
  </si>
  <si>
    <t>F004</t>
  </si>
  <si>
    <t>38 mm</t>
  </si>
  <si>
    <t>F005</t>
  </si>
  <si>
    <t>51 mm</t>
  </si>
  <si>
    <t>F009</t>
  </si>
  <si>
    <t>A.31</t>
  </si>
  <si>
    <t>Adjustment of Valve Boxes</t>
  </si>
  <si>
    <t>F010</t>
  </si>
  <si>
    <t>A.32</t>
  </si>
  <si>
    <t>Valve Box Extensions</t>
  </si>
  <si>
    <t>F011</t>
  </si>
  <si>
    <t>A.33</t>
  </si>
  <si>
    <t>Adjustment of Curb Stop Boxes</t>
  </si>
  <si>
    <t>F018</t>
  </si>
  <si>
    <t>A.34</t>
  </si>
  <si>
    <t>Curb Stop Extensions</t>
  </si>
  <si>
    <t>LANDSCAPING</t>
  </si>
  <si>
    <t>G001</t>
  </si>
  <si>
    <t>A.35</t>
  </si>
  <si>
    <t>Sodding</t>
  </si>
  <si>
    <t>CW 3510-R9</t>
  </si>
  <si>
    <t>G002</t>
  </si>
  <si>
    <t xml:space="preserve"> width &lt; 600 mm</t>
  </si>
  <si>
    <t>G003</t>
  </si>
  <si>
    <t xml:space="preserve"> width &gt; or = 600 mm</t>
  </si>
  <si>
    <t>Subtotal:</t>
  </si>
  <si>
    <t>B</t>
  </si>
  <si>
    <t>BANNERMAN AVENUE - McPhillips Street to Airlies Street - Concrete Rehabilitation</t>
  </si>
  <si>
    <t>B.1</t>
  </si>
  <si>
    <t>B.2</t>
  </si>
  <si>
    <t>B.3</t>
  </si>
  <si>
    <t>B.4</t>
  </si>
  <si>
    <t>B.5</t>
  </si>
  <si>
    <t>B.6</t>
  </si>
  <si>
    <t>B.7</t>
  </si>
  <si>
    <t>B.8</t>
  </si>
  <si>
    <t>CW 3240-R10, E13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</si>
  <si>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</si>
  <si>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</si>
  <si>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</si>
  <si>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</si>
  <si>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</si>
  <si>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</si>
  <si>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</si>
  <si>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</si>
  <si>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</si>
  <si>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</si>
  <si>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E034</t>
  </si>
  <si>
    <t>B.19</t>
  </si>
  <si>
    <t>Connecting to Existing Catch Basin</t>
  </si>
  <si>
    <t>E035</t>
  </si>
  <si>
    <t>250 mm Drainage Connection Pipe</t>
  </si>
  <si>
    <t>E036</t>
  </si>
  <si>
    <t>B.20</t>
  </si>
  <si>
    <t xml:space="preserve">Connecting to Existing Sewer </t>
  </si>
  <si>
    <t>E037</t>
  </si>
  <si>
    <t>E038</t>
  </si>
  <si>
    <t>Connecting to 300 mm  CS</t>
  </si>
  <si>
    <t>E039</t>
  </si>
  <si>
    <t>Connecting to 375 mm  CS</t>
  </si>
  <si>
    <t>E041A</t>
  </si>
  <si>
    <t>Connecting to 600 mm  CS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</si>
  <si>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</si>
  <si>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</si>
  <si>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</si>
  <si>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</si>
  <si>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</si>
  <si>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</si>
  <si>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</si>
  <si>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</si>
  <si>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</si>
  <si>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</si>
  <si>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C</t>
  </si>
  <si>
    <t>CAIL BAY - Jefferson Avenue to Jefferson Avenue - Concrete Rehabilitation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</si>
  <si>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</si>
  <si>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</si>
  <si>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</si>
  <si>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</si>
  <si>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</si>
  <si>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</si>
  <si>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</si>
  <si>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</si>
  <si>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</si>
  <si>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</si>
  <si>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Barrier (125mm reveal ht, Dowelled)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</si>
  <si>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</si>
  <si>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</si>
  <si>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</si>
  <si>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</si>
  <si>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</si>
  <si>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</si>
  <si>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</si>
  <si>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</si>
  <si>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</si>
  <si>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</si>
  <si>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</si>
  <si>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E032</t>
  </si>
  <si>
    <t>C.22</t>
  </si>
  <si>
    <t>Connecting to Existing Manhole</t>
  </si>
  <si>
    <t>E033</t>
  </si>
  <si>
    <t>250 mm Catch Basin Lead</t>
  </si>
  <si>
    <t>C.23</t>
  </si>
  <si>
    <t>E044</t>
  </si>
  <si>
    <t>C.24</t>
  </si>
  <si>
    <t>Abandoning  Existing Catch Basins</t>
  </si>
  <si>
    <t>C.25</t>
  </si>
  <si>
    <t>C.26</t>
  </si>
  <si>
    <t>C.27</t>
  </si>
  <si>
    <t>C.28</t>
  </si>
  <si>
    <t>C.29</t>
  </si>
  <si>
    <t>C.30</t>
  </si>
  <si>
    <t>C.31</t>
  </si>
  <si>
    <t>C.32</t>
  </si>
  <si>
    <t>D</t>
  </si>
  <si>
    <t>CHAMBERS STREET - Alexander Avenue to Logan Avenue - Asphalt Reconstruction</t>
  </si>
  <si>
    <t>A003</t>
  </si>
  <si>
    <t>D.1</t>
  </si>
  <si>
    <t>Excavation</t>
  </si>
  <si>
    <t>A004</t>
  </si>
  <si>
    <t>D.2</t>
  </si>
  <si>
    <t>Sub-Grade Compaction</t>
  </si>
  <si>
    <t>A007</t>
  </si>
  <si>
    <t>D.3</t>
  </si>
  <si>
    <t>Crushed Sub-base Material</t>
  </si>
  <si>
    <t>A007A</t>
  </si>
  <si>
    <t xml:space="preserve">50 mm </t>
  </si>
  <si>
    <t>A008B</t>
  </si>
  <si>
    <t xml:space="preserve">100 mm </t>
  </si>
  <si>
    <t>D.4</t>
  </si>
  <si>
    <t>D.5</t>
  </si>
  <si>
    <t>A022</t>
  </si>
  <si>
    <t>D.6</t>
  </si>
  <si>
    <t>Separation Geotextile Fabric</t>
  </si>
  <si>
    <t xml:space="preserve">CW 3130-R4 </t>
  </si>
  <si>
    <t>A022A</t>
  </si>
  <si>
    <t>D.7</t>
  </si>
  <si>
    <t>Supply and Install Geogrid</t>
  </si>
  <si>
    <t>CW 3135-R1</t>
  </si>
  <si>
    <t>B001</t>
  </si>
  <si>
    <t>D.8</t>
  </si>
  <si>
    <t>Pavement Removal</t>
  </si>
  <si>
    <t>B002</t>
  </si>
  <si>
    <t>Concrete Pavement</t>
  </si>
  <si>
    <t>E13</t>
  </si>
  <si>
    <t>D.9</t>
  </si>
  <si>
    <t>B097</t>
  </si>
  <si>
    <t>D.10</t>
  </si>
  <si>
    <t>Drilled Tie Bars</t>
  </si>
  <si>
    <t>B098</t>
  </si>
  <si>
    <t>20 M Deformed Tie Bar</t>
  </si>
  <si>
    <t>B199</t>
  </si>
  <si>
    <t>D.11</t>
  </si>
  <si>
    <t>Construction of Asphalt Patches</t>
  </si>
  <si>
    <t>D.12</t>
  </si>
  <si>
    <t>D.13</t>
  </si>
  <si>
    <t>C001</t>
  </si>
  <si>
    <t>D.14</t>
  </si>
  <si>
    <t>Concrete Pavements, Median Slabs, Bull-noses, and Safety Medians</t>
  </si>
  <si>
    <t>CW 3310-R17</t>
  </si>
  <si>
    <t>C011</t>
  </si>
  <si>
    <t>Construction of 150 mm Concrete Pavement (Reinforced)</t>
  </si>
  <si>
    <t>C032</t>
  </si>
  <si>
    <t>D.15</t>
  </si>
  <si>
    <t>Concrete Curbs, Curb and Gutter, and Splash Strips</t>
  </si>
  <si>
    <t>C037</t>
  </si>
  <si>
    <t>Construction of  Modified Barrier  (150 mm ht, Integral)</t>
  </si>
  <si>
    <t>C038</t>
  </si>
  <si>
    <t>Construction of Curb and Gutter (180 mm ht, Barrier, Integral, 600 mm width, 150 mm Plain Concrete Pavement)</t>
  </si>
  <si>
    <t>SD-200</t>
  </si>
  <si>
    <t>C039</t>
  </si>
  <si>
    <t>Construction of Curb and Gutter (180 mm ht, Modified Barrier, Integral, 600 mm width, 150 mm Plain Concrete Pavement)</t>
  </si>
  <si>
    <t>SD-200            SD-203B</t>
  </si>
  <si>
    <t>C040</t>
  </si>
  <si>
    <t>Construction of Curb and Gutter (40 mm ht, Lip Curb, Integral, 600 mm width, 150 mm Plain Concrete Pavement)</t>
  </si>
  <si>
    <t>SD-200            SD-202B</t>
  </si>
  <si>
    <t>C041</t>
  </si>
  <si>
    <t>v)</t>
  </si>
  <si>
    <t>Construction of Curb and Gutter (8-12 mm ht, Curb Ramp,  Integral, 600 mm width, 150 mm Plain Concrete Pavement)</t>
  </si>
  <si>
    <t xml:space="preserve">SD-200          SD-229E        </t>
  </si>
  <si>
    <t>C046</t>
  </si>
  <si>
    <t>vi)</t>
  </si>
  <si>
    <t>Construction of  Curb Ramp (8-12 mm ht, Integral)</t>
  </si>
  <si>
    <t>SD-229C</t>
  </si>
  <si>
    <t>C055</t>
  </si>
  <si>
    <t>D.16</t>
  </si>
  <si>
    <t xml:space="preserve">Construction of Asphaltic Concrete Pavements </t>
  </si>
  <si>
    <t>C056</t>
  </si>
  <si>
    <t>C058</t>
  </si>
  <si>
    <t>C059</t>
  </si>
  <si>
    <t>C060</t>
  </si>
  <si>
    <t>D.17</t>
  </si>
  <si>
    <t>D.18</t>
  </si>
  <si>
    <t>D.19</t>
  </si>
  <si>
    <t>D.20</t>
  </si>
  <si>
    <t>250mm CB Lead</t>
  </si>
  <si>
    <t>Connecting to 375 mm  Clay  Sewer</t>
  </si>
  <si>
    <t>D.21</t>
  </si>
  <si>
    <t>E051</t>
  </si>
  <si>
    <t>D.22</t>
  </si>
  <si>
    <t>Installation of Subdrains</t>
  </si>
  <si>
    <t>CW 3120-R4</t>
  </si>
  <si>
    <t>E072</t>
  </si>
  <si>
    <t>D.23</t>
  </si>
  <si>
    <t>Watermain and Water Service Insulation</t>
  </si>
  <si>
    <t>E12</t>
  </si>
  <si>
    <t>E073</t>
  </si>
  <si>
    <t>Pipe Under Roadway Excavation (SD-018)</t>
  </si>
  <si>
    <t>D.24</t>
  </si>
  <si>
    <t>D.25</t>
  </si>
  <si>
    <t>D.26</t>
  </si>
  <si>
    <t>D.27</t>
  </si>
  <si>
    <t>D.28</t>
  </si>
  <si>
    <t>D.29</t>
  </si>
  <si>
    <t>E</t>
  </si>
  <si>
    <t>FIFE STREET - Burrows Avenue to College Avenue - Asphalt Reconstruction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</si>
  <si>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</si>
  <si>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</si>
  <si>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</si>
  <si>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</si>
  <si>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</si>
  <si>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</si>
  <si>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</si>
  <si>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</si>
  <si>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</si>
  <si>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Barrier (150mm reveal ht, Dowelled)</t>
  </si>
  <si>
    <t>Modified Barrier (180 mm reveal ht, Dowelled)</t>
  </si>
  <si>
    <t>E.10</t>
  </si>
  <si>
    <t>E.11</t>
  </si>
  <si>
    <t>E.12</t>
  </si>
  <si>
    <t>E.13</t>
  </si>
  <si>
    <t>E.14</t>
  </si>
  <si>
    <t>Construction of Curb and Gutter (180mm ht, Modified Barrier, Integral, 600 mm width, 150 mm Plain Concrete Pavement)</t>
  </si>
  <si>
    <t>E.15</t>
  </si>
  <si>
    <t>E.16</t>
  </si>
  <si>
    <t>E.17</t>
  </si>
  <si>
    <t>E.18</t>
  </si>
  <si>
    <t>E.19</t>
  </si>
  <si>
    <t>E.20</t>
  </si>
  <si>
    <t>E040</t>
  </si>
  <si>
    <t>Connecting to 450 mm  CS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</si>
  <si>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</si>
  <si>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</si>
  <si>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</si>
  <si>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</si>
  <si>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</si>
  <si>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</si>
  <si>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</si>
  <si>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</si>
  <si>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</si>
  <si>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</si>
  <si>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</si>
  <si>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</si>
  <si>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F</t>
  </si>
  <si>
    <t>GARDEN GROVE DRIVE - Burrows Avenue to Fairgrove Bay (West Leg) - Asphalt Rehabilitation</t>
  </si>
  <si>
    <t>F.1</t>
  </si>
  <si>
    <t>F.2</t>
  </si>
  <si>
    <t>F.3</t>
  </si>
  <si>
    <t>F.4</t>
  </si>
  <si>
    <t>F.5</t>
  </si>
  <si>
    <t>F.6</t>
  </si>
  <si>
    <t>F.7</t>
  </si>
  <si>
    <t>B129r</t>
  </si>
  <si>
    <t>Curb and Gutter</t>
  </si>
  <si>
    <t>F.8</t>
  </si>
  <si>
    <t>B170rl</t>
  </si>
  <si>
    <t>Curb and Gutter (150 mm reveal ht, Barrier, Integral, 600 mm width, 150 mm Plain Concrete Pavement)</t>
  </si>
  <si>
    <t>B171rl</t>
  </si>
  <si>
    <t>B172rl</t>
  </si>
  <si>
    <t>B173rl</t>
  </si>
  <si>
    <t>Greater than 30 m</t>
  </si>
  <si>
    <t>B174rl</t>
  </si>
  <si>
    <t>Curb and Gutter (150 mm reveal ht, Modified Barrier, Integral,  - 600 mm width, 150 mm Plain Concrete Pavement)</t>
  </si>
  <si>
    <t>B175rl</t>
  </si>
  <si>
    <t>B176rl</t>
  </si>
  <si>
    <t>B178rl</t>
  </si>
  <si>
    <t>Curb and Gutter (40 mm reveal ht, Lip Curb, Integral, 600 mm width, 150 mm Plain Concrete Pavement)</t>
  </si>
  <si>
    <t>B180rl</t>
  </si>
  <si>
    <t>F.9</t>
  </si>
  <si>
    <t>F.10</t>
  </si>
  <si>
    <t>F.11</t>
  </si>
  <si>
    <t>F.12</t>
  </si>
  <si>
    <t>F.13</t>
  </si>
  <si>
    <t>F.14</t>
  </si>
  <si>
    <t>E007A</t>
  </si>
  <si>
    <t>F.15</t>
  </si>
  <si>
    <t xml:space="preserve">Remove and Replace Existing Catch Basin  </t>
  </si>
  <si>
    <t>E007B</t>
  </si>
  <si>
    <t>SD-024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</si>
  <si>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</si>
  <si>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</si>
  <si>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</si>
  <si>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</si>
  <si>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</si>
  <si>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</si>
  <si>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</si>
  <si>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</si>
  <si>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</si>
  <si>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</si>
  <si>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</si>
  <si>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G</t>
  </si>
  <si>
    <t>PEONY AVENUE - Viola Street to Verbena Street - Concrete Rehabilitation</t>
  </si>
  <si>
    <t>G.1</t>
  </si>
  <si>
    <t>G.2</t>
  </si>
  <si>
    <t>G.3</t>
  </si>
  <si>
    <t>B003</t>
  </si>
  <si>
    <t>Asphalt Pavement</t>
  </si>
  <si>
    <t>G.4</t>
  </si>
  <si>
    <t>G.5</t>
  </si>
  <si>
    <t>G.6</t>
  </si>
  <si>
    <t>B114rl</t>
  </si>
  <si>
    <t>G.7</t>
  </si>
  <si>
    <t xml:space="preserve">Miscellaneous Concrete Slab Renewal </t>
  </si>
  <si>
    <t>G.8</t>
  </si>
  <si>
    <t>G.9</t>
  </si>
  <si>
    <t>G.10</t>
  </si>
  <si>
    <t>G.11</t>
  </si>
  <si>
    <t>G.12</t>
  </si>
  <si>
    <t>G.13</t>
  </si>
  <si>
    <t>G.14</t>
  </si>
  <si>
    <t>250 mm CB Lead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</si>
  <si>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</si>
  <si>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</si>
  <si>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</si>
  <si>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</si>
  <si>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</si>
  <si>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</si>
  <si>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</si>
  <si>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</si>
  <si>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</si>
  <si>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</si>
  <si>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</si>
  <si>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</si>
  <si>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</si>
  <si>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F022</t>
  </si>
  <si>
    <t>G.28</t>
  </si>
  <si>
    <r>
      <t>Raising of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Existing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Hydrant</t>
    </r>
  </si>
  <si>
    <t>CW 2110-R11</t>
  </si>
  <si>
    <t>G.29</t>
  </si>
  <si>
    <t>H</t>
  </si>
  <si>
    <t>ROBERTS CRESCENT - Jefferson Avenue to Agnes Arnold Place - Concrete Rehabilitation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</si>
  <si>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</si>
  <si>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</si>
  <si>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</si>
  <si>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</si>
  <si>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</si>
  <si>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</si>
  <si>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</si>
  <si>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</si>
  <si>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</si>
  <si>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</si>
  <si>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</si>
  <si>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</si>
  <si>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</si>
  <si>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</si>
  <si>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</si>
  <si>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</si>
  <si>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E007D</t>
  </si>
  <si>
    <t>H.17</t>
  </si>
  <si>
    <t>Remove and Replace Existing Catch Pit</t>
  </si>
  <si>
    <t>E007E</t>
  </si>
  <si>
    <t>H.18</t>
  </si>
  <si>
    <t>H.19</t>
  </si>
  <si>
    <t>H.20</t>
  </si>
  <si>
    <t xml:space="preserve">250 mm 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</si>
  <si>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</si>
  <si>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</si>
  <si>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</si>
  <si>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</si>
  <si>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</si>
  <si>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</si>
  <si>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</si>
  <si>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</si>
  <si>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</si>
  <si>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</si>
  <si>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I</t>
  </si>
  <si>
    <t>TROY AVENUE - Fife Street to McPhillips Street - Concrete Rehabilitation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</si>
  <si>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</si>
  <si>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</si>
  <si>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</si>
  <si>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</si>
  <si>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</si>
  <si>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</si>
  <si>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</si>
  <si>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</si>
  <si>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</si>
  <si>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</si>
  <si>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</si>
  <si>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</si>
  <si>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</si>
  <si>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</si>
  <si>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</si>
  <si>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</si>
  <si>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</si>
  <si>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</si>
  <si>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</si>
  <si>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</si>
  <si>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</si>
  <si>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</si>
  <si>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</si>
  <si>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</si>
  <si>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</si>
  <si>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</si>
  <si>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</si>
  <si>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</si>
  <si>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</si>
  <si>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</si>
  <si>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J</t>
  </si>
  <si>
    <t>NEW STREET LIGHT INSTALLATION</t>
  </si>
  <si>
    <t>J.1</t>
  </si>
  <si>
    <t xml:space="preserve">Removal of 25' to 35' street light pole and precast, poured in place concrete, steel power installed base or direct buried including davit arm, luminaire and appurtenances.  </t>
  </si>
  <si>
    <t>J.2</t>
  </si>
  <si>
    <t xml:space="preserve">Installation of 50 mm conduit(s) by boring method complete with cable insertion (#4 AL C/N or 1/0 AL Triplex).  </t>
  </si>
  <si>
    <t>lin.m</t>
  </si>
  <si>
    <t>J.3</t>
  </si>
  <si>
    <t xml:space="preserve">Installation of 25'/35' pole, davit arm and precast concrete base including luminaire and appurtenances. </t>
  </si>
  <si>
    <t>J.4</t>
  </si>
  <si>
    <t>Terminate 2/C #12 copper conductor to street light cables per Standard CD310-4, CD310-9 or CD310-10.</t>
  </si>
  <si>
    <t>J.5</t>
  </si>
  <si>
    <t>Installation of overhead span of #4 duplex between new or existing streetlight poles and connect luminaire to provide temporary feed.</t>
  </si>
  <si>
    <t>per span</t>
  </si>
  <si>
    <t>J.6</t>
  </si>
  <si>
    <t xml:space="preserve">Removal of overhead span of #4 duplex between new or existing streetlight poles to remove temporary feed. </t>
  </si>
  <si>
    <t>J.7</t>
  </si>
  <si>
    <t>Install / lower 3 m of Cable Guard, ground lug, cable up pole, and first 3 m section of ground rod per Standard CD 315-5.</t>
  </si>
  <si>
    <r>
      <t xml:space="preserve">PART 3     </t>
    </r>
    <r>
      <rPr>
        <b/>
        <i/>
        <sz val="16"/>
        <rFont val="Arial"/>
        <family val="2"/>
      </rPr>
      <t xml:space="preserve"> WATER &amp; WASTE FUNDED WORK
                 (See B9.5, B15.2.1, B16.4, D2, D14.2-3, D16.4)</t>
    </r>
  </si>
  <si>
    <t>K</t>
  </si>
  <si>
    <t>SEWER/MANHOLE REPAIR &amp; ASSOCIATED WORKS</t>
  </si>
  <si>
    <t>AGNES ARNOLD PLACE</t>
  </si>
  <si>
    <t>K.1</t>
  </si>
  <si>
    <t>BANNERMAN AVENUE</t>
  </si>
  <si>
    <t>E017</t>
  </si>
  <si>
    <t>K.2</t>
  </si>
  <si>
    <t>Sewer Repair - Up to 3.0 Meters Long</t>
  </si>
  <si>
    <t>E017G</t>
  </si>
  <si>
    <t xml:space="preserve">300 mm </t>
  </si>
  <si>
    <t>E017H</t>
  </si>
  <si>
    <t>Class 3 Backfill</t>
  </si>
  <si>
    <t>E017M</t>
  </si>
  <si>
    <t xml:space="preserve">600 mm </t>
  </si>
  <si>
    <t>E017N</t>
  </si>
  <si>
    <t>E020</t>
  </si>
  <si>
    <t>K.3</t>
  </si>
  <si>
    <t xml:space="preserve">Sewer Repair - In Addition to First 3.0 Meters </t>
  </si>
  <si>
    <t>E020G</t>
  </si>
  <si>
    <t>E020H</t>
  </si>
  <si>
    <t>E022A</t>
  </si>
  <si>
    <t>K.4</t>
  </si>
  <si>
    <t>Sewer Inspection ( following repair)</t>
  </si>
  <si>
    <t>E022E</t>
  </si>
  <si>
    <t>300 mm, CS</t>
  </si>
  <si>
    <t>E022H</t>
  </si>
  <si>
    <t>600 mm, CS</t>
  </si>
  <si>
    <t>K.5</t>
  </si>
  <si>
    <t>CS Connecting Pipe</t>
  </si>
  <si>
    <t>Connecting to 300 mm CS Sewer</t>
  </si>
  <si>
    <t>Connecting to 600 mm  CS Sewer</t>
  </si>
  <si>
    <t>K.6</t>
  </si>
  <si>
    <t>CAIL BAY</t>
  </si>
  <si>
    <t>K.7</t>
  </si>
  <si>
    <t>E017E</t>
  </si>
  <si>
    <t>E017F</t>
  </si>
  <si>
    <t>K.8</t>
  </si>
  <si>
    <t>E020E</t>
  </si>
  <si>
    <t>250 mm</t>
  </si>
  <si>
    <t>E020F</t>
  </si>
  <si>
    <t>K.9</t>
  </si>
  <si>
    <t>E022D</t>
  </si>
  <si>
    <t>250 mm, WWS</t>
  </si>
  <si>
    <t>K.10</t>
  </si>
  <si>
    <t>FIFE STREET</t>
  </si>
  <si>
    <t>K.11</t>
  </si>
  <si>
    <t>E017I</t>
  </si>
  <si>
    <t>375mm</t>
  </si>
  <si>
    <t>E017J</t>
  </si>
  <si>
    <t>K.12</t>
  </si>
  <si>
    <t>E022F</t>
  </si>
  <si>
    <t>375 mm, CS</t>
  </si>
  <si>
    <t>K.13</t>
  </si>
  <si>
    <t>300mm CS</t>
  </si>
  <si>
    <t>375mm CS</t>
  </si>
  <si>
    <t>K.14</t>
  </si>
  <si>
    <t>200 mm Sewer Connecting Pipe</t>
  </si>
  <si>
    <t>Connecting to 375 mm CS</t>
  </si>
  <si>
    <t>K.15</t>
  </si>
  <si>
    <t>GARDEN GROVE DRIVE</t>
  </si>
  <si>
    <t>K.16</t>
  </si>
  <si>
    <t>PEONY AVENUE</t>
  </si>
  <si>
    <t>K.17</t>
  </si>
  <si>
    <t>K.18</t>
  </si>
  <si>
    <t>K.19</t>
  </si>
  <si>
    <t>K.20</t>
  </si>
  <si>
    <t>K.21</t>
  </si>
  <si>
    <t>ROBERTS CRESCENT</t>
  </si>
  <si>
    <t>K.22</t>
  </si>
  <si>
    <t>TROY AVENUE</t>
  </si>
  <si>
    <t>K.23</t>
  </si>
  <si>
    <t>K.24</t>
  </si>
  <si>
    <t>600 mm CS</t>
  </si>
  <si>
    <t>K.25</t>
  </si>
  <si>
    <t>K.26</t>
  </si>
  <si>
    <t>Patching Existing Manholes</t>
  </si>
  <si>
    <t xml:space="preserve">
CW 2130</t>
  </si>
  <si>
    <t>SUMMARY</t>
  </si>
  <si>
    <t xml:space="preserve"> (total price) PART 1</t>
  </si>
  <si>
    <t xml:space="preserve"> (total price) PART 2</t>
  </si>
  <si>
    <t xml:space="preserve"> (total price) PART 3</t>
  </si>
  <si>
    <t xml:space="preserve">TOTAL BID PRICE (GST extra)                                                                              (in figures)                                             </t>
  </si>
  <si>
    <t>B206</t>
  </si>
  <si>
    <t>Pavement Repair Fabric</t>
  </si>
  <si>
    <t>E10</t>
  </si>
  <si>
    <t>G.30</t>
  </si>
  <si>
    <t>F.27</t>
  </si>
  <si>
    <t xml:space="preserve">Installation of one (1) 10' ground rod at end of street light circuit. Trench #4 ground wire up to 1 m from rod location to new street light and connect (hammerlock) to top of the ground rod.  </t>
  </si>
  <si>
    <t>Expose underground cable entrance of existing street light pole and install new street light cable</t>
  </si>
  <si>
    <t>J.8</t>
  </si>
  <si>
    <t>J.9</t>
  </si>
  <si>
    <t>E15</t>
  </si>
  <si>
    <t>A.36</t>
  </si>
  <si>
    <t>E17</t>
  </si>
  <si>
    <t>Drilled Dowels</t>
  </si>
  <si>
    <t>19.1 mm Diameter</t>
  </si>
  <si>
    <t>B094</t>
  </si>
  <si>
    <t>B095</t>
  </si>
  <si>
    <t>Existing Manhole Repairs</t>
  </si>
  <si>
    <t>Patching</t>
  </si>
  <si>
    <t>Pipe/Manhole Interface</t>
  </si>
  <si>
    <t>Pipe/MH Interface</t>
  </si>
  <si>
    <t>Benching Repair</t>
  </si>
  <si>
    <t>A.37</t>
  </si>
  <si>
    <t>A.38</t>
  </si>
  <si>
    <t>B.31</t>
  </si>
  <si>
    <t>B.32</t>
  </si>
  <si>
    <t>B.33</t>
  </si>
  <si>
    <t>C.33</t>
  </si>
  <si>
    <t>C.34</t>
  </si>
  <si>
    <t>C.35</t>
  </si>
  <si>
    <t>D.30</t>
  </si>
  <si>
    <t>E.33</t>
  </si>
  <si>
    <t>E.34</t>
  </si>
  <si>
    <t>F.28</t>
  </si>
  <si>
    <t>F.29</t>
  </si>
  <si>
    <t>F.30</t>
  </si>
  <si>
    <t>G.31</t>
  </si>
  <si>
    <t>G.32</t>
  </si>
  <si>
    <t>H.31</t>
  </si>
  <si>
    <t>H.32</t>
  </si>
  <si>
    <t>H.33</t>
  </si>
  <si>
    <t>I.31</t>
  </si>
  <si>
    <t>I.32</t>
  </si>
  <si>
    <t>I.33</t>
  </si>
  <si>
    <t>K.27</t>
  </si>
  <si>
    <t>K.28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</si>
  <si>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B9.5, B16.2.1, B17.4, D2, D15.4)</t>
    </r>
  </si>
  <si>
    <t>CW 2145-R4</t>
  </si>
  <si>
    <t>CW 2130-R12, E14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</si>
</sst>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164" formatCode="&quot;$&quot;#,##0.00"/>
    <numFmt numFmtId="165" formatCode="0;0;&quot;&quot;;@"/>
    <numFmt numFmtId="166" formatCode="&quot;Subtotal: &quot;#\ ###\ ##0.00;;&quot;Subtotal: Nil&quot;;@"/>
    <numFmt numFmtId="167" formatCode="0;0;[Red]&quot;###&quot;;@"/>
    <numFmt numFmtId="168" formatCode="0.0"/>
    <numFmt numFmtId="169" formatCode="0.0;0.0;[Red]&quot;###&quot;;@"/>
    <numFmt numFmtId="170" formatCode="&quot;&quot;;&quot;&quot;;&quot;&quot;;&quot;&quot;"/>
    <numFmt numFmtId="171" formatCode="#\ ###\ ##0.?;[Red]0;[Red]0;[Red]@"/>
    <numFmt numFmtId="172" formatCode="#\ ###\ ##0.00;;0;[Red]@"/>
    <numFmt numFmtId="173" formatCode="#\ ###\ ##0.00;;0;@"/>
    <numFmt numFmtId="174" formatCode="[Red]&quot;Z&quot;;[Red]&quot;Z&quot;;[Red]&quot;Z&quot;;@"/>
    <numFmt numFmtId="175" formatCode="#\ ###\ ##0.00;;;@"/>
    <numFmt numFmtId="176" formatCode="#\ ###\ ##0.00;;;"/>
    <numFmt numFmtId="177" formatCode="0;\-0;0;@"/>
    <numFmt numFmtId="178" formatCode="#\ ###\ ##0.00;;&quot;(in figures)                                 &quot;;@"/>
  </numFmts>
  <fonts count="5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sz val="10"/>
      <name val="MS Sans Serif"/>
      <family val="2"/>
    </font>
    <font>
      <b/>
      <i/>
      <sz val="12"/>
      <name val="Cambria"/>
      <family val="1"/>
    </font>
    <font>
      <b/>
      <i/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0"/>
      <name val="Cambria"/>
      <family val="1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1"/>
      <name val="MS Sans Serif"/>
      <family val="2"/>
    </font>
    <font>
      <sz val="10"/>
      <color indexed="8"/>
      <name val="MS Sans Serif"/>
      <family val="2"/>
    </font>
    <font>
      <b/>
      <u/>
      <sz val="12"/>
      <color indexed="8"/>
      <name val="Arial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9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</borders>
  <cellStyleXfs count="110">
    <xf numFmtId="0" fontId="0" fillId="0" borderId="0"/>
    <xf numFmtId="0" fontId="1" fillId="2" borderId="0"/>
    <xf numFmtId="0" fontId="5" fillId="0" borderId="0"/>
    <xf numFmtId="0" fontId="5" fillId="0" borderId="0"/>
    <xf numFmtId="0" fontId="5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3" borderId="0" applyNumberFormat="0" applyBorder="0" applyAlignment="0" applyProtection="0"/>
    <xf numFmtId="0" fontId="24" fillId="7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20" applyFill="0">
      <alignment horizontal="right" vertical="top"/>
    </xf>
    <xf numFmtId="0" fontId="26" fillId="0" borderId="20" applyFill="0">
      <alignment horizontal="right" vertical="top"/>
    </xf>
    <xf numFmtId="0" fontId="26" fillId="0" borderId="20" applyFill="0">
      <alignment horizontal="right" vertical="top"/>
    </xf>
    <xf numFmtId="170" fontId="26" fillId="0" borderId="81" applyFill="0">
      <alignment horizontal="right" vertical="top"/>
    </xf>
    <xf numFmtId="170" fontId="26" fillId="0" borderId="81" applyFill="0">
      <alignment horizontal="right" vertical="top"/>
    </xf>
    <xf numFmtId="0" fontId="26" fillId="0" borderId="20" applyFill="0">
      <alignment horizontal="center" vertical="top" wrapText="1"/>
    </xf>
    <xf numFmtId="0" fontId="26" fillId="0" borderId="20" applyFill="0">
      <alignment horizontal="center" vertical="top" wrapText="1"/>
    </xf>
    <xf numFmtId="0" fontId="26" fillId="0" borderId="20" applyFill="0">
      <alignment horizontal="center" vertical="top" wrapText="1"/>
    </xf>
    <xf numFmtId="0" fontId="27" fillId="0" borderId="82" applyFill="0">
      <alignment horizontal="center" vertical="center" wrapText="1"/>
    </xf>
    <xf numFmtId="0" fontId="27" fillId="0" borderId="82" applyFill="0">
      <alignment horizontal="center" vertical="center" wrapText="1"/>
    </xf>
    <xf numFmtId="0" fontId="26" fillId="0" borderId="20" applyFill="0">
      <alignment horizontal="left" vertical="top" wrapText="1"/>
    </xf>
    <xf numFmtId="0" fontId="26" fillId="0" borderId="20" applyFill="0">
      <alignment horizontal="left" vertical="top" wrapText="1"/>
    </xf>
    <xf numFmtId="0" fontId="26" fillId="0" borderId="20" applyFill="0">
      <alignment horizontal="left" vertical="top" wrapText="1"/>
    </xf>
    <xf numFmtId="0" fontId="28" fillId="0" borderId="20" applyFill="0">
      <alignment horizontal="left" vertical="top" wrapText="1"/>
    </xf>
    <xf numFmtId="0" fontId="28" fillId="0" borderId="20" applyFill="0">
      <alignment horizontal="left" vertical="top" wrapText="1"/>
    </xf>
    <xf numFmtId="0" fontId="28" fillId="0" borderId="20" applyFill="0">
      <alignment horizontal="left" vertical="top" wrapText="1"/>
    </xf>
    <xf numFmtId="165" fontId="29" fillId="0" borderId="83" applyFill="0">
      <alignment horizontal="centerContinuous" wrapText="1"/>
    </xf>
    <xf numFmtId="165" fontId="29" fillId="0" borderId="83" applyFill="0">
      <alignment horizontal="centerContinuous" wrapText="1"/>
    </xf>
    <xf numFmtId="165" fontId="26" fillId="0" borderId="20" applyFill="0">
      <alignment horizontal="center" vertical="top" wrapText="1"/>
    </xf>
    <xf numFmtId="165" fontId="26" fillId="0" borderId="20" applyFill="0">
      <alignment horizontal="center" vertical="top" wrapText="1"/>
    </xf>
    <xf numFmtId="165" fontId="26" fillId="0" borderId="20" applyFill="0">
      <alignment horizontal="center" vertical="top" wrapText="1"/>
    </xf>
    <xf numFmtId="0" fontId="26" fillId="0" borderId="20" applyFill="0">
      <alignment horizontal="center" wrapText="1"/>
    </xf>
    <xf numFmtId="0" fontId="26" fillId="0" borderId="20" applyFill="0">
      <alignment horizontal="center" wrapText="1"/>
    </xf>
    <xf numFmtId="0" fontId="26" fillId="0" borderId="20" applyFill="0">
      <alignment horizontal="center" wrapText="1"/>
    </xf>
    <xf numFmtId="171" fontId="26" fillId="0" borderId="20" applyFill="0"/>
    <xf numFmtId="171" fontId="26" fillId="0" borderId="20" applyFill="0"/>
    <xf numFmtId="171" fontId="26" fillId="0" borderId="20" applyFill="0"/>
    <xf numFmtId="172" fontId="26" fillId="0" borderId="20" applyFill="0">
      <alignment horizontal="right"/>
      <protection locked="0"/>
    </xf>
    <xf numFmtId="172" fontId="26" fillId="0" borderId="20" applyFill="0">
      <alignment horizontal="right"/>
      <protection locked="0"/>
    </xf>
    <xf numFmtId="172" fontId="26" fillId="0" borderId="20" applyFill="0">
      <alignment horizontal="right"/>
      <protection locked="0"/>
    </xf>
    <xf numFmtId="173" fontId="26" fillId="0" borderId="20" applyFill="0">
      <alignment horizontal="right"/>
      <protection locked="0"/>
    </xf>
    <xf numFmtId="173" fontId="26" fillId="0" borderId="20" applyFill="0">
      <alignment horizontal="right"/>
      <protection locked="0"/>
    </xf>
    <xf numFmtId="173" fontId="26" fillId="0" borderId="20" applyFill="0">
      <alignment horizontal="right"/>
      <protection locked="0"/>
    </xf>
    <xf numFmtId="173" fontId="26" fillId="0" borderId="20" applyFill="0"/>
    <xf numFmtId="173" fontId="26" fillId="0" borderId="20" applyFill="0"/>
    <xf numFmtId="173" fontId="26" fillId="0" borderId="20" applyFill="0"/>
    <xf numFmtId="173" fontId="26" fillId="0" borderId="82" applyFill="0">
      <alignment horizontal="right"/>
    </xf>
    <xf numFmtId="173" fontId="26" fillId="0" borderId="82" applyFill="0">
      <alignment horizontal="right"/>
    </xf>
    <xf numFmtId="0" fontId="30" fillId="24" borderId="84" applyNumberFormat="0" applyAlignment="0" applyProtection="0"/>
    <xf numFmtId="0" fontId="31" fillId="25" borderId="85" applyNumberFormat="0" applyAlignment="0" applyProtection="0"/>
    <xf numFmtId="0" fontId="32" fillId="0" borderId="20" applyFill="0">
      <alignment horizontal="left" vertical="top"/>
    </xf>
    <xf numFmtId="0" fontId="32" fillId="0" borderId="20" applyFill="0">
      <alignment horizontal="left" vertical="top"/>
    </xf>
    <xf numFmtId="0" fontId="32" fillId="0" borderId="20" applyFill="0">
      <alignment horizontal="left" vertical="top"/>
    </xf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35" fillId="0" borderId="86" applyNumberFormat="0" applyFill="0" applyAlignment="0" applyProtection="0"/>
    <xf numFmtId="0" fontId="36" fillId="0" borderId="87" applyNumberFormat="0" applyFill="0" applyAlignment="0" applyProtection="0"/>
    <xf numFmtId="0" fontId="37" fillId="0" borderId="88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84" applyNumberFormat="0" applyAlignment="0" applyProtection="0"/>
    <xf numFmtId="0" fontId="39" fillId="0" borderId="89" applyNumberFormat="0" applyFill="0" applyAlignment="0" applyProtection="0"/>
    <xf numFmtId="0" fontId="40" fillId="26" borderId="0" applyNumberFormat="0" applyBorder="0" applyAlignment="0" applyProtection="0"/>
    <xf numFmtId="0" fontId="1" fillId="2" borderId="0"/>
    <xf numFmtId="0" fontId="1" fillId="27" borderId="90" applyNumberFormat="0" applyFont="0" applyAlignment="0" applyProtection="0"/>
    <xf numFmtId="174" fontId="27" fillId="0" borderId="82" applyNumberFormat="0" applyFont="0" applyFill="0" applyBorder="0" applyAlignment="0" applyProtection="0">
      <alignment horizontal="center" vertical="top" wrapText="1"/>
    </xf>
    <xf numFmtId="174" fontId="27" fillId="0" borderId="82" applyNumberFormat="0" applyFont="0" applyFill="0" applyBorder="0" applyAlignment="0" applyProtection="0">
      <alignment horizontal="center" vertical="top" wrapText="1"/>
    </xf>
    <xf numFmtId="0" fontId="41" fillId="24" borderId="91" applyNumberFormat="0" applyAlignment="0" applyProtection="0"/>
    <xf numFmtId="0" fontId="42" fillId="0" borderId="0">
      <alignment horizontal="right"/>
    </xf>
    <xf numFmtId="0" fontId="42" fillId="0" borderId="0">
      <alignment horizontal="right"/>
    </xf>
    <xf numFmtId="0" fontId="43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44" fillId="0" borderId="0" applyFill="0">
      <alignment horizontal="centerContinuous" vertical="center"/>
    </xf>
    <xf numFmtId="0" fontId="44" fillId="0" borderId="0" applyFill="0">
      <alignment horizontal="centerContinuous" vertical="center"/>
    </xf>
    <xf numFmtId="175" fontId="45" fillId="0" borderId="0" applyFill="0">
      <alignment horizontal="centerContinuous" vertical="center"/>
    </xf>
    <xf numFmtId="175" fontId="45" fillId="0" borderId="0" applyFill="0">
      <alignment horizontal="centerContinuous" vertical="center"/>
    </xf>
    <xf numFmtId="176" fontId="45" fillId="0" borderId="0" applyFill="0">
      <alignment horizontal="centerContinuous" vertical="center"/>
    </xf>
    <xf numFmtId="176" fontId="45" fillId="0" borderId="0" applyFill="0">
      <alignment horizontal="centerContinuous" vertical="center"/>
    </xf>
    <xf numFmtId="0" fontId="26" fillId="0" borderId="82">
      <alignment horizontal="centerContinuous" wrapText="1"/>
    </xf>
    <xf numFmtId="0" fontId="26" fillId="0" borderId="82">
      <alignment horizontal="centerContinuous" wrapText="1"/>
    </xf>
    <xf numFmtId="177" fontId="46" fillId="0" borderId="0" applyFill="0">
      <alignment horizontal="left"/>
    </xf>
    <xf numFmtId="177" fontId="46" fillId="0" borderId="0" applyFill="0">
      <alignment horizontal="left"/>
    </xf>
    <xf numFmtId="178" fontId="47" fillId="0" borderId="0" applyFill="0">
      <alignment horizontal="right"/>
    </xf>
    <xf numFmtId="178" fontId="47" fillId="0" borderId="0" applyFill="0">
      <alignment horizontal="right"/>
    </xf>
    <xf numFmtId="0" fontId="26" fillId="0" borderId="79" applyFill="0"/>
    <xf numFmtId="0" fontId="26" fillId="0" borderId="79" applyFill="0"/>
    <xf numFmtId="0" fontId="48" fillId="0" borderId="92" applyNumberFormat="0" applyFill="0" applyAlignment="0" applyProtection="0"/>
    <xf numFmtId="0" fontId="49" fillId="0" borderId="0" applyNumberFormat="0" applyFill="0" applyBorder="0" applyAlignment="0" applyProtection="0"/>
  </cellStyleXfs>
  <cellXfs count="310">
    <xf numFmtId="0" fontId="0" fillId="0" borderId="0" xfId="0"/>
    <xf numFmtId="7" fontId="2" fillId="0" borderId="0" xfId="1" applyNumberFormat="1" applyFont="1" applyFill="1" applyAlignment="1">
      <alignment horizontal="centerContinuous" vertical="center"/>
    </xf>
    <xf numFmtId="0" fontId="1" fillId="2" borderId="0" xfId="1" applyNumberFormat="1"/>
    <xf numFmtId="7" fontId="4" fillId="0" borderId="0" xfId="1" applyNumberFormat="1" applyFont="1" applyFill="1" applyAlignment="1">
      <alignment horizontal="centerContinuous" vertical="center"/>
    </xf>
    <xf numFmtId="7" fontId="1" fillId="0" borderId="0" xfId="1" applyNumberFormat="1" applyFont="1" applyFill="1" applyAlignment="1">
      <alignment vertical="center"/>
    </xf>
    <xf numFmtId="7" fontId="1" fillId="0" borderId="3" xfId="1" applyNumberFormat="1" applyFont="1" applyFill="1" applyBorder="1" applyAlignment="1">
      <alignment horizontal="right"/>
    </xf>
    <xf numFmtId="7" fontId="1" fillId="0" borderId="6" xfId="1" applyNumberFormat="1" applyFont="1" applyFill="1" applyBorder="1" applyAlignment="1">
      <alignment horizontal="right"/>
    </xf>
    <xf numFmtId="0" fontId="6" fillId="3" borderId="0" xfId="2" applyNumberFormat="1" applyFont="1" applyFill="1"/>
    <xf numFmtId="0" fontId="7" fillId="3" borderId="0" xfId="3" applyFont="1" applyFill="1" applyAlignment="1">
      <alignment wrapText="1"/>
    </xf>
    <xf numFmtId="0" fontId="7" fillId="3" borderId="0" xfId="2" applyNumberFormat="1" applyFont="1" applyFill="1" applyBorder="1" applyAlignment="1" applyProtection="1">
      <alignment horizontal="center"/>
    </xf>
    <xf numFmtId="0" fontId="7" fillId="3" borderId="0" xfId="2" applyNumberFormat="1" applyFont="1" applyFill="1"/>
    <xf numFmtId="0" fontId="7" fillId="3" borderId="0" xfId="2" applyNumberFormat="1" applyFont="1" applyFill="1" applyAlignment="1" applyProtection="1">
      <alignment horizontal="center"/>
    </xf>
    <xf numFmtId="0" fontId="10" fillId="0" borderId="0" xfId="2" applyFont="1" applyAlignment="1" applyProtection="1">
      <alignment vertical="center"/>
    </xf>
    <xf numFmtId="164" fontId="1" fillId="4" borderId="0" xfId="2" applyNumberFormat="1" applyFont="1" applyFill="1" applyBorder="1" applyAlignment="1" applyProtection="1">
      <alignment vertical="center"/>
    </xf>
    <xf numFmtId="165" fontId="1" fillId="4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1" fillId="2" borderId="0" xfId="1" applyNumberFormat="1" applyAlignment="1">
      <alignment vertical="center"/>
    </xf>
    <xf numFmtId="0" fontId="19" fillId="5" borderId="0" xfId="1" applyFont="1" applyFill="1"/>
    <xf numFmtId="0" fontId="19" fillId="5" borderId="0" xfId="1" applyFont="1" applyFill="1" applyAlignment="1"/>
    <xf numFmtId="0" fontId="1" fillId="0" borderId="0" xfId="1" applyNumberFormat="1" applyFont="1" applyFill="1" applyAlignment="1">
      <alignment horizontal="right" vertical="center"/>
    </xf>
    <xf numFmtId="7" fontId="3" fillId="0" borderId="63" xfId="1" applyNumberFormat="1" applyFont="1" applyFill="1" applyBorder="1" applyAlignment="1">
      <alignment horizontal="right"/>
    </xf>
    <xf numFmtId="0" fontId="1" fillId="2" borderId="0" xfId="1" applyNumberFormat="1" applyAlignment="1"/>
    <xf numFmtId="7" fontId="1" fillId="0" borderId="79" xfId="1" applyNumberFormat="1" applyFont="1" applyFill="1" applyBorder="1" applyAlignment="1">
      <alignment horizontal="right"/>
    </xf>
    <xf numFmtId="0" fontId="1" fillId="0" borderId="0" xfId="1" applyNumberFormat="1" applyFont="1" applyFill="1" applyAlignment="1">
      <alignment horizontal="right"/>
    </xf>
    <xf numFmtId="1" fontId="1" fillId="0" borderId="0" xfId="1" applyNumberFormat="1" applyFont="1" applyFill="1" applyBorder="1" applyAlignment="1">
      <alignment vertical="top"/>
    </xf>
    <xf numFmtId="1" fontId="1" fillId="0" borderId="0" xfId="1" applyNumberFormat="1" applyFont="1" applyFill="1" applyBorder="1" applyAlignment="1" applyProtection="1">
      <alignment vertical="top"/>
    </xf>
    <xf numFmtId="0" fontId="1" fillId="0" borderId="0" xfId="1" applyFont="1" applyFill="1" applyBorder="1" applyAlignment="1">
      <alignment vertical="top"/>
    </xf>
    <xf numFmtId="4" fontId="16" fillId="5" borderId="0" xfId="2" applyNumberFormat="1" applyFont="1" applyFill="1" applyBorder="1" applyAlignment="1" applyProtection="1">
      <alignment horizontal="center" vertical="top" wrapText="1"/>
    </xf>
    <xf numFmtId="164" fontId="1" fillId="4" borderId="0" xfId="2" applyNumberFormat="1" applyFont="1" applyFill="1" applyBorder="1" applyAlignment="1" applyProtection="1">
      <alignment vertical="center"/>
    </xf>
    <xf numFmtId="165" fontId="1" fillId="4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" fillId="2" borderId="0" xfId="1" applyNumberFormat="1"/>
    <xf numFmtId="0" fontId="1" fillId="2" borderId="0" xfId="1" applyNumberFormat="1"/>
    <xf numFmtId="0" fontId="1" fillId="2" borderId="0" xfId="1" applyNumberFormat="1"/>
    <xf numFmtId="0" fontId="1" fillId="2" borderId="0" xfId="1" applyNumberFormat="1"/>
    <xf numFmtId="0" fontId="1" fillId="2" borderId="0" xfId="1" applyNumberFormat="1"/>
    <xf numFmtId="0" fontId="1" fillId="2" borderId="0" xfId="1" applyNumberFormat="1"/>
    <xf numFmtId="164" fontId="1" fillId="4" borderId="0" xfId="2" applyNumberFormat="1" applyFont="1" applyFill="1" applyBorder="1" applyAlignment="1" applyProtection="1">
      <alignment vertical="center"/>
    </xf>
    <xf numFmtId="165" fontId="1" fillId="4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" fillId="2" borderId="0" xfId="1" applyNumberFormat="1"/>
    <xf numFmtId="0" fontId="10" fillId="0" borderId="0" xfId="2" applyFont="1" applyAlignment="1" applyProtection="1">
      <alignment vertical="center"/>
    </xf>
    <xf numFmtId="164" fontId="1" fillId="4" borderId="0" xfId="2" applyNumberFormat="1" applyFont="1" applyFill="1" applyBorder="1" applyAlignment="1" applyProtection="1">
      <alignment vertical="center"/>
    </xf>
    <xf numFmtId="165" fontId="1" fillId="4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1" fillId="2" borderId="0" xfId="1" applyNumberFormat="1"/>
    <xf numFmtId="0" fontId="10" fillId="0" borderId="0" xfId="2" applyFont="1" applyAlignment="1" applyProtection="1">
      <alignment vertical="center"/>
    </xf>
    <xf numFmtId="164" fontId="1" fillId="4" borderId="0" xfId="2" applyNumberFormat="1" applyFont="1" applyFill="1" applyBorder="1" applyAlignment="1" applyProtection="1">
      <alignment vertical="center"/>
    </xf>
    <xf numFmtId="165" fontId="1" fillId="4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1" fontId="1" fillId="0" borderId="94" xfId="1" applyNumberFormat="1" applyFont="1" applyFill="1" applyBorder="1" applyAlignment="1">
      <alignment horizontal="right" vertical="center"/>
    </xf>
    <xf numFmtId="0" fontId="11" fillId="0" borderId="93" xfId="1" applyNumberFormat="1" applyFont="1" applyFill="1" applyBorder="1" applyAlignment="1">
      <alignment horizontal="center" vertical="center"/>
    </xf>
    <xf numFmtId="0" fontId="1" fillId="2" borderId="0" xfId="1" applyNumberFormat="1"/>
    <xf numFmtId="0" fontId="1" fillId="2" borderId="0" xfId="1" applyNumberFormat="1"/>
    <xf numFmtId="0" fontId="1" fillId="2" borderId="0" xfId="1" applyNumberFormat="1"/>
    <xf numFmtId="0" fontId="1" fillId="2" borderId="0" xfId="1" applyNumberFormat="1"/>
    <xf numFmtId="0" fontId="1" fillId="2" borderId="0" xfId="1" applyNumberFormat="1"/>
    <xf numFmtId="0" fontId="1" fillId="2" borderId="0" xfId="1" applyNumberFormat="1"/>
    <xf numFmtId="0" fontId="10" fillId="0" borderId="0" xfId="2" applyFont="1" applyAlignment="1" applyProtection="1">
      <alignment vertical="center"/>
    </xf>
    <xf numFmtId="164" fontId="1" fillId="4" borderId="0" xfId="2" applyNumberFormat="1" applyFont="1" applyFill="1" applyBorder="1" applyAlignment="1" applyProtection="1">
      <alignment vertical="center"/>
    </xf>
    <xf numFmtId="165" fontId="1" fillId="4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167" fontId="16" fillId="0" borderId="23" xfId="1" applyNumberFormat="1" applyFont="1" applyFill="1" applyBorder="1" applyAlignment="1" applyProtection="1">
      <alignment horizontal="center" vertical="top"/>
    </xf>
    <xf numFmtId="165" fontId="15" fillId="0" borderId="20" xfId="2" applyNumberFormat="1" applyFont="1" applyFill="1" applyBorder="1" applyAlignment="1" applyProtection="1">
      <alignment horizontal="left" vertical="top" wrapText="1"/>
    </xf>
    <xf numFmtId="165" fontId="15" fillId="0" borderId="20" xfId="2" applyNumberFormat="1" applyFont="1" applyFill="1" applyBorder="1" applyAlignment="1" applyProtection="1">
      <alignment horizontal="center" vertical="top" wrapText="1"/>
    </xf>
    <xf numFmtId="0" fontId="15" fillId="0" borderId="20" xfId="2" applyNumberFormat="1" applyFont="1" applyFill="1" applyBorder="1" applyAlignment="1" applyProtection="1">
      <alignment horizontal="center" vertical="top" wrapText="1"/>
    </xf>
    <xf numFmtId="165" fontId="1" fillId="0" borderId="20" xfId="2" applyNumberFormat="1" applyFont="1" applyFill="1" applyBorder="1" applyAlignment="1" applyProtection="1">
      <alignment horizontal="left" vertical="top" wrapText="1"/>
    </xf>
    <xf numFmtId="165" fontId="1" fillId="0" borderId="20" xfId="2" applyNumberFormat="1" applyFont="1" applyFill="1" applyBorder="1" applyAlignment="1" applyProtection="1">
      <alignment horizontal="center" vertical="top" wrapText="1"/>
    </xf>
    <xf numFmtId="0" fontId="1" fillId="0" borderId="20" xfId="2" applyNumberFormat="1" applyFont="1" applyFill="1" applyBorder="1" applyAlignment="1" applyProtection="1">
      <alignment horizontal="center" vertical="top" wrapText="1"/>
    </xf>
    <xf numFmtId="165" fontId="15" fillId="0" borderId="20" xfId="2" applyNumberFormat="1" applyFont="1" applyFill="1" applyBorder="1" applyAlignment="1" applyProtection="1">
      <alignment vertical="top" wrapText="1"/>
    </xf>
    <xf numFmtId="165" fontId="1" fillId="0" borderId="20" xfId="2" applyNumberFormat="1" applyFont="1" applyFill="1" applyBorder="1" applyAlignment="1" applyProtection="1">
      <alignment vertical="top" wrapText="1"/>
    </xf>
    <xf numFmtId="165" fontId="1" fillId="0" borderId="20" xfId="2" applyNumberFormat="1" applyFont="1" applyFill="1" applyBorder="1" applyAlignment="1" applyProtection="1">
      <alignment horizontal="center" vertical="center" wrapText="1"/>
    </xf>
    <xf numFmtId="165" fontId="1" fillId="0" borderId="37" xfId="2" applyNumberFormat="1" applyFont="1" applyFill="1" applyBorder="1" applyAlignment="1" applyProtection="1">
      <alignment horizontal="left" vertical="top" wrapText="1"/>
    </xf>
    <xf numFmtId="165" fontId="15" fillId="0" borderId="20" xfId="2" applyNumberFormat="1" applyFont="1" applyFill="1" applyBorder="1" applyAlignment="1" applyProtection="1">
      <alignment horizontal="center" vertical="center" wrapText="1"/>
    </xf>
    <xf numFmtId="0" fontId="1" fillId="0" borderId="22" xfId="2" applyNumberFormat="1" applyFont="1" applyFill="1" applyBorder="1" applyAlignment="1" applyProtection="1">
      <alignment horizontal="center" vertical="top" wrapText="1"/>
    </xf>
    <xf numFmtId="0" fontId="15" fillId="0" borderId="22" xfId="2" applyNumberFormat="1" applyFont="1" applyFill="1" applyBorder="1" applyAlignment="1" applyProtection="1">
      <alignment horizontal="center" vertical="top" wrapText="1"/>
    </xf>
    <xf numFmtId="7" fontId="1" fillId="0" borderId="24" xfId="4" applyNumberFormat="1" applyFont="1" applyFill="1" applyBorder="1" applyAlignment="1">
      <alignment horizontal="right" vertical="top"/>
    </xf>
    <xf numFmtId="0" fontId="1" fillId="0" borderId="20" xfId="1" applyNumberFormat="1" applyFont="1" applyFill="1" applyBorder="1" applyAlignment="1" applyProtection="1">
      <alignment horizontal="center" vertical="top" wrapText="1"/>
    </xf>
    <xf numFmtId="165" fontId="1" fillId="0" borderId="37" xfId="2" applyNumberFormat="1" applyFont="1" applyFill="1" applyBorder="1" applyAlignment="1" applyProtection="1">
      <alignment horizontal="center" vertical="top" wrapText="1"/>
    </xf>
    <xf numFmtId="7" fontId="2" fillId="2" borderId="0" xfId="1" applyNumberFormat="1" applyFont="1" applyAlignment="1">
      <alignment horizontal="centerContinuous" vertical="center"/>
    </xf>
    <xf numFmtId="7" fontId="4" fillId="2" borderId="0" xfId="1" applyNumberFormat="1" applyFont="1" applyAlignment="1">
      <alignment horizontal="centerContinuous" vertical="center"/>
    </xf>
    <xf numFmtId="7" fontId="1" fillId="2" borderId="0" xfId="1" applyNumberFormat="1" applyAlignment="1">
      <alignment horizontal="right"/>
    </xf>
    <xf numFmtId="7" fontId="1" fillId="2" borderId="1" xfId="1" applyNumberFormat="1" applyBorder="1" applyAlignment="1">
      <alignment horizontal="center"/>
    </xf>
    <xf numFmtId="7" fontId="1" fillId="2" borderId="4" xfId="1" applyNumberFormat="1" applyBorder="1" applyAlignment="1">
      <alignment horizontal="right"/>
    </xf>
    <xf numFmtId="7" fontId="1" fillId="2" borderId="7" xfId="1" applyNumberFormat="1" applyBorder="1" applyAlignment="1">
      <alignment horizontal="right"/>
    </xf>
    <xf numFmtId="0" fontId="10" fillId="0" borderId="0" xfId="2" applyFont="1" applyAlignment="1" applyProtection="1">
      <alignment vertical="center"/>
    </xf>
    <xf numFmtId="164" fontId="1" fillId="4" borderId="0" xfId="2" applyNumberFormat="1" applyFont="1" applyFill="1" applyBorder="1" applyAlignment="1" applyProtection="1">
      <alignment vertical="center"/>
    </xf>
    <xf numFmtId="165" fontId="1" fillId="4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7" fontId="1" fillId="2" borderId="7" xfId="1" applyNumberFormat="1" applyBorder="1" applyAlignment="1">
      <alignment horizontal="right" vertical="center"/>
    </xf>
    <xf numFmtId="7" fontId="13" fillId="2" borderId="7" xfId="1" applyNumberFormat="1" applyFont="1" applyBorder="1" applyAlignment="1">
      <alignment horizontal="right"/>
    </xf>
    <xf numFmtId="1" fontId="13" fillId="0" borderId="7" xfId="1" applyNumberFormat="1" applyFont="1" applyFill="1" applyBorder="1" applyAlignment="1">
      <alignment vertical="top"/>
    </xf>
    <xf numFmtId="7" fontId="14" fillId="0" borderId="20" xfId="1" applyNumberFormat="1" applyFont="1" applyFill="1" applyBorder="1" applyAlignment="1" applyProtection="1"/>
    <xf numFmtId="0" fontId="1" fillId="0" borderId="0" xfId="1" applyNumberFormat="1" applyFont="1" applyFill="1"/>
    <xf numFmtId="1" fontId="1" fillId="0" borderId="20" xfId="2" applyNumberFormat="1" applyFont="1" applyFill="1" applyBorder="1" applyAlignment="1" applyProtection="1">
      <alignment horizontal="right" vertical="top"/>
    </xf>
    <xf numFmtId="164" fontId="1" fillId="0" borderId="20" xfId="2" applyNumberFormat="1" applyFont="1" applyFill="1" applyBorder="1" applyAlignment="1" applyProtection="1">
      <alignment vertical="top"/>
    </xf>
    <xf numFmtId="0" fontId="13" fillId="0" borderId="7" xfId="1" applyNumberFormat="1" applyFont="1" applyFill="1" applyBorder="1" applyAlignment="1">
      <alignment vertical="top"/>
    </xf>
    <xf numFmtId="1" fontId="1" fillId="0" borderId="20" xfId="2" applyNumberFormat="1" applyFont="1" applyFill="1" applyBorder="1" applyAlignment="1" applyProtection="1">
      <alignment horizontal="right" vertical="top" wrapText="1"/>
    </xf>
    <xf numFmtId="7" fontId="1" fillId="2" borderId="31" xfId="1" applyNumberFormat="1" applyBorder="1" applyAlignment="1">
      <alignment horizontal="right"/>
    </xf>
    <xf numFmtId="7" fontId="1" fillId="2" borderId="31" xfId="1" applyNumberFormat="1" applyBorder="1" applyAlignment="1">
      <alignment horizontal="right" vertical="center"/>
    </xf>
    <xf numFmtId="0" fontId="13" fillId="0" borderId="7" xfId="1" applyNumberFormat="1" applyFont="1" applyFill="1" applyBorder="1" applyAlignment="1">
      <alignment horizontal="center" vertical="top"/>
    </xf>
    <xf numFmtId="165" fontId="3" fillId="0" borderId="5" xfId="1" applyNumberFormat="1" applyFont="1" applyFill="1" applyBorder="1" applyAlignment="1" applyProtection="1">
      <alignment horizontal="left" vertical="center"/>
    </xf>
    <xf numFmtId="1" fontId="13" fillId="0" borderId="7" xfId="1" applyNumberFormat="1" applyFont="1" applyFill="1" applyBorder="1" applyAlignment="1">
      <alignment horizontal="center" vertical="top"/>
    </xf>
    <xf numFmtId="165" fontId="3" fillId="0" borderId="5" xfId="1" applyNumberFormat="1" applyFont="1" applyFill="1" applyBorder="1" applyAlignment="1" applyProtection="1">
      <alignment horizontal="left" vertical="center" wrapText="1"/>
    </xf>
    <xf numFmtId="165" fontId="11" fillId="0" borderId="5" xfId="1" applyNumberFormat="1" applyFont="1" applyFill="1" applyBorder="1" applyAlignment="1" applyProtection="1">
      <alignment horizontal="left" vertical="center"/>
    </xf>
    <xf numFmtId="1" fontId="1" fillId="0" borderId="7" xfId="1" applyNumberFormat="1" applyFill="1" applyBorder="1" applyAlignment="1">
      <alignment horizontal="center" vertical="top"/>
    </xf>
    <xf numFmtId="0" fontId="1" fillId="0" borderId="7" xfId="1" applyNumberFormat="1" applyFill="1" applyBorder="1" applyAlignment="1">
      <alignment horizontal="center" vertical="top"/>
    </xf>
    <xf numFmtId="165" fontId="11" fillId="0" borderId="5" xfId="1" applyNumberFormat="1" applyFont="1" applyFill="1" applyBorder="1" applyAlignment="1" applyProtection="1">
      <alignment horizontal="left" vertical="center" wrapText="1"/>
    </xf>
    <xf numFmtId="1" fontId="1" fillId="0" borderId="7" xfId="1" applyNumberFormat="1" applyFill="1" applyBorder="1" applyAlignment="1">
      <alignment vertical="top"/>
    </xf>
    <xf numFmtId="7" fontId="17" fillId="0" borderId="24" xfId="4" applyNumberFormat="1" applyFont="1" applyFill="1" applyBorder="1" applyAlignment="1">
      <alignment horizontal="right" vertical="top"/>
    </xf>
    <xf numFmtId="7" fontId="1" fillId="0" borderId="20" xfId="1" applyNumberFormat="1" applyFont="1" applyFill="1" applyBorder="1" applyAlignment="1" applyProtection="1"/>
    <xf numFmtId="1" fontId="15" fillId="0" borderId="20" xfId="2" applyNumberFormat="1" applyFont="1" applyFill="1" applyBorder="1" applyAlignment="1" applyProtection="1">
      <alignment horizontal="right" vertical="top"/>
    </xf>
    <xf numFmtId="164" fontId="15" fillId="0" borderId="20" xfId="2" applyNumberFormat="1" applyFont="1" applyFill="1" applyBorder="1" applyAlignment="1" applyProtection="1">
      <alignment vertical="top"/>
    </xf>
    <xf numFmtId="1" fontId="15" fillId="0" borderId="20" xfId="2" applyNumberFormat="1" applyFont="1" applyFill="1" applyBorder="1" applyAlignment="1" applyProtection="1">
      <alignment horizontal="right" vertical="top" wrapText="1"/>
    </xf>
    <xf numFmtId="0" fontId="1" fillId="0" borderId="7" xfId="1" applyNumberFormat="1" applyFill="1" applyBorder="1" applyAlignment="1">
      <alignment vertical="top"/>
    </xf>
    <xf numFmtId="0" fontId="1" fillId="0" borderId="5" xfId="1" applyNumberFormat="1" applyFill="1" applyBorder="1" applyAlignment="1">
      <alignment vertical="top"/>
    </xf>
    <xf numFmtId="164" fontId="1" fillId="0" borderId="20" xfId="2" applyNumberFormat="1" applyFont="1" applyFill="1" applyBorder="1" applyAlignment="1" applyProtection="1">
      <alignment vertical="top"/>
      <protection locked="0"/>
    </xf>
    <xf numFmtId="1" fontId="15" fillId="0" borderId="26" xfId="2" applyNumberFormat="1" applyFont="1" applyFill="1" applyBorder="1" applyAlignment="1" applyProtection="1">
      <alignment horizontal="right" vertical="top"/>
    </xf>
    <xf numFmtId="1" fontId="1" fillId="2" borderId="7" xfId="1" applyNumberFormat="1" applyBorder="1" applyAlignment="1">
      <alignment horizontal="right" vertical="center"/>
    </xf>
    <xf numFmtId="168" fontId="1" fillId="0" borderId="20" xfId="2" applyNumberFormat="1" applyFont="1" applyFill="1" applyBorder="1" applyAlignment="1" applyProtection="1">
      <alignment horizontal="right" vertical="top" wrapText="1"/>
    </xf>
    <xf numFmtId="165" fontId="3" fillId="0" borderId="20" xfId="1" applyNumberFormat="1" applyFont="1" applyFill="1" applyBorder="1" applyAlignment="1" applyProtection="1">
      <alignment vertical="center" wrapText="1"/>
    </xf>
    <xf numFmtId="165" fontId="1" fillId="0" borderId="20" xfId="1" applyNumberFormat="1" applyFont="1" applyFill="1" applyBorder="1" applyAlignment="1" applyProtection="1">
      <alignment horizontal="centerContinuous" wrapText="1"/>
    </xf>
    <xf numFmtId="167" fontId="16" fillId="0" borderId="22" xfId="1" applyNumberFormat="1" applyFont="1" applyFill="1" applyBorder="1" applyAlignment="1" applyProtection="1">
      <alignment horizontal="right"/>
    </xf>
    <xf numFmtId="0" fontId="1" fillId="2" borderId="7" xfId="1" applyNumberFormat="1" applyBorder="1" applyAlignment="1">
      <alignment horizontal="right"/>
    </xf>
    <xf numFmtId="0" fontId="1" fillId="2" borderId="7" xfId="1" applyNumberFormat="1" applyBorder="1" applyAlignment="1">
      <alignment horizontal="right" vertical="center"/>
    </xf>
    <xf numFmtId="7" fontId="1" fillId="2" borderId="66" xfId="1" applyNumberFormat="1" applyBorder="1" applyAlignment="1">
      <alignment horizontal="right"/>
    </xf>
    <xf numFmtId="7" fontId="1" fillId="2" borderId="65" xfId="1" applyNumberFormat="1" applyBorder="1" applyAlignment="1">
      <alignment horizontal="right"/>
    </xf>
    <xf numFmtId="7" fontId="1" fillId="2" borderId="77" xfId="1" applyNumberFormat="1" applyBorder="1" applyAlignment="1">
      <alignment horizontal="right"/>
    </xf>
    <xf numFmtId="0" fontId="1" fillId="2" borderId="0" xfId="1" applyNumberFormat="1" applyAlignment="1">
      <alignment horizontal="right"/>
    </xf>
    <xf numFmtId="7" fontId="1" fillId="0" borderId="17" xfId="1" applyNumberFormat="1" applyFont="1" applyFill="1" applyBorder="1" applyAlignment="1" applyProtection="1">
      <alignment horizontal="right" vertical="center"/>
    </xf>
    <xf numFmtId="0" fontId="1" fillId="0" borderId="20" xfId="2" applyNumberFormat="1" applyFont="1" applyFill="1" applyBorder="1" applyAlignment="1" applyProtection="1">
      <alignment vertical="center"/>
    </xf>
    <xf numFmtId="7" fontId="1" fillId="0" borderId="31" xfId="1" applyNumberFormat="1" applyFont="1" applyFill="1" applyBorder="1" applyAlignment="1" applyProtection="1">
      <alignment horizontal="right"/>
    </xf>
    <xf numFmtId="7" fontId="1" fillId="0" borderId="7" xfId="1" applyNumberFormat="1" applyFont="1" applyFill="1" applyBorder="1" applyAlignment="1" applyProtection="1">
      <alignment horizontal="right" vertical="center"/>
    </xf>
    <xf numFmtId="7" fontId="1" fillId="0" borderId="31" xfId="1" applyNumberFormat="1" applyFont="1" applyFill="1" applyBorder="1" applyAlignment="1" applyProtection="1">
      <alignment horizontal="right" vertical="center"/>
    </xf>
    <xf numFmtId="164" fontId="15" fillId="0" borderId="20" xfId="2" applyNumberFormat="1" applyFont="1" applyFill="1" applyBorder="1" applyAlignment="1" applyProtection="1">
      <alignment vertical="top"/>
      <protection locked="0"/>
    </xf>
    <xf numFmtId="0" fontId="15" fillId="0" borderId="20" xfId="2" applyNumberFormat="1" applyFont="1" applyFill="1" applyBorder="1" applyAlignment="1" applyProtection="1">
      <alignment vertical="center"/>
    </xf>
    <xf numFmtId="7" fontId="1" fillId="0" borderId="6" xfId="1" applyNumberFormat="1" applyFont="1" applyFill="1" applyBorder="1" applyAlignment="1">
      <alignment horizontal="right" vertical="center"/>
    </xf>
    <xf numFmtId="7" fontId="1" fillId="0" borderId="31" xfId="1" applyNumberFormat="1" applyFont="1" applyFill="1" applyBorder="1" applyAlignment="1">
      <alignment horizontal="right" vertical="center"/>
    </xf>
    <xf numFmtId="7" fontId="1" fillId="0" borderId="7" xfId="1" applyNumberFormat="1" applyFont="1" applyFill="1" applyBorder="1" applyAlignment="1">
      <alignment horizontal="right"/>
    </xf>
    <xf numFmtId="7" fontId="1" fillId="0" borderId="20" xfId="1" applyNumberFormat="1" applyFont="1" applyFill="1" applyBorder="1" applyAlignment="1"/>
    <xf numFmtId="7" fontId="14" fillId="0" borderId="20" xfId="1" applyNumberFormat="1" applyFont="1" applyFill="1" applyBorder="1" applyAlignment="1"/>
    <xf numFmtId="0" fontId="1" fillId="0" borderId="0" xfId="1" applyNumberFormat="1" applyFont="1" applyFill="1" applyAlignment="1">
      <alignment horizontal="right"/>
    </xf>
    <xf numFmtId="0" fontId="1" fillId="0" borderId="55" xfId="1" applyNumberFormat="1" applyFill="1" applyBorder="1" applyAlignment="1">
      <alignment horizontal="centerContinuous"/>
    </xf>
    <xf numFmtId="1" fontId="1" fillId="0" borderId="26" xfId="2" applyNumberFormat="1" applyFont="1" applyFill="1" applyBorder="1" applyAlignment="1" applyProtection="1">
      <alignment horizontal="right" vertical="top"/>
    </xf>
    <xf numFmtId="7" fontId="14" fillId="0" borderId="22" xfId="1" applyNumberFormat="1" applyFont="1" applyFill="1" applyBorder="1" applyAlignment="1" applyProtection="1"/>
    <xf numFmtId="7" fontId="14" fillId="0" borderId="7" xfId="1" applyNumberFormat="1" applyFont="1" applyFill="1" applyBorder="1" applyAlignment="1">
      <alignment horizontal="center"/>
    </xf>
    <xf numFmtId="1" fontId="1" fillId="0" borderId="37" xfId="2" applyNumberFormat="1" applyFont="1" applyFill="1" applyBorder="1" applyAlignment="1" applyProtection="1">
      <alignment horizontal="right" vertical="top" wrapText="1"/>
    </xf>
    <xf numFmtId="7" fontId="1" fillId="0" borderId="7" xfId="1" applyNumberFormat="1" applyFont="1" applyFill="1" applyBorder="1" applyAlignment="1">
      <alignment horizontal="center"/>
    </xf>
    <xf numFmtId="7" fontId="1" fillId="0" borderId="22" xfId="1" applyNumberFormat="1" applyFont="1" applyFill="1" applyBorder="1" applyAlignment="1" applyProtection="1"/>
    <xf numFmtId="168" fontId="15" fillId="0" borderId="20" xfId="2" applyNumberFormat="1" applyFont="1" applyFill="1" applyBorder="1" applyAlignment="1" applyProtection="1">
      <alignment horizontal="right" vertical="top" wrapText="1"/>
    </xf>
    <xf numFmtId="0" fontId="1" fillId="0" borderId="55" xfId="1" applyNumberFormat="1" applyFont="1" applyFill="1" applyBorder="1" applyAlignment="1">
      <alignment horizontal="centerContinuous"/>
    </xf>
    <xf numFmtId="7" fontId="1" fillId="0" borderId="31" xfId="1" applyNumberFormat="1" applyFont="1" applyFill="1" applyBorder="1" applyAlignment="1">
      <alignment horizontal="right"/>
    </xf>
    <xf numFmtId="7" fontId="1" fillId="0" borderId="66" xfId="1" applyNumberFormat="1" applyFont="1" applyFill="1" applyBorder="1" applyAlignment="1">
      <alignment horizontal="right"/>
    </xf>
    <xf numFmtId="7" fontId="1" fillId="0" borderId="65" xfId="1" applyNumberFormat="1" applyFont="1" applyFill="1" applyBorder="1" applyAlignment="1">
      <alignment horizontal="right"/>
    </xf>
    <xf numFmtId="7" fontId="14" fillId="0" borderId="20" xfId="1" applyNumberFormat="1" applyFont="1" applyFill="1" applyBorder="1" applyAlignment="1">
      <alignment horizontal="center"/>
    </xf>
    <xf numFmtId="0" fontId="3" fillId="0" borderId="0" xfId="1" applyNumberFormat="1" applyFont="1" applyFill="1" applyAlignment="1">
      <alignment horizontal="centerContinuous" vertical="center"/>
    </xf>
    <xf numFmtId="0" fontId="1" fillId="0" borderId="0" xfId="1" applyNumberFormat="1" applyFont="1" applyFill="1" applyAlignment="1">
      <alignment horizontal="centerContinuous" vertical="center"/>
    </xf>
    <xf numFmtId="0" fontId="1" fillId="0" borderId="0" xfId="1" applyNumberFormat="1" applyFont="1" applyFill="1" applyAlignment="1"/>
    <xf numFmtId="2" fontId="1" fillId="0" borderId="0" xfId="1" applyNumberFormat="1" applyFont="1" applyFill="1" applyAlignment="1"/>
    <xf numFmtId="0" fontId="1" fillId="0" borderId="3" xfId="1" applyNumberFormat="1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/>
    </xf>
    <xf numFmtId="7" fontId="14" fillId="0" borderId="41" xfId="1" applyNumberFormat="1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right"/>
    </xf>
    <xf numFmtId="0" fontId="1" fillId="0" borderId="7" xfId="1" applyNumberFormat="1" applyFont="1" applyFill="1" applyBorder="1" applyAlignment="1">
      <alignment horizontal="center" vertical="top"/>
    </xf>
    <xf numFmtId="0" fontId="1" fillId="0" borderId="56" xfId="1" applyNumberFormat="1" applyFont="1" applyFill="1" applyBorder="1" applyAlignment="1">
      <alignment horizontal="right"/>
    </xf>
    <xf numFmtId="0" fontId="1" fillId="0" borderId="59" xfId="1" applyNumberFormat="1" applyFont="1" applyFill="1" applyBorder="1" applyAlignment="1">
      <alignment horizontal="right" vertical="center"/>
    </xf>
    <xf numFmtId="1" fontId="1" fillId="0" borderId="39" xfId="1" applyNumberFormat="1" applyFont="1" applyFill="1" applyBorder="1"/>
    <xf numFmtId="7" fontId="1" fillId="0" borderId="63" xfId="1" applyNumberFormat="1" applyFont="1" applyFill="1" applyBorder="1" applyAlignment="1">
      <alignment horizontal="right"/>
    </xf>
    <xf numFmtId="7" fontId="1" fillId="0" borderId="65" xfId="1" applyNumberFormat="1" applyFont="1" applyFill="1" applyBorder="1" applyAlignment="1">
      <alignment horizontal="right" vertical="center"/>
    </xf>
    <xf numFmtId="0" fontId="1" fillId="0" borderId="79" xfId="1" applyNumberFormat="1" applyFont="1" applyFill="1" applyBorder="1"/>
    <xf numFmtId="0" fontId="1" fillId="0" borderId="80" xfId="1" applyNumberFormat="1" applyFont="1" applyFill="1" applyBorder="1" applyAlignment="1">
      <alignment horizontal="right"/>
    </xf>
    <xf numFmtId="1" fontId="3" fillId="0" borderId="0" xfId="1" applyNumberFormat="1" applyFont="1" applyFill="1" applyAlignment="1">
      <alignment horizontal="centerContinuous" vertical="top"/>
    </xf>
    <xf numFmtId="1" fontId="1" fillId="0" borderId="0" xfId="1" applyNumberFormat="1" applyFill="1" applyAlignment="1">
      <alignment horizontal="centerContinuous" vertical="top"/>
    </xf>
    <xf numFmtId="0" fontId="1" fillId="0" borderId="0" xfId="1" applyNumberFormat="1" applyFill="1" applyAlignment="1">
      <alignment horizontal="centerContinuous" vertical="center"/>
    </xf>
    <xf numFmtId="0" fontId="1" fillId="0" borderId="0" xfId="1" applyNumberFormat="1" applyFill="1" applyAlignment="1">
      <alignment vertical="top"/>
    </xf>
    <xf numFmtId="0" fontId="1" fillId="0" borderId="0" xfId="1" applyNumberFormat="1" applyFill="1" applyAlignment="1"/>
    <xf numFmtId="0" fontId="1" fillId="0" borderId="1" xfId="1" applyNumberFormat="1" applyFill="1" applyBorder="1" applyAlignment="1">
      <alignment horizontal="center" vertical="top"/>
    </xf>
    <xf numFmtId="0" fontId="1" fillId="0" borderId="2" xfId="1" applyNumberFormat="1" applyFill="1" applyBorder="1" applyAlignment="1">
      <alignment horizontal="center"/>
    </xf>
    <xf numFmtId="0" fontId="1" fillId="0" borderId="1" xfId="1" applyNumberFormat="1" applyFill="1" applyBorder="1" applyAlignment="1">
      <alignment horizontal="center"/>
    </xf>
    <xf numFmtId="0" fontId="1" fillId="0" borderId="3" xfId="1" applyNumberFormat="1" applyFill="1" applyBorder="1" applyAlignment="1">
      <alignment horizontal="center"/>
    </xf>
    <xf numFmtId="0" fontId="11" fillId="0" borderId="31" xfId="1" applyNumberFormat="1" applyFont="1" applyFill="1" applyBorder="1" applyAlignment="1">
      <alignment horizontal="center" vertical="center"/>
    </xf>
    <xf numFmtId="0" fontId="1" fillId="0" borderId="54" xfId="1" applyNumberFormat="1" applyFill="1" applyBorder="1" applyAlignment="1">
      <alignment vertical="top"/>
    </xf>
    <xf numFmtId="0" fontId="8" fillId="0" borderId="55" xfId="1" applyNumberFormat="1" applyFont="1" applyFill="1" applyBorder="1" applyAlignment="1">
      <alignment horizontal="centerContinuous"/>
    </xf>
    <xf numFmtId="0" fontId="11" fillId="0" borderId="38" xfId="1" applyNumberFormat="1" applyFont="1" applyFill="1" applyBorder="1" applyAlignment="1">
      <alignment horizontal="center"/>
    </xf>
    <xf numFmtId="1" fontId="20" fillId="0" borderId="39" xfId="1" applyNumberFormat="1" applyFont="1" applyFill="1" applyBorder="1" applyAlignment="1">
      <alignment horizontal="left"/>
    </xf>
    <xf numFmtId="1" fontId="1" fillId="0" borderId="39" xfId="1" applyNumberFormat="1" applyFill="1" applyBorder="1" applyAlignment="1">
      <alignment horizontal="center"/>
    </xf>
    <xf numFmtId="1" fontId="1" fillId="0" borderId="39" xfId="1" applyNumberFormat="1" applyFill="1" applyBorder="1"/>
    <xf numFmtId="0" fontId="11" fillId="0" borderId="70" xfId="1" applyNumberFormat="1" applyFont="1" applyFill="1" applyBorder="1" applyAlignment="1">
      <alignment horizontal="center" vertical="center"/>
    </xf>
    <xf numFmtId="0" fontId="1" fillId="0" borderId="78" xfId="1" applyNumberFormat="1" applyFill="1" applyBorder="1" applyAlignment="1">
      <alignment vertical="top"/>
    </xf>
    <xf numFmtId="0" fontId="1" fillId="0" borderId="79" xfId="1" applyNumberFormat="1" applyFill="1" applyBorder="1"/>
    <xf numFmtId="0" fontId="1" fillId="0" borderId="79" xfId="1" applyNumberFormat="1" applyFill="1" applyBorder="1" applyAlignment="1">
      <alignment horizontal="center"/>
    </xf>
    <xf numFmtId="0" fontId="1" fillId="0" borderId="0" xfId="1" applyNumberFormat="1" applyFill="1"/>
    <xf numFmtId="0" fontId="1" fillId="0" borderId="0" xfId="1" applyNumberFormat="1" applyFill="1" applyAlignment="1">
      <alignment horizontal="center"/>
    </xf>
    <xf numFmtId="166" fontId="1" fillId="5" borderId="22" xfId="2" applyNumberFormat="1" applyFont="1" applyFill="1" applyBorder="1" applyAlignment="1" applyProtection="1">
      <alignment horizontal="center" vertical="top"/>
    </xf>
    <xf numFmtId="4" fontId="1" fillId="5" borderId="22" xfId="2" applyNumberFormat="1" applyFont="1" applyFill="1" applyBorder="1" applyAlignment="1" applyProtection="1">
      <alignment horizontal="center" vertical="top" wrapText="1"/>
    </xf>
    <xf numFmtId="4" fontId="1" fillId="5" borderId="22" xfId="2" applyNumberFormat="1" applyFont="1" applyFill="1" applyBorder="1" applyAlignment="1" applyProtection="1">
      <alignment horizontal="center" vertical="top"/>
    </xf>
    <xf numFmtId="7" fontId="1" fillId="2" borderId="27" xfId="1" applyNumberFormat="1" applyBorder="1" applyAlignment="1">
      <alignment horizontal="right"/>
    </xf>
    <xf numFmtId="7" fontId="1" fillId="2" borderId="27" xfId="1" applyNumberFormat="1" applyBorder="1" applyAlignment="1">
      <alignment horizontal="right" vertical="center"/>
    </xf>
    <xf numFmtId="4" fontId="16" fillId="5" borderId="22" xfId="2" applyNumberFormat="1" applyFont="1" applyFill="1" applyBorder="1" applyAlignment="1" applyProtection="1">
      <alignment horizontal="center" vertical="top" wrapText="1"/>
    </xf>
    <xf numFmtId="166" fontId="16" fillId="5" borderId="22" xfId="2" applyNumberFormat="1" applyFont="1" applyFill="1" applyBorder="1" applyAlignment="1" applyProtection="1">
      <alignment horizontal="center" vertical="top"/>
    </xf>
    <xf numFmtId="4" fontId="16" fillId="5" borderId="22" xfId="2" applyNumberFormat="1" applyFont="1" applyFill="1" applyBorder="1" applyAlignment="1" applyProtection="1">
      <alignment horizontal="center" vertical="top"/>
    </xf>
    <xf numFmtId="4" fontId="15" fillId="5" borderId="22" xfId="2" applyNumberFormat="1" applyFont="1" applyFill="1" applyBorder="1" applyAlignment="1" applyProtection="1">
      <alignment horizontal="center" vertical="top" wrapText="1"/>
    </xf>
    <xf numFmtId="4" fontId="16" fillId="5" borderId="22" xfId="1" applyNumberFormat="1" applyFont="1" applyFill="1" applyBorder="1" applyAlignment="1" applyProtection="1">
      <alignment horizontal="center" vertical="top" wrapText="1"/>
    </xf>
    <xf numFmtId="166" fontId="3" fillId="5" borderId="22" xfId="1" applyNumberFormat="1" applyFont="1" applyFill="1" applyBorder="1" applyAlignment="1" applyProtection="1">
      <alignment horizontal="center"/>
    </xf>
    <xf numFmtId="0" fontId="1" fillId="0" borderId="0" xfId="1" applyNumberFormat="1" applyFill="1" applyBorder="1"/>
    <xf numFmtId="0" fontId="1" fillId="0" borderId="5" xfId="1" applyNumberFormat="1" applyFill="1" applyBorder="1" applyAlignment="1">
      <alignment horizontal="center"/>
    </xf>
    <xf numFmtId="0" fontId="1" fillId="0" borderId="6" xfId="1" applyNumberFormat="1" applyFill="1" applyBorder="1"/>
    <xf numFmtId="0" fontId="1" fillId="0" borderId="6" xfId="1" applyNumberFormat="1" applyFont="1" applyFill="1" applyBorder="1" applyAlignment="1">
      <alignment horizontal="center"/>
    </xf>
    <xf numFmtId="7" fontId="1" fillId="0" borderId="11" xfId="1" applyNumberFormat="1" applyFont="1" applyFill="1" applyBorder="1" applyAlignment="1">
      <alignment horizontal="right"/>
    </xf>
    <xf numFmtId="0" fontId="1" fillId="0" borderId="12" xfId="1" applyNumberFormat="1" applyFont="1" applyFill="1" applyBorder="1" applyAlignment="1">
      <alignment horizontal="right"/>
    </xf>
    <xf numFmtId="0" fontId="11" fillId="0" borderId="13" xfId="1" applyNumberFormat="1" applyFont="1" applyFill="1" applyBorder="1" applyAlignment="1">
      <alignment horizontal="center" vertical="center"/>
    </xf>
    <xf numFmtId="7" fontId="1" fillId="0" borderId="18" xfId="1" applyNumberFormat="1" applyFont="1" applyFill="1" applyBorder="1" applyAlignment="1">
      <alignment horizontal="right" vertical="center"/>
    </xf>
    <xf numFmtId="0" fontId="3" fillId="0" borderId="19" xfId="1" applyNumberFormat="1" applyFont="1" applyFill="1" applyBorder="1" applyAlignment="1">
      <alignment vertical="top"/>
    </xf>
    <xf numFmtId="0" fontId="1" fillId="0" borderId="21" xfId="1" applyNumberFormat="1" applyFont="1" applyFill="1" applyBorder="1" applyAlignment="1">
      <alignment horizontal="center"/>
    </xf>
    <xf numFmtId="167" fontId="1" fillId="0" borderId="23" xfId="2" applyNumberFormat="1" applyFont="1" applyFill="1" applyBorder="1" applyAlignment="1" applyProtection="1">
      <alignment horizontal="left" vertical="top" wrapText="1"/>
    </xf>
    <xf numFmtId="164" fontId="1" fillId="0" borderId="21" xfId="2" applyNumberFormat="1" applyFont="1" applyFill="1" applyBorder="1" applyAlignment="1" applyProtection="1">
      <alignment vertical="top"/>
    </xf>
    <xf numFmtId="0" fontId="1" fillId="0" borderId="25" xfId="1" applyNumberFormat="1" applyFont="1" applyFill="1" applyBorder="1"/>
    <xf numFmtId="167" fontId="1" fillId="0" borderId="23" xfId="2" applyNumberFormat="1" applyFont="1" applyFill="1" applyBorder="1" applyAlignment="1" applyProtection="1">
      <alignment horizontal="center" vertical="top" wrapText="1"/>
    </xf>
    <xf numFmtId="0" fontId="1" fillId="0" borderId="0" xfId="2" applyFont="1" applyFill="1" applyBorder="1" applyAlignment="1">
      <alignment vertical="top" wrapText="1"/>
    </xf>
    <xf numFmtId="167" fontId="1" fillId="0" borderId="23" xfId="2" applyNumberFormat="1" applyFont="1" applyFill="1" applyBorder="1" applyAlignment="1" applyProtection="1">
      <alignment horizontal="right" vertical="top" wrapText="1"/>
    </xf>
    <xf numFmtId="0" fontId="5" fillId="0" borderId="0" xfId="2" applyFont="1" applyFill="1" applyBorder="1" applyAlignment="1"/>
    <xf numFmtId="0" fontId="13" fillId="0" borderId="19" xfId="1" applyNumberFormat="1" applyFont="1" applyFill="1" applyBorder="1" applyAlignment="1">
      <alignment horizontal="center" vertical="top"/>
    </xf>
    <xf numFmtId="164" fontId="1" fillId="0" borderId="21" xfId="2" applyNumberFormat="1" applyFont="1" applyFill="1" applyBorder="1" applyAlignment="1" applyProtection="1">
      <alignment vertical="top" wrapText="1"/>
    </xf>
    <xf numFmtId="0" fontId="13" fillId="0" borderId="19" xfId="1" applyNumberFormat="1" applyFont="1" applyFill="1" applyBorder="1" applyAlignment="1">
      <alignment vertical="top"/>
    </xf>
    <xf numFmtId="0" fontId="11" fillId="0" borderId="28" xfId="1" applyNumberFormat="1" applyFont="1" applyFill="1" applyBorder="1" applyAlignment="1">
      <alignment horizontal="center" vertical="center"/>
    </xf>
    <xf numFmtId="7" fontId="1" fillId="0" borderId="32" xfId="1" applyNumberFormat="1" applyFont="1" applyFill="1" applyBorder="1" applyAlignment="1">
      <alignment horizontal="right"/>
    </xf>
    <xf numFmtId="0" fontId="11" fillId="0" borderId="19" xfId="1" applyNumberFormat="1" applyFont="1" applyFill="1" applyBorder="1" applyAlignment="1">
      <alignment horizontal="center" vertical="center"/>
    </xf>
    <xf numFmtId="7" fontId="1" fillId="0" borderId="36" xfId="1" applyNumberFormat="1" applyFont="1" applyFill="1" applyBorder="1" applyAlignment="1">
      <alignment horizontal="right" vertical="center"/>
    </xf>
    <xf numFmtId="7" fontId="1" fillId="0" borderId="32" xfId="1" applyNumberFormat="1" applyFont="1" applyFill="1" applyBorder="1" applyAlignment="1">
      <alignment horizontal="right" vertical="center"/>
    </xf>
    <xf numFmtId="0" fontId="1" fillId="0" borderId="0" xfId="1" applyFont="1" applyFill="1" applyBorder="1"/>
    <xf numFmtId="0" fontId="11" fillId="0" borderId="19" xfId="1" applyNumberFormat="1" applyFont="1" applyFill="1" applyBorder="1" applyAlignment="1">
      <alignment vertical="top"/>
    </xf>
    <xf numFmtId="0" fontId="15" fillId="0" borderId="21" xfId="1" applyNumberFormat="1" applyFont="1" applyFill="1" applyBorder="1" applyAlignment="1">
      <alignment horizontal="center"/>
    </xf>
    <xf numFmtId="167" fontId="15" fillId="0" borderId="23" xfId="2" applyNumberFormat="1" applyFont="1" applyFill="1" applyBorder="1" applyAlignment="1" applyProtection="1">
      <alignment horizontal="left" vertical="top" wrapText="1"/>
    </xf>
    <xf numFmtId="164" fontId="15" fillId="0" borderId="21" xfId="2" applyNumberFormat="1" applyFont="1" applyFill="1" applyBorder="1" applyAlignment="1" applyProtection="1">
      <alignment vertical="top"/>
    </xf>
    <xf numFmtId="167" fontId="15" fillId="0" borderId="23" xfId="2" applyNumberFormat="1" applyFont="1" applyFill="1" applyBorder="1" applyAlignment="1" applyProtection="1">
      <alignment horizontal="center" vertical="top" wrapText="1"/>
    </xf>
    <xf numFmtId="0" fontId="15" fillId="0" borderId="25" xfId="1" applyNumberFormat="1" applyFont="1" applyFill="1" applyBorder="1"/>
    <xf numFmtId="167" fontId="15" fillId="0" borderId="23" xfId="2" applyNumberFormat="1" applyFont="1" applyFill="1" applyBorder="1" applyAlignment="1" applyProtection="1">
      <alignment horizontal="right" vertical="top" wrapText="1"/>
    </xf>
    <xf numFmtId="0" fontId="1" fillId="0" borderId="19" xfId="1" applyNumberFormat="1" applyFill="1" applyBorder="1" applyAlignment="1">
      <alignment horizontal="center" vertical="top"/>
    </xf>
    <xf numFmtId="164" fontId="15" fillId="0" borderId="21" xfId="2" applyNumberFormat="1" applyFont="1" applyFill="1" applyBorder="1" applyAlignment="1" applyProtection="1">
      <alignment vertical="top" wrapText="1"/>
    </xf>
    <xf numFmtId="0" fontId="18" fillId="0" borderId="0" xfId="2" applyFont="1" applyFill="1" applyBorder="1" applyAlignment="1"/>
    <xf numFmtId="0" fontId="1" fillId="0" borderId="19" xfId="1" applyNumberFormat="1" applyFill="1" applyBorder="1" applyAlignment="1">
      <alignment vertical="top"/>
    </xf>
    <xf numFmtId="0" fontId="1" fillId="0" borderId="36" xfId="1" applyNumberFormat="1" applyFont="1" applyFill="1" applyBorder="1" applyAlignment="1">
      <alignment horizontal="right"/>
    </xf>
    <xf numFmtId="0" fontId="11" fillId="0" borderId="45" xfId="1" applyNumberFormat="1" applyFont="1" applyFill="1" applyBorder="1" applyAlignment="1">
      <alignment horizontal="center" vertical="center"/>
    </xf>
    <xf numFmtId="2" fontId="1" fillId="0" borderId="36" xfId="1" applyNumberFormat="1" applyFont="1" applyFill="1" applyBorder="1" applyAlignment="1">
      <alignment horizontal="right" vertical="center"/>
    </xf>
    <xf numFmtId="7" fontId="1" fillId="0" borderId="36" xfId="1" applyNumberFormat="1" applyFont="1" applyFill="1" applyBorder="1" applyAlignment="1">
      <alignment horizontal="right"/>
    </xf>
    <xf numFmtId="167" fontId="3" fillId="0" borderId="23" xfId="1" applyNumberFormat="1" applyFont="1" applyFill="1" applyBorder="1" applyAlignment="1" applyProtection="1">
      <alignment horizontal="center" vertical="center" wrapText="1"/>
    </xf>
    <xf numFmtId="0" fontId="11" fillId="0" borderId="48" xfId="1" applyNumberFormat="1" applyFont="1" applyFill="1" applyBorder="1" applyAlignment="1">
      <alignment horizontal="center" vertical="center"/>
    </xf>
    <xf numFmtId="7" fontId="1" fillId="0" borderId="52" xfId="1" applyNumberFormat="1" applyFont="1" applyFill="1" applyBorder="1" applyAlignment="1">
      <alignment horizontal="right" vertical="center"/>
    </xf>
    <xf numFmtId="7" fontId="1" fillId="0" borderId="53" xfId="1" applyNumberFormat="1" applyFont="1" applyFill="1" applyBorder="1" applyAlignment="1">
      <alignment horizontal="right" vertical="center"/>
    </xf>
    <xf numFmtId="3" fontId="1" fillId="0" borderId="20" xfId="2" applyNumberFormat="1" applyFont="1" applyFill="1" applyBorder="1" applyAlignment="1" applyProtection="1">
      <alignment vertical="top"/>
    </xf>
    <xf numFmtId="7" fontId="17" fillId="0" borderId="24" xfId="4" applyNumberFormat="1" applyFont="1" applyFill="1" applyBorder="1" applyAlignment="1" applyProtection="1">
      <alignment horizontal="right" vertical="top"/>
    </xf>
    <xf numFmtId="7" fontId="1" fillId="0" borderId="24" xfId="4" applyNumberFormat="1" applyFont="1" applyFill="1" applyBorder="1" applyAlignment="1" applyProtection="1">
      <alignment horizontal="right" vertical="top"/>
    </xf>
    <xf numFmtId="7" fontId="1" fillId="0" borderId="47" xfId="4" applyNumberFormat="1" applyFont="1" applyFill="1" applyBorder="1" applyAlignment="1" applyProtection="1">
      <alignment horizontal="right" vertical="top"/>
    </xf>
    <xf numFmtId="167" fontId="16" fillId="0" borderId="23" xfId="1" applyNumberFormat="1" applyFont="1" applyFill="1" applyBorder="1" applyAlignment="1" applyProtection="1">
      <alignment horizontal="left" vertical="top"/>
    </xf>
    <xf numFmtId="165" fontId="16" fillId="0" borderId="37" xfId="1" applyNumberFormat="1" applyFont="1" applyFill="1" applyBorder="1" applyAlignment="1" applyProtection="1">
      <alignment horizontal="left" vertical="top" wrapText="1"/>
    </xf>
    <xf numFmtId="165" fontId="16" fillId="0" borderId="20" xfId="1" applyNumberFormat="1" applyFont="1" applyFill="1" applyBorder="1" applyAlignment="1" applyProtection="1">
      <alignment horizontal="center" vertical="top" wrapText="1"/>
    </xf>
    <xf numFmtId="169" fontId="16" fillId="0" borderId="37" xfId="1" applyNumberFormat="1" applyFont="1" applyFill="1" applyBorder="1" applyAlignment="1" applyProtection="1">
      <alignment horizontal="right" vertical="top"/>
    </xf>
    <xf numFmtId="165" fontId="16" fillId="0" borderId="37" xfId="1" applyNumberFormat="1" applyFont="1" applyFill="1" applyBorder="1" applyAlignment="1" applyProtection="1">
      <alignment horizontal="left" vertical="top" wrapText="1"/>
      <protection locked="0"/>
    </xf>
    <xf numFmtId="1" fontId="20" fillId="0" borderId="60" xfId="1" applyNumberFormat="1" applyFont="1" applyFill="1" applyBorder="1" applyAlignment="1">
      <alignment horizontal="left" vertical="center" wrapText="1"/>
    </xf>
    <xf numFmtId="0" fontId="1" fillId="0" borderId="61" xfId="1" applyNumberFormat="1" applyFill="1" applyBorder="1" applyAlignment="1">
      <alignment vertical="center" wrapText="1"/>
    </xf>
    <xf numFmtId="0" fontId="1" fillId="0" borderId="62" xfId="1" applyNumberFormat="1" applyFill="1" applyBorder="1" applyAlignment="1">
      <alignment vertical="center" wrapText="1"/>
    </xf>
    <xf numFmtId="0" fontId="8" fillId="0" borderId="67" xfId="1" applyNumberFormat="1" applyFont="1" applyFill="1" applyBorder="1" applyAlignment="1">
      <alignment vertical="center" wrapText="1"/>
    </xf>
    <xf numFmtId="0" fontId="1" fillId="0" borderId="68" xfId="1" applyNumberFormat="1" applyFill="1" applyBorder="1" applyAlignment="1">
      <alignment vertical="center" wrapText="1"/>
    </xf>
    <xf numFmtId="0" fontId="1" fillId="0" borderId="69" xfId="1" applyNumberFormat="1" applyFill="1" applyBorder="1" applyAlignment="1">
      <alignment vertical="center" wrapText="1"/>
    </xf>
    <xf numFmtId="1" fontId="20" fillId="0" borderId="71" xfId="1" applyNumberFormat="1" applyFont="1" applyFill="1" applyBorder="1" applyAlignment="1">
      <alignment horizontal="left" vertical="center" wrapText="1"/>
    </xf>
    <xf numFmtId="0" fontId="1" fillId="0" borderId="72" xfId="1" applyNumberFormat="1" applyFill="1" applyBorder="1" applyAlignment="1">
      <alignment vertical="center" wrapText="1"/>
    </xf>
    <xf numFmtId="0" fontId="1" fillId="0" borderId="73" xfId="1" applyNumberFormat="1" applyFill="1" applyBorder="1" applyAlignment="1">
      <alignment vertical="center" wrapText="1"/>
    </xf>
    <xf numFmtId="0" fontId="1" fillId="0" borderId="74" xfId="1" applyNumberFormat="1" applyFill="1" applyBorder="1" applyAlignment="1"/>
    <xf numFmtId="0" fontId="1" fillId="0" borderId="75" xfId="1" applyNumberFormat="1" applyFill="1" applyBorder="1" applyAlignment="1"/>
    <xf numFmtId="7" fontId="1" fillId="0" borderId="43" xfId="1" applyNumberFormat="1" applyFont="1" applyFill="1" applyBorder="1" applyAlignment="1">
      <alignment horizontal="center"/>
    </xf>
    <xf numFmtId="0" fontId="1" fillId="0" borderId="76" xfId="1" applyNumberFormat="1" applyFont="1" applyFill="1" applyBorder="1" applyAlignment="1"/>
    <xf numFmtId="0" fontId="8" fillId="0" borderId="64" xfId="1" applyNumberFormat="1" applyFont="1" applyFill="1" applyBorder="1" applyAlignment="1">
      <alignment vertical="center" wrapText="1"/>
    </xf>
    <xf numFmtId="0" fontId="1" fillId="0" borderId="2" xfId="1" applyNumberFormat="1" applyFill="1" applyBorder="1" applyAlignment="1">
      <alignment vertical="center" wrapText="1"/>
    </xf>
    <xf numFmtId="0" fontId="1" fillId="0" borderId="3" xfId="1" applyNumberFormat="1" applyFill="1" applyBorder="1" applyAlignment="1">
      <alignment vertical="center" wrapText="1"/>
    </xf>
    <xf numFmtId="1" fontId="12" fillId="0" borderId="49" xfId="1" applyNumberFormat="1" applyFont="1" applyFill="1" applyBorder="1" applyAlignment="1">
      <alignment horizontal="left" vertical="center" wrapText="1"/>
    </xf>
    <xf numFmtId="0" fontId="1" fillId="0" borderId="50" xfId="1" applyNumberFormat="1" applyFill="1" applyBorder="1" applyAlignment="1">
      <alignment vertical="center" wrapText="1"/>
    </xf>
    <xf numFmtId="0" fontId="1" fillId="0" borderId="51" xfId="1" applyNumberFormat="1" applyFont="1" applyFill="1" applyBorder="1" applyAlignment="1">
      <alignment vertical="center" wrapText="1"/>
    </xf>
    <xf numFmtId="0" fontId="8" fillId="0" borderId="57" xfId="1" applyNumberFormat="1" applyFont="1" applyFill="1" applyBorder="1" applyAlignment="1">
      <alignment vertical="center"/>
    </xf>
    <xf numFmtId="0" fontId="1" fillId="0" borderId="58" xfId="1" applyNumberFormat="1" applyFill="1" applyBorder="1" applyAlignment="1">
      <alignment vertical="center"/>
    </xf>
    <xf numFmtId="1" fontId="20" fillId="0" borderId="27" xfId="1" applyNumberFormat="1" applyFont="1" applyFill="1" applyBorder="1" applyAlignment="1">
      <alignment horizontal="left" vertical="center" wrapText="1"/>
    </xf>
    <xf numFmtId="0" fontId="1" fillId="0" borderId="29" xfId="1" applyNumberFormat="1" applyFill="1" applyBorder="1" applyAlignment="1">
      <alignment vertical="center" wrapText="1"/>
    </xf>
    <xf numFmtId="0" fontId="1" fillId="0" borderId="30" xfId="1" applyNumberFormat="1" applyFill="1" applyBorder="1" applyAlignment="1">
      <alignment vertical="center" wrapText="1"/>
    </xf>
    <xf numFmtId="1" fontId="12" fillId="0" borderId="33" xfId="1" applyNumberFormat="1" applyFont="1" applyFill="1" applyBorder="1" applyAlignment="1">
      <alignment horizontal="left" vertical="center" wrapText="1"/>
    </xf>
    <xf numFmtId="1" fontId="12" fillId="0" borderId="34" xfId="1" applyNumberFormat="1" applyFont="1" applyFill="1" applyBorder="1" applyAlignment="1">
      <alignment horizontal="left" vertical="center" wrapText="1"/>
    </xf>
    <xf numFmtId="1" fontId="12" fillId="0" borderId="35" xfId="1" applyNumberFormat="1" applyFont="1" applyFill="1" applyBorder="1" applyAlignment="1">
      <alignment horizontal="left" vertical="center" wrapText="1"/>
    </xf>
    <xf numFmtId="1" fontId="12" fillId="0" borderId="27" xfId="1" applyNumberFormat="1" applyFont="1" applyFill="1" applyBorder="1" applyAlignment="1">
      <alignment horizontal="left" vertical="center" wrapText="1"/>
    </xf>
    <xf numFmtId="1" fontId="12" fillId="0" borderId="29" xfId="1" applyNumberFormat="1" applyFont="1" applyFill="1" applyBorder="1" applyAlignment="1">
      <alignment horizontal="left" vertical="center" wrapText="1"/>
    </xf>
    <xf numFmtId="1" fontId="12" fillId="0" borderId="30" xfId="1" applyNumberFormat="1" applyFont="1" applyFill="1" applyBorder="1" applyAlignment="1">
      <alignment horizontal="left" vertical="center" wrapText="1"/>
    </xf>
    <xf numFmtId="1" fontId="12" fillId="0" borderId="38" xfId="1" applyNumberFormat="1" applyFont="1" applyFill="1" applyBorder="1" applyAlignment="1">
      <alignment horizontal="left" vertical="center" wrapText="1"/>
    </xf>
    <xf numFmtId="1" fontId="12" fillId="0" borderId="39" xfId="1" applyNumberFormat="1" applyFont="1" applyFill="1" applyBorder="1" applyAlignment="1">
      <alignment horizontal="left" vertical="center" wrapText="1"/>
    </xf>
    <xf numFmtId="1" fontId="12" fillId="0" borderId="40" xfId="1" applyNumberFormat="1" applyFont="1" applyFill="1" applyBorder="1" applyAlignment="1">
      <alignment horizontal="left" vertical="center" wrapText="1"/>
    </xf>
    <xf numFmtId="0" fontId="8" fillId="0" borderId="42" xfId="1" applyNumberFormat="1" applyFont="1" applyFill="1" applyBorder="1" applyAlignment="1">
      <alignment vertical="top" wrapText="1"/>
    </xf>
    <xf numFmtId="0" fontId="8" fillId="0" borderId="43" xfId="1" applyNumberFormat="1" applyFont="1" applyFill="1" applyBorder="1" applyAlignment="1">
      <alignment vertical="top" wrapText="1"/>
    </xf>
    <xf numFmtId="0" fontId="8" fillId="0" borderId="44" xfId="1" applyNumberFormat="1" applyFont="1" applyFill="1" applyBorder="1" applyAlignment="1">
      <alignment vertical="top" wrapText="1"/>
    </xf>
    <xf numFmtId="1" fontId="12" fillId="0" borderId="22" xfId="1" applyNumberFormat="1" applyFont="1" applyFill="1" applyBorder="1" applyAlignment="1">
      <alignment horizontal="left" vertical="center" wrapText="1"/>
    </xf>
    <xf numFmtId="1" fontId="12" fillId="0" borderId="0" xfId="1" applyNumberFormat="1" applyFont="1" applyFill="1" applyBorder="1" applyAlignment="1">
      <alignment horizontal="left" vertical="center" wrapText="1"/>
    </xf>
    <xf numFmtId="0" fontId="8" fillId="0" borderId="46" xfId="1" applyNumberFormat="1" applyFont="1" applyFill="1" applyBorder="1" applyAlignment="1">
      <alignment vertical="top" wrapText="1"/>
    </xf>
    <xf numFmtId="0" fontId="8" fillId="0" borderId="34" xfId="1" applyNumberFormat="1" applyFont="1" applyFill="1" applyBorder="1" applyAlignment="1">
      <alignment vertical="top" wrapText="1"/>
    </xf>
    <xf numFmtId="0" fontId="8" fillId="0" borderId="35" xfId="1" applyNumberFormat="1" applyFont="1" applyFill="1" applyBorder="1" applyAlignment="1">
      <alignment vertical="top" wrapText="1"/>
    </xf>
    <xf numFmtId="0" fontId="1" fillId="0" borderId="34" xfId="1" applyNumberFormat="1" applyFill="1" applyBorder="1" applyAlignment="1">
      <alignment vertical="center" wrapText="1"/>
    </xf>
    <xf numFmtId="0" fontId="1" fillId="0" borderId="35" xfId="1" applyNumberFormat="1" applyFont="1" applyFill="1" applyBorder="1" applyAlignment="1">
      <alignment vertical="center" wrapText="1"/>
    </xf>
    <xf numFmtId="0" fontId="8" fillId="0" borderId="8" xfId="1" applyNumberFormat="1" applyFont="1" applyFill="1" applyBorder="1" applyAlignment="1">
      <alignment vertical="top"/>
    </xf>
    <xf numFmtId="0" fontId="1" fillId="0" borderId="9" xfId="1" applyNumberFormat="1" applyFill="1" applyBorder="1" applyAlignment="1"/>
    <xf numFmtId="0" fontId="1" fillId="0" borderId="10" xfId="1" applyNumberFormat="1" applyFill="1" applyBorder="1" applyAlignment="1"/>
    <xf numFmtId="1" fontId="12" fillId="0" borderId="14" xfId="1" applyNumberFormat="1" applyFont="1" applyFill="1" applyBorder="1" applyAlignment="1">
      <alignment horizontal="left" vertical="center" wrapText="1"/>
    </xf>
    <xf numFmtId="0" fontId="1" fillId="0" borderId="15" xfId="1" applyNumberFormat="1" applyFill="1" applyBorder="1" applyAlignment="1">
      <alignment vertical="center" wrapText="1"/>
    </xf>
    <xf numFmtId="0" fontId="1" fillId="0" borderId="16" xfId="1" applyNumberFormat="1" applyFont="1" applyFill="1" applyBorder="1" applyAlignment="1">
      <alignment vertical="center" wrapText="1"/>
    </xf>
    <xf numFmtId="0" fontId="1" fillId="0" borderId="30" xfId="1" applyNumberFormat="1" applyFont="1" applyFill="1" applyBorder="1" applyAlignment="1">
      <alignment vertical="center" wrapText="1"/>
    </xf>
  </cellXfs>
  <cellStyles count="110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BigLine" xfId="30"/>
    <cellStyle name="BigLine 2" xfId="31"/>
    <cellStyle name="Blank" xfId="32"/>
    <cellStyle name="Blank 2" xfId="33"/>
    <cellStyle name="Blank 3" xfId="34"/>
    <cellStyle name="BLine" xfId="35"/>
    <cellStyle name="BLine 2" xfId="36"/>
    <cellStyle name="C2" xfId="37"/>
    <cellStyle name="C2 2" xfId="38"/>
    <cellStyle name="C2 3" xfId="39"/>
    <cellStyle name="C2Sctn" xfId="40"/>
    <cellStyle name="C2Sctn 2" xfId="41"/>
    <cellStyle name="C3" xfId="42"/>
    <cellStyle name="C3 2" xfId="43"/>
    <cellStyle name="C3 3" xfId="44"/>
    <cellStyle name="C3Rem" xfId="45"/>
    <cellStyle name="C3Rem 2" xfId="46"/>
    <cellStyle name="C3Rem 3" xfId="47"/>
    <cellStyle name="C3Sctn" xfId="48"/>
    <cellStyle name="C3Sctn 2" xfId="49"/>
    <cellStyle name="C4" xfId="50"/>
    <cellStyle name="C4 2" xfId="51"/>
    <cellStyle name="C4 3" xfId="52"/>
    <cellStyle name="C5" xfId="53"/>
    <cellStyle name="C5 2" xfId="54"/>
    <cellStyle name="C5 3" xfId="55"/>
    <cellStyle name="C6" xfId="56"/>
    <cellStyle name="C6 2" xfId="57"/>
    <cellStyle name="C6 3" xfId="58"/>
    <cellStyle name="C7" xfId="59"/>
    <cellStyle name="C7 2" xfId="60"/>
    <cellStyle name="C7 3" xfId="61"/>
    <cellStyle name="C7Create" xfId="62"/>
    <cellStyle name="C7Create 2" xfId="63"/>
    <cellStyle name="C7Create 3" xfId="64"/>
    <cellStyle name="C8" xfId="65"/>
    <cellStyle name="C8 2" xfId="66"/>
    <cellStyle name="C8 3" xfId="67"/>
    <cellStyle name="C8Sctn" xfId="68"/>
    <cellStyle name="C8Sctn 2" xfId="69"/>
    <cellStyle name="Calculation 2" xfId="70"/>
    <cellStyle name="Check Cell 2" xfId="71"/>
    <cellStyle name="Continued" xfId="72"/>
    <cellStyle name="Continued 2" xfId="73"/>
    <cellStyle name="Continued 3" xfId="74"/>
    <cellStyle name="Explanatory Text 2" xfId="75"/>
    <cellStyle name="Good 2" xfId="76"/>
    <cellStyle name="Heading 1 2" xfId="77"/>
    <cellStyle name="Heading 2 2" xfId="78"/>
    <cellStyle name="Heading 3 2" xfId="79"/>
    <cellStyle name="Heading 4 2" xfId="80"/>
    <cellStyle name="Input 2" xfId="81"/>
    <cellStyle name="Linked Cell 2" xfId="82"/>
    <cellStyle name="Neutral 2" xfId="83"/>
    <cellStyle name="Normal" xfId="0" builtinId="0"/>
    <cellStyle name="Normal 2" xfId="2"/>
    <cellStyle name="Normal 3" xfId="1"/>
    <cellStyle name="Normal 3 2" xfId="84"/>
    <cellStyle name="Normal 4" xfId="4"/>
    <cellStyle name="Normal_Surface Works Pay Items" xfId="3"/>
    <cellStyle name="Note 2" xfId="85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122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umbert\AppData\Local\Microsoft\Windows\Temporary%20Internet%20Files\Content.Outlook\MS450YY1\1-2018%20Form%20B%20with%20PR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umbert\AppData\Local\Microsoft\Windows\Temporary%20Internet%20Files\Content.Outlook\MS450YY1\1-2018%20Form%20B%20Quality%20Control%20Check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. fundng cond)"/>
      <sheetName val="Sample"/>
      <sheetName val="Checked Form B with Pric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ing Process"/>
      <sheetName val="FORM B -(2 Part w. fundng cond)"/>
      <sheetName val="Pay Items"/>
      <sheetName val="Number Formats"/>
      <sheetName val="Sheet1"/>
    </sheetNames>
    <sheetDataSet>
      <sheetData sheetId="0"/>
      <sheetData sheetId="1"/>
      <sheetData sheetId="2">
        <row r="1">
          <cell r="L1" t="str">
            <v/>
          </cell>
        </row>
        <row r="2">
          <cell r="L2" t="str">
            <v>Joined, Trimmed, &amp; Cleaned for Checking</v>
          </cell>
        </row>
        <row r="3">
          <cell r="L3" t="str">
            <v>EARTH AND BASE WORKS</v>
          </cell>
        </row>
        <row r="4">
          <cell r="L4" t="str">
            <v>A001Clearing and GrubbingCW 3010-R4ha</v>
          </cell>
        </row>
        <row r="5">
          <cell r="L5" t="str">
            <v>A002Stripping and Stockpiling TopsoilCW 3110-R19m³</v>
          </cell>
        </row>
        <row r="6">
          <cell r="L6" t="str">
            <v>A003ExcavationCW 3110-R19m³</v>
          </cell>
        </row>
        <row r="7">
          <cell r="L7" t="str">
            <v>A004Sub-Grade CompactionCW 3110-R19m²</v>
          </cell>
        </row>
        <row r="8">
          <cell r="L8" t="str">
            <v>A005Placing Suitable Site Sub-base MaterialCW 3110-R19m³</v>
          </cell>
        </row>
        <row r="9">
          <cell r="L9" t="str">
            <v>A006Supplying and Placing Clay Borrow Sub-base MaterialCW 3110-R19m³</v>
          </cell>
        </row>
        <row r="10">
          <cell r="L10" t="str">
            <v>A007Crushed Sub-base MaterialCW 3110-R19</v>
          </cell>
        </row>
        <row r="11">
          <cell r="L11" t="str">
            <v>A007A50 mmtonne</v>
          </cell>
        </row>
        <row r="12">
          <cell r="L12" t="str">
            <v>A00850 mm - Limestonetonne</v>
          </cell>
        </row>
        <row r="13">
          <cell r="L13" t="str">
            <v>A008A50 mm - Crushed Concretetonne</v>
          </cell>
        </row>
        <row r="14">
          <cell r="L14" t="str">
            <v>A008B100 mmtonne</v>
          </cell>
        </row>
        <row r="15">
          <cell r="L15" t="str">
            <v>A008C100 mm - Limestonetonne</v>
          </cell>
        </row>
        <row r="16">
          <cell r="L16" t="str">
            <v>A008D100 mm - Crushed Concretetonne</v>
          </cell>
        </row>
        <row r="17">
          <cell r="L17" t="str">
            <v>A008E150 mmtonne</v>
          </cell>
        </row>
        <row r="18">
          <cell r="L18" t="str">
            <v>A009150 mm - Limestonetonne</v>
          </cell>
        </row>
        <row r="19">
          <cell r="L19" t="str">
            <v>A009A150 mm - Crushed Concretetonne</v>
          </cell>
        </row>
        <row r="20">
          <cell r="L20" t="str">
            <v>A010Supplying and Placing Base Course MaterialCW 3110-R19m³</v>
          </cell>
        </row>
        <row r="21">
          <cell r="L21" t="str">
            <v>A010ASupplying and Placing % Base Course MaterialCW 3110-R19m³</v>
          </cell>
        </row>
        <row r="22">
          <cell r="L22" t="str">
            <v>A010ASupplying and Placing Limestone Base Course MaterialCW 3110-R19m³</v>
          </cell>
        </row>
        <row r="23">
          <cell r="L23" t="str">
            <v>A010ASupplying and Placing Crushed Concrete Base Course MaterialCW 3110-R19m³</v>
          </cell>
        </row>
        <row r="24">
          <cell r="L24" t="str">
            <v>A011Asphalt Cuttings Base Course MaterialCW 3110-R19m³</v>
          </cell>
        </row>
        <row r="25">
          <cell r="L25" t="str">
            <v>A012Grading of BoulevardsCW 3110-R19m²</v>
          </cell>
        </row>
        <row r="26">
          <cell r="L26" t="str">
            <v>A013Ditch GradingCW 3110-R19m²</v>
          </cell>
        </row>
        <row r="27">
          <cell r="L27" t="str">
            <v>A014Boulevard ExcavationCW 3110-R19m³</v>
          </cell>
        </row>
        <row r="28">
          <cell r="L28" t="str">
            <v>A015Ditch ExcavationCW 3110-R19m³</v>
          </cell>
        </row>
        <row r="29">
          <cell r="L29" t="str">
            <v>A016Removal of Existing Concrete BasesCW 3110-R19</v>
          </cell>
        </row>
        <row r="30">
          <cell r="L30" t="str">
            <v>A017600 mm Diameter or Lesseach</v>
          </cell>
        </row>
        <row r="31">
          <cell r="L31" t="str">
            <v>A018Greater than 600 mm Diametereach</v>
          </cell>
        </row>
        <row r="32">
          <cell r="L32" t="str">
            <v>A019Imported Fill MaterialCW 3110-R19m³</v>
          </cell>
        </row>
        <row r="33">
          <cell r="L33" t="str">
            <v>A020Supplying and Placing LimeCW 3110-R19tonne</v>
          </cell>
        </row>
        <row r="34">
          <cell r="L34" t="str">
            <v>A021Supplying and Placing Portland CementCW 3110-R19tonne</v>
          </cell>
        </row>
        <row r="35">
          <cell r="L35" t="str">
            <v>A022BSeparation / Reinforcement Geotextile FabricCW 3130-R4m²</v>
          </cell>
        </row>
        <row r="36">
          <cell r="L36" t="str">
            <v>A022Separation Geotextile FabricCW 3130-R4m²</v>
          </cell>
        </row>
        <row r="37">
          <cell r="L37" t="str">
            <v>A022ASupply and Install GeogridCW 3135-R1m²</v>
          </cell>
        </row>
        <row r="38">
          <cell r="L38" t="str">
            <v>A023Preparation of Existing RoadwayCW 3150-R4m²</v>
          </cell>
        </row>
        <row r="39">
          <cell r="L39" t="str">
            <v>A024Surfacing MaterialCW 3150-R4</v>
          </cell>
        </row>
        <row r="40">
          <cell r="L40" t="str">
            <v>A025Granulartonne</v>
          </cell>
        </row>
        <row r="41">
          <cell r="L41" t="str">
            <v>A026Limestonetonne</v>
          </cell>
        </row>
        <row r="42">
          <cell r="L42" t="str">
            <v>A027Topsoil ExcavationCW 3170-R3m³</v>
          </cell>
        </row>
        <row r="43">
          <cell r="L43" t="str">
            <v>A028Common Excavation- Suitable site materialCW 3170-R3m³</v>
          </cell>
        </row>
        <row r="44">
          <cell r="L44" t="str">
            <v>A029Common Excavation- Unsuitable site materialCW 3170-R3m³</v>
          </cell>
        </row>
        <row r="45">
          <cell r="L45" t="str">
            <v>A030Fill MaterialCW 3170-R3</v>
          </cell>
        </row>
        <row r="46">
          <cell r="L46" t="str">
            <v>A031Placing Suitable Site Materialm³</v>
          </cell>
        </row>
        <row r="47">
          <cell r="L47" t="str">
            <v>A032Supplying and Placing Clay Borrow Materialm³</v>
          </cell>
        </row>
        <row r="48">
          <cell r="L48" t="str">
            <v>A033Supplying and Placing Imported Materialm³</v>
          </cell>
        </row>
        <row r="49">
          <cell r="L49" t="str">
            <v>A034Preparation of Existing Ground SurfaceCW 3170-R3m²</v>
          </cell>
        </row>
        <row r="50">
          <cell r="L50" t="str">
            <v>A034LAST USED CODE FOR SECTION</v>
          </cell>
        </row>
        <row r="51">
          <cell r="L51" t="str">
            <v>ROADWORK - REMOVALS/RENEWALS</v>
          </cell>
        </row>
        <row r="52">
          <cell r="L52" t="str">
            <v>B001Pavement RemovalCW 3110-R19</v>
          </cell>
        </row>
        <row r="53">
          <cell r="L53" t="str">
            <v>B002Concrete Pavementm²</v>
          </cell>
        </row>
        <row r="54">
          <cell r="L54" t="str">
            <v>B003Asphalt Pavementm²</v>
          </cell>
        </row>
        <row r="55">
          <cell r="L55" t="str">
            <v>B004Slab ReplacementCW 3230-R8</v>
          </cell>
        </row>
        <row r="56">
          <cell r="L56" t="str">
            <v>B005250 mm Concrete Pavement (Reinforced)m²</v>
          </cell>
        </row>
        <row r="57">
          <cell r="L57" t="str">
            <v>B006Pay Item Removed</v>
          </cell>
        </row>
        <row r="58">
          <cell r="L58" t="str">
            <v>B007250 mm Concrete Pavement (Plain-Dowelled)m²</v>
          </cell>
        </row>
        <row r="59">
          <cell r="L59" t="str">
            <v>B008230 mm Concrete Pavement (Reinforced)m²</v>
          </cell>
        </row>
        <row r="60">
          <cell r="L60" t="str">
            <v>B009Pay Item Removed</v>
          </cell>
        </row>
        <row r="61">
          <cell r="L61" t="str">
            <v>B010230 mm Concrete Pavement (Plain-Dowelled)m²</v>
          </cell>
        </row>
        <row r="62">
          <cell r="L62" t="str">
            <v>B011200 mm Concrete Pavement (Reinforced)m²</v>
          </cell>
        </row>
        <row r="63">
          <cell r="L63" t="str">
            <v>B012Pay Item Removed</v>
          </cell>
        </row>
        <row r="64">
          <cell r="L64" t="str">
            <v>B013200 mm Concrete Pavement (Plain-Dowelled)m²</v>
          </cell>
        </row>
        <row r="65">
          <cell r="L65" t="str">
            <v>B014150 mm Concrete Pavement (Reinforced)m²</v>
          </cell>
        </row>
        <row r="66">
          <cell r="L66" t="str">
            <v>B015Pay Item Removed</v>
          </cell>
        </row>
        <row r="67">
          <cell r="L67" t="str">
            <v>B016150 mm Concrete Pavement (Plain-Dowelled)m²</v>
          </cell>
        </row>
        <row r="68">
          <cell r="L68" t="str">
            <v>B017Partial Slab PatchesCW 3230-R8</v>
          </cell>
        </row>
        <row r="69">
          <cell r="L69" t="str">
            <v>B018250 mm Concrete Pavement (Type A)m²</v>
          </cell>
        </row>
        <row r="70">
          <cell r="L70" t="str">
            <v>B019250 mm Concrete Pavement (Type B)m²</v>
          </cell>
        </row>
        <row r="71">
          <cell r="L71" t="str">
            <v>B020250 mm Concrete Pavement (Type C)m²</v>
          </cell>
        </row>
        <row r="72">
          <cell r="L72" t="str">
            <v>B021250 mm Concrete Pavement (Type D)m²</v>
          </cell>
        </row>
        <row r="73">
          <cell r="L73" t="str">
            <v>B022230 mm Concrete Pavement (Type A)m²</v>
          </cell>
        </row>
        <row r="74">
          <cell r="L74" t="str">
            <v>B023230 mm Concrete Pavement (Type B)m²</v>
          </cell>
        </row>
        <row r="75">
          <cell r="L75" t="str">
            <v>B024230 mm Concrete Pavement (Type C)m²</v>
          </cell>
        </row>
        <row r="76">
          <cell r="L76" t="str">
            <v>B025230 mm Concrete Pavement (Type D)m²</v>
          </cell>
        </row>
        <row r="77">
          <cell r="L77" t="str">
            <v>B026200 mm Concrete Pavement (Type A)m²</v>
          </cell>
        </row>
        <row r="78">
          <cell r="L78" t="str">
            <v>B027200 mm Concrete Pavement (Type B)m²</v>
          </cell>
        </row>
        <row r="79">
          <cell r="L79" t="str">
            <v>B028200 mm Concrete Pavement (Type C)m²</v>
          </cell>
        </row>
        <row r="80">
          <cell r="L80" t="str">
            <v>B029200 mm Concrete Pavement (Type D)m²</v>
          </cell>
        </row>
        <row r="81">
          <cell r="L81" t="str">
            <v>B030150 mm Concrete Pavement (Type A)m²</v>
          </cell>
        </row>
        <row r="82">
          <cell r="L82" t="str">
            <v>B031150 mm Concrete Pavement (Type B)m²</v>
          </cell>
        </row>
        <row r="83">
          <cell r="L83" t="str">
            <v>B032150 mm Concrete Pavement (Type C)m²</v>
          </cell>
        </row>
        <row r="84">
          <cell r="L84" t="str">
            <v>B033150 mm Concrete Pavement (Type D)m²</v>
          </cell>
        </row>
        <row r="85">
          <cell r="L85" t="str">
            <v>B034-24Slab Replacement - Early Opening (24 hour)CW 3230-R8</v>
          </cell>
        </row>
        <row r="86">
          <cell r="L86" t="str">
            <v>B035-24250 mm Concrete Pavement (Reinforced)m²</v>
          </cell>
        </row>
        <row r="87">
          <cell r="L87" t="str">
            <v>B036Pay Item Removed</v>
          </cell>
        </row>
        <row r="88">
          <cell r="L88" t="str">
            <v>B037-24250 mm Concrete Pavement (Plain-Dowelled)m²</v>
          </cell>
        </row>
        <row r="89">
          <cell r="L89" t="str">
            <v>B038-24230 mm Concrete Pavement (Reinforced)m²</v>
          </cell>
        </row>
        <row r="90">
          <cell r="L90" t="str">
            <v>B039Pay Item Removed</v>
          </cell>
        </row>
        <row r="91">
          <cell r="L91" t="str">
            <v>B040-24230 mm Concrete Pavement (Plain-Dowelled)m²</v>
          </cell>
        </row>
        <row r="92">
          <cell r="L92" t="str">
            <v>B041-24200 mm Concrete Pavement (Reinforced)m²</v>
          </cell>
        </row>
        <row r="93">
          <cell r="L93" t="str">
            <v>B042Pay Item Removed</v>
          </cell>
        </row>
        <row r="94">
          <cell r="L94" t="str">
            <v>B043-24200 mm Concrete Pavement (Plain-Dowelled)m²</v>
          </cell>
        </row>
        <row r="95">
          <cell r="L95" t="str">
            <v>B044-24150 mm Concrete Pavement (Reinforced)m²</v>
          </cell>
        </row>
        <row r="96">
          <cell r="L96" t="str">
            <v>B045Pay Item Removed</v>
          </cell>
        </row>
        <row r="97">
          <cell r="L97" t="str">
            <v>B046-24150 mm Concrete Pavement (Plain-Dowelled)m²</v>
          </cell>
        </row>
        <row r="98">
          <cell r="L98" t="str">
            <v>B047-24Partial Slab Patches - Early Opening (24 hour)CW 3230-R8</v>
          </cell>
        </row>
        <row r="99">
          <cell r="L99" t="str">
            <v>B048-24250 mm Concrete Pavement (Type A)m²</v>
          </cell>
        </row>
        <row r="100">
          <cell r="L100" t="str">
            <v>B049-24250 mm Concrete Pavement (Type B)m²</v>
          </cell>
        </row>
        <row r="101">
          <cell r="L101" t="str">
            <v>B050-24250 mm Concrete Pavement (Type C)m²</v>
          </cell>
        </row>
        <row r="102">
          <cell r="L102" t="str">
            <v>B051-24250 mm Concrete Pavement (Type D)m²</v>
          </cell>
        </row>
        <row r="103">
          <cell r="L103" t="str">
            <v>B052-24230 mm Concrete Pavement (Type A)m²</v>
          </cell>
        </row>
        <row r="104">
          <cell r="L104" t="str">
            <v>B053-24230 mm Concrete Pavement (Type B)m²</v>
          </cell>
        </row>
        <row r="105">
          <cell r="L105" t="str">
            <v>B054-24230 mm Concrete Pavement (Type C)m²</v>
          </cell>
        </row>
        <row r="106">
          <cell r="L106" t="str">
            <v>B055-24230 mm Concrete Pavement (Type D)m²</v>
          </cell>
        </row>
        <row r="107">
          <cell r="L107" t="str">
            <v>B056-24200 mm Concrete Pavement (Type A)m²</v>
          </cell>
        </row>
        <row r="108">
          <cell r="L108" t="str">
            <v>B057-24200 mm Concrete Pavement (Type B)m²</v>
          </cell>
        </row>
        <row r="109">
          <cell r="L109" t="str">
            <v>B058-24200 mm Concrete Pavement (Type C)m²</v>
          </cell>
        </row>
        <row r="110">
          <cell r="L110" t="str">
            <v>B059-24200 mm Concrete Pavement (Type D)m²</v>
          </cell>
        </row>
        <row r="111">
          <cell r="L111" t="str">
            <v>B060-24150 mm Concrete Pavement (Type A)m²</v>
          </cell>
        </row>
        <row r="112">
          <cell r="L112" t="str">
            <v>B061-24150 mm Concrete Pavement (Type B)m²</v>
          </cell>
        </row>
        <row r="113">
          <cell r="L113" t="str">
            <v>B062-24150 mm Concrete Pavement (Type C)m²</v>
          </cell>
        </row>
        <row r="114">
          <cell r="L114" t="str">
            <v>B063-24150 mm Concrete Pavement (Type D)m²</v>
          </cell>
        </row>
        <row r="115">
          <cell r="L115" t="str">
            <v>B064-72Slab Replacement - Early Opening (72 hour)CW 3230-R8</v>
          </cell>
        </row>
        <row r="116">
          <cell r="L116" t="str">
            <v>B065-72250 mm Concrete Pavement (Reinforced)m²</v>
          </cell>
        </row>
        <row r="117">
          <cell r="L117" t="str">
            <v>B066Pay Item Removed</v>
          </cell>
        </row>
        <row r="118">
          <cell r="L118" t="str">
            <v>B067-72250 mm Concrete Pavement (Plain-Dowelled)m²</v>
          </cell>
        </row>
        <row r="119">
          <cell r="L119" t="str">
            <v>B068-72230 mm Concrete Pavement (Reinforced)m²</v>
          </cell>
        </row>
        <row r="120">
          <cell r="L120" t="str">
            <v>B069Pay Item Removed</v>
          </cell>
        </row>
        <row r="121">
          <cell r="L121" t="str">
            <v>B070-72230 mm Concrete Pavement (Plain-Dowelled)m²</v>
          </cell>
        </row>
        <row r="122">
          <cell r="L122" t="str">
            <v>B071-72200 mm Concrete Pavement (Reinforced)m²</v>
          </cell>
        </row>
        <row r="123">
          <cell r="L123" t="str">
            <v>B072Pay Item Removed</v>
          </cell>
        </row>
        <row r="124">
          <cell r="L124" t="str">
            <v>B073-72200 mm Concrete Pavement (Plain-Dowelled)m²</v>
          </cell>
        </row>
        <row r="125">
          <cell r="L125" t="str">
            <v>B074-72150 mm Concrete Pavement (Reinforced)m²</v>
          </cell>
        </row>
        <row r="126">
          <cell r="L126" t="str">
            <v>B075Pay Item Removed</v>
          </cell>
        </row>
        <row r="127">
          <cell r="L127" t="str">
            <v>B076-72150 mm Concrete Pavement (Plain-Dowelled)m²</v>
          </cell>
        </row>
        <row r="128">
          <cell r="L128" t="str">
            <v>B077-72Partial Slab Patches - Early Opening (72 hour)CW 3230-R8</v>
          </cell>
        </row>
        <row r="129">
          <cell r="L129" t="str">
            <v>B078-72250 mm Concrete Pavement (Type A)m²</v>
          </cell>
        </row>
        <row r="130">
          <cell r="L130" t="str">
            <v>B079-72250 mm Concrete Pavement (Type B)m²</v>
          </cell>
        </row>
        <row r="131">
          <cell r="L131" t="str">
            <v>B080-72250 mm Concrete Pavement (Type C)m²</v>
          </cell>
        </row>
        <row r="132">
          <cell r="L132" t="str">
            <v>B081-72250 mm Concrete Pavement (Type D)m²</v>
          </cell>
        </row>
        <row r="133">
          <cell r="L133" t="str">
            <v>B082-72230 mm Concrete Pavement (Type A)m²</v>
          </cell>
        </row>
        <row r="134">
          <cell r="L134" t="str">
            <v>B083-72230 mm Concrete Pavement (Type B)m²</v>
          </cell>
        </row>
        <row r="135">
          <cell r="L135" t="str">
            <v>B084-72230 mm Concrete Pavement (Type C)m²</v>
          </cell>
        </row>
        <row r="136">
          <cell r="L136" t="str">
            <v>B085-72230 mm Concrete Pavement (Type D)m²</v>
          </cell>
        </row>
        <row r="137">
          <cell r="L137" t="str">
            <v>B086-72200 mm Concrete Pavement (Type A)m²</v>
          </cell>
        </row>
        <row r="138">
          <cell r="L138" t="str">
            <v>B087-72200 mm Concrete Pavement (Type B)m²</v>
          </cell>
        </row>
        <row r="139">
          <cell r="L139" t="str">
            <v>B088-72200 mm Concrete Pavement (Type C)m²</v>
          </cell>
        </row>
        <row r="140">
          <cell r="L140" t="str">
            <v>B089-72200 mm Concrete Pavement (Type D)m²</v>
          </cell>
        </row>
        <row r="141">
          <cell r="L141" t="str">
            <v>B090-72150 mm Concrete Pavement (Type A)m²</v>
          </cell>
        </row>
        <row r="142">
          <cell r="L142" t="str">
            <v>B091-72150 mm Concrete Pavement (Type B)m²</v>
          </cell>
        </row>
        <row r="143">
          <cell r="L143" t="str">
            <v>B092-72150 mm Concrete Pavement (Type C)m²</v>
          </cell>
        </row>
        <row r="144">
          <cell r="L144" t="str">
            <v>B093-72150 mm Concrete Pavement (Type D)m²</v>
          </cell>
        </row>
        <row r="145">
          <cell r="L145" t="str">
            <v>B093APartial Depth Planing of Existing Jointsm²</v>
          </cell>
        </row>
        <row r="146">
          <cell r="L146" t="str">
            <v>B093BAsphalt Patching of Partial Depth Jointsm²</v>
          </cell>
        </row>
        <row r="147">
          <cell r="L147" t="str">
            <v>B094Drilled DowelsCW 3230-R8</v>
          </cell>
        </row>
        <row r="148">
          <cell r="L148" t="str">
            <v>B09519.1 mm Diametereach</v>
          </cell>
        </row>
        <row r="149">
          <cell r="L149" t="str">
            <v>B09628.6 mm Diametereach</v>
          </cell>
        </row>
        <row r="150">
          <cell r="L150" t="str">
            <v>B097Drilled Tie BarsCW 3230-R8</v>
          </cell>
        </row>
        <row r="151">
          <cell r="L151" t="str">
            <v>B097A15 M Deformed Tie Bareach</v>
          </cell>
        </row>
        <row r="152">
          <cell r="L152" t="str">
            <v>B09820 M Deformed Tie Bareach</v>
          </cell>
        </row>
        <row r="153">
          <cell r="L153" t="str">
            <v>B09925 M Deformed Tie Bareach</v>
          </cell>
        </row>
        <row r="154">
          <cell r="L154" t="str">
            <v>B100rMiscellaneous Concrete Slab RemovalCW 3235-R9</v>
          </cell>
        </row>
        <row r="155">
          <cell r="L155" t="str">
            <v>B101rMedian Slabm²</v>
          </cell>
        </row>
        <row r="156">
          <cell r="L156" t="str">
            <v>B102rMonolithic Median Slabm²</v>
          </cell>
        </row>
        <row r="157">
          <cell r="L157" t="str">
            <v>B103rSafety Medianm²</v>
          </cell>
        </row>
        <row r="158">
          <cell r="L158" t="str">
            <v>B104r100 mm Sidewalkm²</v>
          </cell>
        </row>
        <row r="159">
          <cell r="L159" t="str">
            <v>B104rA150 mm Reinforced Sidewalkm²</v>
          </cell>
        </row>
        <row r="160">
          <cell r="L160" t="str">
            <v>B105rBullnosem²</v>
          </cell>
        </row>
        <row r="161">
          <cell r="L161" t="str">
            <v>B106rMonolithic Curb and Sidewalkm²</v>
          </cell>
        </row>
        <row r="162">
          <cell r="L162" t="str">
            <v>B107iMiscellaneous Concrete Slab InstallationCW 3235-R9</v>
          </cell>
        </row>
        <row r="163">
          <cell r="L163" t="str">
            <v>B108iMedian SlabSD-227Am²</v>
          </cell>
        </row>
        <row r="164">
          <cell r="L164" t="str">
            <v>B109iMonolithic Median SlabSD-226Am²</v>
          </cell>
        </row>
        <row r="165">
          <cell r="L165" t="str">
            <v>B110iSafety MedianSD-226Bm²</v>
          </cell>
        </row>
        <row r="166">
          <cell r="L166" t="str">
            <v>B111i100 mm SidewalkSD-228Am²</v>
          </cell>
        </row>
        <row r="167">
          <cell r="L167" t="str">
            <v>B111iA150 mm Reinforced Sidewalkm²</v>
          </cell>
        </row>
        <row r="168">
          <cell r="L168" t="str">
            <v>B112iBullnoseSD-227Cm²</v>
          </cell>
        </row>
        <row r="169">
          <cell r="L169" t="str">
            <v>B113iMonolithic Curb and SidewalkSD-228Bm²</v>
          </cell>
        </row>
        <row r="170">
          <cell r="L170" t="str">
            <v>B114rlMiscellaneous Concrete Slab RenewalCW 3235-R9</v>
          </cell>
        </row>
        <row r="171">
          <cell r="L171" t="str">
            <v>B115rlMedian SlabSD-227Am²</v>
          </cell>
        </row>
        <row r="172">
          <cell r="L172" t="str">
            <v>B116rlMonolithic Median SlabSD-226Am²</v>
          </cell>
        </row>
        <row r="173">
          <cell r="L173" t="str">
            <v>B117rlSafety MedianSD-226Bm²</v>
          </cell>
        </row>
        <row r="174">
          <cell r="L174" t="str">
            <v>B118rl100 mm SidewalkSD-228A</v>
          </cell>
        </row>
        <row r="175">
          <cell r="L175" t="str">
            <v>B119rlLess than 5 sq.m.m²</v>
          </cell>
        </row>
        <row r="176">
          <cell r="L176" t="str">
            <v>B120rl5 sq.m. to 20 sq.m.m²</v>
          </cell>
        </row>
        <row r="177">
          <cell r="L177" t="str">
            <v>B121rlGreater than 20 sq.m.m²</v>
          </cell>
        </row>
        <row r="178">
          <cell r="L178" t="str">
            <v>B121rlA150 mm Reinforced Sidewalk</v>
          </cell>
        </row>
        <row r="179">
          <cell r="L179" t="str">
            <v>B121rlBLess than 5 sq.m.m²</v>
          </cell>
        </row>
        <row r="180">
          <cell r="L180" t="str">
            <v>B121rlC5 sq.m. to 20 sq.m.m²</v>
          </cell>
        </row>
        <row r="181">
          <cell r="L181" t="str">
            <v>B121rlDGreater than 20 sq.m.m²</v>
          </cell>
        </row>
        <row r="182">
          <cell r="L182" t="str">
            <v>B122rlBullnoseSD-227Cm²</v>
          </cell>
        </row>
        <row r="183">
          <cell r="L183" t="str">
            <v>B123rlMonolithic Curb and SidewalkSD-228Bm²</v>
          </cell>
        </row>
        <row r="184">
          <cell r="L184" t="str">
            <v>B124Adjustment of Precast Sidewalk BlocksCW 3235-R9m²</v>
          </cell>
        </row>
        <row r="185">
          <cell r="L185" t="str">
            <v>B125Supply of Precast Sidewalk BlocksCW 3235-R9m²</v>
          </cell>
        </row>
        <row r="186">
          <cell r="L186" t="str">
            <v>B125ARemoval of Precast Sidewalk BlocksCW 3235-R9m²</v>
          </cell>
        </row>
        <row r="187">
          <cell r="L187" t="str">
            <v>B126rConcrete Curb RemovalCW 3240-R10</v>
          </cell>
        </row>
        <row r="188">
          <cell r="L188" t="str">
            <v>B127rBarrier %m</v>
          </cell>
        </row>
        <row r="189">
          <cell r="L189" t="str">
            <v>B127rBarrier Integralm</v>
          </cell>
        </row>
        <row r="190">
          <cell r="L190" t="str">
            <v>B127rBarrier Separatem</v>
          </cell>
        </row>
        <row r="191">
          <cell r="L191" t="str">
            <v>B128rModified Barrier (Integral)m</v>
          </cell>
        </row>
        <row r="192">
          <cell r="L192" t="str">
            <v>B129rCurb and Gutterm</v>
          </cell>
        </row>
        <row r="193">
          <cell r="L193" t="str">
            <v>B130rMountable Curbm</v>
          </cell>
        </row>
        <row r="194">
          <cell r="L194" t="str">
            <v>B131rLip CurbSD-202Cm</v>
          </cell>
        </row>
        <row r="195">
          <cell r="L195" t="str">
            <v>B132rCurb Rampm</v>
          </cell>
        </row>
        <row r="196">
          <cell r="L196" t="str">
            <v>B133rSafety Curbm</v>
          </cell>
        </row>
        <row r="197">
          <cell r="L197" t="str">
            <v>B134rSplash Strip %m</v>
          </cell>
        </row>
        <row r="198">
          <cell r="L198" t="str">
            <v>B134rSplash Strip Monolithicm</v>
          </cell>
        </row>
        <row r="199">
          <cell r="L199" t="str">
            <v>B134rSplash Strip Separatem</v>
          </cell>
        </row>
        <row r="200">
          <cell r="L200" t="str">
            <v>B135iConcrete Curb InstallationCW 3240-R10</v>
          </cell>
        </row>
        <row r="201">
          <cell r="L201" t="str">
            <v>B136iBarrier (% mm reveal ht, Dowelled)SD-205m</v>
          </cell>
        </row>
        <row r="202">
          <cell r="L202" t="str">
            <v>B136iBarrier (150 mm reveal ht, Dowelled)SD-205m</v>
          </cell>
        </row>
        <row r="203">
          <cell r="L203" t="str">
            <v>B136iBarrier (180 mm reveal ht, Dowelled)SD-205m</v>
          </cell>
        </row>
        <row r="204">
          <cell r="L204" t="str">
            <v>B137iBarrier (% mm reveal ht, Separate)SD-203Am</v>
          </cell>
        </row>
        <row r="205">
          <cell r="L205" t="str">
            <v>B137iBarrier (150 mm reveal ht, Separate)SD-203Am</v>
          </cell>
        </row>
        <row r="206">
          <cell r="L206" t="str">
            <v>B137iBarrier (180 mm reveal ht, Separate)SD-203Am</v>
          </cell>
        </row>
        <row r="207">
          <cell r="L207" t="str">
            <v>B138iBarrier (% mm reveal ht, Integral)SD-204m</v>
          </cell>
        </row>
        <row r="208">
          <cell r="L208" t="str">
            <v>B138iBarrier (150 mm reveal ht, Integral)SD-204m</v>
          </cell>
        </row>
        <row r="209">
          <cell r="L209" t="str">
            <v>B138iBarrier (180 mm reveal ht, Integral)SD-204m</v>
          </cell>
        </row>
        <row r="210">
          <cell r="L210" t="str">
            <v>B139iModified Barrier (% mm reveal ht, Dowelled)SD-203Bm</v>
          </cell>
        </row>
        <row r="211">
          <cell r="L211" t="str">
            <v>B139iModified Barrier (150 mm reveal ht, Dowelled)SD-203Bm</v>
          </cell>
        </row>
        <row r="212">
          <cell r="L212" t="str">
            <v>B139iModified Barrier (180 mm reveal ht, Dowelled)SD-203Bm</v>
          </cell>
        </row>
        <row r="213">
          <cell r="L213" t="str">
            <v>B140iModified Barrier (% mm reveal ht, Integral)SD-203Bm</v>
          </cell>
        </row>
        <row r="214">
          <cell r="L214" t="str">
            <v>B140iModified Barrier (150 mm reveal ht, Integral)SD-203Bm</v>
          </cell>
        </row>
        <row r="215">
          <cell r="L215" t="str">
            <v>B140iModified Barrier (180 mm reveal ht, Integral)SD-203Bm</v>
          </cell>
        </row>
        <row r="216">
          <cell r="L216" t="str">
            <v>B141iMountable Curb (% mm reveal ht, Integral)SD-201m</v>
          </cell>
        </row>
        <row r="217">
          <cell r="L217" t="str">
            <v>B141iMountable Curb (120 mm reveal ht, Integral)SD-201m</v>
          </cell>
        </row>
        <row r="218">
          <cell r="L218" t="str">
            <v>B142iCurb and Gutter (% mm reveal ht, Barrier, Integral, 600 mm width, 150 mm Plain Concrete Pavement)SD-200m</v>
          </cell>
        </row>
        <row r="219">
          <cell r="L219" t="str">
            <v>B142iCurb and Gutter (150 mm reveal ht, Barrier, Integral, 600 mm width, 150 mm Plain Concrete Pavement)SD-200m</v>
          </cell>
        </row>
        <row r="220">
          <cell r="L220" t="str">
            <v>B142iCurb and Gutter (180 mm reveal ht, Barrier, Integral, 600 mm width, 150 mm Plain Concrete Pavement)SD-200m</v>
          </cell>
        </row>
        <row r="221">
          <cell r="L221" t="str">
            <v>B143iCurb and Gutter ( % mm reveal ht, Modified Barrier, Integral, 600 mm width, 150 mm Plain Concrete Pavement)SD-200 SD-203Bm</v>
          </cell>
        </row>
        <row r="222">
          <cell r="L222" t="str">
            <v>B143iCurb and Gutter (150 mm reveal ht, Modified Barrier, Integral, 600 mm width, 150 mm Plain Concrete Pavement)SD-200 SD-203Bm</v>
          </cell>
        </row>
        <row r="223">
          <cell r="L223" t="str">
            <v>B143iCurb and Gutter (180 mm reveal ht, Modified Barrier, Integral, 600 mm width, 150 mm Plain Concrete Pavement)SD-200 SD-203Bm</v>
          </cell>
        </row>
        <row r="224">
          <cell r="L224" t="str">
            <v>B144iCurb and Gutter (40 mm reveal ht, Lip Curb, Integral, 600 mm width, 150 mm Plain Concrete Pavement)SD-200m</v>
          </cell>
        </row>
        <row r="225">
          <cell r="L225" t="str">
            <v>B145iCurb and Gutter (8-12 mm reveal ht, Curb Ramp, Integral, 600 mm width, 150 mm Plain Concrete Pavement)SD-200m</v>
          </cell>
        </row>
        <row r="226">
          <cell r="L226" t="str">
            <v>B146iLip Curb (125 mm reveal ht, Integral)m</v>
          </cell>
        </row>
        <row r="227">
          <cell r="L227" t="str">
            <v>B147iLip Curb (75 mm reveal ht, Integral)SD-202Am</v>
          </cell>
        </row>
        <row r="228">
          <cell r="L228" t="str">
            <v>B148iLip Curb (40 mm reveal ht, Integral)SD-202Bm</v>
          </cell>
        </row>
        <row r="229">
          <cell r="L229" t="str">
            <v>B149iModified Lip Curb (% mm reveal ht, Dowelled)SD-202Cm</v>
          </cell>
        </row>
        <row r="230">
          <cell r="L230" t="str">
            <v>B149iModified Lip Curb (75 mm reveal ht, Dowelled)SD-202Cm</v>
          </cell>
        </row>
        <row r="231">
          <cell r="L231" t="str">
            <v>B150iCurb Ramp (8-12 mm reveal ht, Integral)SD-229A,B,Cm</v>
          </cell>
        </row>
        <row r="232">
          <cell r="L232" t="str">
            <v>B150iACurb Ramp (8-12 mm reveal ht, Monolithic)SD-229A,B,Cm</v>
          </cell>
        </row>
        <row r="233">
          <cell r="L233" t="str">
            <v>B151iSafety Curb (330 mm reveal ht)SD-206Bm</v>
          </cell>
        </row>
        <row r="234">
          <cell r="L234" t="str">
            <v>B152Pay Item Removed</v>
          </cell>
        </row>
        <row r="235">
          <cell r="L235" t="str">
            <v>B153Pay Item Removed</v>
          </cell>
        </row>
        <row r="236">
          <cell r="L236" t="str">
            <v>B153ASplash Strip (180 mm reveal ht, Monolithic Barrier Curb, 750 mm width)SD-223Am</v>
          </cell>
        </row>
        <row r="237">
          <cell r="L237" t="str">
            <v>B153BSplash Strip (150 mm reveal ht, Monolithic Barrier Curb, 750 mm width)SD-223Am</v>
          </cell>
        </row>
        <row r="238">
          <cell r="L238" t="str">
            <v>B153CSplash Strip (150 mm reveal ht, Monolithic Modified Barrier Curb, 750 mm width)SD-223Am</v>
          </cell>
        </row>
        <row r="239">
          <cell r="L239" t="str">
            <v>B153DSplash Strip, (Separate, 600 mm width)SD-223Bm</v>
          </cell>
        </row>
        <row r="240">
          <cell r="L240" t="str">
            <v>B154rlConcrete Curb RenewalCW 3240-R10</v>
          </cell>
        </row>
        <row r="241">
          <cell r="L241" t="str">
            <v>B155rlBarrier (% mm reveal ht, Dowelled)SD-205,SD-206A</v>
          </cell>
        </row>
        <row r="242">
          <cell r="L242" t="str">
            <v>B155rlBarrier (150 mm reveal ht, Dowelled)SD-205,SD-206A</v>
          </cell>
        </row>
        <row r="243">
          <cell r="L243" t="str">
            <v>B155rlBarrier (180 mm reveal ht, Dowelled)SD-205,SD-206A</v>
          </cell>
        </row>
        <row r="244">
          <cell r="L244" t="str">
            <v>B156rlLess than 3 mm</v>
          </cell>
        </row>
        <row r="245">
          <cell r="L245" t="str">
            <v>B157rl3 m to 30 mm</v>
          </cell>
        </row>
        <row r="246">
          <cell r="L246" t="str">
            <v>B158rlGreater than 30 mm</v>
          </cell>
        </row>
        <row r="247">
          <cell r="L247" t="str">
            <v>B159rlBarrier (% mm reveal ht, Separate)SD-203A</v>
          </cell>
        </row>
        <row r="248">
          <cell r="L248" t="str">
            <v>B159rlBarrier (150 mm reveal ht, Separate)SD-203A</v>
          </cell>
        </row>
        <row r="249">
          <cell r="L249" t="str">
            <v>B159rlBarrier (180 mm reveal ht, Separate)SD-203A</v>
          </cell>
        </row>
        <row r="250">
          <cell r="L250" t="str">
            <v>B160rlLess than 3 mm</v>
          </cell>
        </row>
        <row r="251">
          <cell r="L251" t="str">
            <v>B161rl3 m to 30 mm</v>
          </cell>
        </row>
        <row r="252">
          <cell r="L252" t="str">
            <v>B162rlGreater than 30 mm</v>
          </cell>
        </row>
        <row r="253">
          <cell r="L253" t="str">
            <v>B163rlBarrier (% mm reveal ht, Integral)SD-204</v>
          </cell>
        </row>
        <row r="254">
          <cell r="L254" t="str">
            <v>B163rlBarrier (150 mm reveal ht, Integral)SD-204</v>
          </cell>
        </row>
        <row r="255">
          <cell r="L255" t="str">
            <v>B163rlBarrier (180 mm reveal ht, Integral)SD-204</v>
          </cell>
        </row>
        <row r="256">
          <cell r="L256" t="str">
            <v>B164rlLess than 3 mm</v>
          </cell>
        </row>
        <row r="257">
          <cell r="L257" t="str">
            <v>B165rl3 m to 30 mm</v>
          </cell>
        </row>
        <row r="258">
          <cell r="L258" t="str">
            <v>B166rlGreater than 30 mm</v>
          </cell>
        </row>
        <row r="259">
          <cell r="L259" t="str">
            <v>B167rlModified Barrier (% mm reveal ht, Dowelled)SD-203Bm</v>
          </cell>
        </row>
        <row r="260">
          <cell r="L260" t="str">
            <v>B167rlModified Barrier (150 mm reveal ht, Dowelled)SD-203Bm</v>
          </cell>
        </row>
        <row r="261">
          <cell r="L261" t="str">
            <v>B167rlModified Barrier (180 mm reveal ht, Dowelled)SD-203Bm</v>
          </cell>
        </row>
        <row r="262">
          <cell r="L262" t="str">
            <v>B168rlModified Barrier (% mm reveal ht Integral)SD-203Bm</v>
          </cell>
        </row>
        <row r="263">
          <cell r="L263" t="str">
            <v>B168rlModified Barrier (150 mm reveal ht Integral)SD-203Bm</v>
          </cell>
        </row>
        <row r="264">
          <cell r="L264" t="str">
            <v>B168rlModified Barrier (180 mm reveal ht Integral)SD-203Bm</v>
          </cell>
        </row>
        <row r="265">
          <cell r="L265" t="str">
            <v>B169rlMountable Curb (180 mm reveal ht Integral)SD-201m</v>
          </cell>
        </row>
        <row r="266">
          <cell r="L266" t="str">
            <v>B170rlCurb and Gutter (% mm reveal ht, Barrier, Integral, 600 mm width, 150 mm Plain Concrete Pavement)SD-200</v>
          </cell>
        </row>
        <row r="267">
          <cell r="L267" t="str">
            <v>B170rlCurb and Gutter (150 mm reveal ht, Barrier, Integral, 600 mm width, 150 mm Plain Concrete Pavement)SD-200</v>
          </cell>
        </row>
        <row r="268">
          <cell r="L268" t="str">
            <v>B170rlCurb and Gutter (180 mm reveal ht, Barrier, Integral, 600 mm width, 150 mm Plain Concrete Pavement)SD-200</v>
          </cell>
        </row>
        <row r="269">
          <cell r="L269" t="str">
            <v>B171rlLess than 3 mm</v>
          </cell>
        </row>
        <row r="270">
          <cell r="L270" t="str">
            <v>B172rl3 m to 30 mm</v>
          </cell>
        </row>
        <row r="271">
          <cell r="L271" t="str">
            <v>B173rlGreater than 30 mm</v>
          </cell>
        </row>
        <row r="272">
          <cell r="L272" t="str">
            <v>B174rlCurb and Gutter (% mm reveal ht, Modified Barrier, Integral, - 600 mm width, 150 mm Plain Concrete Pavement)SD-200 SD-203B</v>
          </cell>
        </row>
        <row r="273">
          <cell r="L273" t="str">
            <v>B174rlCurb and Gutter (150 mm reveal ht, Modified Barrier, Integral, - 600 mm width, 150 mm Plain Concrete Pavement)SD-200 SD-203B</v>
          </cell>
        </row>
        <row r="274">
          <cell r="L274" t="str">
            <v>B174rlCurb and Gutter (180 mm reveal ht, Modified Barrier, Integral, - 600 mm width, 150 mm Plain Concrete Pavement)SD-200 SD-203B</v>
          </cell>
        </row>
        <row r="275">
          <cell r="L275" t="str">
            <v>B175rlLess than 3 mm</v>
          </cell>
        </row>
        <row r="276">
          <cell r="L276" t="str">
            <v>B176rl3 m to 30 mm</v>
          </cell>
        </row>
        <row r="277">
          <cell r="L277" t="str">
            <v>B177rlGreater than 30 mm</v>
          </cell>
        </row>
        <row r="278">
          <cell r="L278" t="str">
            <v>B178rlCurb and Gutter (% mm reveal ht, Lip Curb, Integral, 600 mm width, 150 mm Plain Concrete Pavement)SD-200</v>
          </cell>
        </row>
        <row r="279">
          <cell r="L279" t="str">
            <v>B178rlCurb and Gutter (150 mm reveal ht, Lip Curb, Integral, 600 mm width, 150 mm Plain Concrete Pavement)SD-200</v>
          </cell>
        </row>
        <row r="280">
          <cell r="L280" t="str">
            <v>B178rlCurb and Gutter (180 mm reveal ht, Lip Curb, Integral, 600 mm width, 150 mm Plain Concrete Pavement)SD-200</v>
          </cell>
        </row>
        <row r="281">
          <cell r="L281" t="str">
            <v>B179rlLess than 3 mm</v>
          </cell>
        </row>
        <row r="282">
          <cell r="L282" t="str">
            <v>B180rl3 m to 30 mm</v>
          </cell>
        </row>
        <row r="283">
          <cell r="L283" t="str">
            <v>B181rlGreater than 30 mm</v>
          </cell>
        </row>
        <row r="284">
          <cell r="L284" t="str">
            <v>B182rlLip Curb (40 mm reveal ht, Integral)SD-202Bm</v>
          </cell>
        </row>
        <row r="285">
          <cell r="L285" t="str">
            <v>B183rlModified Lip Curb (% mm reveal ht, Dowelled)SD-202Cm</v>
          </cell>
        </row>
        <row r="286">
          <cell r="L286" t="str">
            <v>B183rlModified Lip Curb (75 mm reveal ht, Dowelled)SD-202Cm</v>
          </cell>
        </row>
        <row r="287">
          <cell r="L287" t="str">
            <v>B184rlCurb Ramp (8-12 mm reveal ht, Integral)SD-229C,Dm</v>
          </cell>
        </row>
        <row r="288">
          <cell r="L288" t="str">
            <v>B184rlACurb Ramp (8-12 mm reveal ht, Monolithic)SD-229C,Dm</v>
          </cell>
        </row>
        <row r="289">
          <cell r="L289" t="str">
            <v>B185rlSafety Curb (% mm reveal ht)SD-206Bm</v>
          </cell>
        </row>
        <row r="290">
          <cell r="L290" t="str">
            <v>B185rlASplash Strip (180 mm reveal ht, Monolithic Barrier Curb, 750 mm width)SD-223Am</v>
          </cell>
        </row>
        <row r="291">
          <cell r="L291" t="str">
            <v>B185rlBSplash Strip (150 mm reveal ht, Monolithic Barrier Curb, 750 mm width)SD-223Am</v>
          </cell>
        </row>
        <row r="292">
          <cell r="L292" t="str">
            <v>B185rlCSplash Strip (150 mm reveal ht, Monolithic Modified Barrier Curb, 750 mm width)SD-223ASD-203Bm</v>
          </cell>
        </row>
        <row r="293">
          <cell r="L293" t="str">
            <v>B185rlC1Splash Strip (180 mm reveal ht, Monolithic Modified Barrier Curb, 750 mm width)SD-223ASD-203Bm</v>
          </cell>
        </row>
        <row r="294">
          <cell r="L294" t="str">
            <v>B185rlDSplash Strip, ( Separate, 600 mm width)SD-223Bm</v>
          </cell>
        </row>
        <row r="295">
          <cell r="L295" t="str">
            <v>B186rlPay Item RemovedSD-227Bm</v>
          </cell>
        </row>
        <row r="296">
          <cell r="L296" t="str">
            <v>B186rlPay Item RemovedSD-227Bm</v>
          </cell>
        </row>
        <row r="297">
          <cell r="L297" t="str">
            <v>B186rlPay Item RemovedSD-227Bm</v>
          </cell>
        </row>
        <row r="298">
          <cell r="L298" t="str">
            <v>B187rlPay Item RemovedSD-227B SD-203Bm</v>
          </cell>
        </row>
        <row r="299">
          <cell r="L299" t="str">
            <v>B187rlPay Item RemovedSD-227B SD-203Bm</v>
          </cell>
        </row>
        <row r="300">
          <cell r="L300" t="str">
            <v>B187rlPay Item RemovedSD-227B SD-203Bm</v>
          </cell>
        </row>
        <row r="301">
          <cell r="L301" t="str">
            <v>B188Supply and Installation of Dowel AssembliesCW 3310-R17m</v>
          </cell>
        </row>
        <row r="302">
          <cell r="L302" t="str">
            <v>B189Regrading Existing Interlocking Paving StonesCW 3330-R5m²</v>
          </cell>
        </row>
        <row r="303">
          <cell r="L303" t="str">
            <v>B190Construction of Asphaltic Concrete OverlayCW 3410-R12</v>
          </cell>
        </row>
        <row r="304">
          <cell r="L304" t="str">
            <v>B191Main Line Paving</v>
          </cell>
        </row>
        <row r="305">
          <cell r="L305" t="str">
            <v>B193Type IAtonne</v>
          </cell>
        </row>
        <row r="306">
          <cell r="L306" t="str">
            <v>B192Type Itonne</v>
          </cell>
        </row>
        <row r="307">
          <cell r="L307" t="str">
            <v>B194Tie-ins and Approaches</v>
          </cell>
        </row>
        <row r="308">
          <cell r="L308" t="str">
            <v>B195Type IAtonne</v>
          </cell>
        </row>
        <row r="309">
          <cell r="L309" t="str">
            <v>B196Type Itonne</v>
          </cell>
        </row>
        <row r="310">
          <cell r="L310" t="str">
            <v>B197Type IItonne</v>
          </cell>
        </row>
        <row r="311">
          <cell r="L311" t="str">
            <v>B198Construction of Asphaltic Concrete Base Course (Type III)CW 3410-R12tonne</v>
          </cell>
        </row>
        <row r="312">
          <cell r="L312" t="str">
            <v>B199Construction of Asphalt PatchesCW 3410-R12m²</v>
          </cell>
        </row>
        <row r="313">
          <cell r="L313" t="str">
            <v>B200Planing of PavementCW 3450-R6</v>
          </cell>
        </row>
        <row r="314">
          <cell r="L314" t="str">
            <v>B2011 - 50 mm Depth (Asphalt)m²</v>
          </cell>
        </row>
        <row r="315">
          <cell r="L315" t="str">
            <v>B20250 - 100 mm Depth (Asphalt)m²</v>
          </cell>
        </row>
        <row r="316">
          <cell r="L316" t="str">
            <v>B2031 - 50 mm Depth (Concrete)m²</v>
          </cell>
        </row>
        <row r="317">
          <cell r="L317" t="str">
            <v>B20450 - 100 mm Depth (Concrete)m²</v>
          </cell>
        </row>
        <row r="318">
          <cell r="L318" t="str">
            <v>B205Moisture Barrier/Stress Absorption Geotextile Fabricm²</v>
          </cell>
        </row>
        <row r="319">
          <cell r="L319" t="str">
            <v>B206Pavement Repair Fabricm²</v>
          </cell>
        </row>
        <row r="320">
          <cell r="L320" t="str">
            <v>B207Pavement Patchingm²</v>
          </cell>
        </row>
        <row r="321">
          <cell r="L321" t="str">
            <v>B208Crack and Seating Pavementm²</v>
          </cell>
        </row>
        <row r="322">
          <cell r="L322" t="str">
            <v>B209Partial Depth Saw-Cuttingm</v>
          </cell>
        </row>
        <row r="323">
          <cell r="L323" t="str">
            <v>B219Detectable Warning Surface TilesCW 3326-R3each</v>
          </cell>
        </row>
        <row r="324">
          <cell r="L324" t="str">
            <v>B221LAST USED CODE FOR SECTION</v>
          </cell>
        </row>
        <row r="325">
          <cell r="L325" t="str">
            <v>ROADWORK - NEW CONSTRUCTION</v>
          </cell>
        </row>
        <row r="326">
          <cell r="L326" t="str">
            <v>C001Concrete Pavements, Median Slabs, Bull-noses, and Safety MediansCW 3310-R17</v>
          </cell>
        </row>
        <row r="327">
          <cell r="L327" t="str">
            <v>C002Construction of 250 mm Concrete Pavement (Reinforced)m²</v>
          </cell>
        </row>
        <row r="328">
          <cell r="L328" t="str">
            <v>C003Pay Item Removed</v>
          </cell>
        </row>
        <row r="329">
          <cell r="L329" t="str">
            <v>C004Construction of 250 mm Concrete Pavement (Plain-Dowelled)m²</v>
          </cell>
        </row>
        <row r="330">
          <cell r="L330" t="str">
            <v>C005Construction of 230 mm Concrete Pavement (Reinforced)m²</v>
          </cell>
        </row>
        <row r="331">
          <cell r="L331" t="str">
            <v>C006Pay Item Removed</v>
          </cell>
        </row>
        <row r="332">
          <cell r="L332" t="str">
            <v>C007Construction of 230 mm Concrete Pavement (Plain-Dowelled)m²</v>
          </cell>
        </row>
        <row r="333">
          <cell r="L333" t="str">
            <v>C008Construction of 200 mm Concrete Pavement (Reinforced)m²</v>
          </cell>
        </row>
        <row r="334">
          <cell r="L334" t="str">
            <v>C009Pay Item Removed</v>
          </cell>
        </row>
        <row r="335">
          <cell r="L335" t="str">
            <v>C010Construction of 200 mm Concrete Pavement (Plain-Dowelled)m²</v>
          </cell>
        </row>
        <row r="336">
          <cell r="L336" t="str">
            <v>C011Construction of 150 mm Concrete Pavement (Reinforced)m²</v>
          </cell>
        </row>
        <row r="337">
          <cell r="L337" t="str">
            <v>C012Pay Item Removed</v>
          </cell>
        </row>
        <row r="338">
          <cell r="L338" t="str">
            <v>C013Construction of 150 mm Concrete Pavement (Plain-Dowelled)m²</v>
          </cell>
        </row>
        <row r="339">
          <cell r="L339" t="str">
            <v>C014Construction of Concrete Median SlabsSD-227Am²</v>
          </cell>
        </row>
        <row r="340">
          <cell r="L340" t="str">
            <v>C015Construction of Monolithic Concrete Median SlabsSD-226Am²</v>
          </cell>
        </row>
        <row r="341">
          <cell r="L341" t="str">
            <v>C016Construction of Concrete Safety MediansSD-226Bm²</v>
          </cell>
        </row>
        <row r="342">
          <cell r="L342" t="str">
            <v>C017Construction of Monolithic Curb and SidewalkSD-228Bm²</v>
          </cell>
        </row>
        <row r="343">
          <cell r="L343" t="str">
            <v>C018Construction of Monolithic Concrete Bull-nosesSD-227Cm²</v>
          </cell>
        </row>
        <row r="344">
          <cell r="L344" t="str">
            <v>C019Concrete Pavements for Early OpeningCW 3310-R17</v>
          </cell>
        </row>
        <row r="345">
          <cell r="L345" t="str">
            <v>C020Construction of 250 mm Concrete Pavement for Early Opening % (Reinforced)m²</v>
          </cell>
        </row>
        <row r="346">
          <cell r="L346" t="str">
            <v>C020Construction of 250 mm Concrete Pavement for Early Opening 24 Hour (Reinforced)m²</v>
          </cell>
        </row>
        <row r="347">
          <cell r="L347" t="str">
            <v>C020Construction of 250 mm Concrete Pavement for Early Opening 72 Hour (Reinforced)m²</v>
          </cell>
        </row>
        <row r="348">
          <cell r="L348" t="str">
            <v>C021Pay Item Removed</v>
          </cell>
        </row>
        <row r="349">
          <cell r="L349" t="str">
            <v>C022Construction of 250 mm Concrete Pavement for Early Opening % (Plain-Dowelled)m²</v>
          </cell>
        </row>
        <row r="350">
          <cell r="L350" t="str">
            <v>C022Construction of 250 mm Concrete Pavement for Early Opening 24 Hour (Plain-Dowelled)m²</v>
          </cell>
        </row>
        <row r="351">
          <cell r="L351" t="str">
            <v>C023Construction of 230 mm Concrete Pavement for Early Opening % (Reinforced)m²</v>
          </cell>
        </row>
        <row r="352">
          <cell r="L352" t="str">
            <v>C023Construction of 230 mm Concrete Pavement for Early Opening 24 Hour (Reinforced)m²</v>
          </cell>
        </row>
        <row r="353">
          <cell r="L353" t="str">
            <v>C023Construction of 230 mm Concrete Pavement for Early Opening 72 Hour (Reinforced)m²</v>
          </cell>
        </row>
        <row r="354">
          <cell r="L354" t="str">
            <v>C024Pay Item Removed</v>
          </cell>
        </row>
        <row r="355">
          <cell r="L355" t="str">
            <v>C025Construction of 230 mm Concrete Pavement for Early Opening % (Plain-Dowelled)m²</v>
          </cell>
        </row>
        <row r="356">
          <cell r="L356" t="str">
            <v>C025Construction of 230 mm Concrete Pavement for Early Opening 24 Hour (Plain-Dowelled)m²</v>
          </cell>
        </row>
        <row r="357">
          <cell r="L357" t="str">
            <v>C025Construction of 230 mm Concrete Pavement for Early Opening 72 Hour (Plain-Dowelled)m²</v>
          </cell>
        </row>
        <row r="358">
          <cell r="L358" t="str">
            <v>C026Construction of 200 mm Concrete Pavement for Early Opening % (Reinforced)m²</v>
          </cell>
        </row>
        <row r="359">
          <cell r="L359" t="str">
            <v>C026Construction of 200 mm Concrete Pavement for Early Opening 24 Hour (Reinforced)m²</v>
          </cell>
        </row>
        <row r="360">
          <cell r="L360" t="str">
            <v>C026Construction of 200 mm Concrete Pavement for Early Opening 72 Hour (Reinforced)m²</v>
          </cell>
        </row>
        <row r="361">
          <cell r="L361" t="str">
            <v>C027Pay Item Removed</v>
          </cell>
        </row>
        <row r="362">
          <cell r="L362" t="str">
            <v>C028Construction of 200 mm Concrete Pavement for Early Opening % (Plain-Dowelled)m²</v>
          </cell>
        </row>
        <row r="363">
          <cell r="L363" t="str">
            <v>C028Construction of 200 mm Concrete Pavement for Early Opening 24 Hour (Plain-Dowelled)m²</v>
          </cell>
        </row>
        <row r="364">
          <cell r="L364" t="str">
            <v>C029Construction of 150 mm Concrete Pavement for Early Opening % (Reinforced)m²</v>
          </cell>
        </row>
        <row r="365">
          <cell r="L365" t="str">
            <v>C029Construction of 150 mm Concrete Pavement for Early Opening 24 Hour (Reinforced)m²</v>
          </cell>
        </row>
        <row r="366">
          <cell r="L366" t="str">
            <v>C029Construction of 150 mm Concrete Pavement for Early Opening 72 Hour (Reinforced)m²</v>
          </cell>
        </row>
        <row r="367">
          <cell r="L367" t="str">
            <v>C030Pay Item Removed</v>
          </cell>
        </row>
        <row r="368">
          <cell r="L368" t="str">
            <v>C031Construction of 150 mm Concrete Pavement for Early Opening % (Plain-Dowelled)m²</v>
          </cell>
        </row>
        <row r="369">
          <cell r="L369" t="str">
            <v>C031Construction of 150 mm Concrete Pavement for Early Opening 24 Hour (Plain-Dowelled)m²</v>
          </cell>
        </row>
        <row r="370">
          <cell r="L370" t="str">
            <v>C031Construction of 150 mm Concrete Pavement for Early Opening 72 Hour (Plain-Dowelled)m²</v>
          </cell>
        </row>
        <row r="371">
          <cell r="L371" t="str">
            <v>C032Concrete Curbs, Curb and Gutter, and Splash StripsCW 3310-R17</v>
          </cell>
        </row>
        <row r="372">
          <cell r="L372" t="str">
            <v>C033Construction of Barrier (% mm ht, Dowelled)SD-205m</v>
          </cell>
        </row>
        <row r="373">
          <cell r="L373" t="str">
            <v>C033Construction of Barrier (150 mm ht, Dowelled)SD-205m</v>
          </cell>
        </row>
        <row r="374">
          <cell r="L374" t="str">
            <v>C033Construction of Barrier (180 mm ht, Dowelled)SD-205m</v>
          </cell>
        </row>
        <row r="375">
          <cell r="L375" t="str">
            <v>C034Construction of Barrier (% mm ht, Separate)SD-203Am</v>
          </cell>
        </row>
        <row r="376">
          <cell r="L376" t="str">
            <v>C034Construction of Barrier (150 mm ht, Separate)SD-203Am</v>
          </cell>
        </row>
        <row r="377">
          <cell r="L377" t="str">
            <v>C034Construction of Barrier (180 mm ht, Separate)SD-203Am</v>
          </cell>
        </row>
        <row r="378">
          <cell r="L378" t="str">
            <v>C035Construction of Barrier (% mm ht, Integral)SD-204m</v>
          </cell>
        </row>
        <row r="379">
          <cell r="L379" t="str">
            <v>C035Construction of Barrier (150 mm ht, Integral)SD-204m</v>
          </cell>
        </row>
        <row r="380">
          <cell r="L380" t="str">
            <v>C035Construction of Barrier (180 mm ht, Integral)SD-204m</v>
          </cell>
        </row>
        <row r="381">
          <cell r="L381" t="str">
            <v>C036Construction of Modified Barrier (% mm ht, Dowelled)SD-203Bm</v>
          </cell>
        </row>
        <row r="382">
          <cell r="L382" t="str">
            <v>C036Construction of Modified Barrier (150 mm ht, Dowelled)SD-203Bm</v>
          </cell>
        </row>
        <row r="383">
          <cell r="L383" t="str">
            <v>C036Construction of Modified Barrier (180 mm ht, Dowelled)SD-203Bm</v>
          </cell>
        </row>
        <row r="384">
          <cell r="L384" t="str">
            <v>C037Construction of Modified Barrier (% mm ht, Integral)SD-203Bm</v>
          </cell>
        </row>
        <row r="385">
          <cell r="L385" t="str">
            <v>C037Construction of Modified Barrier (150 mm ht, Integral)SD-203Bm</v>
          </cell>
        </row>
        <row r="386">
          <cell r="L386" t="str">
            <v>C037Construction of Modified Barrier (180 mm ht, Integral)SD-203Bm</v>
          </cell>
        </row>
        <row r="387">
          <cell r="L387" t="str">
            <v>C038Construction of Curb and Gutter (%mm ht, Barrier, Integral, 600 mm width, 150 mm Plain Concrete Pavement)SD-200m</v>
          </cell>
        </row>
        <row r="388">
          <cell r="L388" t="str">
            <v>C038Construction of Curb and Gutter (180 mm ht, Barrier, Integral, 600 mm width, 150 mm Plain Concrete Pavement)SD-200m</v>
          </cell>
        </row>
        <row r="389">
          <cell r="L389" t="str">
            <v>C038Construction of Curb and Gutter (180 mm ht, Barrier, Integral, 600 mm width, 150 mm Plain Concrete Pavement)SD-200m</v>
          </cell>
        </row>
        <row r="390">
          <cell r="L390" t="str">
            <v>C039Construction of Curb and Gutter (% mm ht, Modified Barrier, Integral, 600 mm width, 150 mm Plain Concrete Pavement)SD-200 SD-203Bm</v>
          </cell>
        </row>
        <row r="391">
          <cell r="L391" t="str">
            <v>C039Construction of Curb and Gutter (180 mm ht, Modified Barrier, Integral, 600 mm width, 150 mm Plain Concrete Pavement)SD-200 SD-203Bm</v>
          </cell>
        </row>
        <row r="392">
          <cell r="L392" t="str">
            <v>C040Construction of Curb and Gutter (40 mm ht, Lip Curb, Integral, 600 mm width, 150 mm Plain Concrete Pavement)SD-200 SD-202Bm</v>
          </cell>
        </row>
        <row r="393">
          <cell r="L393" t="str">
            <v>C041Construction of Curb and Gutter (8-12 mm ht, Curb Ramp, Integral, 600 mm width, 150 mm Plain Concrete Pavement)SD-200 SD-229Em</v>
          </cell>
        </row>
        <row r="394">
          <cell r="L394" t="str">
            <v>C042Construction of Mountable Curb % (Integral)SD-201m</v>
          </cell>
        </row>
        <row r="395">
          <cell r="L395" t="str">
            <v>C042Construction of Mountable Curb 120 mm (Integral)SD-201m</v>
          </cell>
        </row>
        <row r="396">
          <cell r="L396" t="str">
            <v>C043Construction of Lip Curb (125 mm ht, Integral)m</v>
          </cell>
        </row>
        <row r="397">
          <cell r="L397" t="str">
            <v>C044Construction of Lip Curb (75 mm ht, Integral)SD-202Am</v>
          </cell>
        </row>
        <row r="398">
          <cell r="L398" t="str">
            <v>C045Construction of Lip Curb (40 mm ht, Integral)SD-202Bm</v>
          </cell>
        </row>
        <row r="399">
          <cell r="L399" t="str">
            <v>C046Construction of Curb Ramp (8-12 mm ht, Integral)SD-229Cm</v>
          </cell>
        </row>
        <row r="400">
          <cell r="L400" t="str">
            <v>C046AConstruction of Curb Ramp (8-12 mm ht, Monolithic)SD-229Cm</v>
          </cell>
        </row>
        <row r="401">
          <cell r="L401" t="str">
            <v>C047Construction of Safety Curb (% mm ht)SD-206Bm</v>
          </cell>
        </row>
        <row r="402">
          <cell r="L402" t="str">
            <v>C047AConstruction of Splash Strip (180 mm ht, Monolithic Barrier Curb, 750 mm width)SD-223Am</v>
          </cell>
        </row>
        <row r="403">
          <cell r="L403" t="str">
            <v>C047BConstruction of Splash Strip (180 mm ht, Monolithic Modified Barrier Curb, 750 mm width)SD-223Am</v>
          </cell>
        </row>
        <row r="404">
          <cell r="L404" t="str">
            <v>C047CConstruction of Splash Strip, ( Separate, 600 mm width)SD-223Bm</v>
          </cell>
        </row>
        <row r="405">
          <cell r="L405" t="str">
            <v>C048Pay Item Removed</v>
          </cell>
        </row>
        <row r="406">
          <cell r="L406" t="str">
            <v>C049Pay Item Removed</v>
          </cell>
        </row>
        <row r="407">
          <cell r="L407" t="str">
            <v>C050Supply and Installation of Dowel AssembliesCW 3310-R17m</v>
          </cell>
        </row>
        <row r="408">
          <cell r="L408" t="str">
            <v>C051100 mm Concrete SidewalkCW 3325-R5m²</v>
          </cell>
        </row>
        <row r="409">
          <cell r="L409" t="str">
            <v>C052Interlocking Paving StonesCW 3330-R5m²</v>
          </cell>
        </row>
        <row r="410">
          <cell r="L410" t="str">
            <v>C053Supplying and Placing Limestone Sub-baseCW 3330-R5tonne</v>
          </cell>
        </row>
        <row r="411">
          <cell r="L411" t="str">
            <v>C054AInterlocking Paving StonesCW 3335-R1m²</v>
          </cell>
        </row>
        <row r="412">
          <cell r="L412" t="str">
            <v>C054Lean Concrete BaseCW 3335-R1m²</v>
          </cell>
        </row>
        <row r="413">
          <cell r="L413" t="str">
            <v>C055Construction of Asphaltic Concrete PavementsCW 3410-R12</v>
          </cell>
        </row>
        <row r="414">
          <cell r="L414" t="str">
            <v>C056Main Line Paving</v>
          </cell>
        </row>
        <row r="415">
          <cell r="L415" t="str">
            <v>C058Type IAtonne</v>
          </cell>
        </row>
        <row r="416">
          <cell r="L416" t="str">
            <v>C057Type Itonne</v>
          </cell>
        </row>
        <row r="417">
          <cell r="L417" t="str">
            <v>C059Tie-ins and Approaches</v>
          </cell>
        </row>
        <row r="418">
          <cell r="L418" t="str">
            <v>C060Type IAtonne</v>
          </cell>
        </row>
        <row r="419">
          <cell r="L419" t="str">
            <v>C061Type Itonne</v>
          </cell>
        </row>
        <row r="420">
          <cell r="L420" t="str">
            <v>C062Type IItonne</v>
          </cell>
        </row>
        <row r="421">
          <cell r="L421" t="str">
            <v>C063Construction of Asphaltic Concrete Base Course (Type III)CW 3410-R12tonne</v>
          </cell>
        </row>
        <row r="422">
          <cell r="L422" t="str">
            <v>C064Construction of Asphalt PatchesCW 3410-R12m²</v>
          </cell>
        </row>
        <row r="423">
          <cell r="L423" t="str">
            <v>C064LAST USED CODE FOR SECTION</v>
          </cell>
        </row>
        <row r="424">
          <cell r="L424" t="str">
            <v>JOINT AND CRACK SEALING</v>
          </cell>
        </row>
        <row r="425">
          <cell r="L425" t="str">
            <v>D001Joint SealingCW 3250-R7m</v>
          </cell>
        </row>
        <row r="426">
          <cell r="L426" t="str">
            <v>D002Crack SealingCW 3250-R7</v>
          </cell>
        </row>
        <row r="427">
          <cell r="L427" t="str">
            <v>D0032 mm to 10 mm Widem</v>
          </cell>
        </row>
        <row r="428">
          <cell r="L428" t="str">
            <v>D004&gt;10 mm to 25 mm Widem</v>
          </cell>
        </row>
        <row r="429">
          <cell r="L429" t="str">
            <v>D005Longitudinal Joint &amp; Crack Filling ( &gt; 25 mm in width )CW 3250-R7m</v>
          </cell>
        </row>
        <row r="430">
          <cell r="L430" t="str">
            <v>D006Reflective Crack MaintenanceCW 3250-R7m</v>
          </cell>
        </row>
        <row r="431">
          <cell r="L431" t="str">
            <v>D006LAST USED CODE FOR SECTION</v>
          </cell>
        </row>
        <row r="432">
          <cell r="L432" t="str">
            <v>ASSOCIATED DRAINAGE AND UNDERGROUND WORKS</v>
          </cell>
        </row>
        <row r="433">
          <cell r="L433" t="str">
            <v>E001Pay Item Removed</v>
          </cell>
        </row>
        <row r="434">
          <cell r="L434" t="str">
            <v>E002Pay Item Removed</v>
          </cell>
        </row>
        <row r="435">
          <cell r="L435" t="str">
            <v>E003Catch BasinCW 2130-R12</v>
          </cell>
        </row>
        <row r="436">
          <cell r="L436" t="str">
            <v>E004SD-024, 1200 mm deepeach</v>
          </cell>
        </row>
        <row r="437">
          <cell r="L437" t="str">
            <v>E004ASD-024, 1800 mm deepeach</v>
          </cell>
        </row>
        <row r="438">
          <cell r="L438" t="str">
            <v>E005SD-025, 1200 mm deepeach</v>
          </cell>
        </row>
        <row r="439">
          <cell r="L439" t="str">
            <v>E005ASD-025, 1800 mm deepeach</v>
          </cell>
        </row>
        <row r="440">
          <cell r="L440" t="str">
            <v>E006Catch PitCW 2130-R12</v>
          </cell>
        </row>
        <row r="441">
          <cell r="L441" t="str">
            <v>E007SD-023each</v>
          </cell>
        </row>
        <row r="442">
          <cell r="L442" t="str">
            <v>E007ARemove and Replace Existing Catch BasinCW 2130-R12</v>
          </cell>
        </row>
        <row r="443">
          <cell r="L443" t="str">
            <v>E007BSD-024each</v>
          </cell>
        </row>
        <row r="444">
          <cell r="L444" t="str">
            <v>E007CSD-025each</v>
          </cell>
        </row>
        <row r="445">
          <cell r="L445" t="str">
            <v>E007DRemove and Replace Existing Catch PitCW 2130-R12</v>
          </cell>
        </row>
        <row r="446">
          <cell r="L446" t="str">
            <v>E007ESD-023each</v>
          </cell>
        </row>
        <row r="447">
          <cell r="L447" t="str">
            <v>E008Sewer ServiceCW 2130-R12</v>
          </cell>
        </row>
        <row r="448">
          <cell r="L448" t="str">
            <v>E009% mm, %</v>
          </cell>
        </row>
        <row r="449">
          <cell r="L449" t="str">
            <v>E009150 mm, PVC</v>
          </cell>
        </row>
        <row r="450">
          <cell r="L450" t="str">
            <v>E010In a Trench, Class % Type % Bedding, Class 2 Backfillm</v>
          </cell>
        </row>
        <row r="451">
          <cell r="L451" t="str">
            <v>E011Trenchless Installation, Class % Type % Bedding, Class % Backfillm</v>
          </cell>
        </row>
        <row r="452">
          <cell r="L452" t="str">
            <v>E012Drainage Connection PipeCW 2130-R12m</v>
          </cell>
        </row>
        <row r="453">
          <cell r="L453" t="str">
            <v>E013Sewer Service RisersCW 2130-R12</v>
          </cell>
        </row>
        <row r="454">
          <cell r="L454" t="str">
            <v>E014% mm</v>
          </cell>
        </row>
        <row r="455">
          <cell r="L455" t="str">
            <v>E014150 mm</v>
          </cell>
        </row>
        <row r="456">
          <cell r="L456" t="str">
            <v>E015SD-014vert. m</v>
          </cell>
        </row>
        <row r="457">
          <cell r="L457" t="str">
            <v>E016SD-015vert. m</v>
          </cell>
        </row>
        <row r="458">
          <cell r="L458" t="str">
            <v>E017Sewer Repair - Up to 3.0 Meters LongCW 2130-R12</v>
          </cell>
        </row>
        <row r="459">
          <cell r="L459" t="str">
            <v>E017A150 mm</v>
          </cell>
        </row>
        <row r="460">
          <cell r="L460" t="str">
            <v>E017BClass % Backfilleach</v>
          </cell>
        </row>
        <row r="461">
          <cell r="L461" t="str">
            <v>E017C200 mm</v>
          </cell>
        </row>
        <row r="462">
          <cell r="L462" t="str">
            <v>E017DClass % Backfilleach</v>
          </cell>
        </row>
        <row r="463">
          <cell r="L463" t="str">
            <v>E017E250 mm</v>
          </cell>
        </row>
        <row r="464">
          <cell r="L464" t="str">
            <v>E017FClass % Backfilleach</v>
          </cell>
        </row>
        <row r="465">
          <cell r="L465" t="str">
            <v>E017G300 mm</v>
          </cell>
        </row>
        <row r="466">
          <cell r="L466" t="str">
            <v>E017HClass % Backfilleach</v>
          </cell>
        </row>
        <row r="467">
          <cell r="L467" t="str">
            <v>E017I375mm</v>
          </cell>
        </row>
        <row r="468">
          <cell r="L468" t="str">
            <v>E017JClass % Backfilleach</v>
          </cell>
        </row>
        <row r="469">
          <cell r="L469" t="str">
            <v>E017K450 mm</v>
          </cell>
        </row>
        <row r="470">
          <cell r="L470" t="str">
            <v>E017LClass % Backfilleach</v>
          </cell>
        </row>
        <row r="471">
          <cell r="L471" t="str">
            <v>E017M600 mm</v>
          </cell>
        </row>
        <row r="472">
          <cell r="L472" t="str">
            <v>E017NClass % Backfilleach</v>
          </cell>
        </row>
        <row r="473">
          <cell r="L473" t="str">
            <v>E018% mm</v>
          </cell>
        </row>
        <row r="474">
          <cell r="L474" t="str">
            <v>E019Class % Backfilleach</v>
          </cell>
        </row>
        <row r="475">
          <cell r="L475" t="str">
            <v>E020Sewer Repair - In Addition to First 3.0 MetersCW 2130-R12</v>
          </cell>
        </row>
        <row r="476">
          <cell r="L476" t="str">
            <v>E020A150 mm</v>
          </cell>
        </row>
        <row r="477">
          <cell r="L477" t="str">
            <v>E020BClass % Backfillm</v>
          </cell>
        </row>
        <row r="478">
          <cell r="L478" t="str">
            <v>E020C200 mm</v>
          </cell>
        </row>
        <row r="479">
          <cell r="L479" t="str">
            <v>E020DClass % Backfillm</v>
          </cell>
        </row>
        <row r="480">
          <cell r="L480" t="str">
            <v>E020E250 mm</v>
          </cell>
        </row>
        <row r="481">
          <cell r="L481" t="str">
            <v>E020FClass % Backfillm</v>
          </cell>
        </row>
        <row r="482">
          <cell r="L482" t="str">
            <v>E020G300 mm</v>
          </cell>
        </row>
        <row r="483">
          <cell r="L483" t="str">
            <v>E020HClass % Backfillm</v>
          </cell>
        </row>
        <row r="484">
          <cell r="L484" t="str">
            <v>E020I375 mm</v>
          </cell>
        </row>
        <row r="485">
          <cell r="L485" t="str">
            <v>E020JClass % Backfillm</v>
          </cell>
        </row>
        <row r="486">
          <cell r="L486" t="str">
            <v>E020K450 mm</v>
          </cell>
        </row>
        <row r="487">
          <cell r="L487" t="str">
            <v>E020LClass % Backfillm</v>
          </cell>
        </row>
        <row r="488">
          <cell r="L488" t="str">
            <v>E020M600 mm</v>
          </cell>
        </row>
        <row r="489">
          <cell r="L489" t="str">
            <v>E020NClass % Backfillm</v>
          </cell>
        </row>
        <row r="490">
          <cell r="L490" t="str">
            <v>E021% mm</v>
          </cell>
        </row>
        <row r="491">
          <cell r="L491" t="str">
            <v>E022Class % Backfillm</v>
          </cell>
        </row>
        <row r="492">
          <cell r="L492" t="str">
            <v>E022ASewer Inspection ( following repair)CW 2145-R4</v>
          </cell>
        </row>
        <row r="493">
          <cell r="L493" t="str">
            <v>E022B150 mm, %m</v>
          </cell>
        </row>
        <row r="494">
          <cell r="L494" t="str">
            <v>E022C200 mm, %m</v>
          </cell>
        </row>
        <row r="495">
          <cell r="L495" t="str">
            <v>E022D250 mm, %m</v>
          </cell>
        </row>
        <row r="496">
          <cell r="L496" t="str">
            <v>E022E300 mm, %m</v>
          </cell>
        </row>
        <row r="497">
          <cell r="L497" t="str">
            <v>E022F375 mm, %m</v>
          </cell>
        </row>
        <row r="498">
          <cell r="L498" t="str">
            <v>E022G450 mm, %m</v>
          </cell>
        </row>
        <row r="499">
          <cell r="L499" t="str">
            <v>E022H600 mm, %m</v>
          </cell>
        </row>
        <row r="500">
          <cell r="L500" t="str">
            <v>E022I% mm, %m</v>
          </cell>
        </row>
        <row r="501">
          <cell r="L501" t="str">
            <v>E023Frames &amp; CoversCW 3210-R8</v>
          </cell>
        </row>
        <row r="502">
          <cell r="L502" t="str">
            <v>E024AP-006 - Standard Frame for Manhole and Catch Basineach</v>
          </cell>
        </row>
        <row r="503">
          <cell r="L503" t="str">
            <v>E025AP-007 - Standard Solid Cover for Standard Frameeach</v>
          </cell>
        </row>
        <row r="504">
          <cell r="L504" t="str">
            <v>E026AP-008 - Standard Grated Cover for Standard Frameeach</v>
          </cell>
        </row>
        <row r="505">
          <cell r="L505" t="str">
            <v>E026AAP-009 - Beehive Manhole Covereach</v>
          </cell>
        </row>
        <row r="506">
          <cell r="L506" t="str">
            <v>E027Pay Item Removed</v>
          </cell>
        </row>
        <row r="507">
          <cell r="L507" t="str">
            <v>E028AP-011 - Barrier Curb and Gutter Frameeach</v>
          </cell>
        </row>
        <row r="508">
          <cell r="L508" t="str">
            <v>E029AP-012 - Barrier Curb and Gutter Covereach</v>
          </cell>
        </row>
        <row r="509">
          <cell r="L509" t="str">
            <v>E030Pay Item Removed</v>
          </cell>
        </row>
        <row r="510">
          <cell r="L510" t="str">
            <v>E031AP-015 - Mountable Curb and Gutter Frameeach</v>
          </cell>
        </row>
        <row r="511">
          <cell r="L511" t="str">
            <v>E031AAP-016 - Mountable Curb and Gutter Covereach</v>
          </cell>
        </row>
        <row r="512">
          <cell r="L512" t="str">
            <v>E031BAP-017 - Mountable Curb and Gutter Paving Covereach</v>
          </cell>
        </row>
        <row r="513">
          <cell r="L513" t="str">
            <v>E031CAP-018 - Modified Barrier Curb and Gutter Frameeach</v>
          </cell>
        </row>
        <row r="514">
          <cell r="L514" t="str">
            <v>E031DAP-019 - Modified Barrier Curb and Gutter Covereach</v>
          </cell>
        </row>
        <row r="515">
          <cell r="L515" t="str">
            <v>E031EAP-021 - Integrated Side Inlet Covereach</v>
          </cell>
        </row>
        <row r="516">
          <cell r="L516" t="str">
            <v>E032Connecting to Existing ManholeCW 2130-R12</v>
          </cell>
        </row>
        <row r="517">
          <cell r="L517" t="str">
            <v>E033% mm Catch Basin Leadeach</v>
          </cell>
        </row>
        <row r="518">
          <cell r="L518" t="str">
            <v>E033200 mm Catch Basin Leadeach</v>
          </cell>
        </row>
        <row r="519">
          <cell r="L519" t="str">
            <v>E033250 mm Catch Basin Leadeach</v>
          </cell>
        </row>
        <row r="520">
          <cell r="L520" t="str">
            <v>E034Connecting to Existing Catch BasinCW 2130-R12</v>
          </cell>
        </row>
        <row r="521">
          <cell r="L521" t="str">
            <v>E035% mm Drainage Connection Pipeeach</v>
          </cell>
        </row>
        <row r="522">
          <cell r="L522" t="str">
            <v>E035200 mm Drainage Connection Pipeeach</v>
          </cell>
        </row>
        <row r="523">
          <cell r="L523" t="str">
            <v>E035250 mm Drainage Connection Pipeeach</v>
          </cell>
        </row>
        <row r="524">
          <cell r="L524" t="str">
            <v>E035AConnecting to Existing Catch PitCW 2130-R12</v>
          </cell>
        </row>
        <row r="525">
          <cell r="L525" t="str">
            <v>E035B% mm Drainage Connection Inlet Pipeeach</v>
          </cell>
        </row>
        <row r="526">
          <cell r="L526" t="str">
            <v>E035B200 mm Drainage Connection Inlet Pipeeach</v>
          </cell>
        </row>
        <row r="527">
          <cell r="L527" t="str">
            <v>E035B250 mm Drainage Connection Inlet Pipeeach</v>
          </cell>
        </row>
        <row r="528">
          <cell r="L528" t="str">
            <v>E035CConnecting to Existing Inlet BoxCW 2130-R12</v>
          </cell>
        </row>
        <row r="529">
          <cell r="L529" t="str">
            <v>E035D% mm Drainage Connection Inlet Pipeeach</v>
          </cell>
        </row>
        <row r="530">
          <cell r="L530" t="str">
            <v>E035D200 mm Drainage Connection Inlet Pipeeach</v>
          </cell>
        </row>
        <row r="531">
          <cell r="L531" t="str">
            <v>E035D250 mm Drainage Connection Inlet Pipeeach</v>
          </cell>
        </row>
        <row r="532">
          <cell r="L532" t="str">
            <v>E036Connecting to Existing SewerCW 2130-R12</v>
          </cell>
        </row>
        <row r="533">
          <cell r="L533" t="str">
            <v>E037% mm (Type %) Connecting Pipe</v>
          </cell>
        </row>
        <row r="534">
          <cell r="L534" t="str">
            <v>E038Connecting to 300 mm (Type % ) Sewereach</v>
          </cell>
        </row>
        <row r="535">
          <cell r="L535" t="str">
            <v>E039Connecting to 375 mm (Type % ) Sewereach</v>
          </cell>
        </row>
        <row r="536">
          <cell r="L536" t="str">
            <v>E040Connecting to 450 mm (Type %) Sewereach</v>
          </cell>
        </row>
        <row r="537">
          <cell r="L537" t="str">
            <v>E041Connecting to 525 mm (Type %) Sewereach</v>
          </cell>
        </row>
        <row r="538">
          <cell r="L538" t="str">
            <v>E041AConnecting to 600 mm (Type %) Sewereach</v>
          </cell>
        </row>
        <row r="539">
          <cell r="L539" t="str">
            <v>E041BConnecting to % mm (Type %) Sewereach</v>
          </cell>
        </row>
        <row r="540">
          <cell r="L540" t="str">
            <v>E042Connecting New Sewer Service to Existing Sewer ServiceCW 2130-R12</v>
          </cell>
        </row>
        <row r="541">
          <cell r="L541" t="str">
            <v>E043% mmeach</v>
          </cell>
        </row>
        <row r="542">
          <cell r="L542" t="str">
            <v>E044Abandoning Existing Catch BasinsCW 2130-R12each</v>
          </cell>
        </row>
        <row r="543">
          <cell r="L543" t="str">
            <v>E045Abandoning Existing Catch PitCW 2130-R12each</v>
          </cell>
        </row>
        <row r="544">
          <cell r="L544" t="str">
            <v>E046Removal of Existing Catch BasinsCW 2130-R12each</v>
          </cell>
        </row>
        <row r="545">
          <cell r="L545" t="str">
            <v>E047Removal of Existing Catch PitCW 2130-R12each</v>
          </cell>
        </row>
        <row r="546">
          <cell r="L546" t="str">
            <v>E048Relocation of Existing Catch BasinsCW 2130-R12each</v>
          </cell>
        </row>
        <row r="547">
          <cell r="L547" t="str">
            <v>E049Relocation of Existing Catch PitCW 2130-R12each</v>
          </cell>
        </row>
        <row r="548">
          <cell r="L548" t="str">
            <v>E050Abandoning Existing Drainage InletsCW 2130-R12each</v>
          </cell>
        </row>
        <row r="549">
          <cell r="L549" t="str">
            <v>E050ACatch Basin CleaningCW 2140-R4each</v>
          </cell>
        </row>
        <row r="550">
          <cell r="L550" t="str">
            <v>E051Installation of SubdrainsCW 3120-R4m</v>
          </cell>
        </row>
        <row r="551">
          <cell r="L551" t="str">
            <v>E052sCorrugated Steel Pipe Culvert - SupplyCW 3610-R5</v>
          </cell>
        </row>
        <row r="552">
          <cell r="L552" t="str">
            <v>E053s(250 mm, % gauge, %)m</v>
          </cell>
        </row>
        <row r="553">
          <cell r="L553" t="str">
            <v>E053As(300 mm, % gauge, %)m</v>
          </cell>
        </row>
        <row r="554">
          <cell r="L554" t="str">
            <v>E054s(375 mm,% gauge, %)m</v>
          </cell>
        </row>
        <row r="555">
          <cell r="L555" t="str">
            <v>E055s(450 mm,% gauge, %)m</v>
          </cell>
        </row>
        <row r="556">
          <cell r="L556" t="str">
            <v>E056s(600 mm,% gauge, %)m</v>
          </cell>
        </row>
        <row r="557">
          <cell r="L557" t="str">
            <v>E057s(% mm, % gauge, %)m</v>
          </cell>
        </row>
        <row r="558">
          <cell r="L558" t="str">
            <v>E057iCorrugated Steel Pipe Culvert - InstallCW 3610-R5</v>
          </cell>
        </row>
        <row r="559">
          <cell r="L559" t="str">
            <v>E058i(250 mm, % gauge, %)m</v>
          </cell>
        </row>
        <row r="560">
          <cell r="L560" t="str">
            <v>E058Ai(300 mm, % gauge, %)m</v>
          </cell>
        </row>
        <row r="561">
          <cell r="L561" t="str">
            <v>E059i(375 mm, % gauge, %)m</v>
          </cell>
        </row>
        <row r="562">
          <cell r="L562" t="str">
            <v>E060i(450 mm, % gauge, %)m</v>
          </cell>
        </row>
        <row r="563">
          <cell r="L563" t="str">
            <v>E061i(600 mm, % gauge, %)m</v>
          </cell>
        </row>
        <row r="564">
          <cell r="L564" t="str">
            <v>E062i(% mm, % gauge), %)m</v>
          </cell>
        </row>
        <row r="565">
          <cell r="L565" t="str">
            <v>E062sPrecast Concrete Pipe Culvert - SupplyCW 3610-R5</v>
          </cell>
        </row>
        <row r="566">
          <cell r="L566" t="str">
            <v>E063s% mmm</v>
          </cell>
        </row>
        <row r="567">
          <cell r="L567" t="str">
            <v>E064iPrecast Concrete Pipe Culvert - InstallCW 3610-R5</v>
          </cell>
        </row>
        <row r="568">
          <cell r="L568" t="str">
            <v>E065i% mmm</v>
          </cell>
        </row>
        <row r="569">
          <cell r="L569" t="str">
            <v>E065iAHigh Density Polyethylene Pipe - SupplyCW 3610-R5</v>
          </cell>
        </row>
        <row r="570">
          <cell r="L570" t="str">
            <v>E065iB(% mm)m</v>
          </cell>
        </row>
        <row r="571">
          <cell r="L571" t="str">
            <v>E065iCHigh Density Polyethylene Pipe - InstallCW 3610-R5</v>
          </cell>
        </row>
        <row r="572">
          <cell r="L572" t="str">
            <v>E065iD(% mm)m</v>
          </cell>
        </row>
        <row r="573">
          <cell r="L573" t="str">
            <v>E067Connections to Existing CulvertsCW 3610-R5each</v>
          </cell>
        </row>
        <row r="574">
          <cell r="L574" t="str">
            <v>E068Plugging and Abandoning of Existing Pipe CulvertsCW 3610-R5m³</v>
          </cell>
        </row>
        <row r="575">
          <cell r="L575" t="str">
            <v>E069Removal of Existing CulvertsCW 3610-R5m</v>
          </cell>
        </row>
        <row r="576">
          <cell r="L576" t="str">
            <v>E070Disposal of Existing CulvertsCW 3610-R5m</v>
          </cell>
        </row>
        <row r="577">
          <cell r="L577" t="str">
            <v>E071Culvert End MarkersCW 3610-R5each</v>
          </cell>
        </row>
        <row r="578">
          <cell r="L578" t="str">
            <v>E072Watermain and Water Service Insulation</v>
          </cell>
        </row>
        <row r="579">
          <cell r="L579" t="str">
            <v>E073Pipe Under Roadway Excavation (SD-018)m²</v>
          </cell>
        </row>
        <row r="580">
          <cell r="L580" t="str">
            <v>E070LAST USED CODE FOR SECTION</v>
          </cell>
        </row>
        <row r="581">
          <cell r="L581" t="str">
            <v>ADJUSTMENTS</v>
          </cell>
        </row>
        <row r="582">
          <cell r="L582" t="str">
            <v>F001Adjustment of Manholes/Catch Basins FramesCW 3210-R8each</v>
          </cell>
        </row>
        <row r="583">
          <cell r="L583" t="str">
            <v>F002Replacing Existing RisersCW 2130-R12</v>
          </cell>
        </row>
        <row r="584">
          <cell r="L584" t="str">
            <v>F002APre-cast Concrete Risersvert. m</v>
          </cell>
        </row>
        <row r="585">
          <cell r="L585" t="str">
            <v>F002BBrick Risersvert. m</v>
          </cell>
        </row>
        <row r="586">
          <cell r="L586" t="str">
            <v>F002CCast-in-place Concretevert. m</v>
          </cell>
        </row>
        <row r="587">
          <cell r="L587" t="str">
            <v>F003Lifter Rings (AP-010)CW 3210-R8</v>
          </cell>
        </row>
        <row r="588">
          <cell r="L588" t="str">
            <v>F00438 mmeach</v>
          </cell>
        </row>
        <row r="589">
          <cell r="L589" t="str">
            <v>F00551 mmeach</v>
          </cell>
        </row>
        <row r="590">
          <cell r="L590" t="str">
            <v>F00664 mmeach</v>
          </cell>
        </row>
        <row r="591">
          <cell r="L591" t="str">
            <v>F00776 mmeach</v>
          </cell>
        </row>
        <row r="592">
          <cell r="L592" t="str">
            <v>F008Pay Item Removed</v>
          </cell>
        </row>
        <row r="593">
          <cell r="L593" t="str">
            <v>F009Adjustment of Valve BoxesCW 3210-R8each</v>
          </cell>
        </row>
        <row r="594">
          <cell r="L594" t="str">
            <v>F010Valve Box ExtensionsCW 3210-R8each</v>
          </cell>
        </row>
        <row r="595">
          <cell r="L595" t="str">
            <v>F011Adjustment of Curb Stop BoxesCW 3210-R8each</v>
          </cell>
        </row>
        <row r="596">
          <cell r="L596" t="str">
            <v>F018Curb Stop ExtensionsCW 3210-R8each</v>
          </cell>
        </row>
        <row r="597">
          <cell r="L597" t="str">
            <v>F012Curb Inlet Box Covers (AP-020)CW 3210-R8each</v>
          </cell>
        </row>
        <row r="598">
          <cell r="L598" t="str">
            <v>F013Curb Inlet FramesCW 3210-R8each</v>
          </cell>
        </row>
        <row r="599">
          <cell r="L599" t="str">
            <v>F014Adjustment of Curb Inlet with New Inlet BoxCW 3210-R8each</v>
          </cell>
        </row>
        <row r="600">
          <cell r="L600" t="str">
            <v>F015Adjustment of Curb and Gutter FramesCW 3210-R8each</v>
          </cell>
        </row>
        <row r="601">
          <cell r="L601" t="str">
            <v>F027Barrier Curb and Gutter Riser Frame and Covereach</v>
          </cell>
        </row>
        <row r="602">
          <cell r="L602" t="str">
            <v>F016Pay Item Removed</v>
          </cell>
        </row>
        <row r="603">
          <cell r="L603" t="str">
            <v>F017Pay Item Removed</v>
          </cell>
        </row>
        <row r="604">
          <cell r="L604" t="str">
            <v>F018Pay Item Moved</v>
          </cell>
        </row>
        <row r="605">
          <cell r="L605" t="str">
            <v>F019Relocating Existing Hydrant - Type ACW 2110-R11each</v>
          </cell>
        </row>
        <row r="606">
          <cell r="L606" t="str">
            <v>F020Relocating Existing Hydrant - Type BCW 2110-R11each</v>
          </cell>
        </row>
        <row r="607">
          <cell r="L607" t="str">
            <v>F022Raising of Existing HydrantCW 2110-R11each</v>
          </cell>
        </row>
        <row r="608">
          <cell r="L608" t="str">
            <v>F023Removing and Lowering Existing HydrantCW 2110-R11each</v>
          </cell>
        </row>
        <row r="609">
          <cell r="L609" t="str">
            <v>F024Abandonment of Hydrant Tee on Watermains in ServiceCW 2110-R11each</v>
          </cell>
        </row>
        <row r="610">
          <cell r="L610" t="str">
            <v>F025Installing New Flat Top ReducerCW 2110-R11each</v>
          </cell>
        </row>
        <row r="611">
          <cell r="L611" t="str">
            <v>F026Replacing Existing Flat Top ReducerCW 2110-R11each</v>
          </cell>
        </row>
        <row r="612">
          <cell r="L612" t="str">
            <v>F027Pay Item Moved</v>
          </cell>
        </row>
        <row r="613">
          <cell r="L613" t="str">
            <v>F028Adjustment of Traffic Signal Service Box FramesCW 3210-R8each</v>
          </cell>
        </row>
        <row r="614">
          <cell r="L614" t="str">
            <v>F028LAST USED CODE FOR SECTION</v>
          </cell>
        </row>
        <row r="615">
          <cell r="L615" t="str">
            <v>LANDSCAPING</v>
          </cell>
        </row>
        <row r="616">
          <cell r="L616" t="str">
            <v>G001SoddingCW 3510-R9</v>
          </cell>
        </row>
        <row r="617">
          <cell r="L617" t="str">
            <v>G002width &lt; 600 mmm²</v>
          </cell>
        </row>
        <row r="618">
          <cell r="L618" t="str">
            <v>G003width &gt; or = 600 mmm²</v>
          </cell>
        </row>
        <row r="619">
          <cell r="L619" t="str">
            <v>G004SeedingCW 3520-R7m²</v>
          </cell>
        </row>
        <row r="620">
          <cell r="L620" t="str">
            <v>G005Salt Tolerant Grass Seedingm²</v>
          </cell>
        </row>
        <row r="621">
          <cell r="L621" t="str">
            <v>G005LAST USED CODE FOR SECTION</v>
          </cell>
        </row>
        <row r="622">
          <cell r="L622" t="str">
            <v>MISCELLANEOUS</v>
          </cell>
        </row>
        <row r="623">
          <cell r="L623" t="str">
            <v>H001Meter Pit AssembliesCW 3530-R3each</v>
          </cell>
        </row>
        <row r="624">
          <cell r="L624" t="str">
            <v>H002Polyethylene Waterline, % mmCW 3530-R3m</v>
          </cell>
        </row>
        <row r="625">
          <cell r="L625" t="str">
            <v>H003Sprinkler AssembliesCW 3530-R3each</v>
          </cell>
        </row>
        <row r="626">
          <cell r="L626" t="str">
            <v>H004Manual Gate Valves and Value EnclosureCW 3530-R3each</v>
          </cell>
        </row>
        <row r="627">
          <cell r="L627" t="str">
            <v>H005Removal of Irrigation Pipe and Sprinkler HeadsCW 3530-R3m</v>
          </cell>
        </row>
        <row r="628">
          <cell r="L628" t="str">
            <v>H006Removal of Existing Box EnclosureCW 3530-R3each</v>
          </cell>
        </row>
        <row r="629">
          <cell r="L629" t="str">
            <v>H007Chain Link FenceCW 3550-R3</v>
          </cell>
        </row>
        <row r="630">
          <cell r="L630" t="str">
            <v>H0081.83m Heightm</v>
          </cell>
        </row>
        <row r="631">
          <cell r="L631" t="str">
            <v>H0092.44m Heightm</v>
          </cell>
        </row>
        <row r="632">
          <cell r="L632" t="str">
            <v>H0103.05m Heightm</v>
          </cell>
        </row>
        <row r="633">
          <cell r="L633" t="str">
            <v>H011Chain Link Fencing GatesCW 3550-R3m</v>
          </cell>
        </row>
        <row r="634">
          <cell r="L634" t="str">
            <v>H012Random Stone RiprapCW 3615-R4m³</v>
          </cell>
        </row>
        <row r="635">
          <cell r="L635" t="str">
            <v>H013Grouted Stone RiprapCW 3615-R4m³</v>
          </cell>
        </row>
        <row r="636">
          <cell r="L636" t="str">
            <v>H014Sacked Concrete RiprapCW 3615-R4m³</v>
          </cell>
        </row>
        <row r="637">
          <cell r="L637" t="str">
            <v>H015Supply of Barrier PostsCW 3650-R6each</v>
          </cell>
        </row>
        <row r="638">
          <cell r="L638" t="str">
            <v>H016Installation of Barrier PostsCW 3650-R6each</v>
          </cell>
        </row>
        <row r="639">
          <cell r="L639" t="str">
            <v>H017Supply of Barrier RailsCW 3650-R6m</v>
          </cell>
        </row>
        <row r="640">
          <cell r="L640" t="str">
            <v>H018Installation of Barrier RailsCW 3650-R6m</v>
          </cell>
        </row>
        <row r="641">
          <cell r="L641" t="str">
            <v>H019Removal of ConcreteCW 3650-R6m²</v>
          </cell>
        </row>
        <row r="642">
          <cell r="L642" t="str">
            <v>H020Salvaging Existing Barrier RailCW 3650-R6m</v>
          </cell>
        </row>
        <row r="643">
          <cell r="L643" t="str">
            <v>H021Salvaging Existing Barrier PostsCW 3650-R6each</v>
          </cell>
        </row>
        <row r="644">
          <cell r="L644" t="str">
            <v>H021LAST USED CODE FOR SECTION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N842"/>
  <sheetViews>
    <sheetView showZeros="0" tabSelected="1" showOutlineSymbols="0" view="pageBreakPreview" topLeftCell="B505" zoomScale="75" zoomScaleNormal="87" zoomScaleSheetLayoutView="75" workbookViewId="0">
      <selection activeCell="G489" sqref="G489"/>
    </sheetView>
  </sheetViews>
  <sheetFormatPr defaultColWidth="13.5703125" defaultRowHeight="15" x14ac:dyDescent="0.2"/>
  <cols>
    <col min="1" max="1" width="10.140625" style="130" hidden="1" customWidth="1"/>
    <col min="2" max="2" width="11.28515625" style="176" customWidth="1"/>
    <col min="3" max="3" width="47.28515625" style="193" customWidth="1"/>
    <col min="4" max="4" width="16.42578125" style="194" customWidth="1"/>
    <col min="5" max="5" width="8.7109375" style="193" customWidth="1"/>
    <col min="6" max="6" width="15.140625" style="95" customWidth="1"/>
    <col min="7" max="7" width="15.140625" style="23" customWidth="1"/>
    <col min="8" max="8" width="21.5703125" style="143" customWidth="1"/>
    <col min="9" max="9" width="15.5703125" style="2" hidden="1" customWidth="1"/>
    <col min="10" max="10" width="74.7109375" style="2" hidden="1" customWidth="1"/>
    <col min="11" max="14" width="13.5703125" style="2" hidden="1" customWidth="1"/>
    <col min="15" max="16384" width="13.5703125" style="2"/>
  </cols>
  <sheetData>
    <row r="1" spans="1:14" ht="15.75" x14ac:dyDescent="0.2">
      <c r="A1" s="81"/>
      <c r="B1" s="173" t="s">
        <v>0</v>
      </c>
      <c r="C1" s="157"/>
      <c r="D1" s="157"/>
      <c r="E1" s="157"/>
      <c r="F1" s="157"/>
      <c r="G1" s="1"/>
      <c r="H1" s="157"/>
    </row>
    <row r="2" spans="1:14" x14ac:dyDescent="0.2">
      <c r="A2" s="82"/>
      <c r="B2" s="174" t="s">
        <v>1</v>
      </c>
      <c r="C2" s="175"/>
      <c r="D2" s="175"/>
      <c r="E2" s="175"/>
      <c r="F2" s="158"/>
      <c r="G2" s="3"/>
      <c r="H2" s="158"/>
    </row>
    <row r="3" spans="1:14" x14ac:dyDescent="0.2">
      <c r="A3" s="83"/>
      <c r="B3" s="176" t="s">
        <v>2</v>
      </c>
      <c r="C3" s="177"/>
      <c r="D3" s="177"/>
      <c r="E3" s="177"/>
      <c r="F3" s="159"/>
      <c r="G3" s="4"/>
      <c r="H3" s="160"/>
    </row>
    <row r="4" spans="1:14" x14ac:dyDescent="0.2">
      <c r="A4" s="84" t="s">
        <v>3</v>
      </c>
      <c r="B4" s="178" t="s">
        <v>4</v>
      </c>
      <c r="C4" s="179" t="s">
        <v>5</v>
      </c>
      <c r="D4" s="180" t="s">
        <v>6</v>
      </c>
      <c r="E4" s="181" t="s">
        <v>7</v>
      </c>
      <c r="F4" s="161" t="s">
        <v>8</v>
      </c>
      <c r="G4" s="5" t="s">
        <v>9</v>
      </c>
      <c r="H4" s="162" t="s">
        <v>10</v>
      </c>
    </row>
    <row r="5" spans="1:14" ht="16.5" thickBot="1" x14ac:dyDescent="0.3">
      <c r="A5" s="85"/>
      <c r="B5" s="117"/>
      <c r="C5" s="206"/>
      <c r="D5" s="207" t="s">
        <v>11</v>
      </c>
      <c r="E5" s="208"/>
      <c r="F5" s="209" t="s">
        <v>12</v>
      </c>
      <c r="G5" s="6"/>
      <c r="H5" s="164"/>
      <c r="I5" s="7" t="s">
        <v>13</v>
      </c>
      <c r="J5" s="8" t="s">
        <v>14</v>
      </c>
      <c r="K5" s="9" t="s">
        <v>15</v>
      </c>
      <c r="L5" s="10" t="s">
        <v>16</v>
      </c>
      <c r="M5" s="11" t="s">
        <v>17</v>
      </c>
      <c r="N5" s="10" t="s">
        <v>18</v>
      </c>
    </row>
    <row r="6" spans="1:14" ht="30" customHeight="1" x14ac:dyDescent="0.2">
      <c r="A6" s="86"/>
      <c r="B6" s="303" t="s">
        <v>19</v>
      </c>
      <c r="C6" s="304"/>
      <c r="D6" s="304"/>
      <c r="E6" s="304"/>
      <c r="F6" s="305"/>
      <c r="G6" s="210"/>
      <c r="H6" s="211"/>
      <c r="I6" s="12" t="str">
        <f t="shared" ref="I6:I74" ca="1" si="0">IF(CELL("protect",$G6)=1, "LOCKED", "")</f>
        <v>LOCKED</v>
      </c>
      <c r="J6" s="13" t="str">
        <f>CLEAN(CONCATENATE(TRIM($A6),TRIM($C6),IF(LEFT($D6)&lt;&gt;"E",TRIM($D6),),TRIM($E6)))</f>
        <v/>
      </c>
      <c r="K6" s="14">
        <f>MATCH(J6,'[2]Pay Items'!$L$1:$L$644,0)</f>
        <v>1</v>
      </c>
      <c r="L6" s="15" t="str">
        <f t="shared" ref="L6:L74" ca="1" si="1">CELL("format",$F6)</f>
        <v>G</v>
      </c>
      <c r="M6" s="15" t="str">
        <f t="shared" ref="M6:M74" ca="1" si="2">CELL("format",$G6)</f>
        <v>C2</v>
      </c>
      <c r="N6" s="15" t="str">
        <f t="shared" ref="N6:N74" ca="1" si="3">CELL("format",$H6)</f>
        <v>G</v>
      </c>
    </row>
    <row r="7" spans="1:14" s="16" customFormat="1" ht="30" customHeight="1" x14ac:dyDescent="0.25">
      <c r="A7" s="91"/>
      <c r="B7" s="212" t="s">
        <v>20</v>
      </c>
      <c r="C7" s="306" t="s">
        <v>21</v>
      </c>
      <c r="D7" s="307"/>
      <c r="E7" s="307"/>
      <c r="F7" s="308"/>
      <c r="G7" s="131"/>
      <c r="H7" s="213" t="s">
        <v>22</v>
      </c>
      <c r="I7" s="12" t="str">
        <f t="shared" ca="1" si="0"/>
        <v>LOCKED</v>
      </c>
      <c r="J7" s="13" t="str">
        <f t="shared" ref="J7:J75" si="4">CLEAN(CONCATENATE(TRIM($A7),TRIM($C7),IF(LEFT($D7)&lt;&gt;"E",TRIM($D7),),TRIM($E7)))</f>
        <v>AGNES ARNOLD PLACE- Roberts Crescent to Leila Avenue - Concrete Rehabilitation</v>
      </c>
      <c r="K7" s="14" t="e">
        <f>MATCH(J7,'[2]Pay Items'!$L$1:$L$644,0)</f>
        <v>#N/A</v>
      </c>
      <c r="L7" s="15" t="str">
        <f t="shared" ca="1" si="1"/>
        <v>G</v>
      </c>
      <c r="M7" s="15" t="str">
        <f t="shared" ca="1" si="2"/>
        <v>C2</v>
      </c>
      <c r="N7" s="15" t="str">
        <f t="shared" ca="1" si="3"/>
        <v>C2</v>
      </c>
    </row>
    <row r="8" spans="1:14" ht="36" customHeight="1" x14ac:dyDescent="0.25">
      <c r="A8" s="92"/>
      <c r="B8" s="214"/>
      <c r="C8" s="103" t="s">
        <v>23</v>
      </c>
      <c r="D8" s="104"/>
      <c r="E8" s="102" t="s">
        <v>22</v>
      </c>
      <c r="F8" s="156" t="s">
        <v>22</v>
      </c>
      <c r="G8" s="94"/>
      <c r="H8" s="215"/>
      <c r="I8" s="12" t="str">
        <f t="shared" ca="1" si="0"/>
        <v>LOCKED</v>
      </c>
      <c r="J8" s="13" t="str">
        <f t="shared" si="4"/>
        <v>EARTH AND BASE WORKS</v>
      </c>
      <c r="K8" s="14">
        <f>MATCH(J8,'[2]Pay Items'!$L$1:$L$644,0)</f>
        <v>3</v>
      </c>
      <c r="L8" s="15" t="str">
        <f t="shared" ca="1" si="1"/>
        <v>C2</v>
      </c>
      <c r="M8" s="15" t="str">
        <f t="shared" ca="1" si="2"/>
        <v>C2</v>
      </c>
      <c r="N8" s="15" t="str">
        <f t="shared" ca="1" si="3"/>
        <v>G</v>
      </c>
    </row>
    <row r="9" spans="1:14" ht="36" customHeight="1" x14ac:dyDescent="0.2">
      <c r="A9" s="195" t="s">
        <v>24</v>
      </c>
      <c r="B9" s="216" t="s">
        <v>25</v>
      </c>
      <c r="C9" s="68" t="s">
        <v>26</v>
      </c>
      <c r="D9" s="69" t="s">
        <v>27</v>
      </c>
      <c r="E9" s="76" t="s">
        <v>28</v>
      </c>
      <c r="F9" s="96">
        <v>22</v>
      </c>
      <c r="G9" s="118"/>
      <c r="H9" s="217">
        <f>ROUND(G9*F9,2)</f>
        <v>0</v>
      </c>
      <c r="I9" s="12" t="str">
        <f t="shared" ca="1" si="0"/>
        <v/>
      </c>
      <c r="J9" s="13" t="str">
        <f t="shared" si="4"/>
        <v>A010Supplying and Placing Base Course MaterialCW 3110-R19m³</v>
      </c>
      <c r="K9" s="14">
        <f>MATCH(J9,'[2]Pay Items'!$L$1:$L$644,0)</f>
        <v>20</v>
      </c>
      <c r="L9" s="15" t="str">
        <f t="shared" ca="1" si="1"/>
        <v>F0</v>
      </c>
      <c r="M9" s="15" t="str">
        <f t="shared" ca="1" si="2"/>
        <v>C2</v>
      </c>
      <c r="N9" s="15" t="str">
        <f t="shared" ca="1" si="3"/>
        <v>C2</v>
      </c>
    </row>
    <row r="10" spans="1:14" ht="36" customHeight="1" x14ac:dyDescent="0.2">
      <c r="A10" s="196" t="s">
        <v>29</v>
      </c>
      <c r="B10" s="216" t="s">
        <v>30</v>
      </c>
      <c r="C10" s="68" t="s">
        <v>31</v>
      </c>
      <c r="D10" s="69" t="s">
        <v>27</v>
      </c>
      <c r="E10" s="76" t="s">
        <v>32</v>
      </c>
      <c r="F10" s="96">
        <v>1163</v>
      </c>
      <c r="G10" s="118"/>
      <c r="H10" s="217">
        <f>ROUND(G10*F10,2)</f>
        <v>0</v>
      </c>
      <c r="I10" s="12" t="str">
        <f t="shared" ca="1" si="0"/>
        <v/>
      </c>
      <c r="J10" s="13" t="str">
        <f t="shared" si="4"/>
        <v>A012Grading of BoulevardsCW 3110-R19m²</v>
      </c>
      <c r="K10" s="14">
        <f>MATCH(J10,'[2]Pay Items'!$L$1:$L$644,0)</f>
        <v>25</v>
      </c>
      <c r="L10" s="15" t="str">
        <f t="shared" ca="1" si="1"/>
        <v>F0</v>
      </c>
      <c r="M10" s="15" t="str">
        <f t="shared" ca="1" si="2"/>
        <v>C2</v>
      </c>
      <c r="N10" s="15" t="str">
        <f t="shared" ca="1" si="3"/>
        <v>C2</v>
      </c>
    </row>
    <row r="11" spans="1:14" ht="36" customHeight="1" x14ac:dyDescent="0.25">
      <c r="A11" s="92"/>
      <c r="B11" s="214"/>
      <c r="C11" s="105" t="s">
        <v>33</v>
      </c>
      <c r="D11" s="104"/>
      <c r="E11" s="93"/>
      <c r="F11" s="78"/>
      <c r="G11" s="94"/>
      <c r="H11" s="218"/>
      <c r="I11" s="12" t="str">
        <f t="shared" ca="1" si="0"/>
        <v>LOCKED</v>
      </c>
      <c r="J11" s="13" t="str">
        <f t="shared" si="4"/>
        <v>ROADWORKS - RENEWALS</v>
      </c>
      <c r="K11" s="14" t="e">
        <f>MATCH(J11,'[2]Pay Items'!$L$1:$L$644,0)</f>
        <v>#N/A</v>
      </c>
      <c r="L11" s="15" t="str">
        <f t="shared" ca="1" si="1"/>
        <v>C2</v>
      </c>
      <c r="M11" s="15" t="str">
        <f t="shared" ca="1" si="2"/>
        <v>C2</v>
      </c>
      <c r="N11" s="15" t="str">
        <f t="shared" ca="1" si="3"/>
        <v>G</v>
      </c>
    </row>
    <row r="12" spans="1:14" ht="36" customHeight="1" x14ac:dyDescent="0.2">
      <c r="A12" s="197" t="s">
        <v>34</v>
      </c>
      <c r="B12" s="216" t="s">
        <v>35</v>
      </c>
      <c r="C12" s="68" t="s">
        <v>36</v>
      </c>
      <c r="D12" s="69" t="s">
        <v>37</v>
      </c>
      <c r="E12" s="76"/>
      <c r="F12" s="96"/>
      <c r="G12" s="132"/>
      <c r="H12" s="217"/>
      <c r="I12" s="12" t="str">
        <f t="shared" ca="1" si="0"/>
        <v>LOCKED</v>
      </c>
      <c r="J12" s="13" t="str">
        <f t="shared" si="4"/>
        <v>B004Slab ReplacementCW 3230-R8</v>
      </c>
      <c r="K12" s="14">
        <f>MATCH(J12,'[2]Pay Items'!$L$1:$L$644,0)</f>
        <v>55</v>
      </c>
      <c r="L12" s="15" t="str">
        <f t="shared" ca="1" si="1"/>
        <v>F0</v>
      </c>
      <c r="M12" s="15" t="str">
        <f t="shared" ca="1" si="2"/>
        <v>G</v>
      </c>
      <c r="N12" s="15" t="str">
        <f t="shared" ca="1" si="3"/>
        <v>C2</v>
      </c>
    </row>
    <row r="13" spans="1:14" ht="36" customHeight="1" x14ac:dyDescent="0.2">
      <c r="A13" s="197" t="s">
        <v>38</v>
      </c>
      <c r="B13" s="219" t="s">
        <v>39</v>
      </c>
      <c r="C13" s="68" t="s">
        <v>40</v>
      </c>
      <c r="D13" s="69" t="s">
        <v>22</v>
      </c>
      <c r="E13" s="76" t="s">
        <v>32</v>
      </c>
      <c r="F13" s="96">
        <v>62</v>
      </c>
      <c r="G13" s="118"/>
      <c r="H13" s="217">
        <f>ROUND(G13*F13,2)</f>
        <v>0</v>
      </c>
      <c r="I13" s="12" t="str">
        <f t="shared" ca="1" si="0"/>
        <v/>
      </c>
      <c r="J13" s="13" t="str">
        <f t="shared" si="4"/>
        <v>B014150 mm Concrete Pavement (Reinforced)m²</v>
      </c>
      <c r="K13" s="14">
        <f>MATCH(J13,'[2]Pay Items'!$L$1:$L$644,0)</f>
        <v>65</v>
      </c>
      <c r="L13" s="15" t="str">
        <f t="shared" ca="1" si="1"/>
        <v>F0</v>
      </c>
      <c r="M13" s="15" t="str">
        <f t="shared" ca="1" si="2"/>
        <v>C2</v>
      </c>
      <c r="N13" s="15" t="str">
        <f t="shared" ca="1" si="3"/>
        <v>C2</v>
      </c>
    </row>
    <row r="14" spans="1:14" ht="36" customHeight="1" x14ac:dyDescent="0.2">
      <c r="A14" s="197" t="s">
        <v>41</v>
      </c>
      <c r="B14" s="216" t="s">
        <v>42</v>
      </c>
      <c r="C14" s="68" t="s">
        <v>43</v>
      </c>
      <c r="D14" s="69" t="s">
        <v>37</v>
      </c>
      <c r="E14" s="76"/>
      <c r="F14" s="96"/>
      <c r="G14" s="132"/>
      <c r="H14" s="217"/>
      <c r="I14" s="43" t="str">
        <f t="shared" ca="1" si="0"/>
        <v>LOCKED</v>
      </c>
      <c r="J14" s="44" t="str">
        <f t="shared" si="4"/>
        <v>B017Partial Slab PatchesCW 3230-R8</v>
      </c>
      <c r="K14" s="45">
        <f>MATCH(J14,'[2]Pay Items'!$L$1:$L$644,0)</f>
        <v>68</v>
      </c>
      <c r="L14" s="46" t="str">
        <f t="shared" ca="1" si="1"/>
        <v>F0</v>
      </c>
      <c r="M14" s="46" t="str">
        <f t="shared" ca="1" si="2"/>
        <v>G</v>
      </c>
      <c r="N14" s="46" t="str">
        <f t="shared" ca="1" si="3"/>
        <v>C2</v>
      </c>
    </row>
    <row r="15" spans="1:14" ht="36" customHeight="1" x14ac:dyDescent="0.2">
      <c r="A15" s="197" t="s">
        <v>44</v>
      </c>
      <c r="B15" s="219" t="s">
        <v>39</v>
      </c>
      <c r="C15" s="68" t="s">
        <v>45</v>
      </c>
      <c r="D15" s="69" t="s">
        <v>22</v>
      </c>
      <c r="E15" s="76" t="s">
        <v>32</v>
      </c>
      <c r="F15" s="96">
        <v>6</v>
      </c>
      <c r="G15" s="118"/>
      <c r="H15" s="217">
        <f>ROUND(G15*F15,2)</f>
        <v>0</v>
      </c>
      <c r="I15" s="43" t="str">
        <f t="shared" ca="1" si="0"/>
        <v/>
      </c>
      <c r="J15" s="44" t="str">
        <f t="shared" si="4"/>
        <v>B030150 mm Concrete Pavement (Type A)m²</v>
      </c>
      <c r="K15" s="45">
        <f>MATCH(J15,'[2]Pay Items'!$L$1:$L$644,0)</f>
        <v>81</v>
      </c>
      <c r="L15" s="46" t="str">
        <f t="shared" ca="1" si="1"/>
        <v>F0</v>
      </c>
      <c r="M15" s="46" t="str">
        <f t="shared" ca="1" si="2"/>
        <v>C2</v>
      </c>
      <c r="N15" s="46" t="str">
        <f t="shared" ca="1" si="3"/>
        <v>C2</v>
      </c>
    </row>
    <row r="16" spans="1:14" ht="36" customHeight="1" x14ac:dyDescent="0.2">
      <c r="A16" s="197" t="s">
        <v>46</v>
      </c>
      <c r="B16" s="219" t="s">
        <v>47</v>
      </c>
      <c r="C16" s="68" t="s">
        <v>48</v>
      </c>
      <c r="D16" s="69" t="s">
        <v>22</v>
      </c>
      <c r="E16" s="76" t="s">
        <v>32</v>
      </c>
      <c r="F16" s="96">
        <v>240</v>
      </c>
      <c r="G16" s="118"/>
      <c r="H16" s="217">
        <f>ROUND(G16*F16,2)</f>
        <v>0</v>
      </c>
      <c r="I16" s="43" t="str">
        <f t="shared" ca="1" si="0"/>
        <v/>
      </c>
      <c r="J16" s="44" t="str">
        <f t="shared" si="4"/>
        <v>B031150 mm Concrete Pavement (Type B)m²</v>
      </c>
      <c r="K16" s="45">
        <f>MATCH(J16,'[2]Pay Items'!$L$1:$L$644,0)</f>
        <v>82</v>
      </c>
      <c r="L16" s="46" t="str">
        <f t="shared" ca="1" si="1"/>
        <v>F0</v>
      </c>
      <c r="M16" s="46" t="str">
        <f t="shared" ca="1" si="2"/>
        <v>C2</v>
      </c>
      <c r="N16" s="46" t="str">
        <f t="shared" ca="1" si="3"/>
        <v>C2</v>
      </c>
    </row>
    <row r="17" spans="1:14" ht="36" customHeight="1" x14ac:dyDescent="0.2">
      <c r="A17" s="197" t="s">
        <v>49</v>
      </c>
      <c r="B17" s="219" t="s">
        <v>50</v>
      </c>
      <c r="C17" s="68" t="s">
        <v>51</v>
      </c>
      <c r="D17" s="69" t="s">
        <v>22</v>
      </c>
      <c r="E17" s="76" t="s">
        <v>32</v>
      </c>
      <c r="F17" s="96">
        <v>21</v>
      </c>
      <c r="G17" s="118"/>
      <c r="H17" s="217">
        <f>ROUND(G17*F17,2)</f>
        <v>0</v>
      </c>
      <c r="I17" s="43" t="str">
        <f t="shared" ca="1" si="0"/>
        <v/>
      </c>
      <c r="J17" s="44" t="str">
        <f t="shared" si="4"/>
        <v>B033150 mm Concrete Pavement (Type D)m²</v>
      </c>
      <c r="K17" s="45">
        <f>MATCH(J17,'[2]Pay Items'!$L$1:$L$644,0)</f>
        <v>84</v>
      </c>
      <c r="L17" s="46" t="str">
        <f t="shared" ca="1" si="1"/>
        <v>F0</v>
      </c>
      <c r="M17" s="46" t="str">
        <f t="shared" ca="1" si="2"/>
        <v>C2</v>
      </c>
      <c r="N17" s="46" t="str">
        <f t="shared" ca="1" si="3"/>
        <v>C2</v>
      </c>
    </row>
    <row r="18" spans="1:14" ht="36" customHeight="1" x14ac:dyDescent="0.2">
      <c r="A18" s="197" t="s">
        <v>52</v>
      </c>
      <c r="B18" s="216" t="s">
        <v>53</v>
      </c>
      <c r="C18" s="220" t="s">
        <v>54</v>
      </c>
      <c r="D18" s="69" t="s">
        <v>55</v>
      </c>
      <c r="E18" s="76" t="s">
        <v>32</v>
      </c>
      <c r="F18" s="96">
        <v>64</v>
      </c>
      <c r="G18" s="118"/>
      <c r="H18" s="217">
        <f>ROUND(G18*F18,2)</f>
        <v>0</v>
      </c>
      <c r="I18" s="12" t="str">
        <f t="shared" ca="1" si="0"/>
        <v/>
      </c>
      <c r="J18" s="13" t="str">
        <f t="shared" si="4"/>
        <v>B093APartial Depth Planing of Existing Jointsm²</v>
      </c>
      <c r="K18" s="14">
        <f>MATCH(J18,'[2]Pay Items'!$L$1:$L$644,0)</f>
        <v>145</v>
      </c>
      <c r="L18" s="15" t="str">
        <f t="shared" ca="1" si="1"/>
        <v>F0</v>
      </c>
      <c r="M18" s="15" t="str">
        <f t="shared" ca="1" si="2"/>
        <v>C2</v>
      </c>
      <c r="N18" s="15" t="str">
        <f t="shared" ca="1" si="3"/>
        <v>C2</v>
      </c>
    </row>
    <row r="19" spans="1:14" ht="36" customHeight="1" x14ac:dyDescent="0.2">
      <c r="A19" s="197" t="s">
        <v>56</v>
      </c>
      <c r="B19" s="216" t="s">
        <v>57</v>
      </c>
      <c r="C19" s="220" t="s">
        <v>58</v>
      </c>
      <c r="D19" s="69" t="s">
        <v>55</v>
      </c>
      <c r="E19" s="76" t="s">
        <v>32</v>
      </c>
      <c r="F19" s="96">
        <v>64</v>
      </c>
      <c r="G19" s="118"/>
      <c r="H19" s="217">
        <f>ROUND(G19*F19,2)</f>
        <v>0</v>
      </c>
      <c r="I19" s="12" t="str">
        <f t="shared" ca="1" si="0"/>
        <v/>
      </c>
      <c r="J19" s="13" t="str">
        <f t="shared" si="4"/>
        <v>B093BAsphalt Patching of Partial Depth Jointsm²</v>
      </c>
      <c r="K19" s="14">
        <f>MATCH(J19,'[2]Pay Items'!$L$1:$L$644,0)</f>
        <v>146</v>
      </c>
      <c r="L19" s="15" t="str">
        <f t="shared" ca="1" si="1"/>
        <v>F0</v>
      </c>
      <c r="M19" s="15" t="str">
        <f t="shared" ca="1" si="2"/>
        <v>C2</v>
      </c>
      <c r="N19" s="15" t="str">
        <f t="shared" ca="1" si="3"/>
        <v>C2</v>
      </c>
    </row>
    <row r="20" spans="1:14" s="42" customFormat="1" ht="36" customHeight="1" x14ac:dyDescent="0.2">
      <c r="A20" s="202" t="s">
        <v>740</v>
      </c>
      <c r="B20" s="234" t="s">
        <v>60</v>
      </c>
      <c r="C20" s="65" t="s">
        <v>738</v>
      </c>
      <c r="D20" s="66" t="s">
        <v>37</v>
      </c>
      <c r="E20" s="67"/>
      <c r="F20" s="113"/>
      <c r="G20" s="132"/>
      <c r="H20" s="217">
        <f t="shared" ref="H20:H23" si="5">ROUND(G20*F20,2)</f>
        <v>0</v>
      </c>
      <c r="I20" s="41"/>
      <c r="J20" s="38"/>
      <c r="K20" s="39"/>
      <c r="L20" s="40"/>
      <c r="M20" s="40"/>
      <c r="N20" s="40"/>
    </row>
    <row r="21" spans="1:14" s="42" customFormat="1" ht="36" customHeight="1" x14ac:dyDescent="0.2">
      <c r="A21" s="202" t="s">
        <v>741</v>
      </c>
      <c r="B21" s="236" t="s">
        <v>39</v>
      </c>
      <c r="C21" s="65" t="s">
        <v>739</v>
      </c>
      <c r="D21" s="66" t="s">
        <v>22</v>
      </c>
      <c r="E21" s="67" t="s">
        <v>145</v>
      </c>
      <c r="F21" s="113">
        <v>530</v>
      </c>
      <c r="G21" s="118"/>
      <c r="H21" s="217">
        <f t="shared" si="5"/>
        <v>0</v>
      </c>
      <c r="I21" s="41"/>
      <c r="J21" s="38"/>
      <c r="K21" s="39"/>
      <c r="L21" s="40"/>
      <c r="M21" s="40"/>
      <c r="N21" s="40"/>
    </row>
    <row r="22" spans="1:14" s="42" customFormat="1" ht="36" customHeight="1" x14ac:dyDescent="0.2">
      <c r="A22" s="202" t="s">
        <v>364</v>
      </c>
      <c r="B22" s="234" t="s">
        <v>81</v>
      </c>
      <c r="C22" s="65" t="s">
        <v>366</v>
      </c>
      <c r="D22" s="66" t="s">
        <v>37</v>
      </c>
      <c r="E22" s="67"/>
      <c r="F22" s="113"/>
      <c r="G22" s="132"/>
      <c r="H22" s="217">
        <f t="shared" si="5"/>
        <v>0</v>
      </c>
      <c r="I22" s="41"/>
      <c r="J22" s="38"/>
      <c r="K22" s="39"/>
      <c r="L22" s="40"/>
      <c r="M22" s="40"/>
      <c r="N22" s="40"/>
    </row>
    <row r="23" spans="1:14" s="42" customFormat="1" ht="36" customHeight="1" x14ac:dyDescent="0.2">
      <c r="A23" s="202" t="s">
        <v>367</v>
      </c>
      <c r="B23" s="236" t="s">
        <v>39</v>
      </c>
      <c r="C23" s="65" t="s">
        <v>368</v>
      </c>
      <c r="D23" s="66" t="s">
        <v>22</v>
      </c>
      <c r="E23" s="67" t="s">
        <v>145</v>
      </c>
      <c r="F23" s="113">
        <v>570</v>
      </c>
      <c r="G23" s="118"/>
      <c r="H23" s="217">
        <f t="shared" si="5"/>
        <v>0</v>
      </c>
      <c r="I23" s="41"/>
      <c r="J23" s="38"/>
      <c r="K23" s="39"/>
      <c r="L23" s="40"/>
      <c r="M23" s="40"/>
      <c r="N23" s="40"/>
    </row>
    <row r="24" spans="1:14" ht="36" customHeight="1" x14ac:dyDescent="0.2">
      <c r="A24" s="197" t="s">
        <v>59</v>
      </c>
      <c r="B24" s="216" t="s">
        <v>84</v>
      </c>
      <c r="C24" s="68" t="s">
        <v>61</v>
      </c>
      <c r="D24" s="69" t="s">
        <v>62</v>
      </c>
      <c r="E24" s="76"/>
      <c r="F24" s="96"/>
      <c r="G24" s="132"/>
      <c r="H24" s="217"/>
      <c r="I24" s="12" t="str">
        <f t="shared" ca="1" si="0"/>
        <v>LOCKED</v>
      </c>
      <c r="J24" s="13" t="str">
        <f t="shared" si="4"/>
        <v>B100rMiscellaneous Concrete Slab RemovalCW 3235-R9</v>
      </c>
      <c r="K24" s="14">
        <f>MATCH(J24,'[2]Pay Items'!$L$1:$L$644,0)</f>
        <v>154</v>
      </c>
      <c r="L24" s="15" t="str">
        <f t="shared" ca="1" si="1"/>
        <v>F0</v>
      </c>
      <c r="M24" s="15" t="str">
        <f t="shared" ca="1" si="2"/>
        <v>G</v>
      </c>
      <c r="N24" s="15" t="str">
        <f t="shared" ca="1" si="3"/>
        <v>C2</v>
      </c>
    </row>
    <row r="25" spans="1:14" ht="36" customHeight="1" x14ac:dyDescent="0.2">
      <c r="A25" s="197" t="s">
        <v>63</v>
      </c>
      <c r="B25" s="219" t="s">
        <v>39</v>
      </c>
      <c r="C25" s="68" t="s">
        <v>64</v>
      </c>
      <c r="D25" s="69" t="s">
        <v>22</v>
      </c>
      <c r="E25" s="76" t="s">
        <v>32</v>
      </c>
      <c r="F25" s="96">
        <v>5</v>
      </c>
      <c r="G25" s="118"/>
      <c r="H25" s="217">
        <f>ROUND(G25*F25,2)</f>
        <v>0</v>
      </c>
      <c r="I25" s="12" t="str">
        <f t="shared" ca="1" si="0"/>
        <v/>
      </c>
      <c r="J25" s="13" t="str">
        <f t="shared" si="4"/>
        <v>B104r100 mm Sidewalkm²</v>
      </c>
      <c r="K25" s="14">
        <f>MATCH(J25,'[2]Pay Items'!$L$1:$L$644,0)</f>
        <v>158</v>
      </c>
      <c r="L25" s="15" t="str">
        <f t="shared" ca="1" si="1"/>
        <v>F0</v>
      </c>
      <c r="M25" s="15" t="str">
        <f t="shared" ca="1" si="2"/>
        <v>C2</v>
      </c>
      <c r="N25" s="15" t="str">
        <f t="shared" ca="1" si="3"/>
        <v>C2</v>
      </c>
    </row>
    <row r="26" spans="1:14" ht="36" customHeight="1" x14ac:dyDescent="0.2">
      <c r="A26" s="202" t="s">
        <v>528</v>
      </c>
      <c r="B26" s="234" t="s">
        <v>87</v>
      </c>
      <c r="C26" s="65" t="s">
        <v>530</v>
      </c>
      <c r="D26" s="66" t="s">
        <v>62</v>
      </c>
      <c r="E26" s="67"/>
      <c r="F26" s="96"/>
      <c r="G26" s="97"/>
      <c r="H26" s="217"/>
      <c r="I26" s="12"/>
      <c r="J26" s="13"/>
      <c r="K26" s="14"/>
      <c r="L26" s="15"/>
      <c r="M26" s="15"/>
      <c r="N26" s="15"/>
    </row>
    <row r="27" spans="1:14" ht="36" customHeight="1" x14ac:dyDescent="0.2">
      <c r="A27" s="197" t="s">
        <v>65</v>
      </c>
      <c r="B27" s="219" t="s">
        <v>39</v>
      </c>
      <c r="C27" s="68" t="s">
        <v>64</v>
      </c>
      <c r="D27" s="69" t="s">
        <v>66</v>
      </c>
      <c r="E27" s="76"/>
      <c r="F27" s="96"/>
      <c r="G27" s="132"/>
      <c r="H27" s="217"/>
      <c r="I27" s="12" t="str">
        <f t="shared" ca="1" si="0"/>
        <v>LOCKED</v>
      </c>
      <c r="J27" s="13" t="str">
        <f t="shared" si="4"/>
        <v>B118rl100 mm SidewalkSD-228A</v>
      </c>
      <c r="K27" s="14">
        <f>MATCH(J27,'[2]Pay Items'!$L$1:$L$644,0)</f>
        <v>174</v>
      </c>
      <c r="L27" s="15" t="str">
        <f t="shared" ca="1" si="1"/>
        <v>F0</v>
      </c>
      <c r="M27" s="15" t="str">
        <f t="shared" ca="1" si="2"/>
        <v>G</v>
      </c>
      <c r="N27" s="15" t="str">
        <f t="shared" ca="1" si="3"/>
        <v>C2</v>
      </c>
    </row>
    <row r="28" spans="1:14" ht="36" customHeight="1" x14ac:dyDescent="0.2">
      <c r="A28" s="197" t="s">
        <v>67</v>
      </c>
      <c r="B28" s="221" t="s">
        <v>68</v>
      </c>
      <c r="C28" s="68" t="s">
        <v>69</v>
      </c>
      <c r="D28" s="69"/>
      <c r="E28" s="76" t="s">
        <v>32</v>
      </c>
      <c r="F28" s="96">
        <v>10</v>
      </c>
      <c r="G28" s="118"/>
      <c r="H28" s="217">
        <f t="shared" ref="H28:H36" si="6">ROUND(G28*F28,2)</f>
        <v>0</v>
      </c>
      <c r="I28" s="12" t="str">
        <f t="shared" ca="1" si="0"/>
        <v/>
      </c>
      <c r="J28" s="13" t="str">
        <f t="shared" si="4"/>
        <v>B119rlLess than 5 sq.m.m²</v>
      </c>
      <c r="K28" s="14">
        <f>MATCH(J28,'[2]Pay Items'!$L$1:$L$644,0)</f>
        <v>175</v>
      </c>
      <c r="L28" s="15" t="str">
        <f t="shared" ca="1" si="1"/>
        <v>F0</v>
      </c>
      <c r="M28" s="15" t="str">
        <f t="shared" ca="1" si="2"/>
        <v>C2</v>
      </c>
      <c r="N28" s="15" t="str">
        <f t="shared" ca="1" si="3"/>
        <v>C2</v>
      </c>
    </row>
    <row r="29" spans="1:14" ht="36" customHeight="1" x14ac:dyDescent="0.2">
      <c r="A29" s="197" t="s">
        <v>70</v>
      </c>
      <c r="B29" s="221" t="s">
        <v>71</v>
      </c>
      <c r="C29" s="68" t="s">
        <v>72</v>
      </c>
      <c r="D29" s="69"/>
      <c r="E29" s="76" t="s">
        <v>32</v>
      </c>
      <c r="F29" s="96">
        <v>21</v>
      </c>
      <c r="G29" s="118"/>
      <c r="H29" s="217">
        <f t="shared" si="6"/>
        <v>0</v>
      </c>
      <c r="I29" s="12" t="str">
        <f t="shared" ca="1" si="0"/>
        <v/>
      </c>
      <c r="J29" s="13" t="str">
        <f t="shared" si="4"/>
        <v>B120rl5 sq.m. to 20 sq.m.m²</v>
      </c>
      <c r="K29" s="14">
        <f>MATCH(J29,'[2]Pay Items'!$L$1:$L$644,0)</f>
        <v>176</v>
      </c>
      <c r="L29" s="15" t="str">
        <f t="shared" ca="1" si="1"/>
        <v>F0</v>
      </c>
      <c r="M29" s="15" t="str">
        <f t="shared" ca="1" si="2"/>
        <v>C2</v>
      </c>
      <c r="N29" s="15" t="str">
        <f t="shared" ca="1" si="3"/>
        <v>C2</v>
      </c>
    </row>
    <row r="30" spans="1:14" ht="36" customHeight="1" x14ac:dyDescent="0.2">
      <c r="A30" s="197" t="s">
        <v>73</v>
      </c>
      <c r="B30" s="221" t="s">
        <v>74</v>
      </c>
      <c r="C30" s="68" t="s">
        <v>75</v>
      </c>
      <c r="D30" s="69" t="s">
        <v>22</v>
      </c>
      <c r="E30" s="76" t="s">
        <v>32</v>
      </c>
      <c r="F30" s="96">
        <v>486</v>
      </c>
      <c r="G30" s="118"/>
      <c r="H30" s="217">
        <f t="shared" si="6"/>
        <v>0</v>
      </c>
      <c r="I30" s="12" t="str">
        <f t="shared" ca="1" si="0"/>
        <v/>
      </c>
      <c r="J30" s="13" t="str">
        <f t="shared" si="4"/>
        <v>B121rlGreater than 20 sq.m.m²</v>
      </c>
      <c r="K30" s="14">
        <f>MATCH(J30,'[2]Pay Items'!$L$1:$L$644,0)</f>
        <v>177</v>
      </c>
      <c r="L30" s="15" t="str">
        <f t="shared" ca="1" si="1"/>
        <v>F0</v>
      </c>
      <c r="M30" s="15" t="str">
        <f t="shared" ca="1" si="2"/>
        <v>C2</v>
      </c>
      <c r="N30" s="15" t="str">
        <f t="shared" ca="1" si="3"/>
        <v>C2</v>
      </c>
    </row>
    <row r="31" spans="1:14" ht="36" customHeight="1" x14ac:dyDescent="0.2">
      <c r="A31" s="197" t="s">
        <v>76</v>
      </c>
      <c r="B31" s="219" t="s">
        <v>47</v>
      </c>
      <c r="C31" s="68" t="s">
        <v>77</v>
      </c>
      <c r="D31" s="69" t="s">
        <v>22</v>
      </c>
      <c r="E31" s="76"/>
      <c r="F31" s="96"/>
      <c r="G31" s="97"/>
      <c r="H31" s="217">
        <f t="shared" si="6"/>
        <v>0</v>
      </c>
      <c r="I31" s="12" t="str">
        <f t="shared" ca="1" si="0"/>
        <v>LOCKED</v>
      </c>
      <c r="J31" s="13" t="str">
        <f t="shared" si="4"/>
        <v>B121rlA150 mm Reinforced Sidewalk</v>
      </c>
      <c r="K31" s="14">
        <f>MATCH(J31,'[2]Pay Items'!$L$1:$L$644,0)</f>
        <v>178</v>
      </c>
      <c r="L31" s="15" t="str">
        <f t="shared" ca="1" si="1"/>
        <v>F0</v>
      </c>
      <c r="M31" s="15" t="str">
        <f t="shared" ca="1" si="2"/>
        <v>C2</v>
      </c>
      <c r="N31" s="15" t="str">
        <f t="shared" ca="1" si="3"/>
        <v>C2</v>
      </c>
    </row>
    <row r="32" spans="1:14" ht="36" customHeight="1" x14ac:dyDescent="0.2">
      <c r="A32" s="197" t="s">
        <v>78</v>
      </c>
      <c r="B32" s="221" t="s">
        <v>68</v>
      </c>
      <c r="C32" s="68" t="s">
        <v>69</v>
      </c>
      <c r="D32" s="69"/>
      <c r="E32" s="76" t="s">
        <v>32</v>
      </c>
      <c r="F32" s="96">
        <v>5</v>
      </c>
      <c r="G32" s="118"/>
      <c r="H32" s="217">
        <f t="shared" si="6"/>
        <v>0</v>
      </c>
      <c r="I32" s="12" t="str">
        <f t="shared" ca="1" si="0"/>
        <v/>
      </c>
      <c r="J32" s="13" t="str">
        <f t="shared" si="4"/>
        <v>B121rlBLess than 5 sq.m.m²</v>
      </c>
      <c r="K32" s="14">
        <f>MATCH(J32,'[2]Pay Items'!$L$1:$L$644,0)</f>
        <v>179</v>
      </c>
      <c r="L32" s="15" t="str">
        <f t="shared" ca="1" si="1"/>
        <v>F0</v>
      </c>
      <c r="M32" s="15" t="str">
        <f t="shared" ca="1" si="2"/>
        <v>C2</v>
      </c>
      <c r="N32" s="15" t="str">
        <f t="shared" ca="1" si="3"/>
        <v>C2</v>
      </c>
    </row>
    <row r="33" spans="1:14" ht="36" customHeight="1" x14ac:dyDescent="0.2">
      <c r="A33" s="197" t="s">
        <v>79</v>
      </c>
      <c r="B33" s="221" t="s">
        <v>71</v>
      </c>
      <c r="C33" s="68" t="s">
        <v>72</v>
      </c>
      <c r="D33" s="69"/>
      <c r="E33" s="76" t="s">
        <v>32</v>
      </c>
      <c r="F33" s="96">
        <v>24</v>
      </c>
      <c r="G33" s="118"/>
      <c r="H33" s="217">
        <f t="shared" si="6"/>
        <v>0</v>
      </c>
      <c r="I33" s="12" t="str">
        <f t="shared" ca="1" si="0"/>
        <v/>
      </c>
      <c r="J33" s="13" t="str">
        <f t="shared" si="4"/>
        <v>B121rlC5 sq.m. to 20 sq.m.m²</v>
      </c>
      <c r="K33" s="14">
        <f>MATCH(J33,'[2]Pay Items'!$L$1:$L$644,0)</f>
        <v>180</v>
      </c>
      <c r="L33" s="15" t="str">
        <f t="shared" ca="1" si="1"/>
        <v>F0</v>
      </c>
      <c r="M33" s="15" t="str">
        <f t="shared" ca="1" si="2"/>
        <v>C2</v>
      </c>
      <c r="N33" s="15" t="str">
        <f t="shared" ca="1" si="3"/>
        <v>C2</v>
      </c>
    </row>
    <row r="34" spans="1:14" ht="36" customHeight="1" x14ac:dyDescent="0.2">
      <c r="A34" s="197" t="s">
        <v>80</v>
      </c>
      <c r="B34" s="216" t="s">
        <v>90</v>
      </c>
      <c r="C34" s="68" t="s">
        <v>82</v>
      </c>
      <c r="D34" s="69" t="s">
        <v>62</v>
      </c>
      <c r="E34" s="76" t="s">
        <v>32</v>
      </c>
      <c r="F34" s="99">
        <v>5</v>
      </c>
      <c r="G34" s="118"/>
      <c r="H34" s="217">
        <f t="shared" si="6"/>
        <v>0</v>
      </c>
      <c r="I34" s="12" t="str">
        <f t="shared" ca="1" si="0"/>
        <v/>
      </c>
      <c r="J34" s="13" t="str">
        <f t="shared" si="4"/>
        <v>B124Adjustment of Precast Sidewalk BlocksCW 3235-R9m²</v>
      </c>
      <c r="K34" s="14">
        <f>MATCH(J34,'[2]Pay Items'!$L$1:$L$644,0)</f>
        <v>184</v>
      </c>
      <c r="L34" s="15" t="str">
        <f t="shared" ca="1" si="1"/>
        <v>F0</v>
      </c>
      <c r="M34" s="15" t="str">
        <f t="shared" ca="1" si="2"/>
        <v>C2</v>
      </c>
      <c r="N34" s="15" t="str">
        <f t="shared" ca="1" si="3"/>
        <v>C2</v>
      </c>
    </row>
    <row r="35" spans="1:14" ht="36" customHeight="1" x14ac:dyDescent="0.2">
      <c r="A35" s="197" t="s">
        <v>83</v>
      </c>
      <c r="B35" s="216" t="s">
        <v>97</v>
      </c>
      <c r="C35" s="68" t="s">
        <v>85</v>
      </c>
      <c r="D35" s="69" t="s">
        <v>62</v>
      </c>
      <c r="E35" s="76" t="s">
        <v>32</v>
      </c>
      <c r="F35" s="96">
        <v>4</v>
      </c>
      <c r="G35" s="118"/>
      <c r="H35" s="217">
        <f t="shared" si="6"/>
        <v>0</v>
      </c>
      <c r="I35" s="12" t="str">
        <f t="shared" ca="1" si="0"/>
        <v/>
      </c>
      <c r="J35" s="13" t="str">
        <f t="shared" si="4"/>
        <v>B125Supply of Precast Sidewalk BlocksCW 3235-R9m²</v>
      </c>
      <c r="K35" s="14">
        <f>MATCH(J35,'[2]Pay Items'!$L$1:$L$644,0)</f>
        <v>185</v>
      </c>
      <c r="L35" s="15" t="str">
        <f t="shared" ca="1" si="1"/>
        <v>F0</v>
      </c>
      <c r="M35" s="15" t="str">
        <f t="shared" ca="1" si="2"/>
        <v>C2</v>
      </c>
      <c r="N35" s="15" t="str">
        <f t="shared" ca="1" si="3"/>
        <v>C2</v>
      </c>
    </row>
    <row r="36" spans="1:14" ht="36" customHeight="1" x14ac:dyDescent="0.2">
      <c r="A36" s="197" t="s">
        <v>86</v>
      </c>
      <c r="B36" s="216" t="s">
        <v>120</v>
      </c>
      <c r="C36" s="68" t="s">
        <v>88</v>
      </c>
      <c r="D36" s="69" t="s">
        <v>62</v>
      </c>
      <c r="E36" s="76" t="s">
        <v>32</v>
      </c>
      <c r="F36" s="96">
        <v>4</v>
      </c>
      <c r="G36" s="118"/>
      <c r="H36" s="217">
        <f t="shared" si="6"/>
        <v>0</v>
      </c>
      <c r="I36" s="12" t="str">
        <f t="shared" ca="1" si="0"/>
        <v/>
      </c>
      <c r="J36" s="13" t="str">
        <f t="shared" si="4"/>
        <v>B125ARemoval of Precast Sidewalk BlocksCW 3235-R9m²</v>
      </c>
      <c r="K36" s="14">
        <f>MATCH(J36,'[2]Pay Items'!$L$1:$L$644,0)</f>
        <v>186</v>
      </c>
      <c r="L36" s="15" t="str">
        <f t="shared" ca="1" si="1"/>
        <v>F0</v>
      </c>
      <c r="M36" s="15" t="str">
        <f t="shared" ca="1" si="2"/>
        <v>C2</v>
      </c>
      <c r="N36" s="15" t="str">
        <f t="shared" ca="1" si="3"/>
        <v>C2</v>
      </c>
    </row>
    <row r="37" spans="1:14" ht="36" customHeight="1" x14ac:dyDescent="0.2">
      <c r="A37" s="197" t="s">
        <v>89</v>
      </c>
      <c r="B37" s="216" t="s">
        <v>124</v>
      </c>
      <c r="C37" s="68" t="s">
        <v>91</v>
      </c>
      <c r="D37" s="69" t="s">
        <v>92</v>
      </c>
      <c r="E37" s="76"/>
      <c r="F37" s="96"/>
      <c r="G37" s="132"/>
      <c r="H37" s="217"/>
      <c r="I37" s="12" t="str">
        <f t="shared" ca="1" si="0"/>
        <v>LOCKED</v>
      </c>
      <c r="J37" s="13" t="str">
        <f t="shared" si="4"/>
        <v>B126rConcrete Curb RemovalCW 3240-R10</v>
      </c>
      <c r="K37" s="14">
        <f>MATCH(J37,'[2]Pay Items'!$L$1:$L$644,0)</f>
        <v>187</v>
      </c>
      <c r="L37" s="15" t="str">
        <f t="shared" ca="1" si="1"/>
        <v>F0</v>
      </c>
      <c r="M37" s="15" t="str">
        <f t="shared" ca="1" si="2"/>
        <v>G</v>
      </c>
      <c r="N37" s="15" t="str">
        <f t="shared" ca="1" si="3"/>
        <v>C2</v>
      </c>
    </row>
    <row r="38" spans="1:14" ht="36" customHeight="1" x14ac:dyDescent="0.2">
      <c r="A38" s="197" t="s">
        <v>93</v>
      </c>
      <c r="B38" s="219" t="s">
        <v>39</v>
      </c>
      <c r="C38" s="68" t="s">
        <v>94</v>
      </c>
      <c r="D38" s="69" t="s">
        <v>22</v>
      </c>
      <c r="E38" s="76" t="s">
        <v>95</v>
      </c>
      <c r="F38" s="96">
        <v>4</v>
      </c>
      <c r="G38" s="118"/>
      <c r="H38" s="217">
        <f>ROUND(G38*F38,2)</f>
        <v>0</v>
      </c>
      <c r="I38" s="12" t="str">
        <f t="shared" ca="1" si="0"/>
        <v/>
      </c>
      <c r="J38" s="13" t="str">
        <f t="shared" si="4"/>
        <v>B132rCurb Rampm</v>
      </c>
      <c r="K38" s="14">
        <f>MATCH(J38,'[2]Pay Items'!$L$1:$L$644,0)</f>
        <v>195</v>
      </c>
      <c r="L38" s="15" t="str">
        <f t="shared" ca="1" si="1"/>
        <v>F0</v>
      </c>
      <c r="M38" s="15" t="str">
        <f t="shared" ca="1" si="2"/>
        <v>C2</v>
      </c>
      <c r="N38" s="15" t="str">
        <f t="shared" ca="1" si="3"/>
        <v>C2</v>
      </c>
    </row>
    <row r="39" spans="1:14" ht="36" customHeight="1" x14ac:dyDescent="0.2">
      <c r="A39" s="197" t="s">
        <v>96</v>
      </c>
      <c r="B39" s="216" t="s">
        <v>136</v>
      </c>
      <c r="C39" s="68" t="s">
        <v>98</v>
      </c>
      <c r="D39" s="69" t="s">
        <v>92</v>
      </c>
      <c r="E39" s="76"/>
      <c r="F39" s="96"/>
      <c r="G39" s="132"/>
      <c r="H39" s="217"/>
      <c r="I39" s="12" t="str">
        <f t="shared" ca="1" si="0"/>
        <v>LOCKED</v>
      </c>
      <c r="J39" s="13" t="str">
        <f t="shared" si="4"/>
        <v>B154rlConcrete Curb RenewalCW 3240-R10</v>
      </c>
      <c r="K39" s="14">
        <f>MATCH(J39,'[2]Pay Items'!$L$1:$L$644,0)</f>
        <v>240</v>
      </c>
      <c r="L39" s="15" t="str">
        <f t="shared" ca="1" si="1"/>
        <v>F0</v>
      </c>
      <c r="M39" s="15" t="str">
        <f t="shared" ca="1" si="2"/>
        <v>G</v>
      </c>
      <c r="N39" s="15" t="str">
        <f t="shared" ca="1" si="3"/>
        <v>C2</v>
      </c>
    </row>
    <row r="40" spans="1:14" ht="36" customHeight="1" x14ac:dyDescent="0.2">
      <c r="A40" s="197" t="s">
        <v>99</v>
      </c>
      <c r="B40" s="219" t="s">
        <v>39</v>
      </c>
      <c r="C40" s="68" t="s">
        <v>100</v>
      </c>
      <c r="D40" s="69" t="s">
        <v>101</v>
      </c>
      <c r="E40" s="76"/>
      <c r="F40" s="96"/>
      <c r="G40" s="97"/>
      <c r="H40" s="217"/>
      <c r="I40" s="12" t="str">
        <f t="shared" ca="1" si="0"/>
        <v>LOCKED</v>
      </c>
      <c r="J40" s="13" t="str">
        <f t="shared" si="4"/>
        <v>B155rlBarrier (125 mm reveal ht, Dowelled)SD-205,SD-206A</v>
      </c>
      <c r="K40" s="14" t="e">
        <f>MATCH(J40,'[2]Pay Items'!$L$1:$L$644,0)</f>
        <v>#N/A</v>
      </c>
      <c r="L40" s="15" t="str">
        <f t="shared" ca="1" si="1"/>
        <v>F0</v>
      </c>
      <c r="M40" s="15" t="str">
        <f t="shared" ca="1" si="2"/>
        <v>C2</v>
      </c>
      <c r="N40" s="15" t="str">
        <f t="shared" ca="1" si="3"/>
        <v>C2</v>
      </c>
    </row>
    <row r="41" spans="1:14" ht="36" customHeight="1" x14ac:dyDescent="0.2">
      <c r="A41" s="197" t="s">
        <v>102</v>
      </c>
      <c r="B41" s="221" t="s">
        <v>68</v>
      </c>
      <c r="C41" s="68" t="s">
        <v>103</v>
      </c>
      <c r="D41" s="69"/>
      <c r="E41" s="76" t="s">
        <v>95</v>
      </c>
      <c r="F41" s="96">
        <v>9</v>
      </c>
      <c r="G41" s="118"/>
      <c r="H41" s="217">
        <f t="shared" ref="H41:H47" si="7">ROUND(G41*F41,2)</f>
        <v>0</v>
      </c>
      <c r="I41" s="12" t="str">
        <f t="shared" ca="1" si="0"/>
        <v/>
      </c>
      <c r="J41" s="13" t="str">
        <f t="shared" si="4"/>
        <v>B156rlLess than 3 mm</v>
      </c>
      <c r="K41" s="14">
        <f>MATCH(J41,'[2]Pay Items'!$L$1:$L$644,0)</f>
        <v>244</v>
      </c>
      <c r="L41" s="15" t="str">
        <f t="shared" ca="1" si="1"/>
        <v>F0</v>
      </c>
      <c r="M41" s="15" t="str">
        <f t="shared" ca="1" si="2"/>
        <v>C2</v>
      </c>
      <c r="N41" s="15" t="str">
        <f t="shared" ca="1" si="3"/>
        <v>C2</v>
      </c>
    </row>
    <row r="42" spans="1:14" ht="36" customHeight="1" x14ac:dyDescent="0.2">
      <c r="A42" s="197" t="s">
        <v>104</v>
      </c>
      <c r="B42" s="221" t="s">
        <v>71</v>
      </c>
      <c r="C42" s="68" t="s">
        <v>105</v>
      </c>
      <c r="D42" s="69"/>
      <c r="E42" s="76" t="s">
        <v>95</v>
      </c>
      <c r="F42" s="96">
        <v>322</v>
      </c>
      <c r="G42" s="118"/>
      <c r="H42" s="217">
        <f t="shared" si="7"/>
        <v>0</v>
      </c>
      <c r="I42" s="12" t="str">
        <f t="shared" ca="1" si="0"/>
        <v/>
      </c>
      <c r="J42" s="13" t="str">
        <f t="shared" si="4"/>
        <v>B157rl3 m to 30 mm</v>
      </c>
      <c r="K42" s="14">
        <f>MATCH(J42,'[2]Pay Items'!$L$1:$L$644,0)</f>
        <v>245</v>
      </c>
      <c r="L42" s="15" t="str">
        <f t="shared" ca="1" si="1"/>
        <v>F0</v>
      </c>
      <c r="M42" s="15" t="str">
        <f t="shared" ca="1" si="2"/>
        <v>C2</v>
      </c>
      <c r="N42" s="15" t="str">
        <f t="shared" ca="1" si="3"/>
        <v>C2</v>
      </c>
    </row>
    <row r="43" spans="1:14" ht="36" customHeight="1" x14ac:dyDescent="0.2">
      <c r="A43" s="197" t="s">
        <v>106</v>
      </c>
      <c r="B43" s="221" t="s">
        <v>107</v>
      </c>
      <c r="C43" s="68" t="s">
        <v>108</v>
      </c>
      <c r="D43" s="69" t="s">
        <v>22</v>
      </c>
      <c r="E43" s="76" t="s">
        <v>95</v>
      </c>
      <c r="F43" s="96">
        <v>128</v>
      </c>
      <c r="G43" s="118"/>
      <c r="H43" s="217">
        <f t="shared" si="7"/>
        <v>0</v>
      </c>
      <c r="I43" s="12" t="str">
        <f t="shared" ca="1" si="0"/>
        <v/>
      </c>
      <c r="J43" s="13" t="str">
        <f t="shared" si="4"/>
        <v>B158rlGreater than 30 mm</v>
      </c>
      <c r="K43" s="14">
        <f>MATCH(J43,'[2]Pay Items'!$L$1:$L$644,0)</f>
        <v>246</v>
      </c>
      <c r="L43" s="15" t="str">
        <f t="shared" ca="1" si="1"/>
        <v>F0</v>
      </c>
      <c r="M43" s="15" t="str">
        <f t="shared" ca="1" si="2"/>
        <v>C2</v>
      </c>
      <c r="N43" s="15" t="str">
        <f t="shared" ca="1" si="3"/>
        <v>C2</v>
      </c>
    </row>
    <row r="44" spans="1:14" ht="36" customHeight="1" x14ac:dyDescent="0.2">
      <c r="A44" s="197" t="s">
        <v>109</v>
      </c>
      <c r="B44" s="219" t="s">
        <v>47</v>
      </c>
      <c r="C44" s="68" t="s">
        <v>110</v>
      </c>
      <c r="D44" s="69" t="s">
        <v>111</v>
      </c>
      <c r="E44" s="76" t="s">
        <v>95</v>
      </c>
      <c r="F44" s="96">
        <v>35</v>
      </c>
      <c r="G44" s="118"/>
      <c r="H44" s="217">
        <f t="shared" si="7"/>
        <v>0</v>
      </c>
      <c r="I44" s="12" t="str">
        <f t="shared" ca="1" si="0"/>
        <v/>
      </c>
      <c r="J44" s="13" t="str">
        <f t="shared" si="4"/>
        <v>B167rlModified Barrier (125 mm reveal ht, Dowelled)SD-203Bm</v>
      </c>
      <c r="K44" s="14" t="e">
        <f>MATCH(J44,'[2]Pay Items'!$L$1:$L$644,0)</f>
        <v>#N/A</v>
      </c>
      <c r="L44" s="15" t="str">
        <f t="shared" ca="1" si="1"/>
        <v>F0</v>
      </c>
      <c r="M44" s="15" t="str">
        <f t="shared" ca="1" si="2"/>
        <v>C2</v>
      </c>
      <c r="N44" s="15" t="str">
        <f t="shared" ca="1" si="3"/>
        <v>C2</v>
      </c>
    </row>
    <row r="45" spans="1:14" ht="36" customHeight="1" x14ac:dyDescent="0.2">
      <c r="A45" s="197" t="s">
        <v>112</v>
      </c>
      <c r="B45" s="219" t="s">
        <v>50</v>
      </c>
      <c r="C45" s="68" t="s">
        <v>113</v>
      </c>
      <c r="D45" s="69" t="s">
        <v>114</v>
      </c>
      <c r="E45" s="76" t="s">
        <v>95</v>
      </c>
      <c r="F45" s="96">
        <v>56</v>
      </c>
      <c r="G45" s="118"/>
      <c r="H45" s="217">
        <f t="shared" si="7"/>
        <v>0</v>
      </c>
      <c r="I45" s="12" t="str">
        <f t="shared" ca="1" si="0"/>
        <v/>
      </c>
      <c r="J45" s="13" t="str">
        <f t="shared" si="4"/>
        <v>B183rlModified Lip Curb (75 mm reveal ht, Dowelled)SD-202Cm</v>
      </c>
      <c r="K45" s="14">
        <f>MATCH(J45,'[2]Pay Items'!$L$1:$L$644,0)</f>
        <v>286</v>
      </c>
      <c r="L45" s="15" t="str">
        <f t="shared" ca="1" si="1"/>
        <v>F0</v>
      </c>
      <c r="M45" s="15" t="str">
        <f t="shared" ca="1" si="2"/>
        <v>C2</v>
      </c>
      <c r="N45" s="15" t="str">
        <f t="shared" ca="1" si="3"/>
        <v>C2</v>
      </c>
    </row>
    <row r="46" spans="1:14" ht="36" customHeight="1" x14ac:dyDescent="0.2">
      <c r="A46" s="197" t="s">
        <v>115</v>
      </c>
      <c r="B46" s="219" t="s">
        <v>116</v>
      </c>
      <c r="C46" s="68" t="s">
        <v>117</v>
      </c>
      <c r="D46" s="69" t="s">
        <v>118</v>
      </c>
      <c r="E46" s="76" t="s">
        <v>95</v>
      </c>
      <c r="F46" s="96">
        <v>27</v>
      </c>
      <c r="G46" s="118"/>
      <c r="H46" s="217">
        <f t="shared" si="7"/>
        <v>0</v>
      </c>
      <c r="I46" s="12" t="str">
        <f t="shared" ca="1" si="0"/>
        <v/>
      </c>
      <c r="J46" s="13" t="str">
        <f t="shared" si="4"/>
        <v>B184rlCurb Ramp (8-12 mm reveal ht, Integral)SD-229C,Dm</v>
      </c>
      <c r="K46" s="14">
        <f>MATCH(J46,'[2]Pay Items'!$L$1:$L$644,0)</f>
        <v>287</v>
      </c>
      <c r="L46" s="15" t="str">
        <f t="shared" ca="1" si="1"/>
        <v>F0</v>
      </c>
      <c r="M46" s="15" t="str">
        <f t="shared" ca="1" si="2"/>
        <v>C2</v>
      </c>
      <c r="N46" s="15" t="str">
        <f t="shared" ca="1" si="3"/>
        <v>C2</v>
      </c>
    </row>
    <row r="47" spans="1:14" ht="36" customHeight="1" x14ac:dyDescent="0.2">
      <c r="A47" s="197" t="s">
        <v>119</v>
      </c>
      <c r="B47" s="216" t="s">
        <v>142</v>
      </c>
      <c r="C47" s="68" t="s">
        <v>121</v>
      </c>
      <c r="D47" s="69" t="s">
        <v>122</v>
      </c>
      <c r="E47" s="76" t="s">
        <v>32</v>
      </c>
      <c r="F47" s="96">
        <v>10</v>
      </c>
      <c r="G47" s="118"/>
      <c r="H47" s="217">
        <f t="shared" si="7"/>
        <v>0</v>
      </c>
      <c r="I47" s="12" t="str">
        <f t="shared" ca="1" si="0"/>
        <v/>
      </c>
      <c r="J47" s="13" t="str">
        <f t="shared" si="4"/>
        <v>B189Regrading Existing Interlocking Paving StonesCW 3330-R5m²</v>
      </c>
      <c r="K47" s="14">
        <f>MATCH(J47,'[2]Pay Items'!$L$1:$L$644,0)</f>
        <v>302</v>
      </c>
      <c r="L47" s="15" t="str">
        <f t="shared" ca="1" si="1"/>
        <v>F0</v>
      </c>
      <c r="M47" s="15" t="str">
        <f t="shared" ca="1" si="2"/>
        <v>C2</v>
      </c>
      <c r="N47" s="15" t="str">
        <f t="shared" ca="1" si="3"/>
        <v>C2</v>
      </c>
    </row>
    <row r="48" spans="1:14" ht="36" customHeight="1" x14ac:dyDescent="0.2">
      <c r="A48" s="197" t="s">
        <v>123</v>
      </c>
      <c r="B48" s="216" t="s">
        <v>148</v>
      </c>
      <c r="C48" s="68" t="s">
        <v>125</v>
      </c>
      <c r="D48" s="69" t="s">
        <v>126</v>
      </c>
      <c r="E48" s="222"/>
      <c r="F48" s="96"/>
      <c r="G48" s="132"/>
      <c r="H48" s="217"/>
      <c r="I48" s="12" t="str">
        <f t="shared" ca="1" si="0"/>
        <v>LOCKED</v>
      </c>
      <c r="J48" s="13" t="str">
        <f t="shared" si="4"/>
        <v>B190Construction of Asphaltic Concrete OverlayCW 3410-R12</v>
      </c>
      <c r="K48" s="14">
        <f>MATCH(J48,'[2]Pay Items'!$L$1:$L$644,0)</f>
        <v>303</v>
      </c>
      <c r="L48" s="15" t="str">
        <f t="shared" ca="1" si="1"/>
        <v>F0</v>
      </c>
      <c r="M48" s="15" t="str">
        <f t="shared" ca="1" si="2"/>
        <v>G</v>
      </c>
      <c r="N48" s="15" t="str">
        <f t="shared" ca="1" si="3"/>
        <v>C2</v>
      </c>
    </row>
    <row r="49" spans="1:14" ht="36" customHeight="1" x14ac:dyDescent="0.2">
      <c r="A49" s="197" t="s">
        <v>127</v>
      </c>
      <c r="B49" s="219" t="s">
        <v>39</v>
      </c>
      <c r="C49" s="68" t="s">
        <v>128</v>
      </c>
      <c r="D49" s="69"/>
      <c r="E49" s="76"/>
      <c r="F49" s="96"/>
      <c r="G49" s="132"/>
      <c r="H49" s="217"/>
      <c r="I49" s="12" t="str">
        <f t="shared" ca="1" si="0"/>
        <v>LOCKED</v>
      </c>
      <c r="J49" s="13" t="str">
        <f t="shared" si="4"/>
        <v>B191Main Line Paving</v>
      </c>
      <c r="K49" s="14">
        <f>MATCH(J49,'[2]Pay Items'!$L$1:$L$644,0)</f>
        <v>304</v>
      </c>
      <c r="L49" s="15" t="str">
        <f t="shared" ca="1" si="1"/>
        <v>F0</v>
      </c>
      <c r="M49" s="15" t="str">
        <f t="shared" ca="1" si="2"/>
        <v>G</v>
      </c>
      <c r="N49" s="15" t="str">
        <f t="shared" ca="1" si="3"/>
        <v>C2</v>
      </c>
    </row>
    <row r="50" spans="1:14" ht="36" customHeight="1" x14ac:dyDescent="0.2">
      <c r="A50" s="197" t="s">
        <v>129</v>
      </c>
      <c r="B50" s="221" t="s">
        <v>68</v>
      </c>
      <c r="C50" s="68" t="s">
        <v>130</v>
      </c>
      <c r="D50" s="69"/>
      <c r="E50" s="76" t="s">
        <v>131</v>
      </c>
      <c r="F50" s="96">
        <v>734</v>
      </c>
      <c r="G50" s="118"/>
      <c r="H50" s="217">
        <f>ROUND(G50*F50,2)</f>
        <v>0</v>
      </c>
      <c r="I50" s="12" t="str">
        <f t="shared" ca="1" si="0"/>
        <v/>
      </c>
      <c r="J50" s="13" t="str">
        <f t="shared" si="4"/>
        <v>B193Type IAtonne</v>
      </c>
      <c r="K50" s="14">
        <f>MATCH(J50,'[2]Pay Items'!$L$1:$L$644,0)</f>
        <v>305</v>
      </c>
      <c r="L50" s="15" t="str">
        <f t="shared" ca="1" si="1"/>
        <v>F0</v>
      </c>
      <c r="M50" s="15" t="str">
        <f t="shared" ca="1" si="2"/>
        <v>C2</v>
      </c>
      <c r="N50" s="15" t="str">
        <f t="shared" ca="1" si="3"/>
        <v>C2</v>
      </c>
    </row>
    <row r="51" spans="1:14" ht="36" customHeight="1" x14ac:dyDescent="0.2">
      <c r="A51" s="197" t="s">
        <v>132</v>
      </c>
      <c r="B51" s="219" t="s">
        <v>47</v>
      </c>
      <c r="C51" s="68" t="s">
        <v>133</v>
      </c>
      <c r="D51" s="69"/>
      <c r="E51" s="76"/>
      <c r="F51" s="96"/>
      <c r="G51" s="132"/>
      <c r="H51" s="217"/>
      <c r="I51" s="12" t="str">
        <f t="shared" ca="1" si="0"/>
        <v>LOCKED</v>
      </c>
      <c r="J51" s="13" t="str">
        <f t="shared" si="4"/>
        <v>B194Tie-ins and Approaches</v>
      </c>
      <c r="K51" s="14">
        <f>MATCH(J51,'[2]Pay Items'!$L$1:$L$644,0)</f>
        <v>307</v>
      </c>
      <c r="L51" s="15" t="str">
        <f t="shared" ca="1" si="1"/>
        <v>F0</v>
      </c>
      <c r="M51" s="15" t="str">
        <f t="shared" ca="1" si="2"/>
        <v>G</v>
      </c>
      <c r="N51" s="15" t="str">
        <f t="shared" ca="1" si="3"/>
        <v>C2</v>
      </c>
    </row>
    <row r="52" spans="1:14" ht="36" customHeight="1" x14ac:dyDescent="0.2">
      <c r="A52" s="197" t="s">
        <v>134</v>
      </c>
      <c r="B52" s="221" t="s">
        <v>68</v>
      </c>
      <c r="C52" s="68" t="s">
        <v>130</v>
      </c>
      <c r="D52" s="69"/>
      <c r="E52" s="76" t="s">
        <v>131</v>
      </c>
      <c r="F52" s="96">
        <v>24</v>
      </c>
      <c r="G52" s="118"/>
      <c r="H52" s="217">
        <f>ROUND(G52*F52,2)</f>
        <v>0</v>
      </c>
      <c r="I52" s="12" t="str">
        <f t="shared" ca="1" si="0"/>
        <v/>
      </c>
      <c r="J52" s="13" t="str">
        <f t="shared" si="4"/>
        <v>B195Type IAtonne</v>
      </c>
      <c r="K52" s="14">
        <f>MATCH(J52,'[2]Pay Items'!$L$1:$L$644,0)</f>
        <v>308</v>
      </c>
      <c r="L52" s="15" t="str">
        <f t="shared" ca="1" si="1"/>
        <v>F0</v>
      </c>
      <c r="M52" s="15" t="str">
        <f t="shared" ca="1" si="2"/>
        <v>C2</v>
      </c>
      <c r="N52" s="15" t="str">
        <f t="shared" ca="1" si="3"/>
        <v>C2</v>
      </c>
    </row>
    <row r="53" spans="1:14" ht="36" customHeight="1" x14ac:dyDescent="0.2">
      <c r="A53" s="197" t="s">
        <v>135</v>
      </c>
      <c r="B53" s="216" t="s">
        <v>152</v>
      </c>
      <c r="C53" s="68" t="s">
        <v>137</v>
      </c>
      <c r="D53" s="69" t="s">
        <v>138</v>
      </c>
      <c r="E53" s="76"/>
      <c r="F53" s="96"/>
      <c r="G53" s="132"/>
      <c r="H53" s="217"/>
      <c r="I53" s="12" t="str">
        <f t="shared" ca="1" si="0"/>
        <v>LOCKED</v>
      </c>
      <c r="J53" s="13" t="str">
        <f t="shared" si="4"/>
        <v>B200Planing of PavementCW 3450-R6</v>
      </c>
      <c r="K53" s="14">
        <f>MATCH(J53,'[2]Pay Items'!$L$1:$L$644,0)</f>
        <v>313</v>
      </c>
      <c r="L53" s="15" t="str">
        <f t="shared" ca="1" si="1"/>
        <v>F0</v>
      </c>
      <c r="M53" s="15" t="str">
        <f t="shared" ca="1" si="2"/>
        <v>G</v>
      </c>
      <c r="N53" s="15" t="str">
        <f t="shared" ca="1" si="3"/>
        <v>C2</v>
      </c>
    </row>
    <row r="54" spans="1:14" ht="36" customHeight="1" x14ac:dyDescent="0.2">
      <c r="A54" s="197" t="s">
        <v>139</v>
      </c>
      <c r="B54" s="219" t="s">
        <v>39</v>
      </c>
      <c r="C54" s="68" t="s">
        <v>140</v>
      </c>
      <c r="D54" s="69" t="s">
        <v>22</v>
      </c>
      <c r="E54" s="76" t="s">
        <v>32</v>
      </c>
      <c r="F54" s="96">
        <v>340</v>
      </c>
      <c r="G54" s="118"/>
      <c r="H54" s="217">
        <f>ROUND(G54*F54,2)</f>
        <v>0</v>
      </c>
      <c r="I54" s="12" t="str">
        <f t="shared" ca="1" si="0"/>
        <v/>
      </c>
      <c r="J54" s="13" t="str">
        <f t="shared" si="4"/>
        <v>B20250 - 100 mm Depth (Asphalt)m²</v>
      </c>
      <c r="K54" s="14">
        <f>MATCH(J54,'[2]Pay Items'!$L$1:$L$644,0)</f>
        <v>315</v>
      </c>
      <c r="L54" s="15" t="str">
        <f t="shared" ca="1" si="1"/>
        <v>F0</v>
      </c>
      <c r="M54" s="15" t="str">
        <f t="shared" ca="1" si="2"/>
        <v>C2</v>
      </c>
      <c r="N54" s="15" t="str">
        <f t="shared" ca="1" si="3"/>
        <v>C2</v>
      </c>
    </row>
    <row r="55" spans="1:14" ht="36" customHeight="1" x14ac:dyDescent="0.2">
      <c r="A55" s="197" t="s">
        <v>141</v>
      </c>
      <c r="B55" s="216" t="s">
        <v>157</v>
      </c>
      <c r="C55" s="68" t="s">
        <v>143</v>
      </c>
      <c r="D55" s="69" t="s">
        <v>144</v>
      </c>
      <c r="E55" s="76" t="s">
        <v>145</v>
      </c>
      <c r="F55" s="99">
        <v>2</v>
      </c>
      <c r="G55" s="118"/>
      <c r="H55" s="217">
        <f>ROUND(G55*F55,2)</f>
        <v>0</v>
      </c>
      <c r="I55" s="12" t="str">
        <f t="shared" ca="1" si="0"/>
        <v/>
      </c>
      <c r="J55" s="13" t="str">
        <f t="shared" si="4"/>
        <v>B219Detectable Warning Surface TilesCW 3326-R3each</v>
      </c>
      <c r="K55" s="14">
        <f>MATCH(J55,'[2]Pay Items'!$L$1:$L$644,0)</f>
        <v>323</v>
      </c>
      <c r="L55" s="15" t="str">
        <f t="shared" ca="1" si="1"/>
        <v>F0</v>
      </c>
      <c r="M55" s="15" t="str">
        <f t="shared" ca="1" si="2"/>
        <v>C2</v>
      </c>
      <c r="N55" s="15" t="str">
        <f t="shared" ca="1" si="3"/>
        <v>C2</v>
      </c>
    </row>
    <row r="56" spans="1:14" ht="36" customHeight="1" x14ac:dyDescent="0.25">
      <c r="A56" s="92"/>
      <c r="B56" s="223"/>
      <c r="C56" s="105" t="s">
        <v>146</v>
      </c>
      <c r="D56" s="104"/>
      <c r="E56" s="102"/>
      <c r="F56" s="78"/>
      <c r="G56" s="94"/>
      <c r="H56" s="218"/>
      <c r="I56" s="12" t="str">
        <f t="shared" ca="1" si="0"/>
        <v>LOCKED</v>
      </c>
      <c r="J56" s="13" t="str">
        <f t="shared" si="4"/>
        <v>ROADWORKS - NEW CONSTRUCTION</v>
      </c>
      <c r="K56" s="14" t="e">
        <f>MATCH(J56,'[2]Pay Items'!$L$1:$L$644,0)</f>
        <v>#N/A</v>
      </c>
      <c r="L56" s="15" t="str">
        <f t="shared" ca="1" si="1"/>
        <v>C2</v>
      </c>
      <c r="M56" s="15" t="str">
        <f t="shared" ca="1" si="2"/>
        <v>C2</v>
      </c>
      <c r="N56" s="15" t="str">
        <f t="shared" ca="1" si="3"/>
        <v>G</v>
      </c>
    </row>
    <row r="57" spans="1:14" ht="36" customHeight="1" x14ac:dyDescent="0.2">
      <c r="A57" s="196" t="s">
        <v>147</v>
      </c>
      <c r="B57" s="216" t="s">
        <v>163</v>
      </c>
      <c r="C57" s="68" t="s">
        <v>149</v>
      </c>
      <c r="D57" s="69" t="s">
        <v>122</v>
      </c>
      <c r="E57" s="76" t="s">
        <v>32</v>
      </c>
      <c r="F57" s="99">
        <v>5</v>
      </c>
      <c r="G57" s="118"/>
      <c r="H57" s="217">
        <f>ROUND(G57*F57,2)</f>
        <v>0</v>
      </c>
      <c r="I57" s="12" t="str">
        <f t="shared" ca="1" si="0"/>
        <v/>
      </c>
      <c r="J57" s="13" t="str">
        <f t="shared" si="4"/>
        <v>C052Interlocking Paving StonesCW 3330-R5m²</v>
      </c>
      <c r="K57" s="14">
        <f>MATCH(J57,'[2]Pay Items'!$L$1:$L$644,0)</f>
        <v>409</v>
      </c>
      <c r="L57" s="15" t="str">
        <f t="shared" ca="1" si="1"/>
        <v>F0</v>
      </c>
      <c r="M57" s="15" t="str">
        <f t="shared" ca="1" si="2"/>
        <v>C2</v>
      </c>
      <c r="N57" s="15" t="str">
        <f t="shared" ca="1" si="3"/>
        <v>C2</v>
      </c>
    </row>
    <row r="58" spans="1:14" ht="36" customHeight="1" x14ac:dyDescent="0.25">
      <c r="A58" s="92"/>
      <c r="B58" s="223"/>
      <c r="C58" s="105" t="s">
        <v>150</v>
      </c>
      <c r="D58" s="104"/>
      <c r="E58" s="98"/>
      <c r="F58" s="78"/>
      <c r="G58" s="94"/>
      <c r="H58" s="218"/>
      <c r="I58" s="12" t="str">
        <f t="shared" ca="1" si="0"/>
        <v>LOCKED</v>
      </c>
      <c r="J58" s="13" t="str">
        <f t="shared" si="4"/>
        <v>JOINT AND CRACK SEALING</v>
      </c>
      <c r="K58" s="14">
        <f>MATCH(J58,'[2]Pay Items'!$L$1:$L$644,0)</f>
        <v>424</v>
      </c>
      <c r="L58" s="15" t="str">
        <f t="shared" ca="1" si="1"/>
        <v>C2</v>
      </c>
      <c r="M58" s="15" t="str">
        <f t="shared" ca="1" si="2"/>
        <v>C2</v>
      </c>
      <c r="N58" s="15" t="str">
        <f t="shared" ca="1" si="3"/>
        <v>G</v>
      </c>
    </row>
    <row r="59" spans="1:14" ht="36" customHeight="1" x14ac:dyDescent="0.2">
      <c r="A59" s="196" t="s">
        <v>151</v>
      </c>
      <c r="B59" s="216" t="s">
        <v>168</v>
      </c>
      <c r="C59" s="68" t="s">
        <v>153</v>
      </c>
      <c r="D59" s="69" t="s">
        <v>154</v>
      </c>
      <c r="E59" s="76" t="s">
        <v>95</v>
      </c>
      <c r="F59" s="99">
        <v>1300</v>
      </c>
      <c r="G59" s="118"/>
      <c r="H59" s="217">
        <f>ROUND(G59*F59,2)</f>
        <v>0</v>
      </c>
      <c r="I59" s="12" t="str">
        <f t="shared" ca="1" si="0"/>
        <v/>
      </c>
      <c r="J59" s="13" t="str">
        <f t="shared" si="4"/>
        <v>D006Reflective Crack MaintenanceCW 3250-R7m</v>
      </c>
      <c r="K59" s="14">
        <f>MATCH(J59,'[2]Pay Items'!$L$1:$L$644,0)</f>
        <v>430</v>
      </c>
      <c r="L59" s="15" t="str">
        <f t="shared" ca="1" si="1"/>
        <v>F0</v>
      </c>
      <c r="M59" s="15" t="str">
        <f t="shared" ca="1" si="2"/>
        <v>C2</v>
      </c>
      <c r="N59" s="15" t="str">
        <f t="shared" ca="1" si="3"/>
        <v>C2</v>
      </c>
    </row>
    <row r="60" spans="1:14" ht="36" customHeight="1" x14ac:dyDescent="0.25">
      <c r="A60" s="92"/>
      <c r="B60" s="223"/>
      <c r="C60" s="105" t="s">
        <v>155</v>
      </c>
      <c r="D60" s="104"/>
      <c r="E60" s="98"/>
      <c r="F60" s="78"/>
      <c r="G60" s="94"/>
      <c r="H60" s="218"/>
      <c r="I60" s="12" t="str">
        <f t="shared" ca="1" si="0"/>
        <v>LOCKED</v>
      </c>
      <c r="J60" s="13" t="str">
        <f t="shared" si="4"/>
        <v>ASSOCIATED DRAINAGE AND UNDERGROUND WORKS</v>
      </c>
      <c r="K60" s="14">
        <f>MATCH(J60,'[2]Pay Items'!$L$1:$L$644,0)</f>
        <v>432</v>
      </c>
      <c r="L60" s="15" t="str">
        <f t="shared" ca="1" si="1"/>
        <v>C2</v>
      </c>
      <c r="M60" s="15" t="str">
        <f t="shared" ca="1" si="2"/>
        <v>C2</v>
      </c>
      <c r="N60" s="15" t="str">
        <f t="shared" ca="1" si="3"/>
        <v>G</v>
      </c>
    </row>
    <row r="61" spans="1:14" ht="36" customHeight="1" x14ac:dyDescent="0.2">
      <c r="A61" s="196" t="s">
        <v>156</v>
      </c>
      <c r="B61" s="216" t="s">
        <v>175</v>
      </c>
      <c r="C61" s="68" t="s">
        <v>158</v>
      </c>
      <c r="D61" s="69" t="s">
        <v>159</v>
      </c>
      <c r="E61" s="76"/>
      <c r="F61" s="99"/>
      <c r="G61" s="132"/>
      <c r="H61" s="224"/>
      <c r="I61" s="12" t="str">
        <f t="shared" ca="1" si="0"/>
        <v>LOCKED</v>
      </c>
      <c r="J61" s="13" t="str">
        <f t="shared" si="4"/>
        <v>E003Catch BasinCW 2130-R12</v>
      </c>
      <c r="K61" s="14">
        <f>MATCH(J61,'[2]Pay Items'!$L$1:$L$644,0)</f>
        <v>435</v>
      </c>
      <c r="L61" s="15" t="str">
        <f t="shared" ca="1" si="1"/>
        <v>F0</v>
      </c>
      <c r="M61" s="15" t="str">
        <f t="shared" ca="1" si="2"/>
        <v>G</v>
      </c>
      <c r="N61" s="15" t="str">
        <f t="shared" ca="1" si="3"/>
        <v>C2</v>
      </c>
    </row>
    <row r="62" spans="1:14" ht="36" customHeight="1" x14ac:dyDescent="0.2">
      <c r="A62" s="196" t="s">
        <v>160</v>
      </c>
      <c r="B62" s="219" t="s">
        <v>39</v>
      </c>
      <c r="C62" s="68" t="s">
        <v>161</v>
      </c>
      <c r="D62" s="69"/>
      <c r="E62" s="76" t="s">
        <v>145</v>
      </c>
      <c r="F62" s="99">
        <v>1</v>
      </c>
      <c r="G62" s="118"/>
      <c r="H62" s="217">
        <f>ROUND(G62*F62,2)</f>
        <v>0</v>
      </c>
      <c r="I62" s="12" t="str">
        <f t="shared" ca="1" si="0"/>
        <v/>
      </c>
      <c r="J62" s="13" t="str">
        <f t="shared" si="4"/>
        <v>E004ASD-024, 1800 mm deepeach</v>
      </c>
      <c r="K62" s="14">
        <f>MATCH(J62,'[2]Pay Items'!$L$1:$L$644,0)</f>
        <v>437</v>
      </c>
      <c r="L62" s="15" t="str">
        <f t="shared" ca="1" si="1"/>
        <v>F0</v>
      </c>
      <c r="M62" s="15" t="str">
        <f t="shared" ca="1" si="2"/>
        <v>C2</v>
      </c>
      <c r="N62" s="15" t="str">
        <f t="shared" ca="1" si="3"/>
        <v>C2</v>
      </c>
    </row>
    <row r="63" spans="1:14" ht="36" customHeight="1" x14ac:dyDescent="0.2">
      <c r="A63" s="196" t="s">
        <v>162</v>
      </c>
      <c r="B63" s="216" t="s">
        <v>178</v>
      </c>
      <c r="C63" s="68" t="s">
        <v>164</v>
      </c>
      <c r="D63" s="69" t="s">
        <v>159</v>
      </c>
      <c r="E63" s="76"/>
      <c r="F63" s="99"/>
      <c r="G63" s="132"/>
      <c r="H63" s="224"/>
      <c r="I63" s="12" t="str">
        <f t="shared" ca="1" si="0"/>
        <v>LOCKED</v>
      </c>
      <c r="J63" s="13" t="str">
        <f t="shared" si="4"/>
        <v>E006Catch PitCW 2130-R12</v>
      </c>
      <c r="K63" s="14">
        <f>MATCH(J63,'[2]Pay Items'!$L$1:$L$644,0)</f>
        <v>440</v>
      </c>
      <c r="L63" s="15" t="str">
        <f t="shared" ca="1" si="1"/>
        <v>F0</v>
      </c>
      <c r="M63" s="15" t="str">
        <f t="shared" ca="1" si="2"/>
        <v>G</v>
      </c>
      <c r="N63" s="15" t="str">
        <f t="shared" ca="1" si="3"/>
        <v>C2</v>
      </c>
    </row>
    <row r="64" spans="1:14" ht="36" customHeight="1" x14ac:dyDescent="0.2">
      <c r="A64" s="196" t="s">
        <v>165</v>
      </c>
      <c r="B64" s="219" t="s">
        <v>39</v>
      </c>
      <c r="C64" s="68" t="s">
        <v>166</v>
      </c>
      <c r="D64" s="69"/>
      <c r="E64" s="76" t="s">
        <v>145</v>
      </c>
      <c r="F64" s="99">
        <v>2</v>
      </c>
      <c r="G64" s="118"/>
      <c r="H64" s="217">
        <f>ROUND(G64*F64,2)</f>
        <v>0</v>
      </c>
      <c r="I64" s="12" t="str">
        <f t="shared" ca="1" si="0"/>
        <v/>
      </c>
      <c r="J64" s="13" t="str">
        <f t="shared" si="4"/>
        <v>E007SD-023each</v>
      </c>
      <c r="K64" s="14">
        <f>MATCH(J64,'[2]Pay Items'!$L$1:$L$644,0)</f>
        <v>441</v>
      </c>
      <c r="L64" s="15" t="str">
        <f t="shared" ca="1" si="1"/>
        <v>F0</v>
      </c>
      <c r="M64" s="15" t="str">
        <f t="shared" ca="1" si="2"/>
        <v>C2</v>
      </c>
      <c r="N64" s="15" t="str">
        <f t="shared" ca="1" si="3"/>
        <v>C2</v>
      </c>
    </row>
    <row r="65" spans="1:14" ht="36" customHeight="1" x14ac:dyDescent="0.2">
      <c r="A65" s="196" t="s">
        <v>167</v>
      </c>
      <c r="B65" s="216" t="s">
        <v>190</v>
      </c>
      <c r="C65" s="68" t="s">
        <v>169</v>
      </c>
      <c r="D65" s="69" t="s">
        <v>159</v>
      </c>
      <c r="E65" s="76"/>
      <c r="F65" s="99"/>
      <c r="G65" s="132"/>
      <c r="H65" s="224"/>
      <c r="I65" s="12" t="str">
        <f t="shared" ca="1" si="0"/>
        <v>LOCKED</v>
      </c>
      <c r="J65" s="13" t="str">
        <f t="shared" si="4"/>
        <v>E008Sewer ServiceCW 2130-R12</v>
      </c>
      <c r="K65" s="14">
        <f>MATCH(J65,'[2]Pay Items'!$L$1:$L$644,0)</f>
        <v>447</v>
      </c>
      <c r="L65" s="15" t="str">
        <f t="shared" ca="1" si="1"/>
        <v>F0</v>
      </c>
      <c r="M65" s="15" t="str">
        <f t="shared" ca="1" si="2"/>
        <v>G</v>
      </c>
      <c r="N65" s="15" t="str">
        <f t="shared" ca="1" si="3"/>
        <v>C2</v>
      </c>
    </row>
    <row r="66" spans="1:14" ht="36" customHeight="1" x14ac:dyDescent="0.2">
      <c r="A66" s="196" t="s">
        <v>170</v>
      </c>
      <c r="B66" s="219" t="s">
        <v>39</v>
      </c>
      <c r="C66" s="68" t="s">
        <v>171</v>
      </c>
      <c r="D66" s="69"/>
      <c r="E66" s="76"/>
      <c r="F66" s="99"/>
      <c r="G66" s="132"/>
      <c r="H66" s="224"/>
      <c r="I66" s="12" t="str">
        <f t="shared" ca="1" si="0"/>
        <v>LOCKED</v>
      </c>
      <c r="J66" s="13" t="str">
        <f t="shared" si="4"/>
        <v>E009250 mm, PVC</v>
      </c>
      <c r="K66" s="14" t="e">
        <f>MATCH(J66,'[2]Pay Items'!$L$1:$L$644,0)</f>
        <v>#N/A</v>
      </c>
      <c r="L66" s="15" t="str">
        <f t="shared" ca="1" si="1"/>
        <v>F0</v>
      </c>
      <c r="M66" s="15" t="str">
        <f t="shared" ca="1" si="2"/>
        <v>G</v>
      </c>
      <c r="N66" s="15" t="str">
        <f t="shared" ca="1" si="3"/>
        <v>C2</v>
      </c>
    </row>
    <row r="67" spans="1:14" ht="36" customHeight="1" x14ac:dyDescent="0.2">
      <c r="A67" s="196" t="s">
        <v>172</v>
      </c>
      <c r="B67" s="221" t="s">
        <v>68</v>
      </c>
      <c r="C67" s="68" t="s">
        <v>173</v>
      </c>
      <c r="D67" s="69"/>
      <c r="E67" s="76" t="s">
        <v>95</v>
      </c>
      <c r="F67" s="99">
        <v>2</v>
      </c>
      <c r="G67" s="118"/>
      <c r="H67" s="217">
        <f>ROUND(G67*F67,2)</f>
        <v>0</v>
      </c>
      <c r="I67" s="12" t="str">
        <f t="shared" ca="1" si="0"/>
        <v/>
      </c>
      <c r="J67" s="13" t="str">
        <f t="shared" si="4"/>
        <v>E010In a Trench, Class B compacted sand bedding, Class 3 Backfillm</v>
      </c>
      <c r="K67" s="14" t="e">
        <f>MATCH(J67,'[2]Pay Items'!$L$1:$L$644,0)</f>
        <v>#N/A</v>
      </c>
      <c r="L67" s="15" t="str">
        <f t="shared" ca="1" si="1"/>
        <v>F0</v>
      </c>
      <c r="M67" s="15" t="str">
        <f t="shared" ca="1" si="2"/>
        <v>C2</v>
      </c>
      <c r="N67" s="15" t="str">
        <f t="shared" ca="1" si="3"/>
        <v>C2</v>
      </c>
    </row>
    <row r="68" spans="1:14" ht="36" customHeight="1" x14ac:dyDescent="0.2">
      <c r="A68" s="196" t="s">
        <v>174</v>
      </c>
      <c r="B68" s="216" t="s">
        <v>195</v>
      </c>
      <c r="C68" s="68" t="s">
        <v>176</v>
      </c>
      <c r="D68" s="69" t="s">
        <v>159</v>
      </c>
      <c r="E68" s="76" t="s">
        <v>95</v>
      </c>
      <c r="F68" s="99">
        <v>10</v>
      </c>
      <c r="G68" s="118"/>
      <c r="H68" s="217">
        <f>ROUND(G68*F68,2)</f>
        <v>0</v>
      </c>
      <c r="I68" s="12" t="str">
        <f t="shared" ca="1" si="0"/>
        <v/>
      </c>
      <c r="J68" s="13" t="str">
        <f t="shared" si="4"/>
        <v>E012Drainage Connection PipeCW 2130-R12m</v>
      </c>
      <c r="K68" s="14">
        <f>MATCH(J68,'[2]Pay Items'!$L$1:$L$644,0)</f>
        <v>452</v>
      </c>
      <c r="L68" s="15" t="str">
        <f t="shared" ca="1" si="1"/>
        <v>F0</v>
      </c>
      <c r="M68" s="15" t="str">
        <f t="shared" ca="1" si="2"/>
        <v>C2</v>
      </c>
      <c r="N68" s="15" t="str">
        <f t="shared" ca="1" si="3"/>
        <v>C2</v>
      </c>
    </row>
    <row r="69" spans="1:14" ht="36" customHeight="1" x14ac:dyDescent="0.2">
      <c r="A69" s="196" t="s">
        <v>177</v>
      </c>
      <c r="B69" s="216" t="s">
        <v>198</v>
      </c>
      <c r="C69" s="72" t="s">
        <v>179</v>
      </c>
      <c r="D69" s="69" t="s">
        <v>180</v>
      </c>
      <c r="E69" s="76"/>
      <c r="F69" s="99"/>
      <c r="G69" s="132"/>
      <c r="H69" s="224"/>
      <c r="I69" s="12" t="str">
        <f t="shared" ca="1" si="0"/>
        <v>LOCKED</v>
      </c>
      <c r="J69" s="13" t="str">
        <f t="shared" si="4"/>
        <v>E023Frames &amp; CoversCW3210-R8</v>
      </c>
      <c r="K69" s="14" t="e">
        <f>MATCH(J69,'[2]Pay Items'!$L$1:$L$644,0)</f>
        <v>#N/A</v>
      </c>
      <c r="L69" s="15" t="str">
        <f t="shared" ca="1" si="1"/>
        <v>F0</v>
      </c>
      <c r="M69" s="15" t="str">
        <f t="shared" ca="1" si="2"/>
        <v>G</v>
      </c>
      <c r="N69" s="15" t="str">
        <f t="shared" ca="1" si="3"/>
        <v>C2</v>
      </c>
    </row>
    <row r="70" spans="1:14" ht="36" customHeight="1" x14ac:dyDescent="0.2">
      <c r="A70" s="196" t="s">
        <v>181</v>
      </c>
      <c r="B70" s="219" t="s">
        <v>39</v>
      </c>
      <c r="C70" s="68" t="s">
        <v>182</v>
      </c>
      <c r="D70" s="69"/>
      <c r="E70" s="76" t="s">
        <v>145</v>
      </c>
      <c r="F70" s="99">
        <v>5</v>
      </c>
      <c r="G70" s="118"/>
      <c r="H70" s="217">
        <f>ROUND(G70*F70,2)</f>
        <v>0</v>
      </c>
      <c r="I70" s="12" t="str">
        <f t="shared" ca="1" si="0"/>
        <v/>
      </c>
      <c r="J70" s="13" t="str">
        <f t="shared" si="4"/>
        <v>E024AP-006 - Standard Frame for Manhole and Catch Basineach</v>
      </c>
      <c r="K70" s="14">
        <f>MATCH(J70,'[2]Pay Items'!$L$1:$L$644,0)</f>
        <v>502</v>
      </c>
      <c r="L70" s="15" t="str">
        <f t="shared" ca="1" si="1"/>
        <v>F0</v>
      </c>
      <c r="M70" s="15" t="str">
        <f t="shared" ca="1" si="2"/>
        <v>C2</v>
      </c>
      <c r="N70" s="15" t="str">
        <f t="shared" ca="1" si="3"/>
        <v>C2</v>
      </c>
    </row>
    <row r="71" spans="1:14" ht="36" customHeight="1" x14ac:dyDescent="0.2">
      <c r="A71" s="196" t="s">
        <v>183</v>
      </c>
      <c r="B71" s="219" t="s">
        <v>47</v>
      </c>
      <c r="C71" s="68" t="s">
        <v>184</v>
      </c>
      <c r="D71" s="69"/>
      <c r="E71" s="76" t="s">
        <v>145</v>
      </c>
      <c r="F71" s="99">
        <v>5</v>
      </c>
      <c r="G71" s="118"/>
      <c r="H71" s="217">
        <f>ROUND(G71*F71,2)</f>
        <v>0</v>
      </c>
      <c r="I71" s="12" t="str">
        <f t="shared" ca="1" si="0"/>
        <v/>
      </c>
      <c r="J71" s="13" t="str">
        <f t="shared" si="4"/>
        <v>E025AP-007 - Standard Solid Cover for Standard Frameeach</v>
      </c>
      <c r="K71" s="14">
        <f>MATCH(J71,'[2]Pay Items'!$L$1:$L$644,0)</f>
        <v>503</v>
      </c>
      <c r="L71" s="15" t="str">
        <f t="shared" ca="1" si="1"/>
        <v>F0</v>
      </c>
      <c r="M71" s="15" t="str">
        <f t="shared" ca="1" si="2"/>
        <v>C2</v>
      </c>
      <c r="N71" s="15" t="str">
        <f t="shared" ca="1" si="3"/>
        <v>C2</v>
      </c>
    </row>
    <row r="72" spans="1:14" ht="36" customHeight="1" x14ac:dyDescent="0.2">
      <c r="A72" s="196" t="s">
        <v>185</v>
      </c>
      <c r="B72" s="219" t="s">
        <v>50</v>
      </c>
      <c r="C72" s="68" t="s">
        <v>186</v>
      </c>
      <c r="D72" s="69"/>
      <c r="E72" s="76" t="s">
        <v>145</v>
      </c>
      <c r="F72" s="99">
        <v>2</v>
      </c>
      <c r="G72" s="118"/>
      <c r="H72" s="217">
        <f>ROUND(G72*F72,2)</f>
        <v>0</v>
      </c>
      <c r="I72" s="12" t="str">
        <f t="shared" ca="1" si="0"/>
        <v/>
      </c>
      <c r="J72" s="13" t="str">
        <f t="shared" si="4"/>
        <v>E028AP-011 - Barrier Curb and Gutter Frameeach</v>
      </c>
      <c r="K72" s="14">
        <f>MATCH(J72,'[2]Pay Items'!$L$1:$L$644,0)</f>
        <v>507</v>
      </c>
      <c r="L72" s="15" t="str">
        <f t="shared" ca="1" si="1"/>
        <v>F0</v>
      </c>
      <c r="M72" s="15" t="str">
        <f t="shared" ca="1" si="2"/>
        <v>C2</v>
      </c>
      <c r="N72" s="15" t="str">
        <f t="shared" ca="1" si="3"/>
        <v>C2</v>
      </c>
    </row>
    <row r="73" spans="1:14" ht="36" customHeight="1" x14ac:dyDescent="0.2">
      <c r="A73" s="196" t="s">
        <v>187</v>
      </c>
      <c r="B73" s="219" t="s">
        <v>116</v>
      </c>
      <c r="C73" s="68" t="s">
        <v>188</v>
      </c>
      <c r="D73" s="69"/>
      <c r="E73" s="76" t="s">
        <v>145</v>
      </c>
      <c r="F73" s="99">
        <v>2</v>
      </c>
      <c r="G73" s="118"/>
      <c r="H73" s="217">
        <f>ROUND(G73*F73,2)</f>
        <v>0</v>
      </c>
      <c r="I73" s="12" t="str">
        <f t="shared" ca="1" si="0"/>
        <v/>
      </c>
      <c r="J73" s="13" t="str">
        <f t="shared" si="4"/>
        <v>E029AP-012 - Barrier Curb and Gutter Covereach</v>
      </c>
      <c r="K73" s="14">
        <f>MATCH(J73,'[2]Pay Items'!$L$1:$L$644,0)</f>
        <v>508</v>
      </c>
      <c r="L73" s="15" t="str">
        <f t="shared" ca="1" si="1"/>
        <v>F0</v>
      </c>
      <c r="M73" s="15" t="str">
        <f t="shared" ca="1" si="2"/>
        <v>C2</v>
      </c>
      <c r="N73" s="15" t="str">
        <f t="shared" ca="1" si="3"/>
        <v>C2</v>
      </c>
    </row>
    <row r="74" spans="1:14" ht="36" customHeight="1" x14ac:dyDescent="0.2">
      <c r="A74" s="196" t="s">
        <v>189</v>
      </c>
      <c r="B74" s="216" t="s">
        <v>201</v>
      </c>
      <c r="C74" s="72" t="s">
        <v>191</v>
      </c>
      <c r="D74" s="69" t="s">
        <v>159</v>
      </c>
      <c r="E74" s="76"/>
      <c r="F74" s="99"/>
      <c r="G74" s="132"/>
      <c r="H74" s="224"/>
      <c r="I74" s="12" t="str">
        <f t="shared" ca="1" si="0"/>
        <v>LOCKED</v>
      </c>
      <c r="J74" s="13" t="str">
        <f t="shared" si="4"/>
        <v>E042Connecting New Sewer Service to Existing Sewer ServiceCW 2130-R12</v>
      </c>
      <c r="K74" s="14">
        <f>MATCH(J74,'[2]Pay Items'!$L$1:$L$644,0)</f>
        <v>540</v>
      </c>
      <c r="L74" s="15" t="str">
        <f t="shared" ca="1" si="1"/>
        <v>F0</v>
      </c>
      <c r="M74" s="15" t="str">
        <f t="shared" ca="1" si="2"/>
        <v>G</v>
      </c>
      <c r="N74" s="15" t="str">
        <f t="shared" ca="1" si="3"/>
        <v>C2</v>
      </c>
    </row>
    <row r="75" spans="1:14" ht="36" customHeight="1" x14ac:dyDescent="0.2">
      <c r="A75" s="196" t="s">
        <v>192</v>
      </c>
      <c r="B75" s="219" t="s">
        <v>39</v>
      </c>
      <c r="C75" s="72" t="s">
        <v>193</v>
      </c>
      <c r="D75" s="69"/>
      <c r="E75" s="76" t="s">
        <v>145</v>
      </c>
      <c r="F75" s="99">
        <v>1</v>
      </c>
      <c r="G75" s="118"/>
      <c r="H75" s="217">
        <f>ROUND(G75*F75,2)</f>
        <v>0</v>
      </c>
      <c r="I75" s="12" t="str">
        <f t="shared" ref="I75:I143" ca="1" si="8">IF(CELL("protect",$G75)=1, "LOCKED", "")</f>
        <v/>
      </c>
      <c r="J75" s="13" t="str">
        <f t="shared" si="4"/>
        <v>E043150-250 mmeach</v>
      </c>
      <c r="K75" s="14" t="e">
        <f>MATCH(J75,'[2]Pay Items'!$L$1:$L$644,0)</f>
        <v>#N/A</v>
      </c>
      <c r="L75" s="15" t="str">
        <f t="shared" ref="L75:L143" ca="1" si="9">CELL("format",$F75)</f>
        <v>F0</v>
      </c>
      <c r="M75" s="15" t="str">
        <f t="shared" ref="M75:M143" ca="1" si="10">CELL("format",$G75)</f>
        <v>C2</v>
      </c>
      <c r="N75" s="15" t="str">
        <f t="shared" ref="N75:N143" ca="1" si="11">CELL("format",$H75)</f>
        <v>C2</v>
      </c>
    </row>
    <row r="76" spans="1:14" ht="36" customHeight="1" x14ac:dyDescent="0.2">
      <c r="A76" s="196" t="s">
        <v>194</v>
      </c>
      <c r="B76" s="216" t="s">
        <v>205</v>
      </c>
      <c r="C76" s="68" t="s">
        <v>196</v>
      </c>
      <c r="D76" s="69" t="s">
        <v>159</v>
      </c>
      <c r="E76" s="76" t="s">
        <v>145</v>
      </c>
      <c r="F76" s="99">
        <v>1</v>
      </c>
      <c r="G76" s="118"/>
      <c r="H76" s="217">
        <f>ROUND(G76*F76,2)</f>
        <v>0</v>
      </c>
      <c r="I76" s="12" t="str">
        <f t="shared" ca="1" si="8"/>
        <v/>
      </c>
      <c r="J76" s="13" t="str">
        <f t="shared" ref="J76:J144" si="12">CLEAN(CONCATENATE(TRIM($A76),TRIM($C76),IF(LEFT($D76)&lt;&gt;"E",TRIM($D76),),TRIM($E76)))</f>
        <v>E045Abandoning Existing Catch PitCW 2130-R12each</v>
      </c>
      <c r="K76" s="14">
        <f>MATCH(J76,'[2]Pay Items'!$L$1:$L$644,0)</f>
        <v>543</v>
      </c>
      <c r="L76" s="15" t="str">
        <f t="shared" ca="1" si="9"/>
        <v>F0</v>
      </c>
      <c r="M76" s="15" t="str">
        <f t="shared" ca="1" si="10"/>
        <v>C2</v>
      </c>
      <c r="N76" s="15" t="str">
        <f t="shared" ca="1" si="11"/>
        <v>C2</v>
      </c>
    </row>
    <row r="77" spans="1:14" ht="36" customHeight="1" x14ac:dyDescent="0.2">
      <c r="A77" s="196" t="s">
        <v>197</v>
      </c>
      <c r="B77" s="216" t="s">
        <v>209</v>
      </c>
      <c r="C77" s="68" t="s">
        <v>199</v>
      </c>
      <c r="D77" s="69" t="s">
        <v>159</v>
      </c>
      <c r="E77" s="76" t="s">
        <v>145</v>
      </c>
      <c r="F77" s="99">
        <v>1</v>
      </c>
      <c r="G77" s="118"/>
      <c r="H77" s="217">
        <f>ROUND(G77*F77,2)</f>
        <v>0</v>
      </c>
      <c r="I77" s="12" t="str">
        <f t="shared" ca="1" si="8"/>
        <v/>
      </c>
      <c r="J77" s="13" t="str">
        <f t="shared" si="12"/>
        <v>E046Removal of Existing Catch BasinsCW 2130-R12each</v>
      </c>
      <c r="K77" s="14">
        <f>MATCH(J77,'[2]Pay Items'!$L$1:$L$644,0)</f>
        <v>544</v>
      </c>
      <c r="L77" s="15" t="str">
        <f t="shared" ca="1" si="9"/>
        <v>F0</v>
      </c>
      <c r="M77" s="15" t="str">
        <f t="shared" ca="1" si="10"/>
        <v>C2</v>
      </c>
      <c r="N77" s="15" t="str">
        <f t="shared" ca="1" si="11"/>
        <v>C2</v>
      </c>
    </row>
    <row r="78" spans="1:14" ht="36" customHeight="1" x14ac:dyDescent="0.2">
      <c r="A78" s="196" t="s">
        <v>200</v>
      </c>
      <c r="B78" s="216" t="s">
        <v>217</v>
      </c>
      <c r="C78" s="68" t="s">
        <v>202</v>
      </c>
      <c r="D78" s="69" t="s">
        <v>159</v>
      </c>
      <c r="E78" s="76" t="s">
        <v>145</v>
      </c>
      <c r="F78" s="99">
        <v>1</v>
      </c>
      <c r="G78" s="118"/>
      <c r="H78" s="217">
        <f>ROUND(G78*F78,2)</f>
        <v>0</v>
      </c>
      <c r="I78" s="12" t="str">
        <f t="shared" ca="1" si="8"/>
        <v/>
      </c>
      <c r="J78" s="13" t="str">
        <f t="shared" si="12"/>
        <v>E047Removal of Existing Catch PitCW 2130-R12each</v>
      </c>
      <c r="K78" s="14">
        <f>MATCH(J78,'[2]Pay Items'!$L$1:$L$644,0)</f>
        <v>545</v>
      </c>
      <c r="L78" s="15" t="str">
        <f t="shared" ca="1" si="9"/>
        <v>F0</v>
      </c>
      <c r="M78" s="15" t="str">
        <f t="shared" ca="1" si="10"/>
        <v>C2</v>
      </c>
      <c r="N78" s="15" t="str">
        <f t="shared" ca="1" si="11"/>
        <v>C2</v>
      </c>
    </row>
    <row r="79" spans="1:14" ht="36" customHeight="1" x14ac:dyDescent="0.25">
      <c r="A79" s="92"/>
      <c r="B79" s="225"/>
      <c r="C79" s="105" t="s">
        <v>203</v>
      </c>
      <c r="D79" s="104"/>
      <c r="E79" s="98"/>
      <c r="F79" s="78"/>
      <c r="G79" s="94"/>
      <c r="H79" s="218"/>
      <c r="I79" s="12" t="str">
        <f t="shared" ca="1" si="8"/>
        <v>LOCKED</v>
      </c>
      <c r="J79" s="13" t="str">
        <f t="shared" si="12"/>
        <v>ADJUSTMENTS</v>
      </c>
      <c r="K79" s="14">
        <f>MATCH(J79,'[2]Pay Items'!$L$1:$L$644,0)</f>
        <v>581</v>
      </c>
      <c r="L79" s="15" t="str">
        <f t="shared" ca="1" si="9"/>
        <v>C2</v>
      </c>
      <c r="M79" s="15" t="str">
        <f t="shared" ca="1" si="10"/>
        <v>C2</v>
      </c>
      <c r="N79" s="15" t="str">
        <f t="shared" ca="1" si="11"/>
        <v>G</v>
      </c>
    </row>
    <row r="80" spans="1:14" ht="36" customHeight="1" x14ac:dyDescent="0.2">
      <c r="A80" s="196" t="s">
        <v>204</v>
      </c>
      <c r="B80" s="216" t="s">
        <v>224</v>
      </c>
      <c r="C80" s="68" t="s">
        <v>206</v>
      </c>
      <c r="D80" s="69" t="s">
        <v>207</v>
      </c>
      <c r="E80" s="76" t="s">
        <v>145</v>
      </c>
      <c r="F80" s="99">
        <v>2</v>
      </c>
      <c r="G80" s="118"/>
      <c r="H80" s="217">
        <f>ROUND(G80*F80,2)</f>
        <v>0</v>
      </c>
      <c r="I80" s="12" t="str">
        <f t="shared" ca="1" si="8"/>
        <v/>
      </c>
      <c r="J80" s="13" t="str">
        <f t="shared" si="12"/>
        <v>F001Adjustment of Manholes/Catch Basins FramesCW 3210-R8each</v>
      </c>
      <c r="K80" s="14">
        <f>MATCH(J80,'[2]Pay Items'!$L$1:$L$644,0)</f>
        <v>582</v>
      </c>
      <c r="L80" s="15" t="str">
        <f t="shared" ca="1" si="9"/>
        <v>F0</v>
      </c>
      <c r="M80" s="15" t="str">
        <f t="shared" ca="1" si="10"/>
        <v>C2</v>
      </c>
      <c r="N80" s="15" t="str">
        <f t="shared" ca="1" si="11"/>
        <v>C2</v>
      </c>
    </row>
    <row r="81" spans="1:14" ht="36" customHeight="1" x14ac:dyDescent="0.2">
      <c r="A81" s="196" t="s">
        <v>208</v>
      </c>
      <c r="B81" s="216" t="s">
        <v>227</v>
      </c>
      <c r="C81" s="68" t="s">
        <v>210</v>
      </c>
      <c r="D81" s="69" t="s">
        <v>159</v>
      </c>
      <c r="E81" s="76"/>
      <c r="F81" s="99"/>
      <c r="G81" s="97"/>
      <c r="H81" s="224"/>
      <c r="I81" s="12" t="str">
        <f t="shared" ca="1" si="8"/>
        <v>LOCKED</v>
      </c>
      <c r="J81" s="13" t="str">
        <f t="shared" si="12"/>
        <v>F002Replacing Existing RisersCW 2130-R12</v>
      </c>
      <c r="K81" s="14">
        <f>MATCH(J81,'[2]Pay Items'!$L$1:$L$644,0)</f>
        <v>583</v>
      </c>
      <c r="L81" s="15" t="str">
        <f t="shared" ca="1" si="9"/>
        <v>F0</v>
      </c>
      <c r="M81" s="15" t="str">
        <f t="shared" ca="1" si="10"/>
        <v>C2</v>
      </c>
      <c r="N81" s="15" t="str">
        <f t="shared" ca="1" si="11"/>
        <v>C2</v>
      </c>
    </row>
    <row r="82" spans="1:14" ht="36" customHeight="1" x14ac:dyDescent="0.2">
      <c r="A82" s="196" t="s">
        <v>211</v>
      </c>
      <c r="B82" s="219" t="s">
        <v>39</v>
      </c>
      <c r="C82" s="68" t="s">
        <v>212</v>
      </c>
      <c r="D82" s="69"/>
      <c r="E82" s="76" t="s">
        <v>213</v>
      </c>
      <c r="F82" s="121">
        <v>0.3</v>
      </c>
      <c r="G82" s="118"/>
      <c r="H82" s="217">
        <f>ROUND(G82*F82,2)</f>
        <v>0</v>
      </c>
      <c r="I82" s="12" t="str">
        <f t="shared" ca="1" si="8"/>
        <v/>
      </c>
      <c r="J82" s="13" t="str">
        <f t="shared" si="12"/>
        <v>F002APre-cast Concrete Risersvert. m</v>
      </c>
      <c r="K82" s="14">
        <f>MATCH(J82,'[2]Pay Items'!$L$1:$L$644,0)</f>
        <v>584</v>
      </c>
      <c r="L82" s="15" t="str">
        <f t="shared" ca="1" si="9"/>
        <v>F1</v>
      </c>
      <c r="M82" s="15" t="str">
        <f t="shared" ca="1" si="10"/>
        <v>C2</v>
      </c>
      <c r="N82" s="15" t="str">
        <f t="shared" ca="1" si="11"/>
        <v>C2</v>
      </c>
    </row>
    <row r="83" spans="1:14" ht="36" customHeight="1" x14ac:dyDescent="0.2">
      <c r="A83" s="196" t="s">
        <v>214</v>
      </c>
      <c r="B83" s="219" t="s">
        <v>47</v>
      </c>
      <c r="C83" s="68" t="s">
        <v>215</v>
      </c>
      <c r="D83" s="69"/>
      <c r="E83" s="76" t="s">
        <v>213</v>
      </c>
      <c r="F83" s="121">
        <v>0.5</v>
      </c>
      <c r="G83" s="118"/>
      <c r="H83" s="217">
        <f>ROUND(G83*F83,2)</f>
        <v>0</v>
      </c>
      <c r="I83" s="12" t="str">
        <f t="shared" ca="1" si="8"/>
        <v/>
      </c>
      <c r="J83" s="13" t="str">
        <f t="shared" si="12"/>
        <v>F002BBrick Risersvert. m</v>
      </c>
      <c r="K83" s="14">
        <f>MATCH(J83,'[2]Pay Items'!$L$1:$L$644,0)</f>
        <v>585</v>
      </c>
      <c r="L83" s="15" t="str">
        <f t="shared" ca="1" si="9"/>
        <v>F1</v>
      </c>
      <c r="M83" s="15" t="str">
        <f t="shared" ca="1" si="10"/>
        <v>C2</v>
      </c>
      <c r="N83" s="15" t="str">
        <f t="shared" ca="1" si="11"/>
        <v>C2</v>
      </c>
    </row>
    <row r="84" spans="1:14" ht="36" customHeight="1" x14ac:dyDescent="0.2">
      <c r="A84" s="196" t="s">
        <v>216</v>
      </c>
      <c r="B84" s="216" t="s">
        <v>230</v>
      </c>
      <c r="C84" s="68" t="s">
        <v>218</v>
      </c>
      <c r="D84" s="69" t="s">
        <v>207</v>
      </c>
      <c r="E84" s="76"/>
      <c r="F84" s="99"/>
      <c r="G84" s="132"/>
      <c r="H84" s="224"/>
      <c r="I84" s="12" t="str">
        <f t="shared" ca="1" si="8"/>
        <v>LOCKED</v>
      </c>
      <c r="J84" s="13" t="str">
        <f t="shared" si="12"/>
        <v>F003Lifter Rings (AP-010)CW 3210-R8</v>
      </c>
      <c r="K84" s="14">
        <f>MATCH(J84,'[2]Pay Items'!$L$1:$L$644,0)</f>
        <v>587</v>
      </c>
      <c r="L84" s="15" t="str">
        <f t="shared" ca="1" si="9"/>
        <v>F0</v>
      </c>
      <c r="M84" s="15" t="str">
        <f t="shared" ca="1" si="10"/>
        <v>G</v>
      </c>
      <c r="N84" s="15" t="str">
        <f t="shared" ca="1" si="11"/>
        <v>C2</v>
      </c>
    </row>
    <row r="85" spans="1:14" ht="36" customHeight="1" x14ac:dyDescent="0.2">
      <c r="A85" s="196" t="s">
        <v>219</v>
      </c>
      <c r="B85" s="219" t="s">
        <v>39</v>
      </c>
      <c r="C85" s="68" t="s">
        <v>220</v>
      </c>
      <c r="D85" s="69"/>
      <c r="E85" s="76" t="s">
        <v>145</v>
      </c>
      <c r="F85" s="99">
        <v>1</v>
      </c>
      <c r="G85" s="118"/>
      <c r="H85" s="217">
        <f t="shared" ref="H85:H90" si="13">ROUND(G85*F85,2)</f>
        <v>0</v>
      </c>
      <c r="I85" s="12" t="str">
        <f t="shared" ca="1" si="8"/>
        <v/>
      </c>
      <c r="J85" s="13" t="str">
        <f t="shared" si="12"/>
        <v>F00438 mmeach</v>
      </c>
      <c r="K85" s="14">
        <f>MATCH(J85,'[2]Pay Items'!$L$1:$L$644,0)</f>
        <v>588</v>
      </c>
      <c r="L85" s="15" t="str">
        <f t="shared" ca="1" si="9"/>
        <v>F0</v>
      </c>
      <c r="M85" s="15" t="str">
        <f t="shared" ca="1" si="10"/>
        <v>C2</v>
      </c>
      <c r="N85" s="15" t="str">
        <f t="shared" ca="1" si="11"/>
        <v>C2</v>
      </c>
    </row>
    <row r="86" spans="1:14" ht="36" customHeight="1" x14ac:dyDescent="0.2">
      <c r="A86" s="196" t="s">
        <v>221</v>
      </c>
      <c r="B86" s="219" t="s">
        <v>47</v>
      </c>
      <c r="C86" s="68" t="s">
        <v>222</v>
      </c>
      <c r="D86" s="69"/>
      <c r="E86" s="76" t="s">
        <v>145</v>
      </c>
      <c r="F86" s="99">
        <v>2</v>
      </c>
      <c r="G86" s="118"/>
      <c r="H86" s="217">
        <f t="shared" si="13"/>
        <v>0</v>
      </c>
      <c r="I86" s="12" t="str">
        <f t="shared" ca="1" si="8"/>
        <v/>
      </c>
      <c r="J86" s="13" t="str">
        <f t="shared" si="12"/>
        <v>F00551 mmeach</v>
      </c>
      <c r="K86" s="14">
        <f>MATCH(J86,'[2]Pay Items'!$L$1:$L$644,0)</f>
        <v>589</v>
      </c>
      <c r="L86" s="15" t="str">
        <f t="shared" ca="1" si="9"/>
        <v>F0</v>
      </c>
      <c r="M86" s="15" t="str">
        <f t="shared" ca="1" si="10"/>
        <v>C2</v>
      </c>
      <c r="N86" s="15" t="str">
        <f t="shared" ca="1" si="11"/>
        <v>C2</v>
      </c>
    </row>
    <row r="87" spans="1:14" ht="36" customHeight="1" x14ac:dyDescent="0.2">
      <c r="A87" s="196" t="s">
        <v>223</v>
      </c>
      <c r="B87" s="216" t="s">
        <v>233</v>
      </c>
      <c r="C87" s="68" t="s">
        <v>225</v>
      </c>
      <c r="D87" s="69" t="s">
        <v>207</v>
      </c>
      <c r="E87" s="76" t="s">
        <v>145</v>
      </c>
      <c r="F87" s="99">
        <v>3</v>
      </c>
      <c r="G87" s="118"/>
      <c r="H87" s="217">
        <f t="shared" si="13"/>
        <v>0</v>
      </c>
      <c r="I87" s="12" t="str">
        <f t="shared" ca="1" si="8"/>
        <v/>
      </c>
      <c r="J87" s="13" t="str">
        <f t="shared" si="12"/>
        <v>F009Adjustment of Valve BoxesCW 3210-R8each</v>
      </c>
      <c r="K87" s="14">
        <f>MATCH(J87,'[2]Pay Items'!$L$1:$L$644,0)</f>
        <v>593</v>
      </c>
      <c r="L87" s="15" t="str">
        <f t="shared" ca="1" si="9"/>
        <v>F0</v>
      </c>
      <c r="M87" s="15" t="str">
        <f t="shared" ca="1" si="10"/>
        <v>C2</v>
      </c>
      <c r="N87" s="15" t="str">
        <f t="shared" ca="1" si="11"/>
        <v>C2</v>
      </c>
    </row>
    <row r="88" spans="1:14" ht="36" customHeight="1" x14ac:dyDescent="0.2">
      <c r="A88" s="196" t="s">
        <v>226</v>
      </c>
      <c r="B88" s="216" t="s">
        <v>237</v>
      </c>
      <c r="C88" s="68" t="s">
        <v>228</v>
      </c>
      <c r="D88" s="69" t="s">
        <v>207</v>
      </c>
      <c r="E88" s="76" t="s">
        <v>145</v>
      </c>
      <c r="F88" s="99">
        <v>1</v>
      </c>
      <c r="G88" s="118"/>
      <c r="H88" s="217">
        <f t="shared" si="13"/>
        <v>0</v>
      </c>
      <c r="I88" s="12" t="str">
        <f t="shared" ca="1" si="8"/>
        <v/>
      </c>
      <c r="J88" s="13" t="str">
        <f t="shared" si="12"/>
        <v>F010Valve Box ExtensionsCW 3210-R8each</v>
      </c>
      <c r="K88" s="14">
        <f>MATCH(J88,'[2]Pay Items'!$L$1:$L$644,0)</f>
        <v>594</v>
      </c>
      <c r="L88" s="15" t="str">
        <f t="shared" ca="1" si="9"/>
        <v>F0</v>
      </c>
      <c r="M88" s="15" t="str">
        <f t="shared" ca="1" si="10"/>
        <v>C2</v>
      </c>
      <c r="N88" s="15" t="str">
        <f t="shared" ca="1" si="11"/>
        <v>C2</v>
      </c>
    </row>
    <row r="89" spans="1:14" ht="36" customHeight="1" x14ac:dyDescent="0.2">
      <c r="A89" s="196" t="s">
        <v>229</v>
      </c>
      <c r="B89" s="216" t="s">
        <v>736</v>
      </c>
      <c r="C89" s="68" t="s">
        <v>231</v>
      </c>
      <c r="D89" s="69" t="s">
        <v>207</v>
      </c>
      <c r="E89" s="76" t="s">
        <v>145</v>
      </c>
      <c r="F89" s="99">
        <v>6</v>
      </c>
      <c r="G89" s="118"/>
      <c r="H89" s="217">
        <f t="shared" si="13"/>
        <v>0</v>
      </c>
      <c r="I89" s="12" t="str">
        <f t="shared" ca="1" si="8"/>
        <v/>
      </c>
      <c r="J89" s="13" t="str">
        <f t="shared" si="12"/>
        <v>F011Adjustment of Curb Stop BoxesCW 3210-R8each</v>
      </c>
      <c r="K89" s="14">
        <f>MATCH(J89,'[2]Pay Items'!$L$1:$L$644,0)</f>
        <v>595</v>
      </c>
      <c r="L89" s="15" t="str">
        <f t="shared" ca="1" si="9"/>
        <v>F0</v>
      </c>
      <c r="M89" s="15" t="str">
        <f t="shared" ca="1" si="10"/>
        <v>C2</v>
      </c>
      <c r="N89" s="15" t="str">
        <f t="shared" ca="1" si="11"/>
        <v>C2</v>
      </c>
    </row>
    <row r="90" spans="1:14" ht="36" customHeight="1" x14ac:dyDescent="0.2">
      <c r="A90" s="196" t="s">
        <v>232</v>
      </c>
      <c r="B90" s="216" t="s">
        <v>747</v>
      </c>
      <c r="C90" s="68" t="s">
        <v>234</v>
      </c>
      <c r="D90" s="69" t="s">
        <v>207</v>
      </c>
      <c r="E90" s="76" t="s">
        <v>145</v>
      </c>
      <c r="F90" s="99">
        <v>4</v>
      </c>
      <c r="G90" s="118"/>
      <c r="H90" s="217">
        <f t="shared" si="13"/>
        <v>0</v>
      </c>
      <c r="I90" s="12" t="str">
        <f t="shared" ca="1" si="8"/>
        <v/>
      </c>
      <c r="J90" s="13" t="str">
        <f t="shared" si="12"/>
        <v>F018Curb Stop ExtensionsCW 3210-R8each</v>
      </c>
      <c r="K90" s="14">
        <f>MATCH(J90,'[2]Pay Items'!$L$1:$L$644,0)</f>
        <v>596</v>
      </c>
      <c r="L90" s="15" t="str">
        <f t="shared" ca="1" si="9"/>
        <v>F0</v>
      </c>
      <c r="M90" s="15" t="str">
        <f t="shared" ca="1" si="10"/>
        <v>C2</v>
      </c>
      <c r="N90" s="15" t="str">
        <f t="shared" ca="1" si="11"/>
        <v>C2</v>
      </c>
    </row>
    <row r="91" spans="1:14" ht="36" customHeight="1" x14ac:dyDescent="0.25">
      <c r="A91" s="92"/>
      <c r="B91" s="214"/>
      <c r="C91" s="105" t="s">
        <v>235</v>
      </c>
      <c r="D91" s="104"/>
      <c r="E91" s="93"/>
      <c r="F91" s="78"/>
      <c r="G91" s="94"/>
      <c r="H91" s="218"/>
      <c r="I91" s="12" t="str">
        <f t="shared" ca="1" si="8"/>
        <v>LOCKED</v>
      </c>
      <c r="J91" s="13" t="str">
        <f t="shared" si="12"/>
        <v>LANDSCAPING</v>
      </c>
      <c r="K91" s="14">
        <f>MATCH(J91,'[2]Pay Items'!$L$1:$L$644,0)</f>
        <v>615</v>
      </c>
      <c r="L91" s="15" t="str">
        <f t="shared" ca="1" si="9"/>
        <v>C2</v>
      </c>
      <c r="M91" s="15" t="str">
        <f t="shared" ca="1" si="10"/>
        <v>C2</v>
      </c>
      <c r="N91" s="15" t="str">
        <f t="shared" ca="1" si="11"/>
        <v>G</v>
      </c>
    </row>
    <row r="92" spans="1:14" ht="36" customHeight="1" x14ac:dyDescent="0.2">
      <c r="A92" s="197" t="s">
        <v>236</v>
      </c>
      <c r="B92" s="216" t="s">
        <v>748</v>
      </c>
      <c r="C92" s="68" t="s">
        <v>238</v>
      </c>
      <c r="D92" s="69" t="s">
        <v>239</v>
      </c>
      <c r="E92" s="76"/>
      <c r="F92" s="96"/>
      <c r="G92" s="132"/>
      <c r="H92" s="217"/>
      <c r="I92" s="12" t="str">
        <f t="shared" ca="1" si="8"/>
        <v>LOCKED</v>
      </c>
      <c r="J92" s="13" t="str">
        <f t="shared" si="12"/>
        <v>G001SoddingCW 3510-R9</v>
      </c>
      <c r="K92" s="14">
        <f>MATCH(J92,'[2]Pay Items'!$L$1:$L$644,0)</f>
        <v>616</v>
      </c>
      <c r="L92" s="15" t="str">
        <f t="shared" ca="1" si="9"/>
        <v>F0</v>
      </c>
      <c r="M92" s="15" t="str">
        <f t="shared" ca="1" si="10"/>
        <v>G</v>
      </c>
      <c r="N92" s="15" t="str">
        <f t="shared" ca="1" si="11"/>
        <v>C2</v>
      </c>
    </row>
    <row r="93" spans="1:14" ht="36" customHeight="1" x14ac:dyDescent="0.2">
      <c r="A93" s="197" t="s">
        <v>240</v>
      </c>
      <c r="B93" s="219" t="s">
        <v>39</v>
      </c>
      <c r="C93" s="68" t="s">
        <v>241</v>
      </c>
      <c r="D93" s="69"/>
      <c r="E93" s="76" t="s">
        <v>32</v>
      </c>
      <c r="F93" s="96">
        <v>50</v>
      </c>
      <c r="G93" s="118"/>
      <c r="H93" s="217">
        <f>ROUND(G93*F93,2)</f>
        <v>0</v>
      </c>
      <c r="I93" s="12" t="str">
        <f t="shared" ca="1" si="8"/>
        <v/>
      </c>
      <c r="J93" s="13" t="str">
        <f t="shared" si="12"/>
        <v>G002width &lt; 600 mmm²</v>
      </c>
      <c r="K93" s="14">
        <f>MATCH(J93,'[2]Pay Items'!$L$1:$L$644,0)</f>
        <v>617</v>
      </c>
      <c r="L93" s="15" t="str">
        <f t="shared" ca="1" si="9"/>
        <v>F0</v>
      </c>
      <c r="M93" s="15" t="str">
        <f t="shared" ca="1" si="10"/>
        <v>C2</v>
      </c>
      <c r="N93" s="15" t="str">
        <f t="shared" ca="1" si="11"/>
        <v>C2</v>
      </c>
    </row>
    <row r="94" spans="1:14" ht="36" customHeight="1" x14ac:dyDescent="0.2">
      <c r="A94" s="197" t="s">
        <v>242</v>
      </c>
      <c r="B94" s="219" t="s">
        <v>47</v>
      </c>
      <c r="C94" s="68" t="s">
        <v>243</v>
      </c>
      <c r="D94" s="69"/>
      <c r="E94" s="76" t="s">
        <v>32</v>
      </c>
      <c r="F94" s="145">
        <v>1113</v>
      </c>
      <c r="G94" s="118"/>
      <c r="H94" s="217">
        <f>ROUND(G94*F94,2)</f>
        <v>0</v>
      </c>
      <c r="I94" s="12" t="str">
        <f t="shared" ca="1" si="8"/>
        <v/>
      </c>
      <c r="J94" s="13" t="str">
        <f t="shared" si="12"/>
        <v>G003width &gt; or = 600 mmm²</v>
      </c>
      <c r="K94" s="14">
        <f>MATCH(J94,'[2]Pay Items'!$L$1:$L$644,0)</f>
        <v>618</v>
      </c>
      <c r="L94" s="15" t="str">
        <f t="shared" ca="1" si="9"/>
        <v>F0</v>
      </c>
      <c r="M94" s="15" t="str">
        <f t="shared" ca="1" si="10"/>
        <v>C2</v>
      </c>
      <c r="N94" s="15" t="str">
        <f t="shared" ca="1" si="11"/>
        <v>C2</v>
      </c>
    </row>
    <row r="95" spans="1:14" ht="30" customHeight="1" thickBot="1" x14ac:dyDescent="0.25">
      <c r="A95" s="198"/>
      <c r="B95" s="226" t="s">
        <v>20</v>
      </c>
      <c r="C95" s="287" t="str">
        <f>C7</f>
        <v>AGNES ARNOLD PLACE- Roberts Crescent to Leila Avenue - Concrete Rehabilitation</v>
      </c>
      <c r="D95" s="288"/>
      <c r="E95" s="288"/>
      <c r="F95" s="289"/>
      <c r="G95" s="133"/>
      <c r="H95" s="227">
        <f>SUM(H7:H94)</f>
        <v>0</v>
      </c>
      <c r="I95" s="12" t="str">
        <f t="shared" ca="1" si="8"/>
        <v>LOCKED</v>
      </c>
      <c r="J95" s="13" t="str">
        <f t="shared" si="12"/>
        <v>AGNES ARNOLD PLACE- Roberts Crescent to Leila Avenue - Concrete Rehabilitation</v>
      </c>
      <c r="K95" s="14" t="e">
        <f>MATCH(J95,'[2]Pay Items'!$L$1:$L$644,0)</f>
        <v>#N/A</v>
      </c>
      <c r="L95" s="15" t="str">
        <f t="shared" ca="1" si="9"/>
        <v>F0</v>
      </c>
      <c r="M95" s="15" t="str">
        <f t="shared" ca="1" si="10"/>
        <v>C2</v>
      </c>
      <c r="N95" s="15" t="str">
        <f t="shared" ca="1" si="11"/>
        <v>C2</v>
      </c>
    </row>
    <row r="96" spans="1:14" s="16" customFormat="1" ht="30" customHeight="1" thickTop="1" x14ac:dyDescent="0.25">
      <c r="A96" s="91"/>
      <c r="B96" s="228" t="s">
        <v>245</v>
      </c>
      <c r="C96" s="284" t="s">
        <v>246</v>
      </c>
      <c r="D96" s="285"/>
      <c r="E96" s="285"/>
      <c r="F96" s="286"/>
      <c r="G96" s="134"/>
      <c r="H96" s="229"/>
      <c r="I96" s="12" t="str">
        <f t="shared" ca="1" si="8"/>
        <v>LOCKED</v>
      </c>
      <c r="J96" s="13" t="str">
        <f t="shared" si="12"/>
        <v>BANNERMAN AVENUE - McPhillips Street to Airlies Street - Concrete Rehabilitation</v>
      </c>
      <c r="K96" s="14" t="e">
        <f>MATCH(J96,'[2]Pay Items'!$L$1:$L$644,0)</f>
        <v>#N/A</v>
      </c>
      <c r="L96" s="15" t="str">
        <f t="shared" ca="1" si="9"/>
        <v>F0</v>
      </c>
      <c r="M96" s="15" t="str">
        <f t="shared" ca="1" si="10"/>
        <v>C2</v>
      </c>
      <c r="N96" s="15" t="str">
        <f t="shared" ca="1" si="11"/>
        <v>C2</v>
      </c>
    </row>
    <row r="97" spans="1:14" ht="36" customHeight="1" x14ac:dyDescent="0.25">
      <c r="A97" s="92"/>
      <c r="B97" s="214"/>
      <c r="C97" s="103" t="s">
        <v>23</v>
      </c>
      <c r="D97" s="104"/>
      <c r="E97" s="102" t="s">
        <v>22</v>
      </c>
      <c r="F97" s="147"/>
      <c r="G97" s="146"/>
      <c r="H97" s="215"/>
      <c r="I97" s="12" t="str">
        <f t="shared" ca="1" si="8"/>
        <v>LOCKED</v>
      </c>
      <c r="J97" s="13" t="str">
        <f t="shared" si="12"/>
        <v>EARTH AND BASE WORKS</v>
      </c>
      <c r="K97" s="14">
        <f>MATCH(J97,'[2]Pay Items'!$L$1:$L$644,0)</f>
        <v>3</v>
      </c>
      <c r="L97" s="15" t="str">
        <f t="shared" ca="1" si="9"/>
        <v>C2</v>
      </c>
      <c r="M97" s="15" t="str">
        <f t="shared" ca="1" si="10"/>
        <v>C2</v>
      </c>
      <c r="N97" s="15" t="str">
        <f t="shared" ca="1" si="11"/>
        <v>G</v>
      </c>
    </row>
    <row r="98" spans="1:14" ht="36" customHeight="1" x14ac:dyDescent="0.2">
      <c r="A98" s="195" t="s">
        <v>24</v>
      </c>
      <c r="B98" s="216" t="s">
        <v>247</v>
      </c>
      <c r="C98" s="68" t="s">
        <v>26</v>
      </c>
      <c r="D98" s="69" t="s">
        <v>27</v>
      </c>
      <c r="E98" s="70" t="s">
        <v>28</v>
      </c>
      <c r="F98" s="96">
        <v>48</v>
      </c>
      <c r="G98" s="118"/>
      <c r="H98" s="217">
        <f>ROUND(G98*F98,2)</f>
        <v>0</v>
      </c>
      <c r="I98" s="12" t="str">
        <f t="shared" ca="1" si="8"/>
        <v/>
      </c>
      <c r="J98" s="13" t="str">
        <f t="shared" si="12"/>
        <v>A010Supplying and Placing Base Course MaterialCW 3110-R19m³</v>
      </c>
      <c r="K98" s="14">
        <f>MATCH(J98,'[2]Pay Items'!$L$1:$L$644,0)</f>
        <v>20</v>
      </c>
      <c r="L98" s="15" t="str">
        <f t="shared" ca="1" si="9"/>
        <v>F0</v>
      </c>
      <c r="M98" s="15" t="str">
        <f t="shared" ca="1" si="10"/>
        <v>C2</v>
      </c>
      <c r="N98" s="15" t="str">
        <f t="shared" ca="1" si="11"/>
        <v>C2</v>
      </c>
    </row>
    <row r="99" spans="1:14" ht="36" customHeight="1" x14ac:dyDescent="0.2">
      <c r="A99" s="196" t="s">
        <v>29</v>
      </c>
      <c r="B99" s="216" t="s">
        <v>248</v>
      </c>
      <c r="C99" s="68" t="s">
        <v>31</v>
      </c>
      <c r="D99" s="69" t="s">
        <v>27</v>
      </c>
      <c r="E99" s="76" t="s">
        <v>32</v>
      </c>
      <c r="F99" s="96">
        <v>2085</v>
      </c>
      <c r="G99" s="118"/>
      <c r="H99" s="217">
        <f>ROUND(G99*F99,2)</f>
        <v>0</v>
      </c>
      <c r="I99" s="12" t="str">
        <f t="shared" ca="1" si="8"/>
        <v/>
      </c>
      <c r="J99" s="13" t="str">
        <f t="shared" si="12"/>
        <v>A012Grading of BoulevardsCW 3110-R19m²</v>
      </c>
      <c r="K99" s="14">
        <f>MATCH(J99,'[2]Pay Items'!$L$1:$L$644,0)</f>
        <v>25</v>
      </c>
      <c r="L99" s="15" t="str">
        <f t="shared" ca="1" si="9"/>
        <v>F0</v>
      </c>
      <c r="M99" s="15" t="str">
        <f t="shared" ca="1" si="10"/>
        <v>C2</v>
      </c>
      <c r="N99" s="15" t="str">
        <f t="shared" ca="1" si="11"/>
        <v>C2</v>
      </c>
    </row>
    <row r="100" spans="1:14" ht="36" customHeight="1" x14ac:dyDescent="0.25">
      <c r="A100" s="92"/>
      <c r="B100" s="214"/>
      <c r="C100" s="105" t="s">
        <v>33</v>
      </c>
      <c r="D100" s="104"/>
      <c r="E100" s="93"/>
      <c r="F100" s="78"/>
      <c r="G100" s="94"/>
      <c r="H100" s="218"/>
      <c r="I100" s="12" t="str">
        <f t="shared" ca="1" si="8"/>
        <v>LOCKED</v>
      </c>
      <c r="J100" s="13" t="str">
        <f t="shared" si="12"/>
        <v>ROADWORKS - RENEWALS</v>
      </c>
      <c r="K100" s="14" t="e">
        <f>MATCH(J100,'[2]Pay Items'!$L$1:$L$644,0)</f>
        <v>#N/A</v>
      </c>
      <c r="L100" s="15" t="str">
        <f t="shared" ca="1" si="9"/>
        <v>C2</v>
      </c>
      <c r="M100" s="15" t="str">
        <f t="shared" ca="1" si="10"/>
        <v>C2</v>
      </c>
      <c r="N100" s="15" t="str">
        <f t="shared" ca="1" si="11"/>
        <v>G</v>
      </c>
    </row>
    <row r="101" spans="1:14" ht="36" customHeight="1" x14ac:dyDescent="0.2">
      <c r="A101" s="197" t="s">
        <v>34</v>
      </c>
      <c r="B101" s="216" t="s">
        <v>249</v>
      </c>
      <c r="C101" s="68" t="s">
        <v>36</v>
      </c>
      <c r="D101" s="69" t="s">
        <v>37</v>
      </c>
      <c r="E101" s="70"/>
      <c r="F101" s="96"/>
      <c r="G101" s="132"/>
      <c r="H101" s="217"/>
      <c r="I101" s="12" t="str">
        <f t="shared" ca="1" si="8"/>
        <v>LOCKED</v>
      </c>
      <c r="J101" s="13" t="str">
        <f t="shared" si="12"/>
        <v>B004Slab ReplacementCW 3230-R8</v>
      </c>
      <c r="K101" s="14">
        <f>MATCH(J101,'[2]Pay Items'!$L$1:$L$644,0)</f>
        <v>55</v>
      </c>
      <c r="L101" s="15" t="str">
        <f t="shared" ca="1" si="9"/>
        <v>F0</v>
      </c>
      <c r="M101" s="15" t="str">
        <f t="shared" ca="1" si="10"/>
        <v>G</v>
      </c>
      <c r="N101" s="15" t="str">
        <f t="shared" ca="1" si="11"/>
        <v>C2</v>
      </c>
    </row>
    <row r="102" spans="1:14" ht="36" customHeight="1" x14ac:dyDescent="0.2">
      <c r="A102" s="197" t="s">
        <v>38</v>
      </c>
      <c r="B102" s="219" t="s">
        <v>39</v>
      </c>
      <c r="C102" s="68" t="s">
        <v>40</v>
      </c>
      <c r="D102" s="69" t="s">
        <v>22</v>
      </c>
      <c r="E102" s="70" t="s">
        <v>32</v>
      </c>
      <c r="F102" s="96">
        <v>306</v>
      </c>
      <c r="G102" s="118"/>
      <c r="H102" s="217">
        <f>ROUND(G102*F102,2)</f>
        <v>0</v>
      </c>
      <c r="I102" s="12" t="str">
        <f t="shared" ca="1" si="8"/>
        <v/>
      </c>
      <c r="J102" s="13" t="str">
        <f t="shared" si="12"/>
        <v>B014150 mm Concrete Pavement (Reinforced)m²</v>
      </c>
      <c r="K102" s="14">
        <f>MATCH(J102,'[2]Pay Items'!$L$1:$L$644,0)</f>
        <v>65</v>
      </c>
      <c r="L102" s="15" t="str">
        <f t="shared" ca="1" si="9"/>
        <v>F0</v>
      </c>
      <c r="M102" s="15" t="str">
        <f t="shared" ca="1" si="10"/>
        <v>C2</v>
      </c>
      <c r="N102" s="15" t="str">
        <f t="shared" ca="1" si="11"/>
        <v>C2</v>
      </c>
    </row>
    <row r="103" spans="1:14" ht="36" customHeight="1" x14ac:dyDescent="0.2">
      <c r="A103" s="197" t="s">
        <v>41</v>
      </c>
      <c r="B103" s="216" t="s">
        <v>250</v>
      </c>
      <c r="C103" s="68" t="s">
        <v>43</v>
      </c>
      <c r="D103" s="69" t="s">
        <v>37</v>
      </c>
      <c r="E103" s="70"/>
      <c r="F103" s="96"/>
      <c r="G103" s="132"/>
      <c r="H103" s="217"/>
      <c r="I103" s="12" t="str">
        <f t="shared" ca="1" si="8"/>
        <v>LOCKED</v>
      </c>
      <c r="J103" s="13" t="str">
        <f t="shared" si="12"/>
        <v>B017Partial Slab PatchesCW 3230-R8</v>
      </c>
      <c r="K103" s="14">
        <f>MATCH(J103,'[2]Pay Items'!$L$1:$L$644,0)</f>
        <v>68</v>
      </c>
      <c r="L103" s="15" t="str">
        <f t="shared" ca="1" si="9"/>
        <v>F0</v>
      </c>
      <c r="M103" s="15" t="str">
        <f t="shared" ca="1" si="10"/>
        <v>G</v>
      </c>
      <c r="N103" s="15" t="str">
        <f t="shared" ca="1" si="11"/>
        <v>C2</v>
      </c>
    </row>
    <row r="104" spans="1:14" ht="36" customHeight="1" x14ac:dyDescent="0.2">
      <c r="A104" s="197" t="s">
        <v>44</v>
      </c>
      <c r="B104" s="219" t="s">
        <v>39</v>
      </c>
      <c r="C104" s="68" t="s">
        <v>45</v>
      </c>
      <c r="D104" s="69" t="s">
        <v>22</v>
      </c>
      <c r="E104" s="70" t="s">
        <v>32</v>
      </c>
      <c r="F104" s="96">
        <v>36</v>
      </c>
      <c r="G104" s="118"/>
      <c r="H104" s="217">
        <f>ROUND(G104*F104,2)</f>
        <v>0</v>
      </c>
      <c r="I104" s="12" t="str">
        <f t="shared" ca="1" si="8"/>
        <v/>
      </c>
      <c r="J104" s="13" t="str">
        <f t="shared" si="12"/>
        <v>B030150 mm Concrete Pavement (Type A)m²</v>
      </c>
      <c r="K104" s="14">
        <f>MATCH(J104,'[2]Pay Items'!$L$1:$L$644,0)</f>
        <v>81</v>
      </c>
      <c r="L104" s="15" t="str">
        <f t="shared" ca="1" si="9"/>
        <v>F0</v>
      </c>
      <c r="M104" s="15" t="str">
        <f t="shared" ca="1" si="10"/>
        <v>C2</v>
      </c>
      <c r="N104" s="15" t="str">
        <f t="shared" ca="1" si="11"/>
        <v>C2</v>
      </c>
    </row>
    <row r="105" spans="1:14" ht="36" customHeight="1" x14ac:dyDescent="0.2">
      <c r="A105" s="197" t="s">
        <v>46</v>
      </c>
      <c r="B105" s="219" t="s">
        <v>47</v>
      </c>
      <c r="C105" s="68" t="s">
        <v>48</v>
      </c>
      <c r="D105" s="69" t="s">
        <v>22</v>
      </c>
      <c r="E105" s="70" t="s">
        <v>32</v>
      </c>
      <c r="F105" s="96">
        <v>626</v>
      </c>
      <c r="G105" s="118"/>
      <c r="H105" s="217">
        <f>ROUND(G105*F105,2)</f>
        <v>0</v>
      </c>
      <c r="I105" s="12" t="str">
        <f t="shared" ca="1" si="8"/>
        <v/>
      </c>
      <c r="J105" s="13" t="str">
        <f t="shared" si="12"/>
        <v>B031150 mm Concrete Pavement (Type B)m²</v>
      </c>
      <c r="K105" s="14">
        <f>MATCH(J105,'[2]Pay Items'!$L$1:$L$644,0)</f>
        <v>82</v>
      </c>
      <c r="L105" s="15" t="str">
        <f t="shared" ca="1" si="9"/>
        <v>F0</v>
      </c>
      <c r="M105" s="15" t="str">
        <f t="shared" ca="1" si="10"/>
        <v>C2</v>
      </c>
      <c r="N105" s="15" t="str">
        <f t="shared" ca="1" si="11"/>
        <v>C2</v>
      </c>
    </row>
    <row r="106" spans="1:14" ht="36" customHeight="1" x14ac:dyDescent="0.2">
      <c r="A106" s="197" t="s">
        <v>49</v>
      </c>
      <c r="B106" s="219" t="s">
        <v>50</v>
      </c>
      <c r="C106" s="68" t="s">
        <v>51</v>
      </c>
      <c r="D106" s="69" t="s">
        <v>22</v>
      </c>
      <c r="E106" s="70" t="s">
        <v>32</v>
      </c>
      <c r="F106" s="96">
        <v>100</v>
      </c>
      <c r="G106" s="118"/>
      <c r="H106" s="217">
        <f>ROUND(G106*F106,2)</f>
        <v>0</v>
      </c>
      <c r="I106" s="12" t="str">
        <f t="shared" ca="1" si="8"/>
        <v/>
      </c>
      <c r="J106" s="13" t="str">
        <f t="shared" si="12"/>
        <v>B033150 mm Concrete Pavement (Type D)m²</v>
      </c>
      <c r="K106" s="14">
        <f>MATCH(J106,'[2]Pay Items'!$L$1:$L$644,0)</f>
        <v>84</v>
      </c>
      <c r="L106" s="15" t="str">
        <f t="shared" ca="1" si="9"/>
        <v>F0</v>
      </c>
      <c r="M106" s="15" t="str">
        <f t="shared" ca="1" si="10"/>
        <v>C2</v>
      </c>
      <c r="N106" s="15" t="str">
        <f t="shared" ca="1" si="11"/>
        <v>C2</v>
      </c>
    </row>
    <row r="107" spans="1:14" s="47" customFormat="1" ht="36" customHeight="1" x14ac:dyDescent="0.2">
      <c r="A107" s="202" t="s">
        <v>740</v>
      </c>
      <c r="B107" s="234" t="s">
        <v>251</v>
      </c>
      <c r="C107" s="65" t="s">
        <v>738</v>
      </c>
      <c r="D107" s="66" t="s">
        <v>37</v>
      </c>
      <c r="E107" s="67"/>
      <c r="F107" s="96"/>
      <c r="G107" s="132"/>
      <c r="H107" s="217"/>
      <c r="I107" s="48"/>
      <c r="J107" s="49"/>
      <c r="K107" s="50"/>
      <c r="L107" s="51"/>
      <c r="M107" s="51"/>
      <c r="N107" s="51"/>
    </row>
    <row r="108" spans="1:14" s="47" customFormat="1" ht="36" customHeight="1" x14ac:dyDescent="0.2">
      <c r="A108" s="202" t="s">
        <v>741</v>
      </c>
      <c r="B108" s="236" t="s">
        <v>39</v>
      </c>
      <c r="C108" s="65" t="s">
        <v>739</v>
      </c>
      <c r="D108" s="66" t="s">
        <v>22</v>
      </c>
      <c r="E108" s="67" t="s">
        <v>145</v>
      </c>
      <c r="F108" s="96">
        <v>1450</v>
      </c>
      <c r="G108" s="118"/>
      <c r="H108" s="217">
        <f>ROUND(G108*F108,2)</f>
        <v>0</v>
      </c>
      <c r="I108" s="48"/>
      <c r="J108" s="49"/>
      <c r="K108" s="50"/>
      <c r="L108" s="51"/>
      <c r="M108" s="51"/>
      <c r="N108" s="51"/>
    </row>
    <row r="109" spans="1:14" s="47" customFormat="1" ht="36" customHeight="1" x14ac:dyDescent="0.2">
      <c r="A109" s="202" t="s">
        <v>364</v>
      </c>
      <c r="B109" s="234" t="s">
        <v>252</v>
      </c>
      <c r="C109" s="65" t="s">
        <v>366</v>
      </c>
      <c r="D109" s="66" t="s">
        <v>37</v>
      </c>
      <c r="E109" s="67"/>
      <c r="F109" s="96"/>
      <c r="G109" s="132"/>
      <c r="H109" s="217"/>
      <c r="I109" s="48"/>
      <c r="J109" s="49"/>
      <c r="K109" s="50"/>
      <c r="L109" s="51"/>
      <c r="M109" s="51"/>
      <c r="N109" s="51"/>
    </row>
    <row r="110" spans="1:14" s="47" customFormat="1" ht="36" customHeight="1" x14ac:dyDescent="0.2">
      <c r="A110" s="202" t="s">
        <v>367</v>
      </c>
      <c r="B110" s="236" t="s">
        <v>39</v>
      </c>
      <c r="C110" s="65" t="s">
        <v>368</v>
      </c>
      <c r="D110" s="66" t="s">
        <v>22</v>
      </c>
      <c r="E110" s="67" t="s">
        <v>145</v>
      </c>
      <c r="F110" s="96">
        <v>1600</v>
      </c>
      <c r="G110" s="118"/>
      <c r="H110" s="217">
        <f>ROUND(G110*F110,2)</f>
        <v>0</v>
      </c>
      <c r="I110" s="48"/>
      <c r="J110" s="49"/>
      <c r="K110" s="50"/>
      <c r="L110" s="51"/>
      <c r="M110" s="51"/>
      <c r="N110" s="51"/>
    </row>
    <row r="111" spans="1:14" s="32" customFormat="1" ht="36" customHeight="1" x14ac:dyDescent="0.2">
      <c r="A111" s="202" t="s">
        <v>528</v>
      </c>
      <c r="B111" s="234" t="s">
        <v>253</v>
      </c>
      <c r="C111" s="65" t="s">
        <v>530</v>
      </c>
      <c r="D111" s="66" t="s">
        <v>62</v>
      </c>
      <c r="E111" s="67"/>
      <c r="F111" s="96"/>
      <c r="G111" s="97"/>
      <c r="H111" s="217"/>
      <c r="I111" s="31"/>
      <c r="J111" s="28"/>
      <c r="K111" s="29"/>
      <c r="L111" s="30"/>
      <c r="M111" s="30"/>
      <c r="N111" s="30"/>
    </row>
    <row r="112" spans="1:14" ht="36" customHeight="1" x14ac:dyDescent="0.2">
      <c r="A112" s="197" t="s">
        <v>65</v>
      </c>
      <c r="B112" s="219" t="s">
        <v>39</v>
      </c>
      <c r="C112" s="68" t="s">
        <v>64</v>
      </c>
      <c r="D112" s="69" t="s">
        <v>66</v>
      </c>
      <c r="E112" s="70"/>
      <c r="F112" s="96"/>
      <c r="G112" s="132"/>
      <c r="H112" s="217"/>
      <c r="I112" s="12" t="str">
        <f t="shared" ca="1" si="8"/>
        <v>LOCKED</v>
      </c>
      <c r="J112" s="13" t="str">
        <f t="shared" si="12"/>
        <v>B118rl100 mm SidewalkSD-228A</v>
      </c>
      <c r="K112" s="14">
        <f>MATCH(J112,'[2]Pay Items'!$L$1:$L$644,0)</f>
        <v>174</v>
      </c>
      <c r="L112" s="15" t="str">
        <f t="shared" ca="1" si="9"/>
        <v>F0</v>
      </c>
      <c r="M112" s="15" t="str">
        <f t="shared" ca="1" si="10"/>
        <v>G</v>
      </c>
      <c r="N112" s="15" t="str">
        <f t="shared" ca="1" si="11"/>
        <v>C2</v>
      </c>
    </row>
    <row r="113" spans="1:14" ht="36" customHeight="1" x14ac:dyDescent="0.2">
      <c r="A113" s="197" t="s">
        <v>67</v>
      </c>
      <c r="B113" s="221" t="s">
        <v>68</v>
      </c>
      <c r="C113" s="68" t="s">
        <v>69</v>
      </c>
      <c r="D113" s="69"/>
      <c r="E113" s="70" t="s">
        <v>32</v>
      </c>
      <c r="F113" s="96">
        <v>87</v>
      </c>
      <c r="G113" s="118"/>
      <c r="H113" s="217">
        <f t="shared" ref="H113:H118" si="14">ROUND(G113*F113,2)</f>
        <v>0</v>
      </c>
      <c r="I113" s="12" t="str">
        <f t="shared" ca="1" si="8"/>
        <v/>
      </c>
      <c r="J113" s="13" t="str">
        <f t="shared" si="12"/>
        <v>B119rlLess than 5 sq.m.m²</v>
      </c>
      <c r="K113" s="14">
        <f>MATCH(J113,'[2]Pay Items'!$L$1:$L$644,0)</f>
        <v>175</v>
      </c>
      <c r="L113" s="15" t="str">
        <f t="shared" ca="1" si="9"/>
        <v>F0</v>
      </c>
      <c r="M113" s="15" t="str">
        <f t="shared" ca="1" si="10"/>
        <v>C2</v>
      </c>
      <c r="N113" s="15" t="str">
        <f t="shared" ca="1" si="11"/>
        <v>C2</v>
      </c>
    </row>
    <row r="114" spans="1:14" ht="36" customHeight="1" x14ac:dyDescent="0.2">
      <c r="A114" s="197" t="s">
        <v>70</v>
      </c>
      <c r="B114" s="221" t="s">
        <v>71</v>
      </c>
      <c r="C114" s="68" t="s">
        <v>72</v>
      </c>
      <c r="D114" s="69"/>
      <c r="E114" s="70" t="s">
        <v>32</v>
      </c>
      <c r="F114" s="96">
        <v>163</v>
      </c>
      <c r="G114" s="118"/>
      <c r="H114" s="217">
        <f t="shared" si="14"/>
        <v>0</v>
      </c>
      <c r="I114" s="12" t="str">
        <f t="shared" ca="1" si="8"/>
        <v/>
      </c>
      <c r="J114" s="13" t="str">
        <f t="shared" si="12"/>
        <v>B120rl5 sq.m. to 20 sq.m.m²</v>
      </c>
      <c r="K114" s="14">
        <f>MATCH(J114,'[2]Pay Items'!$L$1:$L$644,0)</f>
        <v>176</v>
      </c>
      <c r="L114" s="15" t="str">
        <f t="shared" ca="1" si="9"/>
        <v>F0</v>
      </c>
      <c r="M114" s="15" t="str">
        <f t="shared" ca="1" si="10"/>
        <v>C2</v>
      </c>
      <c r="N114" s="15" t="str">
        <f t="shared" ca="1" si="11"/>
        <v>C2</v>
      </c>
    </row>
    <row r="115" spans="1:14" ht="36" customHeight="1" x14ac:dyDescent="0.2">
      <c r="A115" s="197" t="s">
        <v>73</v>
      </c>
      <c r="B115" s="221" t="s">
        <v>74</v>
      </c>
      <c r="C115" s="68" t="s">
        <v>75</v>
      </c>
      <c r="D115" s="69" t="s">
        <v>22</v>
      </c>
      <c r="E115" s="70" t="s">
        <v>32</v>
      </c>
      <c r="F115" s="96">
        <v>593</v>
      </c>
      <c r="G115" s="118"/>
      <c r="H115" s="217">
        <f t="shared" si="14"/>
        <v>0</v>
      </c>
      <c r="I115" s="12" t="str">
        <f t="shared" ca="1" si="8"/>
        <v/>
      </c>
      <c r="J115" s="13" t="str">
        <f t="shared" si="12"/>
        <v>B121rlGreater than 20 sq.m.m²</v>
      </c>
      <c r="K115" s="14">
        <f>MATCH(J115,'[2]Pay Items'!$L$1:$L$644,0)</f>
        <v>177</v>
      </c>
      <c r="L115" s="15" t="str">
        <f t="shared" ca="1" si="9"/>
        <v>F0</v>
      </c>
      <c r="M115" s="15" t="str">
        <f t="shared" ca="1" si="10"/>
        <v>C2</v>
      </c>
      <c r="N115" s="15" t="str">
        <f t="shared" ca="1" si="11"/>
        <v>C2</v>
      </c>
    </row>
    <row r="116" spans="1:14" ht="36" customHeight="1" x14ac:dyDescent="0.2">
      <c r="A116" s="197" t="s">
        <v>80</v>
      </c>
      <c r="B116" s="216" t="s">
        <v>254</v>
      </c>
      <c r="C116" s="68" t="s">
        <v>82</v>
      </c>
      <c r="D116" s="69" t="s">
        <v>62</v>
      </c>
      <c r="E116" s="70" t="s">
        <v>32</v>
      </c>
      <c r="F116" s="99">
        <v>14</v>
      </c>
      <c r="G116" s="118"/>
      <c r="H116" s="217">
        <f t="shared" si="14"/>
        <v>0</v>
      </c>
      <c r="I116" s="12" t="str">
        <f t="shared" ca="1" si="8"/>
        <v/>
      </c>
      <c r="J116" s="13" t="str">
        <f t="shared" si="12"/>
        <v>B124Adjustment of Precast Sidewalk BlocksCW 3235-R9m²</v>
      </c>
      <c r="K116" s="14">
        <f>MATCH(J116,'[2]Pay Items'!$L$1:$L$644,0)</f>
        <v>184</v>
      </c>
      <c r="L116" s="15" t="str">
        <f t="shared" ca="1" si="9"/>
        <v>F0</v>
      </c>
      <c r="M116" s="15" t="str">
        <f t="shared" ca="1" si="10"/>
        <v>C2</v>
      </c>
      <c r="N116" s="15" t="str">
        <f t="shared" ca="1" si="11"/>
        <v>C2</v>
      </c>
    </row>
    <row r="117" spans="1:14" ht="36" customHeight="1" x14ac:dyDescent="0.2">
      <c r="A117" s="197" t="s">
        <v>83</v>
      </c>
      <c r="B117" s="216" t="s">
        <v>256</v>
      </c>
      <c r="C117" s="68" t="s">
        <v>85</v>
      </c>
      <c r="D117" s="69" t="s">
        <v>62</v>
      </c>
      <c r="E117" s="70" t="s">
        <v>32</v>
      </c>
      <c r="F117" s="96">
        <v>5</v>
      </c>
      <c r="G117" s="118"/>
      <c r="H117" s="217">
        <f t="shared" si="14"/>
        <v>0</v>
      </c>
      <c r="I117" s="12" t="str">
        <f t="shared" ca="1" si="8"/>
        <v/>
      </c>
      <c r="J117" s="13" t="str">
        <f t="shared" si="12"/>
        <v>B125Supply of Precast Sidewalk BlocksCW 3235-R9m²</v>
      </c>
      <c r="K117" s="14">
        <f>MATCH(J117,'[2]Pay Items'!$L$1:$L$644,0)</f>
        <v>185</v>
      </c>
      <c r="L117" s="15" t="str">
        <f t="shared" ca="1" si="9"/>
        <v>F0</v>
      </c>
      <c r="M117" s="15" t="str">
        <f t="shared" ca="1" si="10"/>
        <v>C2</v>
      </c>
      <c r="N117" s="15" t="str">
        <f t="shared" ca="1" si="11"/>
        <v>C2</v>
      </c>
    </row>
    <row r="118" spans="1:14" ht="36" customHeight="1" x14ac:dyDescent="0.2">
      <c r="A118" s="197" t="s">
        <v>86</v>
      </c>
      <c r="B118" s="216" t="s">
        <v>257</v>
      </c>
      <c r="C118" s="68" t="s">
        <v>88</v>
      </c>
      <c r="D118" s="69" t="s">
        <v>62</v>
      </c>
      <c r="E118" s="70" t="s">
        <v>32</v>
      </c>
      <c r="F118" s="96">
        <v>5</v>
      </c>
      <c r="G118" s="118"/>
      <c r="H118" s="217">
        <f t="shared" si="14"/>
        <v>0</v>
      </c>
      <c r="I118" s="12" t="str">
        <f t="shared" ca="1" si="8"/>
        <v/>
      </c>
      <c r="J118" s="13" t="str">
        <f t="shared" si="12"/>
        <v>B125ARemoval of Precast Sidewalk BlocksCW 3235-R9m²</v>
      </c>
      <c r="K118" s="14">
        <f>MATCH(J118,'[2]Pay Items'!$L$1:$L$644,0)</f>
        <v>186</v>
      </c>
      <c r="L118" s="15" t="str">
        <f t="shared" ca="1" si="9"/>
        <v>F0</v>
      </c>
      <c r="M118" s="15" t="str">
        <f t="shared" ca="1" si="10"/>
        <v>C2</v>
      </c>
      <c r="N118" s="15" t="str">
        <f t="shared" ca="1" si="11"/>
        <v>C2</v>
      </c>
    </row>
    <row r="119" spans="1:14" ht="36" customHeight="1" x14ac:dyDescent="0.2">
      <c r="A119" s="197"/>
      <c r="B119" s="216" t="s">
        <v>258</v>
      </c>
      <c r="C119" s="68" t="s">
        <v>98</v>
      </c>
      <c r="D119" s="69" t="s">
        <v>255</v>
      </c>
      <c r="E119" s="70"/>
      <c r="F119" s="96"/>
      <c r="G119" s="132"/>
      <c r="H119" s="217"/>
      <c r="I119" s="12" t="str">
        <f t="shared" ca="1" si="8"/>
        <v>LOCKED</v>
      </c>
      <c r="J119" s="13" t="str">
        <f t="shared" si="12"/>
        <v>Concrete Curb RenewalCW 3240-R10, E13</v>
      </c>
      <c r="K119" s="14" t="e">
        <f>MATCH(J119,'[2]Pay Items'!$L$1:$L$644,0)</f>
        <v>#N/A</v>
      </c>
      <c r="L119" s="15" t="str">
        <f t="shared" ca="1" si="9"/>
        <v>F0</v>
      </c>
      <c r="M119" s="15" t="str">
        <f t="shared" ca="1" si="10"/>
        <v>G</v>
      </c>
      <c r="N119" s="15" t="str">
        <f t="shared" ca="1" si="11"/>
        <v>C2</v>
      </c>
    </row>
    <row r="120" spans="1:14" ht="36" customHeight="1" x14ac:dyDescent="0.2">
      <c r="A120" s="197" t="s">
        <v>99</v>
      </c>
      <c r="B120" s="219" t="s">
        <v>39</v>
      </c>
      <c r="C120" s="68" t="s">
        <v>100</v>
      </c>
      <c r="D120" s="69" t="s">
        <v>101</v>
      </c>
      <c r="E120" s="70"/>
      <c r="F120" s="96"/>
      <c r="G120" s="97"/>
      <c r="H120" s="217"/>
      <c r="I120" s="12" t="str">
        <f t="shared" ca="1" si="8"/>
        <v>LOCKED</v>
      </c>
      <c r="J120" s="13" t="str">
        <f t="shared" si="12"/>
        <v>B155rlBarrier (125 mm reveal ht, Dowelled)SD-205,SD-206A</v>
      </c>
      <c r="K120" s="14" t="e">
        <f>MATCH(J120,'[2]Pay Items'!$L$1:$L$644,0)</f>
        <v>#N/A</v>
      </c>
      <c r="L120" s="15" t="str">
        <f t="shared" ca="1" si="9"/>
        <v>F0</v>
      </c>
      <c r="M120" s="15" t="str">
        <f t="shared" ca="1" si="10"/>
        <v>C2</v>
      </c>
      <c r="N120" s="15" t="str">
        <f t="shared" ca="1" si="11"/>
        <v>C2</v>
      </c>
    </row>
    <row r="121" spans="1:14" ht="36" customHeight="1" x14ac:dyDescent="0.2">
      <c r="A121" s="197" t="s">
        <v>102</v>
      </c>
      <c r="B121" s="221" t="s">
        <v>68</v>
      </c>
      <c r="C121" s="68" t="s">
        <v>103</v>
      </c>
      <c r="D121" s="69"/>
      <c r="E121" s="70" t="s">
        <v>95</v>
      </c>
      <c r="F121" s="96">
        <v>14</v>
      </c>
      <c r="G121" s="118"/>
      <c r="H121" s="217">
        <f t="shared" ref="H121:H126" si="15">ROUND(G121*F121,2)</f>
        <v>0</v>
      </c>
      <c r="I121" s="12" t="str">
        <f t="shared" ca="1" si="8"/>
        <v/>
      </c>
      <c r="J121" s="13" t="str">
        <f t="shared" si="12"/>
        <v>B156rlLess than 3 mm</v>
      </c>
      <c r="K121" s="14">
        <f>MATCH(J121,'[2]Pay Items'!$L$1:$L$644,0)</f>
        <v>244</v>
      </c>
      <c r="L121" s="15" t="str">
        <f t="shared" ca="1" si="9"/>
        <v>F0</v>
      </c>
      <c r="M121" s="15" t="str">
        <f t="shared" ca="1" si="10"/>
        <v>C2</v>
      </c>
      <c r="N121" s="15" t="str">
        <f t="shared" ca="1" si="11"/>
        <v>C2</v>
      </c>
    </row>
    <row r="122" spans="1:14" ht="36" customHeight="1" x14ac:dyDescent="0.2">
      <c r="A122" s="197" t="s">
        <v>104</v>
      </c>
      <c r="B122" s="221" t="s">
        <v>71</v>
      </c>
      <c r="C122" s="68" t="s">
        <v>105</v>
      </c>
      <c r="D122" s="69"/>
      <c r="E122" s="70" t="s">
        <v>95</v>
      </c>
      <c r="F122" s="96">
        <v>20</v>
      </c>
      <c r="G122" s="118"/>
      <c r="H122" s="217">
        <f t="shared" si="15"/>
        <v>0</v>
      </c>
      <c r="I122" s="12" t="str">
        <f t="shared" ca="1" si="8"/>
        <v/>
      </c>
      <c r="J122" s="13" t="str">
        <f t="shared" si="12"/>
        <v>B157rl3 m to 30 mm</v>
      </c>
      <c r="K122" s="14">
        <f>MATCH(J122,'[2]Pay Items'!$L$1:$L$644,0)</f>
        <v>245</v>
      </c>
      <c r="L122" s="15" t="str">
        <f t="shared" ca="1" si="9"/>
        <v>F0</v>
      </c>
      <c r="M122" s="15" t="str">
        <f t="shared" ca="1" si="10"/>
        <v>C2</v>
      </c>
      <c r="N122" s="15" t="str">
        <f t="shared" ca="1" si="11"/>
        <v>C2</v>
      </c>
    </row>
    <row r="123" spans="1:14" ht="36" customHeight="1" x14ac:dyDescent="0.2">
      <c r="A123" s="197" t="s">
        <v>106</v>
      </c>
      <c r="B123" s="221" t="s">
        <v>107</v>
      </c>
      <c r="C123" s="68" t="s">
        <v>108</v>
      </c>
      <c r="D123" s="69" t="s">
        <v>22</v>
      </c>
      <c r="E123" s="70" t="s">
        <v>95</v>
      </c>
      <c r="F123" s="96">
        <v>1130</v>
      </c>
      <c r="G123" s="118"/>
      <c r="H123" s="217">
        <f t="shared" si="15"/>
        <v>0</v>
      </c>
      <c r="I123" s="12" t="str">
        <f t="shared" ca="1" si="8"/>
        <v/>
      </c>
      <c r="J123" s="13" t="str">
        <f t="shared" si="12"/>
        <v>B158rlGreater than 30 mm</v>
      </c>
      <c r="K123" s="14">
        <f>MATCH(J123,'[2]Pay Items'!$L$1:$L$644,0)</f>
        <v>246</v>
      </c>
      <c r="L123" s="15" t="str">
        <f t="shared" ca="1" si="9"/>
        <v>F0</v>
      </c>
      <c r="M123" s="15" t="str">
        <f t="shared" ca="1" si="10"/>
        <v>C2</v>
      </c>
      <c r="N123" s="15" t="str">
        <f t="shared" ca="1" si="11"/>
        <v>C2</v>
      </c>
    </row>
    <row r="124" spans="1:14" ht="36" customHeight="1" x14ac:dyDescent="0.2">
      <c r="A124" s="197" t="s">
        <v>109</v>
      </c>
      <c r="B124" s="219" t="s">
        <v>47</v>
      </c>
      <c r="C124" s="68" t="s">
        <v>110</v>
      </c>
      <c r="D124" s="69" t="s">
        <v>111</v>
      </c>
      <c r="E124" s="70" t="s">
        <v>95</v>
      </c>
      <c r="F124" s="96">
        <v>39</v>
      </c>
      <c r="G124" s="118"/>
      <c r="H124" s="217">
        <f t="shared" si="15"/>
        <v>0</v>
      </c>
      <c r="I124" s="12" t="str">
        <f t="shared" ca="1" si="8"/>
        <v/>
      </c>
      <c r="J124" s="13" t="str">
        <f t="shared" si="12"/>
        <v>B167rlModified Barrier (125 mm reveal ht, Dowelled)SD-203Bm</v>
      </c>
      <c r="K124" s="14" t="e">
        <f>MATCH(J124,'[2]Pay Items'!$L$1:$L$644,0)</f>
        <v>#N/A</v>
      </c>
      <c r="L124" s="15" t="str">
        <f t="shared" ca="1" si="9"/>
        <v>F0</v>
      </c>
      <c r="M124" s="15" t="str">
        <f t="shared" ca="1" si="10"/>
        <v>C2</v>
      </c>
      <c r="N124" s="15" t="str">
        <f t="shared" ca="1" si="11"/>
        <v>C2</v>
      </c>
    </row>
    <row r="125" spans="1:14" ht="36" customHeight="1" x14ac:dyDescent="0.2">
      <c r="A125" s="197" t="s">
        <v>115</v>
      </c>
      <c r="B125" s="219" t="s">
        <v>50</v>
      </c>
      <c r="C125" s="68" t="s">
        <v>117</v>
      </c>
      <c r="D125" s="69" t="s">
        <v>118</v>
      </c>
      <c r="E125" s="70" t="s">
        <v>95</v>
      </c>
      <c r="F125" s="96">
        <v>69</v>
      </c>
      <c r="G125" s="118"/>
      <c r="H125" s="217">
        <f t="shared" si="15"/>
        <v>0</v>
      </c>
      <c r="I125" s="12" t="str">
        <f t="shared" ca="1" si="8"/>
        <v/>
      </c>
      <c r="J125" s="13" t="str">
        <f t="shared" si="12"/>
        <v>B184rlCurb Ramp (8-12 mm reveal ht, Integral)SD-229C,Dm</v>
      </c>
      <c r="K125" s="14">
        <f>MATCH(J125,'[2]Pay Items'!$L$1:$L$644,0)</f>
        <v>287</v>
      </c>
      <c r="L125" s="15" t="str">
        <f t="shared" ca="1" si="9"/>
        <v>F0</v>
      </c>
      <c r="M125" s="15" t="str">
        <f t="shared" ca="1" si="10"/>
        <v>C2</v>
      </c>
      <c r="N125" s="15" t="str">
        <f t="shared" ca="1" si="11"/>
        <v>C2</v>
      </c>
    </row>
    <row r="126" spans="1:14" ht="36" customHeight="1" x14ac:dyDescent="0.2">
      <c r="A126" s="197" t="s">
        <v>119</v>
      </c>
      <c r="B126" s="216" t="s">
        <v>259</v>
      </c>
      <c r="C126" s="68" t="s">
        <v>121</v>
      </c>
      <c r="D126" s="69" t="s">
        <v>122</v>
      </c>
      <c r="E126" s="70" t="s">
        <v>32</v>
      </c>
      <c r="F126" s="96">
        <v>8</v>
      </c>
      <c r="G126" s="118"/>
      <c r="H126" s="217">
        <f t="shared" si="15"/>
        <v>0</v>
      </c>
      <c r="I126" s="12" t="str">
        <f t="shared" ca="1" si="8"/>
        <v/>
      </c>
      <c r="J126" s="13" t="str">
        <f t="shared" si="12"/>
        <v>B189Regrading Existing Interlocking Paving StonesCW 3330-R5m²</v>
      </c>
      <c r="K126" s="14">
        <f>MATCH(J126,'[2]Pay Items'!$L$1:$L$644,0)</f>
        <v>302</v>
      </c>
      <c r="L126" s="15" t="str">
        <f t="shared" ca="1" si="9"/>
        <v>F0</v>
      </c>
      <c r="M126" s="15" t="str">
        <f t="shared" ca="1" si="10"/>
        <v>C2</v>
      </c>
      <c r="N126" s="15" t="str">
        <f t="shared" ca="1" si="11"/>
        <v>C2</v>
      </c>
    </row>
    <row r="127" spans="1:14" ht="36" customHeight="1" x14ac:dyDescent="0.2">
      <c r="A127" s="197" t="s">
        <v>123</v>
      </c>
      <c r="B127" s="216" t="s">
        <v>260</v>
      </c>
      <c r="C127" s="68" t="s">
        <v>125</v>
      </c>
      <c r="D127" s="69" t="s">
        <v>126</v>
      </c>
      <c r="E127" s="222"/>
      <c r="F127" s="96"/>
      <c r="G127" s="132"/>
      <c r="H127" s="217"/>
      <c r="I127" s="12" t="str">
        <f t="shared" ca="1" si="8"/>
        <v>LOCKED</v>
      </c>
      <c r="J127" s="13" t="str">
        <f t="shared" si="12"/>
        <v>B190Construction of Asphaltic Concrete OverlayCW 3410-R12</v>
      </c>
      <c r="K127" s="14">
        <f>MATCH(J127,'[2]Pay Items'!$L$1:$L$644,0)</f>
        <v>303</v>
      </c>
      <c r="L127" s="15" t="str">
        <f t="shared" ca="1" si="9"/>
        <v>F0</v>
      </c>
      <c r="M127" s="15" t="str">
        <f t="shared" ca="1" si="10"/>
        <v>G</v>
      </c>
      <c r="N127" s="15" t="str">
        <f t="shared" ca="1" si="11"/>
        <v>C2</v>
      </c>
    </row>
    <row r="128" spans="1:14" ht="36" customHeight="1" x14ac:dyDescent="0.2">
      <c r="A128" s="197" t="s">
        <v>127</v>
      </c>
      <c r="B128" s="219" t="s">
        <v>39</v>
      </c>
      <c r="C128" s="68" t="s">
        <v>128</v>
      </c>
      <c r="D128" s="69"/>
      <c r="E128" s="70"/>
      <c r="F128" s="96"/>
      <c r="G128" s="132"/>
      <c r="H128" s="217"/>
      <c r="I128" s="12" t="str">
        <f t="shared" ca="1" si="8"/>
        <v>LOCKED</v>
      </c>
      <c r="J128" s="13" t="str">
        <f t="shared" si="12"/>
        <v>B191Main Line Paving</v>
      </c>
      <c r="K128" s="14">
        <f>MATCH(J128,'[2]Pay Items'!$L$1:$L$644,0)</f>
        <v>304</v>
      </c>
      <c r="L128" s="15" t="str">
        <f t="shared" ca="1" si="9"/>
        <v>F0</v>
      </c>
      <c r="M128" s="15" t="str">
        <f t="shared" ca="1" si="10"/>
        <v>G</v>
      </c>
      <c r="N128" s="15" t="str">
        <f t="shared" ca="1" si="11"/>
        <v>C2</v>
      </c>
    </row>
    <row r="129" spans="1:14" ht="36" customHeight="1" x14ac:dyDescent="0.2">
      <c r="A129" s="197" t="s">
        <v>129</v>
      </c>
      <c r="B129" s="221" t="s">
        <v>68</v>
      </c>
      <c r="C129" s="68" t="s">
        <v>130</v>
      </c>
      <c r="D129" s="69"/>
      <c r="E129" s="70" t="s">
        <v>131</v>
      </c>
      <c r="F129" s="96">
        <v>1121</v>
      </c>
      <c r="G129" s="118"/>
      <c r="H129" s="217">
        <f>ROUND(G129*F129,2)</f>
        <v>0</v>
      </c>
      <c r="I129" s="12" t="str">
        <f t="shared" ca="1" si="8"/>
        <v/>
      </c>
      <c r="J129" s="13" t="str">
        <f t="shared" si="12"/>
        <v>B193Type IAtonne</v>
      </c>
      <c r="K129" s="14">
        <f>MATCH(J129,'[2]Pay Items'!$L$1:$L$644,0)</f>
        <v>305</v>
      </c>
      <c r="L129" s="15" t="str">
        <f t="shared" ca="1" si="9"/>
        <v>F0</v>
      </c>
      <c r="M129" s="15" t="str">
        <f t="shared" ca="1" si="10"/>
        <v>C2</v>
      </c>
      <c r="N129" s="15" t="str">
        <f t="shared" ca="1" si="11"/>
        <v>C2</v>
      </c>
    </row>
    <row r="130" spans="1:14" ht="36" customHeight="1" x14ac:dyDescent="0.2">
      <c r="A130" s="197" t="s">
        <v>132</v>
      </c>
      <c r="B130" s="219" t="s">
        <v>47</v>
      </c>
      <c r="C130" s="68" t="s">
        <v>133</v>
      </c>
      <c r="D130" s="69"/>
      <c r="E130" s="70"/>
      <c r="F130" s="96"/>
      <c r="G130" s="132"/>
      <c r="H130" s="217"/>
      <c r="I130" s="12" t="str">
        <f t="shared" ca="1" si="8"/>
        <v>LOCKED</v>
      </c>
      <c r="J130" s="13" t="str">
        <f t="shared" si="12"/>
        <v>B194Tie-ins and Approaches</v>
      </c>
      <c r="K130" s="14">
        <f>MATCH(J130,'[2]Pay Items'!$L$1:$L$644,0)</f>
        <v>307</v>
      </c>
      <c r="L130" s="15" t="str">
        <f t="shared" ca="1" si="9"/>
        <v>F0</v>
      </c>
      <c r="M130" s="15" t="str">
        <f t="shared" ca="1" si="10"/>
        <v>G</v>
      </c>
      <c r="N130" s="15" t="str">
        <f t="shared" ca="1" si="11"/>
        <v>C2</v>
      </c>
    </row>
    <row r="131" spans="1:14" ht="36" customHeight="1" x14ac:dyDescent="0.2">
      <c r="A131" s="197" t="s">
        <v>134</v>
      </c>
      <c r="B131" s="221" t="s">
        <v>68</v>
      </c>
      <c r="C131" s="68" t="s">
        <v>130</v>
      </c>
      <c r="D131" s="69"/>
      <c r="E131" s="70" t="s">
        <v>131</v>
      </c>
      <c r="F131" s="96">
        <v>51</v>
      </c>
      <c r="G131" s="118"/>
      <c r="H131" s="217">
        <f>ROUND(G131*F131,2)</f>
        <v>0</v>
      </c>
      <c r="I131" s="12" t="str">
        <f t="shared" ca="1" si="8"/>
        <v/>
      </c>
      <c r="J131" s="13" t="str">
        <f t="shared" si="12"/>
        <v>B195Type IAtonne</v>
      </c>
      <c r="K131" s="14">
        <f>MATCH(J131,'[2]Pay Items'!$L$1:$L$644,0)</f>
        <v>308</v>
      </c>
      <c r="L131" s="15" t="str">
        <f t="shared" ca="1" si="9"/>
        <v>F0</v>
      </c>
      <c r="M131" s="15" t="str">
        <f t="shared" ca="1" si="10"/>
        <v>C2</v>
      </c>
      <c r="N131" s="15" t="str">
        <f t="shared" ca="1" si="11"/>
        <v>C2</v>
      </c>
    </row>
    <row r="132" spans="1:14" ht="36" customHeight="1" x14ac:dyDescent="0.2">
      <c r="A132" s="197" t="s">
        <v>135</v>
      </c>
      <c r="B132" s="216" t="s">
        <v>261</v>
      </c>
      <c r="C132" s="68" t="s">
        <v>137</v>
      </c>
      <c r="D132" s="69" t="s">
        <v>138</v>
      </c>
      <c r="E132" s="70"/>
      <c r="F132" s="96"/>
      <c r="G132" s="132"/>
      <c r="H132" s="217"/>
      <c r="I132" s="12" t="str">
        <f t="shared" ca="1" si="8"/>
        <v>LOCKED</v>
      </c>
      <c r="J132" s="13" t="str">
        <f t="shared" si="12"/>
        <v>B200Planing of PavementCW 3450-R6</v>
      </c>
      <c r="K132" s="14">
        <f>MATCH(J132,'[2]Pay Items'!$L$1:$L$644,0)</f>
        <v>313</v>
      </c>
      <c r="L132" s="15" t="str">
        <f t="shared" ca="1" si="9"/>
        <v>F0</v>
      </c>
      <c r="M132" s="15" t="str">
        <f t="shared" ca="1" si="10"/>
        <v>G</v>
      </c>
      <c r="N132" s="15" t="str">
        <f t="shared" ca="1" si="11"/>
        <v>C2</v>
      </c>
    </row>
    <row r="133" spans="1:14" ht="36" customHeight="1" x14ac:dyDescent="0.2">
      <c r="A133" s="197" t="s">
        <v>139</v>
      </c>
      <c r="B133" s="219" t="s">
        <v>39</v>
      </c>
      <c r="C133" s="68" t="s">
        <v>140</v>
      </c>
      <c r="D133" s="69" t="s">
        <v>22</v>
      </c>
      <c r="E133" s="76" t="s">
        <v>32</v>
      </c>
      <c r="F133" s="96">
        <v>1172</v>
      </c>
      <c r="G133" s="118"/>
      <c r="H133" s="217">
        <f>ROUND(G133*F133,2)</f>
        <v>0</v>
      </c>
      <c r="I133" s="12" t="str">
        <f t="shared" ca="1" si="8"/>
        <v/>
      </c>
      <c r="J133" s="13" t="str">
        <f t="shared" si="12"/>
        <v>B20250 - 100 mm Depth (Asphalt)m²</v>
      </c>
      <c r="K133" s="14">
        <f>MATCH(J133,'[2]Pay Items'!$L$1:$L$644,0)</f>
        <v>315</v>
      </c>
      <c r="L133" s="15" t="str">
        <f t="shared" ca="1" si="9"/>
        <v>F0</v>
      </c>
      <c r="M133" s="15" t="str">
        <f t="shared" ca="1" si="10"/>
        <v>C2</v>
      </c>
      <c r="N133" s="15" t="str">
        <f t="shared" ca="1" si="11"/>
        <v>C2</v>
      </c>
    </row>
    <row r="134" spans="1:14" ht="36" customHeight="1" x14ac:dyDescent="0.2">
      <c r="A134" s="197" t="s">
        <v>141</v>
      </c>
      <c r="B134" s="216" t="s">
        <v>262</v>
      </c>
      <c r="C134" s="68" t="s">
        <v>143</v>
      </c>
      <c r="D134" s="69" t="s">
        <v>144</v>
      </c>
      <c r="E134" s="76" t="s">
        <v>145</v>
      </c>
      <c r="F134" s="99">
        <v>10</v>
      </c>
      <c r="G134" s="118"/>
      <c r="H134" s="217">
        <f>ROUND(G134*F134,2)</f>
        <v>0</v>
      </c>
      <c r="I134" s="12" t="str">
        <f t="shared" ca="1" si="8"/>
        <v/>
      </c>
      <c r="J134" s="13" t="str">
        <f t="shared" si="12"/>
        <v>B219Detectable Warning Surface TilesCW 3326-R3each</v>
      </c>
      <c r="K134" s="14">
        <f>MATCH(J134,'[2]Pay Items'!$L$1:$L$644,0)</f>
        <v>323</v>
      </c>
      <c r="L134" s="15" t="str">
        <f t="shared" ca="1" si="9"/>
        <v>F0</v>
      </c>
      <c r="M134" s="15" t="str">
        <f t="shared" ca="1" si="10"/>
        <v>C2</v>
      </c>
      <c r="N134" s="15" t="str">
        <f t="shared" ca="1" si="11"/>
        <v>C2</v>
      </c>
    </row>
    <row r="135" spans="1:14" ht="36" customHeight="1" x14ac:dyDescent="0.25">
      <c r="A135" s="92"/>
      <c r="B135" s="223"/>
      <c r="C135" s="105" t="s">
        <v>150</v>
      </c>
      <c r="D135" s="104"/>
      <c r="E135" s="98"/>
      <c r="F135" s="78"/>
      <c r="G135" s="94"/>
      <c r="H135" s="218"/>
      <c r="I135" s="12" t="str">
        <f t="shared" ca="1" si="8"/>
        <v>LOCKED</v>
      </c>
      <c r="J135" s="13" t="str">
        <f t="shared" si="12"/>
        <v>JOINT AND CRACK SEALING</v>
      </c>
      <c r="K135" s="14">
        <f>MATCH(J135,'[2]Pay Items'!$L$1:$L$644,0)</f>
        <v>424</v>
      </c>
      <c r="L135" s="15" t="str">
        <f t="shared" ca="1" si="9"/>
        <v>C2</v>
      </c>
      <c r="M135" s="15" t="str">
        <f t="shared" ca="1" si="10"/>
        <v>C2</v>
      </c>
      <c r="N135" s="15" t="str">
        <f t="shared" ca="1" si="11"/>
        <v>G</v>
      </c>
    </row>
    <row r="136" spans="1:14" ht="36" customHeight="1" x14ac:dyDescent="0.2">
      <c r="A136" s="196" t="s">
        <v>151</v>
      </c>
      <c r="B136" s="216" t="s">
        <v>263</v>
      </c>
      <c r="C136" s="68" t="s">
        <v>153</v>
      </c>
      <c r="D136" s="69" t="s">
        <v>154</v>
      </c>
      <c r="E136" s="76" t="s">
        <v>95</v>
      </c>
      <c r="F136" s="99">
        <v>1850</v>
      </c>
      <c r="G136" s="118"/>
      <c r="H136" s="217">
        <f>ROUND(G136*F136,2)</f>
        <v>0</v>
      </c>
      <c r="I136" s="12" t="str">
        <f t="shared" ca="1" si="8"/>
        <v/>
      </c>
      <c r="J136" s="13" t="str">
        <f t="shared" si="12"/>
        <v>D006Reflective Crack MaintenanceCW 3250-R7m</v>
      </c>
      <c r="K136" s="14">
        <f>MATCH(J136,'[2]Pay Items'!$L$1:$L$644,0)</f>
        <v>430</v>
      </c>
      <c r="L136" s="15" t="str">
        <f t="shared" ca="1" si="9"/>
        <v>F0</v>
      </c>
      <c r="M136" s="15" t="str">
        <f t="shared" ca="1" si="10"/>
        <v>C2</v>
      </c>
      <c r="N136" s="15" t="str">
        <f t="shared" ca="1" si="11"/>
        <v>C2</v>
      </c>
    </row>
    <row r="137" spans="1:14" ht="36" customHeight="1" x14ac:dyDescent="0.25">
      <c r="A137" s="92"/>
      <c r="B137" s="223"/>
      <c r="C137" s="105" t="s">
        <v>155</v>
      </c>
      <c r="D137" s="104"/>
      <c r="E137" s="98"/>
      <c r="F137" s="78"/>
      <c r="G137" s="94"/>
      <c r="H137" s="218"/>
      <c r="I137" s="12" t="str">
        <f t="shared" ca="1" si="8"/>
        <v>LOCKED</v>
      </c>
      <c r="J137" s="13" t="str">
        <f t="shared" si="12"/>
        <v>ASSOCIATED DRAINAGE AND UNDERGROUND WORKS</v>
      </c>
      <c r="K137" s="14">
        <f>MATCH(J137,'[2]Pay Items'!$L$1:$L$644,0)</f>
        <v>432</v>
      </c>
      <c r="L137" s="15" t="str">
        <f t="shared" ca="1" si="9"/>
        <v>C2</v>
      </c>
      <c r="M137" s="15" t="str">
        <f t="shared" ca="1" si="10"/>
        <v>C2</v>
      </c>
      <c r="N137" s="15" t="str">
        <f t="shared" ca="1" si="11"/>
        <v>G</v>
      </c>
    </row>
    <row r="138" spans="1:14" ht="36" customHeight="1" x14ac:dyDescent="0.2">
      <c r="A138" s="196" t="s">
        <v>156</v>
      </c>
      <c r="B138" s="216" t="s">
        <v>264</v>
      </c>
      <c r="C138" s="68" t="s">
        <v>158</v>
      </c>
      <c r="D138" s="69" t="s">
        <v>159</v>
      </c>
      <c r="E138" s="76"/>
      <c r="F138" s="99"/>
      <c r="G138" s="132"/>
      <c r="H138" s="224"/>
      <c r="I138" s="12" t="str">
        <f t="shared" ca="1" si="8"/>
        <v>LOCKED</v>
      </c>
      <c r="J138" s="13" t="str">
        <f t="shared" si="12"/>
        <v>E003Catch BasinCW 2130-R12</v>
      </c>
      <c r="K138" s="14">
        <f>MATCH(J138,'[2]Pay Items'!$L$1:$L$644,0)</f>
        <v>435</v>
      </c>
      <c r="L138" s="15" t="str">
        <f t="shared" ca="1" si="9"/>
        <v>F0</v>
      </c>
      <c r="M138" s="15" t="str">
        <f t="shared" ca="1" si="10"/>
        <v>G</v>
      </c>
      <c r="N138" s="15" t="str">
        <f t="shared" ca="1" si="11"/>
        <v>C2</v>
      </c>
    </row>
    <row r="139" spans="1:14" ht="36" customHeight="1" x14ac:dyDescent="0.2">
      <c r="A139" s="196" t="s">
        <v>160</v>
      </c>
      <c r="B139" s="219" t="s">
        <v>39</v>
      </c>
      <c r="C139" s="68" t="s">
        <v>161</v>
      </c>
      <c r="D139" s="69"/>
      <c r="E139" s="70" t="s">
        <v>145</v>
      </c>
      <c r="F139" s="99">
        <v>8</v>
      </c>
      <c r="G139" s="118"/>
      <c r="H139" s="217">
        <f>ROUND(G139*F139,2)</f>
        <v>0</v>
      </c>
      <c r="I139" s="12" t="str">
        <f t="shared" ca="1" si="8"/>
        <v/>
      </c>
      <c r="J139" s="13" t="str">
        <f t="shared" si="12"/>
        <v>E004ASD-024, 1800 mm deepeach</v>
      </c>
      <c r="K139" s="14">
        <f>MATCH(J139,'[2]Pay Items'!$L$1:$L$644,0)</f>
        <v>437</v>
      </c>
      <c r="L139" s="15" t="str">
        <f t="shared" ca="1" si="9"/>
        <v>F0</v>
      </c>
      <c r="M139" s="15" t="str">
        <f t="shared" ca="1" si="10"/>
        <v>C2</v>
      </c>
      <c r="N139" s="15" t="str">
        <f t="shared" ca="1" si="11"/>
        <v>C2</v>
      </c>
    </row>
    <row r="140" spans="1:14" ht="36" customHeight="1" x14ac:dyDescent="0.2">
      <c r="A140" s="196" t="s">
        <v>162</v>
      </c>
      <c r="B140" s="216" t="s">
        <v>265</v>
      </c>
      <c r="C140" s="68" t="s">
        <v>164</v>
      </c>
      <c r="D140" s="69" t="s">
        <v>159</v>
      </c>
      <c r="E140" s="70"/>
      <c r="F140" s="99"/>
      <c r="G140" s="132"/>
      <c r="H140" s="224"/>
      <c r="I140" s="12" t="str">
        <f t="shared" ca="1" si="8"/>
        <v>LOCKED</v>
      </c>
      <c r="J140" s="13" t="str">
        <f t="shared" si="12"/>
        <v>E006Catch PitCW 2130-R12</v>
      </c>
      <c r="K140" s="14">
        <f>MATCH(J140,'[2]Pay Items'!$L$1:$L$644,0)</f>
        <v>440</v>
      </c>
      <c r="L140" s="15" t="str">
        <f t="shared" ca="1" si="9"/>
        <v>F0</v>
      </c>
      <c r="M140" s="15" t="str">
        <f t="shared" ca="1" si="10"/>
        <v>G</v>
      </c>
      <c r="N140" s="15" t="str">
        <f t="shared" ca="1" si="11"/>
        <v>C2</v>
      </c>
    </row>
    <row r="141" spans="1:14" ht="36" customHeight="1" x14ac:dyDescent="0.2">
      <c r="A141" s="196" t="s">
        <v>165</v>
      </c>
      <c r="B141" s="219" t="s">
        <v>39</v>
      </c>
      <c r="C141" s="68" t="s">
        <v>166</v>
      </c>
      <c r="D141" s="69"/>
      <c r="E141" s="70" t="s">
        <v>145</v>
      </c>
      <c r="F141" s="99">
        <v>6</v>
      </c>
      <c r="G141" s="118"/>
      <c r="H141" s="217">
        <f>ROUND(G141*F141,2)</f>
        <v>0</v>
      </c>
      <c r="I141" s="12" t="str">
        <f t="shared" ca="1" si="8"/>
        <v/>
      </c>
      <c r="J141" s="13" t="str">
        <f t="shared" si="12"/>
        <v>E007SD-023each</v>
      </c>
      <c r="K141" s="14">
        <f>MATCH(J141,'[2]Pay Items'!$L$1:$L$644,0)</f>
        <v>441</v>
      </c>
      <c r="L141" s="15" t="str">
        <f t="shared" ca="1" si="9"/>
        <v>F0</v>
      </c>
      <c r="M141" s="15" t="str">
        <f t="shared" ca="1" si="10"/>
        <v>C2</v>
      </c>
      <c r="N141" s="15" t="str">
        <f t="shared" ca="1" si="11"/>
        <v>C2</v>
      </c>
    </row>
    <row r="142" spans="1:14" ht="36" customHeight="1" x14ac:dyDescent="0.2">
      <c r="A142" s="196" t="s">
        <v>167</v>
      </c>
      <c r="B142" s="216" t="s">
        <v>267</v>
      </c>
      <c r="C142" s="68" t="s">
        <v>169</v>
      </c>
      <c r="D142" s="69" t="s">
        <v>159</v>
      </c>
      <c r="E142" s="70"/>
      <c r="F142" s="99"/>
      <c r="G142" s="132"/>
      <c r="H142" s="224"/>
      <c r="I142" s="12" t="str">
        <f t="shared" ca="1" si="8"/>
        <v>LOCKED</v>
      </c>
      <c r="J142" s="13" t="str">
        <f t="shared" si="12"/>
        <v>E008Sewer ServiceCW 2130-R12</v>
      </c>
      <c r="K142" s="14">
        <f>MATCH(J142,'[2]Pay Items'!$L$1:$L$644,0)</f>
        <v>447</v>
      </c>
      <c r="L142" s="15" t="str">
        <f t="shared" ca="1" si="9"/>
        <v>F0</v>
      </c>
      <c r="M142" s="15" t="str">
        <f t="shared" ca="1" si="10"/>
        <v>G</v>
      </c>
      <c r="N142" s="15" t="str">
        <f t="shared" ca="1" si="11"/>
        <v>C2</v>
      </c>
    </row>
    <row r="143" spans="1:14" ht="36" customHeight="1" x14ac:dyDescent="0.2">
      <c r="A143" s="196" t="s">
        <v>170</v>
      </c>
      <c r="B143" s="219" t="s">
        <v>39</v>
      </c>
      <c r="C143" s="68" t="s">
        <v>171</v>
      </c>
      <c r="D143" s="69"/>
      <c r="E143" s="70"/>
      <c r="F143" s="99"/>
      <c r="G143" s="132"/>
      <c r="H143" s="224"/>
      <c r="I143" s="12" t="str">
        <f t="shared" ca="1" si="8"/>
        <v>LOCKED</v>
      </c>
      <c r="J143" s="13" t="str">
        <f t="shared" si="12"/>
        <v>E009250 mm, PVC</v>
      </c>
      <c r="K143" s="14" t="e">
        <f>MATCH(J143,'[2]Pay Items'!$L$1:$L$644,0)</f>
        <v>#N/A</v>
      </c>
      <c r="L143" s="15" t="str">
        <f t="shared" ca="1" si="9"/>
        <v>F0</v>
      </c>
      <c r="M143" s="15" t="str">
        <f t="shared" ca="1" si="10"/>
        <v>G</v>
      </c>
      <c r="N143" s="15" t="str">
        <f t="shared" ca="1" si="11"/>
        <v>C2</v>
      </c>
    </row>
    <row r="144" spans="1:14" ht="36" customHeight="1" x14ac:dyDescent="0.2">
      <c r="A144" s="196" t="s">
        <v>172</v>
      </c>
      <c r="B144" s="221" t="s">
        <v>68</v>
      </c>
      <c r="C144" s="68" t="s">
        <v>173</v>
      </c>
      <c r="D144" s="69"/>
      <c r="E144" s="70" t="s">
        <v>95</v>
      </c>
      <c r="F144" s="99">
        <v>25</v>
      </c>
      <c r="G144" s="118"/>
      <c r="H144" s="217">
        <f>ROUND(G144*F144,2)</f>
        <v>0</v>
      </c>
      <c r="I144" s="12" t="str">
        <f t="shared" ref="I144:I213" ca="1" si="16">IF(CELL("protect",$G144)=1, "LOCKED", "")</f>
        <v/>
      </c>
      <c r="J144" s="13" t="str">
        <f t="shared" si="12"/>
        <v>E010In a Trench, Class B compacted sand bedding, Class 3 Backfillm</v>
      </c>
      <c r="K144" s="14" t="e">
        <f>MATCH(J144,'[2]Pay Items'!$L$1:$L$644,0)</f>
        <v>#N/A</v>
      </c>
      <c r="L144" s="15" t="str">
        <f t="shared" ref="L144:L213" ca="1" si="17">CELL("format",$F144)</f>
        <v>F0</v>
      </c>
      <c r="M144" s="15" t="str">
        <f t="shared" ref="M144:M213" ca="1" si="18">CELL("format",$G144)</f>
        <v>C2</v>
      </c>
      <c r="N144" s="15" t="str">
        <f t="shared" ref="N144:N213" ca="1" si="19">CELL("format",$H144)</f>
        <v>C2</v>
      </c>
    </row>
    <row r="145" spans="1:14" ht="36" customHeight="1" x14ac:dyDescent="0.2">
      <c r="A145" s="196" t="s">
        <v>174</v>
      </c>
      <c r="B145" s="216" t="s">
        <v>272</v>
      </c>
      <c r="C145" s="68" t="s">
        <v>176</v>
      </c>
      <c r="D145" s="69" t="s">
        <v>159</v>
      </c>
      <c r="E145" s="70" t="s">
        <v>95</v>
      </c>
      <c r="F145" s="99">
        <v>6</v>
      </c>
      <c r="G145" s="118"/>
      <c r="H145" s="217">
        <f>ROUND(G145*F145,2)</f>
        <v>0</v>
      </c>
      <c r="I145" s="12" t="str">
        <f t="shared" ca="1" si="16"/>
        <v/>
      </c>
      <c r="J145" s="13" t="str">
        <f t="shared" ref="J145:J214" si="20">CLEAN(CONCATENATE(TRIM($A145),TRIM($C145),IF(LEFT($D145)&lt;&gt;"E",TRIM($D145),),TRIM($E145)))</f>
        <v>E012Drainage Connection PipeCW 2130-R12m</v>
      </c>
      <c r="K145" s="14">
        <f>MATCH(J145,'[2]Pay Items'!$L$1:$L$644,0)</f>
        <v>452</v>
      </c>
      <c r="L145" s="15" t="str">
        <f t="shared" ca="1" si="17"/>
        <v>F0</v>
      </c>
      <c r="M145" s="15" t="str">
        <f t="shared" ca="1" si="18"/>
        <v>C2</v>
      </c>
      <c r="N145" s="15" t="str">
        <f t="shared" ca="1" si="19"/>
        <v>C2</v>
      </c>
    </row>
    <row r="146" spans="1:14" ht="36" customHeight="1" x14ac:dyDescent="0.2">
      <c r="A146" s="196" t="s">
        <v>177</v>
      </c>
      <c r="B146" s="216" t="s">
        <v>281</v>
      </c>
      <c r="C146" s="72" t="s">
        <v>179</v>
      </c>
      <c r="D146" s="69" t="s">
        <v>180</v>
      </c>
      <c r="E146" s="70"/>
      <c r="F146" s="99"/>
      <c r="G146" s="132"/>
      <c r="H146" s="224"/>
      <c r="I146" s="12" t="str">
        <f t="shared" ca="1" si="16"/>
        <v>LOCKED</v>
      </c>
      <c r="J146" s="13" t="str">
        <f t="shared" si="20"/>
        <v>E023Frames &amp; CoversCW3210-R8</v>
      </c>
      <c r="K146" s="14" t="e">
        <f>MATCH(J146,'[2]Pay Items'!$L$1:$L$644,0)</f>
        <v>#N/A</v>
      </c>
      <c r="L146" s="15" t="str">
        <f t="shared" ca="1" si="17"/>
        <v>F0</v>
      </c>
      <c r="M146" s="15" t="str">
        <f t="shared" ca="1" si="18"/>
        <v>G</v>
      </c>
      <c r="N146" s="15" t="str">
        <f t="shared" ca="1" si="19"/>
        <v>C2</v>
      </c>
    </row>
    <row r="147" spans="1:14" ht="36" customHeight="1" x14ac:dyDescent="0.2">
      <c r="A147" s="196" t="s">
        <v>181</v>
      </c>
      <c r="B147" s="219" t="s">
        <v>39</v>
      </c>
      <c r="C147" s="68" t="s">
        <v>182</v>
      </c>
      <c r="D147" s="69"/>
      <c r="E147" s="70" t="s">
        <v>145</v>
      </c>
      <c r="F147" s="99">
        <v>7</v>
      </c>
      <c r="G147" s="118"/>
      <c r="H147" s="217">
        <f>ROUND(G147*F147,2)</f>
        <v>0</v>
      </c>
      <c r="I147" s="12" t="str">
        <f t="shared" ca="1" si="16"/>
        <v/>
      </c>
      <c r="J147" s="13" t="str">
        <f t="shared" si="20"/>
        <v>E024AP-006 - Standard Frame for Manhole and Catch Basineach</v>
      </c>
      <c r="K147" s="14">
        <f>MATCH(J147,'[2]Pay Items'!$L$1:$L$644,0)</f>
        <v>502</v>
      </c>
      <c r="L147" s="15" t="str">
        <f t="shared" ca="1" si="17"/>
        <v>F0</v>
      </c>
      <c r="M147" s="15" t="str">
        <f t="shared" ca="1" si="18"/>
        <v>C2</v>
      </c>
      <c r="N147" s="15" t="str">
        <f t="shared" ca="1" si="19"/>
        <v>C2</v>
      </c>
    </row>
    <row r="148" spans="1:14" ht="36" customHeight="1" x14ac:dyDescent="0.2">
      <c r="A148" s="196" t="s">
        <v>183</v>
      </c>
      <c r="B148" s="219" t="s">
        <v>47</v>
      </c>
      <c r="C148" s="68" t="s">
        <v>184</v>
      </c>
      <c r="D148" s="69"/>
      <c r="E148" s="70" t="s">
        <v>145</v>
      </c>
      <c r="F148" s="99">
        <v>7</v>
      </c>
      <c r="G148" s="118"/>
      <c r="H148" s="217">
        <f>ROUND(G148*F148,2)</f>
        <v>0</v>
      </c>
      <c r="I148" s="12" t="str">
        <f t="shared" ca="1" si="16"/>
        <v/>
      </c>
      <c r="J148" s="13" t="str">
        <f t="shared" si="20"/>
        <v>E025AP-007 - Standard Solid Cover for Standard Frameeach</v>
      </c>
      <c r="K148" s="14">
        <f>MATCH(J148,'[2]Pay Items'!$L$1:$L$644,0)</f>
        <v>503</v>
      </c>
      <c r="L148" s="15" t="str">
        <f t="shared" ca="1" si="17"/>
        <v>F0</v>
      </c>
      <c r="M148" s="15" t="str">
        <f t="shared" ca="1" si="18"/>
        <v>C2</v>
      </c>
      <c r="N148" s="15" t="str">
        <f t="shared" ca="1" si="19"/>
        <v>C2</v>
      </c>
    </row>
    <row r="149" spans="1:14" ht="36" customHeight="1" x14ac:dyDescent="0.2">
      <c r="A149" s="196" t="s">
        <v>266</v>
      </c>
      <c r="B149" s="216" t="s">
        <v>282</v>
      </c>
      <c r="C149" s="72" t="s">
        <v>268</v>
      </c>
      <c r="D149" s="69" t="s">
        <v>159</v>
      </c>
      <c r="E149" s="70"/>
      <c r="F149" s="99"/>
      <c r="G149" s="132"/>
      <c r="H149" s="224"/>
      <c r="I149" s="12" t="str">
        <f t="shared" ca="1" si="16"/>
        <v>LOCKED</v>
      </c>
      <c r="J149" s="13" t="str">
        <f t="shared" si="20"/>
        <v>E034Connecting to Existing Catch BasinCW 2130-R12</v>
      </c>
      <c r="K149" s="14">
        <f>MATCH(J149,'[2]Pay Items'!$L$1:$L$644,0)</f>
        <v>520</v>
      </c>
      <c r="L149" s="15" t="str">
        <f t="shared" ca="1" si="17"/>
        <v>F0</v>
      </c>
      <c r="M149" s="15" t="str">
        <f t="shared" ca="1" si="18"/>
        <v>G</v>
      </c>
      <c r="N149" s="15" t="str">
        <f t="shared" ca="1" si="19"/>
        <v>C2</v>
      </c>
    </row>
    <row r="150" spans="1:14" ht="36" customHeight="1" x14ac:dyDescent="0.2">
      <c r="A150" s="196" t="s">
        <v>269</v>
      </c>
      <c r="B150" s="219" t="s">
        <v>39</v>
      </c>
      <c r="C150" s="72" t="s">
        <v>270</v>
      </c>
      <c r="D150" s="69"/>
      <c r="E150" s="70" t="s">
        <v>145</v>
      </c>
      <c r="F150" s="99">
        <v>6</v>
      </c>
      <c r="G150" s="118"/>
      <c r="H150" s="217">
        <f>ROUND(G150*F150,2)</f>
        <v>0</v>
      </c>
      <c r="I150" s="12" t="str">
        <f t="shared" ca="1" si="16"/>
        <v/>
      </c>
      <c r="J150" s="13" t="str">
        <f t="shared" si="20"/>
        <v>E035250 mm Drainage Connection Pipeeach</v>
      </c>
      <c r="K150" s="14">
        <f>MATCH(J150,'[2]Pay Items'!$L$1:$L$644,0)</f>
        <v>523</v>
      </c>
      <c r="L150" s="15" t="str">
        <f t="shared" ca="1" si="17"/>
        <v>F0</v>
      </c>
      <c r="M150" s="15" t="str">
        <f t="shared" ca="1" si="18"/>
        <v>C2</v>
      </c>
      <c r="N150" s="15" t="str">
        <f t="shared" ca="1" si="19"/>
        <v>C2</v>
      </c>
    </row>
    <row r="151" spans="1:14" ht="36" customHeight="1" x14ac:dyDescent="0.2">
      <c r="A151" s="196" t="s">
        <v>271</v>
      </c>
      <c r="B151" s="216" t="s">
        <v>283</v>
      </c>
      <c r="C151" s="72" t="s">
        <v>273</v>
      </c>
      <c r="D151" s="69" t="s">
        <v>159</v>
      </c>
      <c r="E151" s="70"/>
      <c r="F151" s="99"/>
      <c r="G151" s="132"/>
      <c r="H151" s="224"/>
      <c r="I151" s="12" t="str">
        <f t="shared" ca="1" si="16"/>
        <v>LOCKED</v>
      </c>
      <c r="J151" s="13" t="str">
        <f t="shared" si="20"/>
        <v>E036Connecting to Existing SewerCW 2130-R12</v>
      </c>
      <c r="K151" s="14">
        <f>MATCH(J151,'[2]Pay Items'!$L$1:$L$644,0)</f>
        <v>532</v>
      </c>
      <c r="L151" s="15" t="str">
        <f t="shared" ca="1" si="17"/>
        <v>F0</v>
      </c>
      <c r="M151" s="15" t="str">
        <f t="shared" ca="1" si="18"/>
        <v>G</v>
      </c>
      <c r="N151" s="15" t="str">
        <f t="shared" ca="1" si="19"/>
        <v>C2</v>
      </c>
    </row>
    <row r="152" spans="1:14" ht="36" customHeight="1" x14ac:dyDescent="0.2">
      <c r="A152" s="200" t="s">
        <v>274</v>
      </c>
      <c r="B152" s="236" t="s">
        <v>39</v>
      </c>
      <c r="C152" s="71" t="s">
        <v>538</v>
      </c>
      <c r="D152" s="69"/>
      <c r="E152" s="70"/>
      <c r="F152" s="99"/>
      <c r="G152" s="132"/>
      <c r="H152" s="224"/>
      <c r="I152" s="87" t="str">
        <f t="shared" ca="1" si="16"/>
        <v>LOCKED</v>
      </c>
      <c r="J152" s="88" t="str">
        <f t="shared" si="20"/>
        <v>E037250 mm CB Lead</v>
      </c>
      <c r="K152" s="89" t="e">
        <f>MATCH(J152,'[2]Pay Items'!$L$1:$L$644,0)</f>
        <v>#N/A</v>
      </c>
      <c r="L152" s="90" t="str">
        <f t="shared" ca="1" si="17"/>
        <v>F0</v>
      </c>
      <c r="M152" s="90" t="str">
        <f t="shared" ca="1" si="18"/>
        <v>G</v>
      </c>
      <c r="N152" s="90" t="str">
        <f t="shared" ca="1" si="19"/>
        <v>C2</v>
      </c>
    </row>
    <row r="153" spans="1:14" ht="36" customHeight="1" x14ac:dyDescent="0.2">
      <c r="A153" s="196" t="s">
        <v>275</v>
      </c>
      <c r="B153" s="221" t="s">
        <v>68</v>
      </c>
      <c r="C153" s="68" t="s">
        <v>276</v>
      </c>
      <c r="D153" s="69"/>
      <c r="E153" s="70" t="s">
        <v>145</v>
      </c>
      <c r="F153" s="99">
        <v>1</v>
      </c>
      <c r="G153" s="118"/>
      <c r="H153" s="217">
        <f>ROUND(G153*F153,2)</f>
        <v>0</v>
      </c>
      <c r="I153" s="12" t="str">
        <f t="shared" ca="1" si="16"/>
        <v/>
      </c>
      <c r="J153" s="13" t="str">
        <f t="shared" si="20"/>
        <v>E038Connecting to 300 mm CSeach</v>
      </c>
      <c r="K153" s="14" t="e">
        <f>MATCH(J153,'[2]Pay Items'!$L$1:$L$644,0)</f>
        <v>#N/A</v>
      </c>
      <c r="L153" s="15" t="str">
        <f t="shared" ca="1" si="17"/>
        <v>F0</v>
      </c>
      <c r="M153" s="15" t="str">
        <f t="shared" ca="1" si="18"/>
        <v>C2</v>
      </c>
      <c r="N153" s="15" t="str">
        <f t="shared" ca="1" si="19"/>
        <v>C2</v>
      </c>
    </row>
    <row r="154" spans="1:14" ht="36" customHeight="1" x14ac:dyDescent="0.2">
      <c r="A154" s="196" t="s">
        <v>277</v>
      </c>
      <c r="B154" s="221" t="s">
        <v>71</v>
      </c>
      <c r="C154" s="68" t="s">
        <v>278</v>
      </c>
      <c r="D154" s="69"/>
      <c r="E154" s="70" t="s">
        <v>145</v>
      </c>
      <c r="F154" s="99">
        <v>3</v>
      </c>
      <c r="G154" s="118"/>
      <c r="H154" s="217">
        <f>ROUND(G154*F154,2)</f>
        <v>0</v>
      </c>
      <c r="I154" s="12" t="str">
        <f t="shared" ca="1" si="16"/>
        <v/>
      </c>
      <c r="J154" s="13" t="str">
        <f t="shared" si="20"/>
        <v>E039Connecting to 375 mm CSeach</v>
      </c>
      <c r="K154" s="14" t="e">
        <f>MATCH(J154,'[2]Pay Items'!$L$1:$L$644,0)</f>
        <v>#N/A</v>
      </c>
      <c r="L154" s="15" t="str">
        <f t="shared" ca="1" si="17"/>
        <v>F0</v>
      </c>
      <c r="M154" s="15" t="str">
        <f t="shared" ca="1" si="18"/>
        <v>C2</v>
      </c>
      <c r="N154" s="15" t="str">
        <f t="shared" ca="1" si="19"/>
        <v>C2</v>
      </c>
    </row>
    <row r="155" spans="1:14" ht="36" customHeight="1" x14ac:dyDescent="0.2">
      <c r="A155" s="196" t="s">
        <v>279</v>
      </c>
      <c r="B155" s="221" t="s">
        <v>74</v>
      </c>
      <c r="C155" s="68" t="s">
        <v>280</v>
      </c>
      <c r="D155" s="69"/>
      <c r="E155" s="70" t="s">
        <v>145</v>
      </c>
      <c r="F155" s="99">
        <v>3</v>
      </c>
      <c r="G155" s="118"/>
      <c r="H155" s="217">
        <f>ROUND(G155*F155,2)</f>
        <v>0</v>
      </c>
      <c r="I155" s="12" t="str">
        <f t="shared" ca="1" si="16"/>
        <v/>
      </c>
      <c r="J155" s="13" t="str">
        <f t="shared" si="20"/>
        <v>E041AConnecting to 600 mm CSeach</v>
      </c>
      <c r="K155" s="14" t="e">
        <f>MATCH(J155,'[2]Pay Items'!$L$1:$L$644,0)</f>
        <v>#N/A</v>
      </c>
      <c r="L155" s="15" t="str">
        <f t="shared" ca="1" si="17"/>
        <v>F0</v>
      </c>
      <c r="M155" s="15" t="str">
        <f t="shared" ca="1" si="18"/>
        <v>C2</v>
      </c>
      <c r="N155" s="15" t="str">
        <f t="shared" ca="1" si="19"/>
        <v>C2</v>
      </c>
    </row>
    <row r="156" spans="1:14" ht="36" customHeight="1" x14ac:dyDescent="0.2">
      <c r="A156" s="196" t="s">
        <v>189</v>
      </c>
      <c r="B156" s="216" t="s">
        <v>284</v>
      </c>
      <c r="C156" s="72" t="s">
        <v>191</v>
      </c>
      <c r="D156" s="69" t="s">
        <v>159</v>
      </c>
      <c r="E156" s="70"/>
      <c r="F156" s="99"/>
      <c r="G156" s="132"/>
      <c r="H156" s="224"/>
      <c r="I156" s="12" t="str">
        <f t="shared" ca="1" si="16"/>
        <v>LOCKED</v>
      </c>
      <c r="J156" s="13" t="str">
        <f t="shared" si="20"/>
        <v>E042Connecting New Sewer Service to Existing Sewer ServiceCW 2130-R12</v>
      </c>
      <c r="K156" s="14">
        <f>MATCH(J156,'[2]Pay Items'!$L$1:$L$644,0)</f>
        <v>540</v>
      </c>
      <c r="L156" s="15" t="str">
        <f t="shared" ca="1" si="17"/>
        <v>F0</v>
      </c>
      <c r="M156" s="15" t="str">
        <f t="shared" ca="1" si="18"/>
        <v>G</v>
      </c>
      <c r="N156" s="15" t="str">
        <f t="shared" ca="1" si="19"/>
        <v>C2</v>
      </c>
    </row>
    <row r="157" spans="1:14" ht="36" customHeight="1" x14ac:dyDescent="0.2">
      <c r="A157" s="196" t="s">
        <v>192</v>
      </c>
      <c r="B157" s="219" t="s">
        <v>39</v>
      </c>
      <c r="C157" s="72" t="s">
        <v>193</v>
      </c>
      <c r="D157" s="69"/>
      <c r="E157" s="70" t="s">
        <v>145</v>
      </c>
      <c r="F157" s="99">
        <v>1</v>
      </c>
      <c r="G157" s="118"/>
      <c r="H157" s="217">
        <f>ROUND(G157*F157,2)</f>
        <v>0</v>
      </c>
      <c r="I157" s="12" t="str">
        <f t="shared" ca="1" si="16"/>
        <v/>
      </c>
      <c r="J157" s="13" t="str">
        <f t="shared" si="20"/>
        <v>E043150-250 mmeach</v>
      </c>
      <c r="K157" s="14" t="e">
        <f>MATCH(J157,'[2]Pay Items'!$L$1:$L$644,0)</f>
        <v>#N/A</v>
      </c>
      <c r="L157" s="15" t="str">
        <f t="shared" ca="1" si="17"/>
        <v>F0</v>
      </c>
      <c r="M157" s="15" t="str">
        <f t="shared" ca="1" si="18"/>
        <v>C2</v>
      </c>
      <c r="N157" s="15" t="str">
        <f t="shared" ca="1" si="19"/>
        <v>C2</v>
      </c>
    </row>
    <row r="158" spans="1:14" ht="36" customHeight="1" x14ac:dyDescent="0.2">
      <c r="A158" s="196" t="s">
        <v>197</v>
      </c>
      <c r="B158" s="216" t="s">
        <v>285</v>
      </c>
      <c r="C158" s="68" t="s">
        <v>199</v>
      </c>
      <c r="D158" s="69" t="s">
        <v>159</v>
      </c>
      <c r="E158" s="76" t="s">
        <v>145</v>
      </c>
      <c r="F158" s="99">
        <v>8</v>
      </c>
      <c r="G158" s="118"/>
      <c r="H158" s="217">
        <f>ROUND(G158*F158,2)</f>
        <v>0</v>
      </c>
      <c r="I158" s="12" t="str">
        <f t="shared" ca="1" si="16"/>
        <v/>
      </c>
      <c r="J158" s="13" t="str">
        <f t="shared" si="20"/>
        <v>E046Removal of Existing Catch BasinsCW 2130-R12each</v>
      </c>
      <c r="K158" s="14">
        <f>MATCH(J158,'[2]Pay Items'!$L$1:$L$644,0)</f>
        <v>544</v>
      </c>
      <c r="L158" s="15" t="str">
        <f t="shared" ca="1" si="17"/>
        <v>F0</v>
      </c>
      <c r="M158" s="15" t="str">
        <f t="shared" ca="1" si="18"/>
        <v>C2</v>
      </c>
      <c r="N158" s="15" t="str">
        <f t="shared" ca="1" si="19"/>
        <v>C2</v>
      </c>
    </row>
    <row r="159" spans="1:14" ht="36" customHeight="1" x14ac:dyDescent="0.25">
      <c r="A159" s="92"/>
      <c r="B159" s="225"/>
      <c r="C159" s="105" t="s">
        <v>203</v>
      </c>
      <c r="D159" s="104"/>
      <c r="E159" s="98"/>
      <c r="F159" s="78"/>
      <c r="G159" s="94"/>
      <c r="H159" s="218"/>
      <c r="I159" s="12" t="str">
        <f t="shared" ca="1" si="16"/>
        <v>LOCKED</v>
      </c>
      <c r="J159" s="13" t="str">
        <f t="shared" si="20"/>
        <v>ADJUSTMENTS</v>
      </c>
      <c r="K159" s="14">
        <f>MATCH(J159,'[2]Pay Items'!$L$1:$L$644,0)</f>
        <v>581</v>
      </c>
      <c r="L159" s="15" t="str">
        <f t="shared" ca="1" si="17"/>
        <v>C2</v>
      </c>
      <c r="M159" s="15" t="str">
        <f t="shared" ca="1" si="18"/>
        <v>C2</v>
      </c>
      <c r="N159" s="15" t="str">
        <f t="shared" ca="1" si="19"/>
        <v>G</v>
      </c>
    </row>
    <row r="160" spans="1:14" ht="36" customHeight="1" x14ac:dyDescent="0.2">
      <c r="A160" s="196" t="s">
        <v>204</v>
      </c>
      <c r="B160" s="216" t="s">
        <v>286</v>
      </c>
      <c r="C160" s="68" t="s">
        <v>206</v>
      </c>
      <c r="D160" s="69" t="s">
        <v>207</v>
      </c>
      <c r="E160" s="76" t="s">
        <v>145</v>
      </c>
      <c r="F160" s="99">
        <f>7</f>
        <v>7</v>
      </c>
      <c r="G160" s="118"/>
      <c r="H160" s="217">
        <f>ROUND(G160*F160,2)</f>
        <v>0</v>
      </c>
      <c r="I160" s="12" t="str">
        <f t="shared" ca="1" si="16"/>
        <v/>
      </c>
      <c r="J160" s="13" t="str">
        <f t="shared" si="20"/>
        <v>F001Adjustment of Manholes/Catch Basins FramesCW 3210-R8each</v>
      </c>
      <c r="K160" s="14">
        <f>MATCH(J160,'[2]Pay Items'!$L$1:$L$644,0)</f>
        <v>582</v>
      </c>
      <c r="L160" s="15" t="str">
        <f t="shared" ca="1" si="17"/>
        <v>F0</v>
      </c>
      <c r="M160" s="15" t="str">
        <f t="shared" ca="1" si="18"/>
        <v>C2</v>
      </c>
      <c r="N160" s="15" t="str">
        <f t="shared" ca="1" si="19"/>
        <v>C2</v>
      </c>
    </row>
    <row r="161" spans="1:14" ht="36" customHeight="1" x14ac:dyDescent="0.2">
      <c r="A161" s="196" t="s">
        <v>208</v>
      </c>
      <c r="B161" s="216" t="s">
        <v>287</v>
      </c>
      <c r="C161" s="68" t="s">
        <v>210</v>
      </c>
      <c r="D161" s="69" t="s">
        <v>159</v>
      </c>
      <c r="E161" s="76"/>
      <c r="F161" s="99"/>
      <c r="G161" s="97"/>
      <c r="H161" s="224"/>
      <c r="I161" s="12" t="str">
        <f t="shared" ca="1" si="16"/>
        <v>LOCKED</v>
      </c>
      <c r="J161" s="13" t="str">
        <f t="shared" si="20"/>
        <v>F002Replacing Existing RisersCW 2130-R12</v>
      </c>
      <c r="K161" s="14">
        <f>MATCH(J161,'[2]Pay Items'!$L$1:$L$644,0)</f>
        <v>583</v>
      </c>
      <c r="L161" s="15" t="str">
        <f t="shared" ca="1" si="17"/>
        <v>F0</v>
      </c>
      <c r="M161" s="15" t="str">
        <f t="shared" ca="1" si="18"/>
        <v>C2</v>
      </c>
      <c r="N161" s="15" t="str">
        <f t="shared" ca="1" si="19"/>
        <v>C2</v>
      </c>
    </row>
    <row r="162" spans="1:14" ht="36" customHeight="1" x14ac:dyDescent="0.2">
      <c r="A162" s="196" t="s">
        <v>211</v>
      </c>
      <c r="B162" s="219" t="s">
        <v>39</v>
      </c>
      <c r="C162" s="68" t="s">
        <v>212</v>
      </c>
      <c r="D162" s="69"/>
      <c r="E162" s="70" t="s">
        <v>213</v>
      </c>
      <c r="F162" s="121">
        <v>1</v>
      </c>
      <c r="G162" s="118"/>
      <c r="H162" s="217">
        <f>ROUND(G162*F162,2)</f>
        <v>0</v>
      </c>
      <c r="I162" s="12" t="str">
        <f t="shared" ca="1" si="16"/>
        <v/>
      </c>
      <c r="J162" s="13" t="str">
        <f t="shared" si="20"/>
        <v>F002APre-cast Concrete Risersvert. m</v>
      </c>
      <c r="K162" s="14">
        <f>MATCH(J162,'[2]Pay Items'!$L$1:$L$644,0)</f>
        <v>584</v>
      </c>
      <c r="L162" s="15" t="str">
        <f t="shared" ca="1" si="17"/>
        <v>F1</v>
      </c>
      <c r="M162" s="15" t="str">
        <f t="shared" ca="1" si="18"/>
        <v>C2</v>
      </c>
      <c r="N162" s="15" t="str">
        <f t="shared" ca="1" si="19"/>
        <v>C2</v>
      </c>
    </row>
    <row r="163" spans="1:14" ht="36" customHeight="1" x14ac:dyDescent="0.2">
      <c r="A163" s="196" t="s">
        <v>214</v>
      </c>
      <c r="B163" s="219" t="s">
        <v>47</v>
      </c>
      <c r="C163" s="68" t="s">
        <v>215</v>
      </c>
      <c r="D163" s="69"/>
      <c r="E163" s="70" t="s">
        <v>213</v>
      </c>
      <c r="F163" s="121">
        <v>2.1</v>
      </c>
      <c r="G163" s="118"/>
      <c r="H163" s="217">
        <f>ROUND(G163*F163,2)</f>
        <v>0</v>
      </c>
      <c r="I163" s="12" t="str">
        <f t="shared" ca="1" si="16"/>
        <v/>
      </c>
      <c r="J163" s="13" t="str">
        <f t="shared" si="20"/>
        <v>F002BBrick Risersvert. m</v>
      </c>
      <c r="K163" s="14">
        <f>MATCH(J163,'[2]Pay Items'!$L$1:$L$644,0)</f>
        <v>585</v>
      </c>
      <c r="L163" s="15" t="str">
        <f t="shared" ca="1" si="17"/>
        <v>F1</v>
      </c>
      <c r="M163" s="15" t="str">
        <f t="shared" ca="1" si="18"/>
        <v>C2</v>
      </c>
      <c r="N163" s="15" t="str">
        <f t="shared" ca="1" si="19"/>
        <v>C2</v>
      </c>
    </row>
    <row r="164" spans="1:14" ht="36" customHeight="1" x14ac:dyDescent="0.2">
      <c r="A164" s="196" t="s">
        <v>216</v>
      </c>
      <c r="B164" s="216" t="s">
        <v>288</v>
      </c>
      <c r="C164" s="68" t="s">
        <v>218</v>
      </c>
      <c r="D164" s="69" t="s">
        <v>207</v>
      </c>
      <c r="E164" s="70"/>
      <c r="F164" s="99"/>
      <c r="G164" s="132"/>
      <c r="H164" s="224"/>
      <c r="I164" s="12" t="str">
        <f t="shared" ca="1" si="16"/>
        <v>LOCKED</v>
      </c>
      <c r="J164" s="13" t="str">
        <f t="shared" si="20"/>
        <v>F003Lifter Rings (AP-010)CW 3210-R8</v>
      </c>
      <c r="K164" s="14">
        <f>MATCH(J164,'[2]Pay Items'!$L$1:$L$644,0)</f>
        <v>587</v>
      </c>
      <c r="L164" s="15" t="str">
        <f t="shared" ca="1" si="17"/>
        <v>F0</v>
      </c>
      <c r="M164" s="15" t="str">
        <f t="shared" ca="1" si="18"/>
        <v>G</v>
      </c>
      <c r="N164" s="15" t="str">
        <f t="shared" ca="1" si="19"/>
        <v>C2</v>
      </c>
    </row>
    <row r="165" spans="1:14" ht="36" customHeight="1" x14ac:dyDescent="0.2">
      <c r="A165" s="196" t="s">
        <v>219</v>
      </c>
      <c r="B165" s="219" t="s">
        <v>39</v>
      </c>
      <c r="C165" s="68" t="s">
        <v>220</v>
      </c>
      <c r="D165" s="69"/>
      <c r="E165" s="70" t="s">
        <v>145</v>
      </c>
      <c r="F165" s="99">
        <v>4</v>
      </c>
      <c r="G165" s="118"/>
      <c r="H165" s="217">
        <f t="shared" ref="H165:H170" si="21">ROUND(G165*F165,2)</f>
        <v>0</v>
      </c>
      <c r="I165" s="12" t="str">
        <f t="shared" ca="1" si="16"/>
        <v/>
      </c>
      <c r="J165" s="13" t="str">
        <f t="shared" si="20"/>
        <v>F00438 mmeach</v>
      </c>
      <c r="K165" s="14">
        <f>MATCH(J165,'[2]Pay Items'!$L$1:$L$644,0)</f>
        <v>588</v>
      </c>
      <c r="L165" s="15" t="str">
        <f t="shared" ca="1" si="17"/>
        <v>F0</v>
      </c>
      <c r="M165" s="15" t="str">
        <f t="shared" ca="1" si="18"/>
        <v>C2</v>
      </c>
      <c r="N165" s="15" t="str">
        <f t="shared" ca="1" si="19"/>
        <v>C2</v>
      </c>
    </row>
    <row r="166" spans="1:14" ht="36" customHeight="1" x14ac:dyDescent="0.2">
      <c r="A166" s="196" t="s">
        <v>221</v>
      </c>
      <c r="B166" s="219" t="s">
        <v>47</v>
      </c>
      <c r="C166" s="68" t="s">
        <v>222</v>
      </c>
      <c r="D166" s="69"/>
      <c r="E166" s="70" t="s">
        <v>145</v>
      </c>
      <c r="F166" s="99">
        <v>7</v>
      </c>
      <c r="G166" s="118"/>
      <c r="H166" s="217">
        <f t="shared" si="21"/>
        <v>0</v>
      </c>
      <c r="I166" s="12" t="str">
        <f t="shared" ca="1" si="16"/>
        <v/>
      </c>
      <c r="J166" s="13" t="str">
        <f t="shared" si="20"/>
        <v>F00551 mmeach</v>
      </c>
      <c r="K166" s="14">
        <f>MATCH(J166,'[2]Pay Items'!$L$1:$L$644,0)</f>
        <v>589</v>
      </c>
      <c r="L166" s="15" t="str">
        <f t="shared" ca="1" si="17"/>
        <v>F0</v>
      </c>
      <c r="M166" s="15" t="str">
        <f t="shared" ca="1" si="18"/>
        <v>C2</v>
      </c>
      <c r="N166" s="15" t="str">
        <f t="shared" ca="1" si="19"/>
        <v>C2</v>
      </c>
    </row>
    <row r="167" spans="1:14" ht="36" customHeight="1" x14ac:dyDescent="0.2">
      <c r="A167" s="196" t="s">
        <v>223</v>
      </c>
      <c r="B167" s="216" t="s">
        <v>289</v>
      </c>
      <c r="C167" s="68" t="s">
        <v>225</v>
      </c>
      <c r="D167" s="69" t="s">
        <v>207</v>
      </c>
      <c r="E167" s="70" t="s">
        <v>145</v>
      </c>
      <c r="F167" s="99">
        <v>5</v>
      </c>
      <c r="G167" s="118"/>
      <c r="H167" s="217">
        <f t="shared" si="21"/>
        <v>0</v>
      </c>
      <c r="I167" s="12" t="str">
        <f t="shared" ca="1" si="16"/>
        <v/>
      </c>
      <c r="J167" s="13" t="str">
        <f t="shared" si="20"/>
        <v>F009Adjustment of Valve BoxesCW 3210-R8each</v>
      </c>
      <c r="K167" s="14">
        <f>MATCH(J167,'[2]Pay Items'!$L$1:$L$644,0)</f>
        <v>593</v>
      </c>
      <c r="L167" s="15" t="str">
        <f t="shared" ca="1" si="17"/>
        <v>F0</v>
      </c>
      <c r="M167" s="15" t="str">
        <f t="shared" ca="1" si="18"/>
        <v>C2</v>
      </c>
      <c r="N167" s="15" t="str">
        <f t="shared" ca="1" si="19"/>
        <v>C2</v>
      </c>
    </row>
    <row r="168" spans="1:14" ht="36" customHeight="1" x14ac:dyDescent="0.2">
      <c r="A168" s="196" t="s">
        <v>226</v>
      </c>
      <c r="B168" s="216" t="s">
        <v>290</v>
      </c>
      <c r="C168" s="68" t="s">
        <v>228</v>
      </c>
      <c r="D168" s="69" t="s">
        <v>207</v>
      </c>
      <c r="E168" s="70" t="s">
        <v>145</v>
      </c>
      <c r="F168" s="99">
        <v>2</v>
      </c>
      <c r="G168" s="118"/>
      <c r="H168" s="217">
        <f t="shared" si="21"/>
        <v>0</v>
      </c>
      <c r="I168" s="12" t="str">
        <f t="shared" ca="1" si="16"/>
        <v/>
      </c>
      <c r="J168" s="13" t="str">
        <f t="shared" si="20"/>
        <v>F010Valve Box ExtensionsCW 3210-R8each</v>
      </c>
      <c r="K168" s="14">
        <f>MATCH(J168,'[2]Pay Items'!$L$1:$L$644,0)</f>
        <v>594</v>
      </c>
      <c r="L168" s="15" t="str">
        <f t="shared" ca="1" si="17"/>
        <v>F0</v>
      </c>
      <c r="M168" s="15" t="str">
        <f t="shared" ca="1" si="18"/>
        <v>C2</v>
      </c>
      <c r="N168" s="15" t="str">
        <f t="shared" ca="1" si="19"/>
        <v>C2</v>
      </c>
    </row>
    <row r="169" spans="1:14" ht="36" customHeight="1" x14ac:dyDescent="0.2">
      <c r="A169" s="196" t="s">
        <v>229</v>
      </c>
      <c r="B169" s="216" t="s">
        <v>749</v>
      </c>
      <c r="C169" s="68" t="s">
        <v>231</v>
      </c>
      <c r="D169" s="69" t="s">
        <v>207</v>
      </c>
      <c r="E169" s="76" t="s">
        <v>145</v>
      </c>
      <c r="F169" s="99">
        <v>37</v>
      </c>
      <c r="G169" s="118"/>
      <c r="H169" s="217">
        <f t="shared" si="21"/>
        <v>0</v>
      </c>
      <c r="I169" s="12" t="str">
        <f t="shared" ca="1" si="16"/>
        <v/>
      </c>
      <c r="J169" s="13" t="str">
        <f t="shared" si="20"/>
        <v>F011Adjustment of Curb Stop BoxesCW 3210-R8each</v>
      </c>
      <c r="K169" s="14">
        <f>MATCH(J169,'[2]Pay Items'!$L$1:$L$644,0)</f>
        <v>595</v>
      </c>
      <c r="L169" s="15" t="str">
        <f t="shared" ca="1" si="17"/>
        <v>F0</v>
      </c>
      <c r="M169" s="15" t="str">
        <f t="shared" ca="1" si="18"/>
        <v>C2</v>
      </c>
      <c r="N169" s="15" t="str">
        <f t="shared" ca="1" si="19"/>
        <v>C2</v>
      </c>
    </row>
    <row r="170" spans="1:14" ht="36" customHeight="1" x14ac:dyDescent="0.2">
      <c r="A170" s="196" t="s">
        <v>232</v>
      </c>
      <c r="B170" s="216" t="s">
        <v>750</v>
      </c>
      <c r="C170" s="68" t="s">
        <v>234</v>
      </c>
      <c r="D170" s="69" t="s">
        <v>207</v>
      </c>
      <c r="E170" s="76" t="s">
        <v>145</v>
      </c>
      <c r="F170" s="99">
        <v>6</v>
      </c>
      <c r="G170" s="118"/>
      <c r="H170" s="217">
        <f t="shared" si="21"/>
        <v>0</v>
      </c>
      <c r="I170" s="12" t="str">
        <f t="shared" ca="1" si="16"/>
        <v/>
      </c>
      <c r="J170" s="13" t="str">
        <f t="shared" si="20"/>
        <v>F018Curb Stop ExtensionsCW 3210-R8each</v>
      </c>
      <c r="K170" s="14">
        <f>MATCH(J170,'[2]Pay Items'!$L$1:$L$644,0)</f>
        <v>596</v>
      </c>
      <c r="L170" s="15" t="str">
        <f t="shared" ca="1" si="17"/>
        <v>F0</v>
      </c>
      <c r="M170" s="15" t="str">
        <f t="shared" ca="1" si="18"/>
        <v>C2</v>
      </c>
      <c r="N170" s="15" t="str">
        <f t="shared" ca="1" si="19"/>
        <v>C2</v>
      </c>
    </row>
    <row r="171" spans="1:14" ht="36" customHeight="1" x14ac:dyDescent="0.25">
      <c r="A171" s="92"/>
      <c r="B171" s="214"/>
      <c r="C171" s="105" t="s">
        <v>235</v>
      </c>
      <c r="D171" s="104"/>
      <c r="E171" s="93"/>
      <c r="F171" s="78"/>
      <c r="G171" s="94"/>
      <c r="H171" s="218"/>
      <c r="I171" s="12" t="str">
        <f t="shared" ca="1" si="16"/>
        <v>LOCKED</v>
      </c>
      <c r="J171" s="13" t="str">
        <f t="shared" si="20"/>
        <v>LANDSCAPING</v>
      </c>
      <c r="K171" s="14">
        <f>MATCH(J171,'[2]Pay Items'!$L$1:$L$644,0)</f>
        <v>615</v>
      </c>
      <c r="L171" s="15" t="str">
        <f t="shared" ca="1" si="17"/>
        <v>C2</v>
      </c>
      <c r="M171" s="15" t="str">
        <f t="shared" ca="1" si="18"/>
        <v>C2</v>
      </c>
      <c r="N171" s="15" t="str">
        <f t="shared" ca="1" si="19"/>
        <v>G</v>
      </c>
    </row>
    <row r="172" spans="1:14" ht="36" customHeight="1" x14ac:dyDescent="0.2">
      <c r="A172" s="197" t="s">
        <v>236</v>
      </c>
      <c r="B172" s="216" t="s">
        <v>751</v>
      </c>
      <c r="C172" s="68" t="s">
        <v>238</v>
      </c>
      <c r="D172" s="69" t="s">
        <v>239</v>
      </c>
      <c r="E172" s="76"/>
      <c r="F172" s="96"/>
      <c r="G172" s="132"/>
      <c r="H172" s="217"/>
      <c r="I172" s="12" t="str">
        <f t="shared" ca="1" si="16"/>
        <v>LOCKED</v>
      </c>
      <c r="J172" s="13" t="str">
        <f t="shared" si="20"/>
        <v>G001SoddingCW 3510-R9</v>
      </c>
      <c r="K172" s="14">
        <f>MATCH(J172,'[2]Pay Items'!$L$1:$L$644,0)</f>
        <v>616</v>
      </c>
      <c r="L172" s="15" t="str">
        <f t="shared" ca="1" si="17"/>
        <v>F0</v>
      </c>
      <c r="M172" s="15" t="str">
        <f t="shared" ca="1" si="18"/>
        <v>G</v>
      </c>
      <c r="N172" s="15" t="str">
        <f t="shared" ca="1" si="19"/>
        <v>C2</v>
      </c>
    </row>
    <row r="173" spans="1:14" ht="36" customHeight="1" x14ac:dyDescent="0.2">
      <c r="A173" s="197" t="s">
        <v>240</v>
      </c>
      <c r="B173" s="219" t="s">
        <v>39</v>
      </c>
      <c r="C173" s="68" t="s">
        <v>241</v>
      </c>
      <c r="D173" s="69"/>
      <c r="E173" s="70" t="s">
        <v>32</v>
      </c>
      <c r="F173" s="96">
        <v>190</v>
      </c>
      <c r="G173" s="118"/>
      <c r="H173" s="217">
        <f>ROUND(G173*F173,2)</f>
        <v>0</v>
      </c>
      <c r="I173" s="12" t="str">
        <f t="shared" ca="1" si="16"/>
        <v/>
      </c>
      <c r="J173" s="13" t="str">
        <f t="shared" si="20"/>
        <v>G002width &lt; 600 mmm²</v>
      </c>
      <c r="K173" s="14">
        <f>MATCH(J173,'[2]Pay Items'!$L$1:$L$644,0)</f>
        <v>617</v>
      </c>
      <c r="L173" s="15" t="str">
        <f t="shared" ca="1" si="17"/>
        <v>F0</v>
      </c>
      <c r="M173" s="15" t="str">
        <f t="shared" ca="1" si="18"/>
        <v>C2</v>
      </c>
      <c r="N173" s="15" t="str">
        <f t="shared" ca="1" si="19"/>
        <v>C2</v>
      </c>
    </row>
    <row r="174" spans="1:14" ht="36" customHeight="1" x14ac:dyDescent="0.2">
      <c r="A174" s="197" t="s">
        <v>242</v>
      </c>
      <c r="B174" s="219" t="s">
        <v>47</v>
      </c>
      <c r="C174" s="68" t="s">
        <v>243</v>
      </c>
      <c r="D174" s="69"/>
      <c r="E174" s="70" t="s">
        <v>32</v>
      </c>
      <c r="F174" s="96">
        <v>1895</v>
      </c>
      <c r="G174" s="118"/>
      <c r="H174" s="217">
        <f>ROUND(G174*F174,2)</f>
        <v>0</v>
      </c>
      <c r="I174" s="12" t="str">
        <f t="shared" ca="1" si="16"/>
        <v/>
      </c>
      <c r="J174" s="13" t="str">
        <f t="shared" si="20"/>
        <v>G003width &gt; or = 600 mmm²</v>
      </c>
      <c r="K174" s="14">
        <f>MATCH(J174,'[2]Pay Items'!$L$1:$L$644,0)</f>
        <v>618</v>
      </c>
      <c r="L174" s="15" t="str">
        <f t="shared" ca="1" si="17"/>
        <v>F0</v>
      </c>
      <c r="M174" s="15" t="str">
        <f t="shared" ca="1" si="18"/>
        <v>C2</v>
      </c>
      <c r="N174" s="15" t="str">
        <f t="shared" ca="1" si="19"/>
        <v>C2</v>
      </c>
    </row>
    <row r="175" spans="1:14" s="16" customFormat="1" ht="30" customHeight="1" thickBot="1" x14ac:dyDescent="0.3">
      <c r="A175" s="199"/>
      <c r="B175" s="226" t="s">
        <v>245</v>
      </c>
      <c r="C175" s="287" t="str">
        <f>C96</f>
        <v>BANNERMAN AVENUE - McPhillips Street to Airlies Street - Concrete Rehabilitation</v>
      </c>
      <c r="D175" s="288"/>
      <c r="E175" s="288"/>
      <c r="F175" s="289"/>
      <c r="G175" s="135"/>
      <c r="H175" s="230">
        <f>SUM(H96:H174)</f>
        <v>0</v>
      </c>
      <c r="I175" s="12" t="str">
        <f t="shared" ca="1" si="16"/>
        <v>LOCKED</v>
      </c>
      <c r="J175" s="13" t="str">
        <f t="shared" si="20"/>
        <v>BANNERMAN AVENUE - McPhillips Street to Airlies Street - Concrete Rehabilitation</v>
      </c>
      <c r="K175" s="14" t="e">
        <f>MATCH(J175,'[2]Pay Items'!$L$1:$L$644,0)</f>
        <v>#N/A</v>
      </c>
      <c r="L175" s="15" t="str">
        <f t="shared" ca="1" si="17"/>
        <v>F0</v>
      </c>
      <c r="M175" s="15" t="str">
        <f t="shared" ca="1" si="18"/>
        <v>C2</v>
      </c>
      <c r="N175" s="15" t="str">
        <f t="shared" ca="1" si="19"/>
        <v>C2</v>
      </c>
    </row>
    <row r="176" spans="1:14" s="16" customFormat="1" ht="30" customHeight="1" thickTop="1" x14ac:dyDescent="0.25">
      <c r="A176" s="91"/>
      <c r="B176" s="228" t="s">
        <v>291</v>
      </c>
      <c r="C176" s="284" t="s">
        <v>292</v>
      </c>
      <c r="D176" s="285"/>
      <c r="E176" s="285"/>
      <c r="F176" s="286"/>
      <c r="G176" s="134"/>
      <c r="H176" s="229"/>
      <c r="I176" s="12" t="str">
        <f t="shared" ca="1" si="16"/>
        <v>LOCKED</v>
      </c>
      <c r="J176" s="13" t="str">
        <f t="shared" si="20"/>
        <v>CAIL BAY - Jefferson Avenue to Jefferson Avenue - Concrete Rehabilitation</v>
      </c>
      <c r="K176" s="14" t="e">
        <f>MATCH(J176,'[2]Pay Items'!$L$1:$L$644,0)</f>
        <v>#N/A</v>
      </c>
      <c r="L176" s="15" t="str">
        <f t="shared" ca="1" si="17"/>
        <v>F0</v>
      </c>
      <c r="M176" s="15" t="str">
        <f t="shared" ca="1" si="18"/>
        <v>C2</v>
      </c>
      <c r="N176" s="15" t="str">
        <f t="shared" ca="1" si="19"/>
        <v>C2</v>
      </c>
    </row>
    <row r="177" spans="1:14" ht="36" customHeight="1" x14ac:dyDescent="0.25">
      <c r="A177" s="92"/>
      <c r="B177" s="214"/>
      <c r="C177" s="103" t="s">
        <v>23</v>
      </c>
      <c r="D177" s="104"/>
      <c r="E177" s="102" t="s">
        <v>22</v>
      </c>
      <c r="F177" s="147"/>
      <c r="G177" s="146"/>
      <c r="H177" s="215"/>
      <c r="I177" s="12" t="str">
        <f t="shared" ca="1" si="16"/>
        <v>LOCKED</v>
      </c>
      <c r="J177" s="13" t="str">
        <f t="shared" si="20"/>
        <v>EARTH AND BASE WORKS</v>
      </c>
      <c r="K177" s="14">
        <f>MATCH(J177,'[2]Pay Items'!$L$1:$L$644,0)</f>
        <v>3</v>
      </c>
      <c r="L177" s="15" t="str">
        <f t="shared" ca="1" si="17"/>
        <v>C2</v>
      </c>
      <c r="M177" s="15" t="str">
        <f t="shared" ca="1" si="18"/>
        <v>C2</v>
      </c>
      <c r="N177" s="15" t="str">
        <f t="shared" ca="1" si="19"/>
        <v>G</v>
      </c>
    </row>
    <row r="178" spans="1:14" ht="36" customHeight="1" x14ac:dyDescent="0.2">
      <c r="A178" s="195" t="s">
        <v>24</v>
      </c>
      <c r="B178" s="216" t="s">
        <v>293</v>
      </c>
      <c r="C178" s="68" t="s">
        <v>26</v>
      </c>
      <c r="D178" s="69" t="s">
        <v>27</v>
      </c>
      <c r="E178" s="70" t="s">
        <v>28</v>
      </c>
      <c r="F178" s="96">
        <v>13</v>
      </c>
      <c r="G178" s="118"/>
      <c r="H178" s="217">
        <f>ROUND(G178*F178,2)</f>
        <v>0</v>
      </c>
      <c r="I178" s="12" t="str">
        <f t="shared" ca="1" si="16"/>
        <v/>
      </c>
      <c r="J178" s="13" t="str">
        <f t="shared" si="20"/>
        <v>A010Supplying and Placing Base Course MaterialCW 3110-R19m³</v>
      </c>
      <c r="K178" s="14">
        <f>MATCH(J178,'[2]Pay Items'!$L$1:$L$644,0)</f>
        <v>20</v>
      </c>
      <c r="L178" s="15" t="str">
        <f t="shared" ca="1" si="17"/>
        <v>F0</v>
      </c>
      <c r="M178" s="15" t="str">
        <f t="shared" ca="1" si="18"/>
        <v>C2</v>
      </c>
      <c r="N178" s="15" t="str">
        <f t="shared" ca="1" si="19"/>
        <v>C2</v>
      </c>
    </row>
    <row r="179" spans="1:14" ht="36" customHeight="1" x14ac:dyDescent="0.2">
      <c r="A179" s="196" t="s">
        <v>29</v>
      </c>
      <c r="B179" s="216" t="s">
        <v>294</v>
      </c>
      <c r="C179" s="68" t="s">
        <v>31</v>
      </c>
      <c r="D179" s="69" t="s">
        <v>27</v>
      </c>
      <c r="E179" s="70" t="s">
        <v>32</v>
      </c>
      <c r="F179" s="96">
        <v>645</v>
      </c>
      <c r="G179" s="118"/>
      <c r="H179" s="217">
        <f>ROUND(G179*F179,2)</f>
        <v>0</v>
      </c>
      <c r="I179" s="12" t="str">
        <f t="shared" ca="1" si="16"/>
        <v/>
      </c>
      <c r="J179" s="13" t="str">
        <f t="shared" si="20"/>
        <v>A012Grading of BoulevardsCW 3110-R19m²</v>
      </c>
      <c r="K179" s="14">
        <f>MATCH(J179,'[2]Pay Items'!$L$1:$L$644,0)</f>
        <v>25</v>
      </c>
      <c r="L179" s="15" t="str">
        <f t="shared" ca="1" si="17"/>
        <v>F0</v>
      </c>
      <c r="M179" s="15" t="str">
        <f t="shared" ca="1" si="18"/>
        <v>C2</v>
      </c>
      <c r="N179" s="15" t="str">
        <f t="shared" ca="1" si="19"/>
        <v>C2</v>
      </c>
    </row>
    <row r="180" spans="1:14" ht="36" customHeight="1" x14ac:dyDescent="0.25">
      <c r="A180" s="92"/>
      <c r="B180" s="214"/>
      <c r="C180" s="105" t="s">
        <v>33</v>
      </c>
      <c r="D180" s="104"/>
      <c r="E180" s="93"/>
      <c r="F180" s="78"/>
      <c r="G180" s="94"/>
      <c r="H180" s="218"/>
      <c r="I180" s="12" t="str">
        <f t="shared" ca="1" si="16"/>
        <v>LOCKED</v>
      </c>
      <c r="J180" s="13" t="str">
        <f t="shared" si="20"/>
        <v>ROADWORKS - RENEWALS</v>
      </c>
      <c r="K180" s="14" t="e">
        <f>MATCH(J180,'[2]Pay Items'!$L$1:$L$644,0)</f>
        <v>#N/A</v>
      </c>
      <c r="L180" s="15" t="str">
        <f t="shared" ca="1" si="17"/>
        <v>C2</v>
      </c>
      <c r="M180" s="15" t="str">
        <f t="shared" ca="1" si="18"/>
        <v>C2</v>
      </c>
      <c r="N180" s="15" t="str">
        <f t="shared" ca="1" si="19"/>
        <v>G</v>
      </c>
    </row>
    <row r="181" spans="1:14" ht="36" customHeight="1" x14ac:dyDescent="0.2">
      <c r="A181" s="197" t="s">
        <v>34</v>
      </c>
      <c r="B181" s="216" t="s">
        <v>295</v>
      </c>
      <c r="C181" s="68" t="s">
        <v>36</v>
      </c>
      <c r="D181" s="69" t="s">
        <v>37</v>
      </c>
      <c r="E181" s="70"/>
      <c r="F181" s="96"/>
      <c r="G181" s="132"/>
      <c r="H181" s="217"/>
      <c r="I181" s="12" t="str">
        <f t="shared" ca="1" si="16"/>
        <v>LOCKED</v>
      </c>
      <c r="J181" s="13" t="str">
        <f t="shared" si="20"/>
        <v>B004Slab ReplacementCW 3230-R8</v>
      </c>
      <c r="K181" s="14">
        <f>MATCH(J181,'[2]Pay Items'!$L$1:$L$644,0)</f>
        <v>55</v>
      </c>
      <c r="L181" s="15" t="str">
        <f t="shared" ca="1" si="17"/>
        <v>F0</v>
      </c>
      <c r="M181" s="15" t="str">
        <f t="shared" ca="1" si="18"/>
        <v>G</v>
      </c>
      <c r="N181" s="15" t="str">
        <f t="shared" ca="1" si="19"/>
        <v>C2</v>
      </c>
    </row>
    <row r="182" spans="1:14" ht="36" customHeight="1" x14ac:dyDescent="0.2">
      <c r="A182" s="197" t="s">
        <v>38</v>
      </c>
      <c r="B182" s="219" t="s">
        <v>39</v>
      </c>
      <c r="C182" s="68" t="s">
        <v>40</v>
      </c>
      <c r="D182" s="69" t="s">
        <v>22</v>
      </c>
      <c r="E182" s="70" t="s">
        <v>32</v>
      </c>
      <c r="F182" s="96">
        <v>81</v>
      </c>
      <c r="G182" s="118"/>
      <c r="H182" s="217">
        <f>ROUND(G182*F182,2)</f>
        <v>0</v>
      </c>
      <c r="I182" s="12" t="str">
        <f t="shared" ca="1" si="16"/>
        <v/>
      </c>
      <c r="J182" s="13" t="str">
        <f t="shared" si="20"/>
        <v>B014150 mm Concrete Pavement (Reinforced)m²</v>
      </c>
      <c r="K182" s="14">
        <f>MATCH(J182,'[2]Pay Items'!$L$1:$L$644,0)</f>
        <v>65</v>
      </c>
      <c r="L182" s="15" t="str">
        <f t="shared" ca="1" si="17"/>
        <v>F0</v>
      </c>
      <c r="M182" s="15" t="str">
        <f t="shared" ca="1" si="18"/>
        <v>C2</v>
      </c>
      <c r="N182" s="15" t="str">
        <f t="shared" ca="1" si="19"/>
        <v>C2</v>
      </c>
    </row>
    <row r="183" spans="1:14" ht="36" customHeight="1" x14ac:dyDescent="0.2">
      <c r="A183" s="197" t="s">
        <v>41</v>
      </c>
      <c r="B183" s="216" t="s">
        <v>296</v>
      </c>
      <c r="C183" s="68" t="s">
        <v>43</v>
      </c>
      <c r="D183" s="69" t="s">
        <v>37</v>
      </c>
      <c r="E183" s="70"/>
      <c r="F183" s="96"/>
      <c r="G183" s="132"/>
      <c r="H183" s="217"/>
      <c r="I183" s="12" t="str">
        <f t="shared" ca="1" si="16"/>
        <v>LOCKED</v>
      </c>
      <c r="J183" s="13" t="str">
        <f t="shared" si="20"/>
        <v>B017Partial Slab PatchesCW 3230-R8</v>
      </c>
      <c r="K183" s="14">
        <f>MATCH(J183,'[2]Pay Items'!$L$1:$L$644,0)</f>
        <v>68</v>
      </c>
      <c r="L183" s="15" t="str">
        <f t="shared" ca="1" si="17"/>
        <v>F0</v>
      </c>
      <c r="M183" s="15" t="str">
        <f t="shared" ca="1" si="18"/>
        <v>G</v>
      </c>
      <c r="N183" s="15" t="str">
        <f t="shared" ca="1" si="19"/>
        <v>C2</v>
      </c>
    </row>
    <row r="184" spans="1:14" ht="36" customHeight="1" x14ac:dyDescent="0.2">
      <c r="A184" s="197" t="s">
        <v>46</v>
      </c>
      <c r="B184" s="219" t="s">
        <v>39</v>
      </c>
      <c r="C184" s="68" t="s">
        <v>48</v>
      </c>
      <c r="D184" s="69" t="s">
        <v>22</v>
      </c>
      <c r="E184" s="70" t="s">
        <v>32</v>
      </c>
      <c r="F184" s="96">
        <v>186</v>
      </c>
      <c r="G184" s="118"/>
      <c r="H184" s="217">
        <f>ROUND(G184*F184,2)</f>
        <v>0</v>
      </c>
      <c r="I184" s="12" t="str">
        <f t="shared" ca="1" si="16"/>
        <v/>
      </c>
      <c r="J184" s="13" t="str">
        <f t="shared" si="20"/>
        <v>B031150 mm Concrete Pavement (Type B)m²</v>
      </c>
      <c r="K184" s="14">
        <f>MATCH(J184,'[2]Pay Items'!$L$1:$L$644,0)</f>
        <v>82</v>
      </c>
      <c r="L184" s="15" t="str">
        <f t="shared" ca="1" si="17"/>
        <v>F0</v>
      </c>
      <c r="M184" s="15" t="str">
        <f t="shared" ca="1" si="18"/>
        <v>C2</v>
      </c>
      <c r="N184" s="15" t="str">
        <f t="shared" ca="1" si="19"/>
        <v>C2</v>
      </c>
    </row>
    <row r="185" spans="1:14" ht="36" customHeight="1" x14ac:dyDescent="0.2">
      <c r="A185" s="197" t="s">
        <v>49</v>
      </c>
      <c r="B185" s="219" t="s">
        <v>47</v>
      </c>
      <c r="C185" s="68" t="s">
        <v>51</v>
      </c>
      <c r="D185" s="69" t="s">
        <v>22</v>
      </c>
      <c r="E185" s="70" t="s">
        <v>32</v>
      </c>
      <c r="F185" s="96">
        <v>20</v>
      </c>
      <c r="G185" s="118"/>
      <c r="H185" s="217">
        <f>ROUND(G185*F185,2)</f>
        <v>0</v>
      </c>
      <c r="I185" s="12" t="str">
        <f t="shared" ca="1" si="16"/>
        <v/>
      </c>
      <c r="J185" s="13" t="str">
        <f t="shared" si="20"/>
        <v>B033150 mm Concrete Pavement (Type D)m²</v>
      </c>
      <c r="K185" s="14">
        <f>MATCH(J185,'[2]Pay Items'!$L$1:$L$644,0)</f>
        <v>84</v>
      </c>
      <c r="L185" s="15" t="str">
        <f t="shared" ca="1" si="17"/>
        <v>F0</v>
      </c>
      <c r="M185" s="15" t="str">
        <f t="shared" ca="1" si="18"/>
        <v>C2</v>
      </c>
      <c r="N185" s="15" t="str">
        <f t="shared" ca="1" si="19"/>
        <v>C2</v>
      </c>
    </row>
    <row r="186" spans="1:14" ht="36" customHeight="1" x14ac:dyDescent="0.2">
      <c r="A186" s="197" t="s">
        <v>52</v>
      </c>
      <c r="B186" s="216" t="s">
        <v>297</v>
      </c>
      <c r="C186" s="220" t="s">
        <v>54</v>
      </c>
      <c r="D186" s="69" t="s">
        <v>55</v>
      </c>
      <c r="E186" s="70" t="s">
        <v>32</v>
      </c>
      <c r="F186" s="96">
        <v>68</v>
      </c>
      <c r="G186" s="118"/>
      <c r="H186" s="217">
        <f>ROUND(G186*F186,2)</f>
        <v>0</v>
      </c>
      <c r="I186" s="12" t="str">
        <f t="shared" ca="1" si="16"/>
        <v/>
      </c>
      <c r="J186" s="13" t="str">
        <f t="shared" si="20"/>
        <v>B093APartial Depth Planing of Existing Jointsm²</v>
      </c>
      <c r="K186" s="14">
        <f>MATCH(J186,'[2]Pay Items'!$L$1:$L$644,0)</f>
        <v>145</v>
      </c>
      <c r="L186" s="15" t="str">
        <f t="shared" ca="1" si="17"/>
        <v>F0</v>
      </c>
      <c r="M186" s="15" t="str">
        <f t="shared" ca="1" si="18"/>
        <v>C2</v>
      </c>
      <c r="N186" s="15" t="str">
        <f t="shared" ca="1" si="19"/>
        <v>C2</v>
      </c>
    </row>
    <row r="187" spans="1:14" ht="36" customHeight="1" x14ac:dyDescent="0.2">
      <c r="A187" s="197" t="s">
        <v>56</v>
      </c>
      <c r="B187" s="216" t="s">
        <v>298</v>
      </c>
      <c r="C187" s="220" t="s">
        <v>58</v>
      </c>
      <c r="D187" s="69" t="s">
        <v>55</v>
      </c>
      <c r="E187" s="70" t="s">
        <v>32</v>
      </c>
      <c r="F187" s="96">
        <v>68</v>
      </c>
      <c r="G187" s="118"/>
      <c r="H187" s="217">
        <f>ROUND(G187*F187,2)</f>
        <v>0</v>
      </c>
      <c r="I187" s="12" t="str">
        <f t="shared" ca="1" si="16"/>
        <v/>
      </c>
      <c r="J187" s="13" t="str">
        <f t="shared" si="20"/>
        <v>B093BAsphalt Patching of Partial Depth Jointsm²</v>
      </c>
      <c r="K187" s="14">
        <f>MATCH(J187,'[2]Pay Items'!$L$1:$L$644,0)</f>
        <v>146</v>
      </c>
      <c r="L187" s="15" t="str">
        <f t="shared" ca="1" si="17"/>
        <v>F0</v>
      </c>
      <c r="M187" s="15" t="str">
        <f t="shared" ca="1" si="18"/>
        <v>C2</v>
      </c>
      <c r="N187" s="15" t="str">
        <f t="shared" ca="1" si="19"/>
        <v>C2</v>
      </c>
    </row>
    <row r="188" spans="1:14" s="54" customFormat="1" ht="36" customHeight="1" x14ac:dyDescent="0.2">
      <c r="A188" s="202" t="s">
        <v>740</v>
      </c>
      <c r="B188" s="234" t="s">
        <v>299</v>
      </c>
      <c r="C188" s="65" t="s">
        <v>738</v>
      </c>
      <c r="D188" s="66" t="s">
        <v>37</v>
      </c>
      <c r="E188" s="67"/>
      <c r="F188" s="96"/>
      <c r="G188" s="132"/>
      <c r="H188" s="217"/>
      <c r="I188" s="87" t="str">
        <f t="shared" ca="1" si="16"/>
        <v>LOCKED</v>
      </c>
      <c r="J188" s="88" t="str">
        <f t="shared" si="20"/>
        <v>B094Drilled DowelsCW 3230-R8</v>
      </c>
      <c r="K188" s="89">
        <f>MATCH(J188,'[2]Pay Items'!$L$1:$L$644,0)</f>
        <v>147</v>
      </c>
      <c r="L188" s="90" t="str">
        <f t="shared" ca="1" si="17"/>
        <v>F0</v>
      </c>
      <c r="M188" s="90" t="str">
        <f t="shared" ca="1" si="18"/>
        <v>G</v>
      </c>
      <c r="N188" s="90" t="str">
        <f t="shared" ca="1" si="19"/>
        <v>C2</v>
      </c>
    </row>
    <row r="189" spans="1:14" s="54" customFormat="1" ht="36" customHeight="1" x14ac:dyDescent="0.2">
      <c r="A189" s="202" t="s">
        <v>741</v>
      </c>
      <c r="B189" s="236" t="s">
        <v>39</v>
      </c>
      <c r="C189" s="65" t="s">
        <v>739</v>
      </c>
      <c r="D189" s="66" t="s">
        <v>22</v>
      </c>
      <c r="E189" s="67" t="s">
        <v>145</v>
      </c>
      <c r="F189" s="96">
        <v>430</v>
      </c>
      <c r="G189" s="118"/>
      <c r="H189" s="217">
        <f>ROUND(G189*F189,2)</f>
        <v>0</v>
      </c>
      <c r="I189" s="87" t="str">
        <f t="shared" ca="1" si="16"/>
        <v/>
      </c>
      <c r="J189" s="88" t="str">
        <f t="shared" si="20"/>
        <v>B09519.1 mm Diametereach</v>
      </c>
      <c r="K189" s="89">
        <f>MATCH(J189,'[2]Pay Items'!$L$1:$L$644,0)</f>
        <v>148</v>
      </c>
      <c r="L189" s="90" t="str">
        <f t="shared" ca="1" si="17"/>
        <v>F0</v>
      </c>
      <c r="M189" s="90" t="str">
        <f t="shared" ca="1" si="18"/>
        <v>C2</v>
      </c>
      <c r="N189" s="90" t="str">
        <f t="shared" ca="1" si="19"/>
        <v>C2</v>
      </c>
    </row>
    <row r="190" spans="1:14" s="54" customFormat="1" ht="36" customHeight="1" x14ac:dyDescent="0.2">
      <c r="A190" s="202" t="s">
        <v>364</v>
      </c>
      <c r="B190" s="234" t="s">
        <v>300</v>
      </c>
      <c r="C190" s="65" t="s">
        <v>366</v>
      </c>
      <c r="D190" s="66" t="s">
        <v>37</v>
      </c>
      <c r="E190" s="67"/>
      <c r="F190" s="96"/>
      <c r="G190" s="132"/>
      <c r="H190" s="217"/>
      <c r="I190" s="87" t="str">
        <f t="shared" ca="1" si="16"/>
        <v>LOCKED</v>
      </c>
      <c r="J190" s="88" t="str">
        <f t="shared" si="20"/>
        <v>B097Drilled Tie BarsCW 3230-R8</v>
      </c>
      <c r="K190" s="89">
        <f>MATCH(J190,'[2]Pay Items'!$L$1:$L$644,0)</f>
        <v>150</v>
      </c>
      <c r="L190" s="90" t="str">
        <f t="shared" ca="1" si="17"/>
        <v>F0</v>
      </c>
      <c r="M190" s="90" t="str">
        <f t="shared" ca="1" si="18"/>
        <v>G</v>
      </c>
      <c r="N190" s="90" t="str">
        <f t="shared" ca="1" si="19"/>
        <v>C2</v>
      </c>
    </row>
    <row r="191" spans="1:14" s="54" customFormat="1" ht="36" customHeight="1" x14ac:dyDescent="0.2">
      <c r="A191" s="202" t="s">
        <v>367</v>
      </c>
      <c r="B191" s="236" t="s">
        <v>39</v>
      </c>
      <c r="C191" s="65" t="s">
        <v>368</v>
      </c>
      <c r="D191" s="66" t="s">
        <v>22</v>
      </c>
      <c r="E191" s="67" t="s">
        <v>145</v>
      </c>
      <c r="F191" s="96">
        <v>520</v>
      </c>
      <c r="G191" s="118"/>
      <c r="H191" s="217">
        <f>ROUND(G191*F191,2)</f>
        <v>0</v>
      </c>
      <c r="I191" s="87" t="str">
        <f t="shared" ca="1" si="16"/>
        <v/>
      </c>
      <c r="J191" s="88" t="str">
        <f t="shared" si="20"/>
        <v>B09820 M Deformed Tie Bareach</v>
      </c>
      <c r="K191" s="89">
        <f>MATCH(J191,'[2]Pay Items'!$L$1:$L$644,0)</f>
        <v>152</v>
      </c>
      <c r="L191" s="90" t="str">
        <f t="shared" ca="1" si="17"/>
        <v>F0</v>
      </c>
      <c r="M191" s="90" t="str">
        <f t="shared" ca="1" si="18"/>
        <v>C2</v>
      </c>
      <c r="N191" s="90" t="str">
        <f t="shared" ca="1" si="19"/>
        <v>C2</v>
      </c>
    </row>
    <row r="192" spans="1:14" s="33" customFormat="1" ht="36" customHeight="1" x14ac:dyDescent="0.2">
      <c r="A192" s="202" t="s">
        <v>528</v>
      </c>
      <c r="B192" s="234" t="s">
        <v>301</v>
      </c>
      <c r="C192" s="65" t="s">
        <v>530</v>
      </c>
      <c r="D192" s="66" t="s">
        <v>62</v>
      </c>
      <c r="E192" s="70"/>
      <c r="F192" s="96"/>
      <c r="G192" s="97"/>
      <c r="H192" s="217"/>
      <c r="I192" s="87" t="str">
        <f t="shared" ca="1" si="16"/>
        <v>LOCKED</v>
      </c>
      <c r="J192" s="88" t="str">
        <f t="shared" si="20"/>
        <v>B114rlMiscellaneous Concrete Slab RenewalCW 3235-R9</v>
      </c>
      <c r="K192" s="89">
        <f>MATCH(J192,'[2]Pay Items'!$L$1:$L$644,0)</f>
        <v>170</v>
      </c>
      <c r="L192" s="90" t="str">
        <f t="shared" ca="1" si="17"/>
        <v>F0</v>
      </c>
      <c r="M192" s="90" t="str">
        <f t="shared" ca="1" si="18"/>
        <v>C2</v>
      </c>
      <c r="N192" s="90" t="str">
        <f t="shared" ca="1" si="19"/>
        <v>C2</v>
      </c>
    </row>
    <row r="193" spans="1:14" ht="36" customHeight="1" x14ac:dyDescent="0.2">
      <c r="A193" s="197" t="s">
        <v>65</v>
      </c>
      <c r="B193" s="219" t="s">
        <v>39</v>
      </c>
      <c r="C193" s="68" t="s">
        <v>64</v>
      </c>
      <c r="D193" s="69" t="s">
        <v>66</v>
      </c>
      <c r="E193" s="70"/>
      <c r="F193" s="96"/>
      <c r="G193" s="132"/>
      <c r="H193" s="217"/>
      <c r="I193" s="12" t="str">
        <f t="shared" ca="1" si="16"/>
        <v>LOCKED</v>
      </c>
      <c r="J193" s="13" t="str">
        <f t="shared" si="20"/>
        <v>B118rl100 mm SidewalkSD-228A</v>
      </c>
      <c r="K193" s="14">
        <f>MATCH(J193,'[2]Pay Items'!$L$1:$L$644,0)</f>
        <v>174</v>
      </c>
      <c r="L193" s="15" t="str">
        <f t="shared" ca="1" si="17"/>
        <v>F0</v>
      </c>
      <c r="M193" s="15" t="str">
        <f t="shared" ca="1" si="18"/>
        <v>G</v>
      </c>
      <c r="N193" s="15" t="str">
        <f t="shared" ca="1" si="19"/>
        <v>C2</v>
      </c>
    </row>
    <row r="194" spans="1:14" ht="36" customHeight="1" x14ac:dyDescent="0.2">
      <c r="A194" s="197" t="s">
        <v>67</v>
      </c>
      <c r="B194" s="221" t="s">
        <v>68</v>
      </c>
      <c r="C194" s="68" t="s">
        <v>69</v>
      </c>
      <c r="D194" s="69"/>
      <c r="E194" s="70" t="s">
        <v>32</v>
      </c>
      <c r="F194" s="96">
        <v>34</v>
      </c>
      <c r="G194" s="118"/>
      <c r="H194" s="217">
        <f t="shared" ref="H194:H202" si="22">ROUND(G194*F194,2)</f>
        <v>0</v>
      </c>
      <c r="I194" s="12" t="str">
        <f t="shared" ca="1" si="16"/>
        <v/>
      </c>
      <c r="J194" s="13" t="str">
        <f t="shared" si="20"/>
        <v>B119rlLess than 5 sq.m.m²</v>
      </c>
      <c r="K194" s="14">
        <f>MATCH(J194,'[2]Pay Items'!$L$1:$L$644,0)</f>
        <v>175</v>
      </c>
      <c r="L194" s="15" t="str">
        <f t="shared" ca="1" si="17"/>
        <v>F0</v>
      </c>
      <c r="M194" s="15" t="str">
        <f t="shared" ca="1" si="18"/>
        <v>C2</v>
      </c>
      <c r="N194" s="15" t="str">
        <f t="shared" ca="1" si="19"/>
        <v>C2</v>
      </c>
    </row>
    <row r="195" spans="1:14" ht="36" customHeight="1" x14ac:dyDescent="0.2">
      <c r="A195" s="197" t="s">
        <v>70</v>
      </c>
      <c r="B195" s="221" t="s">
        <v>71</v>
      </c>
      <c r="C195" s="68" t="s">
        <v>72</v>
      </c>
      <c r="D195" s="69"/>
      <c r="E195" s="70" t="s">
        <v>32</v>
      </c>
      <c r="F195" s="96">
        <v>88</v>
      </c>
      <c r="G195" s="118"/>
      <c r="H195" s="217">
        <f t="shared" si="22"/>
        <v>0</v>
      </c>
      <c r="I195" s="12" t="str">
        <f t="shared" ca="1" si="16"/>
        <v/>
      </c>
      <c r="J195" s="13" t="str">
        <f t="shared" si="20"/>
        <v>B120rl5 sq.m. to 20 sq.m.m²</v>
      </c>
      <c r="K195" s="14">
        <f>MATCH(J195,'[2]Pay Items'!$L$1:$L$644,0)</f>
        <v>176</v>
      </c>
      <c r="L195" s="15" t="str">
        <f t="shared" ca="1" si="17"/>
        <v>F0</v>
      </c>
      <c r="M195" s="15" t="str">
        <f t="shared" ca="1" si="18"/>
        <v>C2</v>
      </c>
      <c r="N195" s="15" t="str">
        <f t="shared" ca="1" si="19"/>
        <v>C2</v>
      </c>
    </row>
    <row r="196" spans="1:14" ht="36" customHeight="1" x14ac:dyDescent="0.2">
      <c r="A196" s="197" t="s">
        <v>73</v>
      </c>
      <c r="B196" s="221" t="s">
        <v>74</v>
      </c>
      <c r="C196" s="68" t="s">
        <v>75</v>
      </c>
      <c r="D196" s="69" t="s">
        <v>22</v>
      </c>
      <c r="E196" s="70" t="s">
        <v>32</v>
      </c>
      <c r="F196" s="96">
        <v>67</v>
      </c>
      <c r="G196" s="118"/>
      <c r="H196" s="217">
        <f t="shared" si="22"/>
        <v>0</v>
      </c>
      <c r="I196" s="12" t="str">
        <f t="shared" ca="1" si="16"/>
        <v/>
      </c>
      <c r="J196" s="13" t="str">
        <f t="shared" si="20"/>
        <v>B121rlGreater than 20 sq.m.m²</v>
      </c>
      <c r="K196" s="14">
        <f>MATCH(J196,'[2]Pay Items'!$L$1:$L$644,0)</f>
        <v>177</v>
      </c>
      <c r="L196" s="15" t="str">
        <f t="shared" ca="1" si="17"/>
        <v>F0</v>
      </c>
      <c r="M196" s="15" t="str">
        <f t="shared" ca="1" si="18"/>
        <v>C2</v>
      </c>
      <c r="N196" s="15" t="str">
        <f t="shared" ca="1" si="19"/>
        <v>C2</v>
      </c>
    </row>
    <row r="197" spans="1:14" ht="36" customHeight="1" x14ac:dyDescent="0.2">
      <c r="A197" s="197" t="s">
        <v>76</v>
      </c>
      <c r="B197" s="219" t="s">
        <v>47</v>
      </c>
      <c r="C197" s="68" t="s">
        <v>77</v>
      </c>
      <c r="D197" s="69" t="s">
        <v>22</v>
      </c>
      <c r="E197" s="70"/>
      <c r="F197" s="96"/>
      <c r="G197" s="97"/>
      <c r="H197" s="217">
        <f t="shared" si="22"/>
        <v>0</v>
      </c>
      <c r="I197" s="12" t="str">
        <f t="shared" ca="1" si="16"/>
        <v>LOCKED</v>
      </c>
      <c r="J197" s="13" t="str">
        <f t="shared" si="20"/>
        <v>B121rlA150 mm Reinforced Sidewalk</v>
      </c>
      <c r="K197" s="14">
        <f>MATCH(J197,'[2]Pay Items'!$L$1:$L$644,0)</f>
        <v>178</v>
      </c>
      <c r="L197" s="15" t="str">
        <f t="shared" ca="1" si="17"/>
        <v>F0</v>
      </c>
      <c r="M197" s="15" t="str">
        <f t="shared" ca="1" si="18"/>
        <v>C2</v>
      </c>
      <c r="N197" s="15" t="str">
        <f t="shared" ca="1" si="19"/>
        <v>C2</v>
      </c>
    </row>
    <row r="198" spans="1:14" ht="36" customHeight="1" x14ac:dyDescent="0.2">
      <c r="A198" s="197" t="s">
        <v>78</v>
      </c>
      <c r="B198" s="221" t="s">
        <v>68</v>
      </c>
      <c r="C198" s="68" t="s">
        <v>69</v>
      </c>
      <c r="D198" s="69"/>
      <c r="E198" s="70" t="s">
        <v>32</v>
      </c>
      <c r="F198" s="96">
        <v>6</v>
      </c>
      <c r="G198" s="118"/>
      <c r="H198" s="217">
        <f t="shared" si="22"/>
        <v>0</v>
      </c>
      <c r="I198" s="12" t="str">
        <f t="shared" ca="1" si="16"/>
        <v/>
      </c>
      <c r="J198" s="13" t="str">
        <f t="shared" si="20"/>
        <v>B121rlBLess than 5 sq.m.m²</v>
      </c>
      <c r="K198" s="14">
        <f>MATCH(J198,'[2]Pay Items'!$L$1:$L$644,0)</f>
        <v>179</v>
      </c>
      <c r="L198" s="15" t="str">
        <f t="shared" ca="1" si="17"/>
        <v>F0</v>
      </c>
      <c r="M198" s="15" t="str">
        <f t="shared" ca="1" si="18"/>
        <v>C2</v>
      </c>
      <c r="N198" s="15" t="str">
        <f t="shared" ca="1" si="19"/>
        <v>C2</v>
      </c>
    </row>
    <row r="199" spans="1:14" ht="36" customHeight="1" x14ac:dyDescent="0.2">
      <c r="A199" s="197" t="s">
        <v>79</v>
      </c>
      <c r="B199" s="221" t="s">
        <v>71</v>
      </c>
      <c r="C199" s="68" t="s">
        <v>72</v>
      </c>
      <c r="D199" s="69"/>
      <c r="E199" s="70" t="s">
        <v>32</v>
      </c>
      <c r="F199" s="96">
        <v>46</v>
      </c>
      <c r="G199" s="118"/>
      <c r="H199" s="217">
        <f t="shared" si="22"/>
        <v>0</v>
      </c>
      <c r="I199" s="12" t="str">
        <f t="shared" ca="1" si="16"/>
        <v/>
      </c>
      <c r="J199" s="13" t="str">
        <f t="shared" si="20"/>
        <v>B121rlC5 sq.m. to 20 sq.m.m²</v>
      </c>
      <c r="K199" s="14">
        <f>MATCH(J199,'[2]Pay Items'!$L$1:$L$644,0)</f>
        <v>180</v>
      </c>
      <c r="L199" s="15" t="str">
        <f t="shared" ca="1" si="17"/>
        <v>F0</v>
      </c>
      <c r="M199" s="15" t="str">
        <f t="shared" ca="1" si="18"/>
        <v>C2</v>
      </c>
      <c r="N199" s="15" t="str">
        <f t="shared" ca="1" si="19"/>
        <v>C2</v>
      </c>
    </row>
    <row r="200" spans="1:14" ht="36" customHeight="1" x14ac:dyDescent="0.2">
      <c r="A200" s="197" t="s">
        <v>80</v>
      </c>
      <c r="B200" s="216" t="s">
        <v>302</v>
      </c>
      <c r="C200" s="68" t="s">
        <v>82</v>
      </c>
      <c r="D200" s="69" t="s">
        <v>62</v>
      </c>
      <c r="E200" s="70" t="s">
        <v>32</v>
      </c>
      <c r="F200" s="99">
        <v>3</v>
      </c>
      <c r="G200" s="118"/>
      <c r="H200" s="217">
        <f t="shared" si="22"/>
        <v>0</v>
      </c>
      <c r="I200" s="12" t="str">
        <f t="shared" ca="1" si="16"/>
        <v/>
      </c>
      <c r="J200" s="13" t="str">
        <f t="shared" si="20"/>
        <v>B124Adjustment of Precast Sidewalk BlocksCW 3235-R9m²</v>
      </c>
      <c r="K200" s="14">
        <f>MATCH(J200,'[2]Pay Items'!$L$1:$L$644,0)</f>
        <v>184</v>
      </c>
      <c r="L200" s="15" t="str">
        <f t="shared" ca="1" si="17"/>
        <v>F0</v>
      </c>
      <c r="M200" s="15" t="str">
        <f t="shared" ca="1" si="18"/>
        <v>C2</v>
      </c>
      <c r="N200" s="15" t="str">
        <f t="shared" ca="1" si="19"/>
        <v>C2</v>
      </c>
    </row>
    <row r="201" spans="1:14" ht="36" customHeight="1" x14ac:dyDescent="0.2">
      <c r="A201" s="197" t="s">
        <v>83</v>
      </c>
      <c r="B201" s="216" t="s">
        <v>304</v>
      </c>
      <c r="C201" s="68" t="s">
        <v>85</v>
      </c>
      <c r="D201" s="69" t="s">
        <v>62</v>
      </c>
      <c r="E201" s="70" t="s">
        <v>32</v>
      </c>
      <c r="F201" s="96">
        <v>2</v>
      </c>
      <c r="G201" s="118"/>
      <c r="H201" s="217">
        <f t="shared" si="22"/>
        <v>0</v>
      </c>
      <c r="I201" s="12" t="str">
        <f t="shared" ca="1" si="16"/>
        <v/>
      </c>
      <c r="J201" s="13" t="str">
        <f t="shared" si="20"/>
        <v>B125Supply of Precast Sidewalk BlocksCW 3235-R9m²</v>
      </c>
      <c r="K201" s="14">
        <f>MATCH(J201,'[2]Pay Items'!$L$1:$L$644,0)</f>
        <v>185</v>
      </c>
      <c r="L201" s="15" t="str">
        <f t="shared" ca="1" si="17"/>
        <v>F0</v>
      </c>
      <c r="M201" s="15" t="str">
        <f t="shared" ca="1" si="18"/>
        <v>C2</v>
      </c>
      <c r="N201" s="15" t="str">
        <f t="shared" ca="1" si="19"/>
        <v>C2</v>
      </c>
    </row>
    <row r="202" spans="1:14" ht="36" customHeight="1" x14ac:dyDescent="0.2">
      <c r="A202" s="197" t="s">
        <v>86</v>
      </c>
      <c r="B202" s="216" t="s">
        <v>305</v>
      </c>
      <c r="C202" s="68" t="s">
        <v>88</v>
      </c>
      <c r="D202" s="69" t="s">
        <v>62</v>
      </c>
      <c r="E202" s="70" t="s">
        <v>32</v>
      </c>
      <c r="F202" s="96">
        <v>2</v>
      </c>
      <c r="G202" s="118"/>
      <c r="H202" s="217">
        <f t="shared" si="22"/>
        <v>0</v>
      </c>
      <c r="I202" s="12" t="str">
        <f t="shared" ca="1" si="16"/>
        <v/>
      </c>
      <c r="J202" s="13" t="str">
        <f t="shared" si="20"/>
        <v>B125ARemoval of Precast Sidewalk BlocksCW 3235-R9m²</v>
      </c>
      <c r="K202" s="14">
        <f>MATCH(J202,'[2]Pay Items'!$L$1:$L$644,0)</f>
        <v>186</v>
      </c>
      <c r="L202" s="15" t="str">
        <f t="shared" ca="1" si="17"/>
        <v>F0</v>
      </c>
      <c r="M202" s="15" t="str">
        <f t="shared" ca="1" si="18"/>
        <v>C2</v>
      </c>
      <c r="N202" s="15" t="str">
        <f t="shared" ca="1" si="19"/>
        <v>C2</v>
      </c>
    </row>
    <row r="203" spans="1:14" ht="36" customHeight="1" x14ac:dyDescent="0.2">
      <c r="A203" s="197" t="s">
        <v>96</v>
      </c>
      <c r="B203" s="216" t="s">
        <v>306</v>
      </c>
      <c r="C203" s="68" t="s">
        <v>98</v>
      </c>
      <c r="D203" s="69" t="s">
        <v>92</v>
      </c>
      <c r="E203" s="70"/>
      <c r="F203" s="96"/>
      <c r="G203" s="132"/>
      <c r="H203" s="217"/>
      <c r="I203" s="12" t="str">
        <f t="shared" ca="1" si="16"/>
        <v>LOCKED</v>
      </c>
      <c r="J203" s="13" t="str">
        <f t="shared" si="20"/>
        <v>B154rlConcrete Curb RenewalCW 3240-R10</v>
      </c>
      <c r="K203" s="14">
        <f>MATCH(J203,'[2]Pay Items'!$L$1:$L$644,0)</f>
        <v>240</v>
      </c>
      <c r="L203" s="15" t="str">
        <f t="shared" ca="1" si="17"/>
        <v>F0</v>
      </c>
      <c r="M203" s="15" t="str">
        <f t="shared" ca="1" si="18"/>
        <v>G</v>
      </c>
      <c r="N203" s="15" t="str">
        <f t="shared" ca="1" si="19"/>
        <v>C2</v>
      </c>
    </row>
    <row r="204" spans="1:14" ht="36" customHeight="1" x14ac:dyDescent="0.2">
      <c r="A204" s="197" t="s">
        <v>99</v>
      </c>
      <c r="B204" s="219" t="s">
        <v>39</v>
      </c>
      <c r="C204" s="68" t="s">
        <v>303</v>
      </c>
      <c r="D204" s="69" t="s">
        <v>101</v>
      </c>
      <c r="E204" s="70"/>
      <c r="F204" s="96"/>
      <c r="G204" s="97"/>
      <c r="H204" s="217"/>
      <c r="I204" s="12" t="str">
        <f t="shared" ca="1" si="16"/>
        <v>LOCKED</v>
      </c>
      <c r="J204" s="13" t="str">
        <f t="shared" si="20"/>
        <v>B155rlBarrier (125mm reveal ht, Dowelled)SD-205,SD-206A</v>
      </c>
      <c r="K204" s="14" t="e">
        <f>MATCH(J204,'[2]Pay Items'!$L$1:$L$644,0)</f>
        <v>#N/A</v>
      </c>
      <c r="L204" s="15" t="str">
        <f t="shared" ca="1" si="17"/>
        <v>F0</v>
      </c>
      <c r="M204" s="15" t="str">
        <f t="shared" ca="1" si="18"/>
        <v>C2</v>
      </c>
      <c r="N204" s="15" t="str">
        <f t="shared" ca="1" si="19"/>
        <v>C2</v>
      </c>
    </row>
    <row r="205" spans="1:14" ht="36" customHeight="1" x14ac:dyDescent="0.2">
      <c r="A205" s="197" t="s">
        <v>102</v>
      </c>
      <c r="B205" s="221" t="s">
        <v>68</v>
      </c>
      <c r="C205" s="68" t="s">
        <v>103</v>
      </c>
      <c r="D205" s="69"/>
      <c r="E205" s="70" t="s">
        <v>95</v>
      </c>
      <c r="F205" s="96">
        <v>13</v>
      </c>
      <c r="G205" s="118"/>
      <c r="H205" s="217">
        <f t="shared" ref="H205:H211" si="23">ROUND(G205*F205,2)</f>
        <v>0</v>
      </c>
      <c r="I205" s="12" t="str">
        <f t="shared" ca="1" si="16"/>
        <v/>
      </c>
      <c r="J205" s="13" t="str">
        <f t="shared" si="20"/>
        <v>B156rlLess than 3 mm</v>
      </c>
      <c r="K205" s="14">
        <f>MATCH(J205,'[2]Pay Items'!$L$1:$L$644,0)</f>
        <v>244</v>
      </c>
      <c r="L205" s="15" t="str">
        <f t="shared" ca="1" si="17"/>
        <v>F0</v>
      </c>
      <c r="M205" s="15" t="str">
        <f t="shared" ca="1" si="18"/>
        <v>C2</v>
      </c>
      <c r="N205" s="15" t="str">
        <f t="shared" ca="1" si="19"/>
        <v>C2</v>
      </c>
    </row>
    <row r="206" spans="1:14" ht="36" customHeight="1" x14ac:dyDescent="0.2">
      <c r="A206" s="197" t="s">
        <v>104</v>
      </c>
      <c r="B206" s="221" t="s">
        <v>71</v>
      </c>
      <c r="C206" s="68" t="s">
        <v>105</v>
      </c>
      <c r="D206" s="69"/>
      <c r="E206" s="70" t="s">
        <v>95</v>
      </c>
      <c r="F206" s="96">
        <v>326</v>
      </c>
      <c r="G206" s="118"/>
      <c r="H206" s="217">
        <f t="shared" si="23"/>
        <v>0</v>
      </c>
      <c r="I206" s="12" t="str">
        <f t="shared" ca="1" si="16"/>
        <v/>
      </c>
      <c r="J206" s="13" t="str">
        <f t="shared" si="20"/>
        <v>B157rl3 m to 30 mm</v>
      </c>
      <c r="K206" s="14">
        <f>MATCH(J206,'[2]Pay Items'!$L$1:$L$644,0)</f>
        <v>245</v>
      </c>
      <c r="L206" s="15" t="str">
        <f t="shared" ca="1" si="17"/>
        <v>F0</v>
      </c>
      <c r="M206" s="15" t="str">
        <f t="shared" ca="1" si="18"/>
        <v>C2</v>
      </c>
      <c r="N206" s="15" t="str">
        <f t="shared" ca="1" si="19"/>
        <v>C2</v>
      </c>
    </row>
    <row r="207" spans="1:14" ht="36" customHeight="1" x14ac:dyDescent="0.2">
      <c r="A207" s="197" t="s">
        <v>106</v>
      </c>
      <c r="B207" s="221" t="s">
        <v>107</v>
      </c>
      <c r="C207" s="68" t="s">
        <v>108</v>
      </c>
      <c r="D207" s="69" t="s">
        <v>22</v>
      </c>
      <c r="E207" s="70" t="s">
        <v>95</v>
      </c>
      <c r="F207" s="96">
        <v>89</v>
      </c>
      <c r="G207" s="118"/>
      <c r="H207" s="217">
        <f t="shared" si="23"/>
        <v>0</v>
      </c>
      <c r="I207" s="12" t="str">
        <f t="shared" ca="1" si="16"/>
        <v/>
      </c>
      <c r="J207" s="13" t="str">
        <f t="shared" si="20"/>
        <v>B158rlGreater than 30 mm</v>
      </c>
      <c r="K207" s="14">
        <f>MATCH(J207,'[2]Pay Items'!$L$1:$L$644,0)</f>
        <v>246</v>
      </c>
      <c r="L207" s="15" t="str">
        <f t="shared" ca="1" si="17"/>
        <v>F0</v>
      </c>
      <c r="M207" s="15" t="str">
        <f t="shared" ca="1" si="18"/>
        <v>C2</v>
      </c>
      <c r="N207" s="15" t="str">
        <f t="shared" ca="1" si="19"/>
        <v>C2</v>
      </c>
    </row>
    <row r="208" spans="1:14" ht="36" customHeight="1" x14ac:dyDescent="0.2">
      <c r="A208" s="197" t="s">
        <v>109</v>
      </c>
      <c r="B208" s="219" t="s">
        <v>47</v>
      </c>
      <c r="C208" s="68" t="s">
        <v>110</v>
      </c>
      <c r="D208" s="69" t="s">
        <v>111</v>
      </c>
      <c r="E208" s="70" t="s">
        <v>95</v>
      </c>
      <c r="F208" s="96">
        <v>39</v>
      </c>
      <c r="G208" s="118"/>
      <c r="H208" s="217">
        <f t="shared" si="23"/>
        <v>0</v>
      </c>
      <c r="I208" s="12" t="str">
        <f t="shared" ca="1" si="16"/>
        <v/>
      </c>
      <c r="J208" s="13" t="str">
        <f t="shared" si="20"/>
        <v>B167rlModified Barrier (125 mm reveal ht, Dowelled)SD-203Bm</v>
      </c>
      <c r="K208" s="14" t="e">
        <f>MATCH(J208,'[2]Pay Items'!$L$1:$L$644,0)</f>
        <v>#N/A</v>
      </c>
      <c r="L208" s="15" t="str">
        <f t="shared" ca="1" si="17"/>
        <v>F0</v>
      </c>
      <c r="M208" s="15" t="str">
        <f t="shared" ca="1" si="18"/>
        <v>C2</v>
      </c>
      <c r="N208" s="15" t="str">
        <f t="shared" ca="1" si="19"/>
        <v>C2</v>
      </c>
    </row>
    <row r="209" spans="1:14" ht="36" customHeight="1" x14ac:dyDescent="0.2">
      <c r="A209" s="197" t="s">
        <v>112</v>
      </c>
      <c r="B209" s="219" t="s">
        <v>50</v>
      </c>
      <c r="C209" s="68" t="s">
        <v>113</v>
      </c>
      <c r="D209" s="69" t="s">
        <v>114</v>
      </c>
      <c r="E209" s="70" t="s">
        <v>95</v>
      </c>
      <c r="F209" s="96">
        <v>80</v>
      </c>
      <c r="G209" s="118"/>
      <c r="H209" s="217">
        <f t="shared" si="23"/>
        <v>0</v>
      </c>
      <c r="I209" s="12" t="str">
        <f t="shared" ca="1" si="16"/>
        <v/>
      </c>
      <c r="J209" s="13" t="str">
        <f t="shared" si="20"/>
        <v>B183rlModified Lip Curb (75 mm reveal ht, Dowelled)SD-202Cm</v>
      </c>
      <c r="K209" s="14">
        <f>MATCH(J209,'[2]Pay Items'!$L$1:$L$644,0)</f>
        <v>286</v>
      </c>
      <c r="L209" s="15" t="str">
        <f t="shared" ca="1" si="17"/>
        <v>F0</v>
      </c>
      <c r="M209" s="15" t="str">
        <f t="shared" ca="1" si="18"/>
        <v>C2</v>
      </c>
      <c r="N209" s="15" t="str">
        <f t="shared" ca="1" si="19"/>
        <v>C2</v>
      </c>
    </row>
    <row r="210" spans="1:14" ht="36" customHeight="1" x14ac:dyDescent="0.2">
      <c r="A210" s="197" t="s">
        <v>115</v>
      </c>
      <c r="B210" s="219" t="s">
        <v>116</v>
      </c>
      <c r="C210" s="68" t="s">
        <v>117</v>
      </c>
      <c r="D210" s="69" t="s">
        <v>118</v>
      </c>
      <c r="E210" s="70" t="s">
        <v>95</v>
      </c>
      <c r="F210" s="96">
        <v>17</v>
      </c>
      <c r="G210" s="118"/>
      <c r="H210" s="217">
        <f t="shared" si="23"/>
        <v>0</v>
      </c>
      <c r="I210" s="12" t="str">
        <f t="shared" ca="1" si="16"/>
        <v/>
      </c>
      <c r="J210" s="13" t="str">
        <f t="shared" si="20"/>
        <v>B184rlCurb Ramp (8-12 mm reveal ht, Integral)SD-229C,Dm</v>
      </c>
      <c r="K210" s="14">
        <f>MATCH(J210,'[2]Pay Items'!$L$1:$L$644,0)</f>
        <v>287</v>
      </c>
      <c r="L210" s="15" t="str">
        <f t="shared" ca="1" si="17"/>
        <v>F0</v>
      </c>
      <c r="M210" s="15" t="str">
        <f t="shared" ca="1" si="18"/>
        <v>C2</v>
      </c>
      <c r="N210" s="15" t="str">
        <f t="shared" ca="1" si="19"/>
        <v>C2</v>
      </c>
    </row>
    <row r="211" spans="1:14" ht="36" customHeight="1" x14ac:dyDescent="0.2">
      <c r="A211" s="197" t="s">
        <v>119</v>
      </c>
      <c r="B211" s="216" t="s">
        <v>307</v>
      </c>
      <c r="C211" s="68" t="s">
        <v>121</v>
      </c>
      <c r="D211" s="69" t="s">
        <v>122</v>
      </c>
      <c r="E211" s="70" t="s">
        <v>32</v>
      </c>
      <c r="F211" s="96">
        <v>65</v>
      </c>
      <c r="G211" s="118"/>
      <c r="H211" s="217">
        <f t="shared" si="23"/>
        <v>0</v>
      </c>
      <c r="I211" s="12" t="str">
        <f t="shared" ca="1" si="16"/>
        <v/>
      </c>
      <c r="J211" s="13" t="str">
        <f t="shared" si="20"/>
        <v>B189Regrading Existing Interlocking Paving StonesCW 3330-R5m²</v>
      </c>
      <c r="K211" s="14">
        <f>MATCH(J211,'[2]Pay Items'!$L$1:$L$644,0)</f>
        <v>302</v>
      </c>
      <c r="L211" s="15" t="str">
        <f t="shared" ca="1" si="17"/>
        <v>F0</v>
      </c>
      <c r="M211" s="15" t="str">
        <f t="shared" ca="1" si="18"/>
        <v>C2</v>
      </c>
      <c r="N211" s="15" t="str">
        <f t="shared" ca="1" si="19"/>
        <v>C2</v>
      </c>
    </row>
    <row r="212" spans="1:14" ht="36" customHeight="1" x14ac:dyDescent="0.2">
      <c r="A212" s="197" t="s">
        <v>123</v>
      </c>
      <c r="B212" s="216" t="s">
        <v>308</v>
      </c>
      <c r="C212" s="68" t="s">
        <v>125</v>
      </c>
      <c r="D212" s="69" t="s">
        <v>126</v>
      </c>
      <c r="E212" s="222"/>
      <c r="F212" s="96"/>
      <c r="G212" s="132"/>
      <c r="H212" s="217"/>
      <c r="I212" s="12" t="str">
        <f t="shared" ca="1" si="16"/>
        <v>LOCKED</v>
      </c>
      <c r="J212" s="13" t="str">
        <f t="shared" si="20"/>
        <v>B190Construction of Asphaltic Concrete OverlayCW 3410-R12</v>
      </c>
      <c r="K212" s="14">
        <f>MATCH(J212,'[2]Pay Items'!$L$1:$L$644,0)</f>
        <v>303</v>
      </c>
      <c r="L212" s="15" t="str">
        <f t="shared" ca="1" si="17"/>
        <v>F0</v>
      </c>
      <c r="M212" s="15" t="str">
        <f t="shared" ca="1" si="18"/>
        <v>G</v>
      </c>
      <c r="N212" s="15" t="str">
        <f t="shared" ca="1" si="19"/>
        <v>C2</v>
      </c>
    </row>
    <row r="213" spans="1:14" ht="36" customHeight="1" x14ac:dyDescent="0.2">
      <c r="A213" s="197" t="s">
        <v>127</v>
      </c>
      <c r="B213" s="219" t="s">
        <v>39</v>
      </c>
      <c r="C213" s="68" t="s">
        <v>128</v>
      </c>
      <c r="D213" s="69"/>
      <c r="E213" s="70"/>
      <c r="F213" s="96"/>
      <c r="G213" s="132"/>
      <c r="H213" s="217"/>
      <c r="I213" s="12" t="str">
        <f t="shared" ca="1" si="16"/>
        <v>LOCKED</v>
      </c>
      <c r="J213" s="13" t="str">
        <f t="shared" si="20"/>
        <v>B191Main Line Paving</v>
      </c>
      <c r="K213" s="14">
        <f>MATCH(J213,'[2]Pay Items'!$L$1:$L$644,0)</f>
        <v>304</v>
      </c>
      <c r="L213" s="15" t="str">
        <f t="shared" ca="1" si="17"/>
        <v>F0</v>
      </c>
      <c r="M213" s="15" t="str">
        <f t="shared" ca="1" si="18"/>
        <v>G</v>
      </c>
      <c r="N213" s="15" t="str">
        <f t="shared" ca="1" si="19"/>
        <v>C2</v>
      </c>
    </row>
    <row r="214" spans="1:14" ht="36" customHeight="1" x14ac:dyDescent="0.2">
      <c r="A214" s="197" t="s">
        <v>129</v>
      </c>
      <c r="B214" s="221" t="s">
        <v>68</v>
      </c>
      <c r="C214" s="68" t="s">
        <v>130</v>
      </c>
      <c r="D214" s="69"/>
      <c r="E214" s="70" t="s">
        <v>131</v>
      </c>
      <c r="F214" s="96">
        <v>702</v>
      </c>
      <c r="G214" s="118"/>
      <c r="H214" s="217">
        <f>ROUND(G214*F214,2)</f>
        <v>0</v>
      </c>
      <c r="I214" s="12" t="str">
        <f t="shared" ref="I214:I278" ca="1" si="24">IF(CELL("protect",$G214)=1, "LOCKED", "")</f>
        <v/>
      </c>
      <c r="J214" s="13" t="str">
        <f t="shared" si="20"/>
        <v>B193Type IAtonne</v>
      </c>
      <c r="K214" s="14">
        <f>MATCH(J214,'[2]Pay Items'!$L$1:$L$644,0)</f>
        <v>305</v>
      </c>
      <c r="L214" s="15" t="str">
        <f t="shared" ref="L214:L278" ca="1" si="25">CELL("format",$F214)</f>
        <v>F0</v>
      </c>
      <c r="M214" s="15" t="str">
        <f t="shared" ref="M214:M278" ca="1" si="26">CELL("format",$G214)</f>
        <v>C2</v>
      </c>
      <c r="N214" s="15" t="str">
        <f t="shared" ref="N214:N278" ca="1" si="27">CELL("format",$H214)</f>
        <v>C2</v>
      </c>
    </row>
    <row r="215" spans="1:14" ht="36" customHeight="1" x14ac:dyDescent="0.2">
      <c r="A215" s="197" t="s">
        <v>132</v>
      </c>
      <c r="B215" s="219" t="s">
        <v>47</v>
      </c>
      <c r="C215" s="68" t="s">
        <v>133</v>
      </c>
      <c r="D215" s="69"/>
      <c r="E215" s="70"/>
      <c r="F215" s="96"/>
      <c r="G215" s="132"/>
      <c r="H215" s="217"/>
      <c r="I215" s="12" t="str">
        <f t="shared" ca="1" si="24"/>
        <v>LOCKED</v>
      </c>
      <c r="J215" s="13" t="str">
        <f t="shared" ref="J215:J279" si="28">CLEAN(CONCATENATE(TRIM($A215),TRIM($C215),IF(LEFT($D215)&lt;&gt;"E",TRIM($D215),),TRIM($E215)))</f>
        <v>B194Tie-ins and Approaches</v>
      </c>
      <c r="K215" s="14">
        <f>MATCH(J215,'[2]Pay Items'!$L$1:$L$644,0)</f>
        <v>307</v>
      </c>
      <c r="L215" s="15" t="str">
        <f t="shared" ca="1" si="25"/>
        <v>F0</v>
      </c>
      <c r="M215" s="15" t="str">
        <f t="shared" ca="1" si="26"/>
        <v>G</v>
      </c>
      <c r="N215" s="15" t="str">
        <f t="shared" ca="1" si="27"/>
        <v>C2</v>
      </c>
    </row>
    <row r="216" spans="1:14" ht="36" customHeight="1" x14ac:dyDescent="0.2">
      <c r="A216" s="197" t="s">
        <v>134</v>
      </c>
      <c r="B216" s="221" t="s">
        <v>68</v>
      </c>
      <c r="C216" s="68" t="s">
        <v>130</v>
      </c>
      <c r="D216" s="69"/>
      <c r="E216" s="70" t="s">
        <v>131</v>
      </c>
      <c r="F216" s="96">
        <v>22</v>
      </c>
      <c r="G216" s="118"/>
      <c r="H216" s="217">
        <f>ROUND(G216*F216,2)</f>
        <v>0</v>
      </c>
      <c r="I216" s="12" t="str">
        <f t="shared" ca="1" si="24"/>
        <v/>
      </c>
      <c r="J216" s="13" t="str">
        <f t="shared" si="28"/>
        <v>B195Type IAtonne</v>
      </c>
      <c r="K216" s="14">
        <f>MATCH(J216,'[2]Pay Items'!$L$1:$L$644,0)</f>
        <v>308</v>
      </c>
      <c r="L216" s="15" t="str">
        <f t="shared" ca="1" si="25"/>
        <v>F0</v>
      </c>
      <c r="M216" s="15" t="str">
        <f t="shared" ca="1" si="26"/>
        <v>C2</v>
      </c>
      <c r="N216" s="15" t="str">
        <f t="shared" ca="1" si="27"/>
        <v>C2</v>
      </c>
    </row>
    <row r="217" spans="1:14" ht="36" customHeight="1" x14ac:dyDescent="0.2">
      <c r="A217" s="197" t="s">
        <v>135</v>
      </c>
      <c r="B217" s="216" t="s">
        <v>309</v>
      </c>
      <c r="C217" s="68" t="s">
        <v>137</v>
      </c>
      <c r="D217" s="69" t="s">
        <v>138</v>
      </c>
      <c r="E217" s="70"/>
      <c r="F217" s="96"/>
      <c r="G217" s="132"/>
      <c r="H217" s="217"/>
      <c r="I217" s="12" t="str">
        <f t="shared" ca="1" si="24"/>
        <v>LOCKED</v>
      </c>
      <c r="J217" s="13" t="str">
        <f t="shared" si="28"/>
        <v>B200Planing of PavementCW 3450-R6</v>
      </c>
      <c r="K217" s="14">
        <f>MATCH(J217,'[2]Pay Items'!$L$1:$L$644,0)</f>
        <v>313</v>
      </c>
      <c r="L217" s="15" t="str">
        <f t="shared" ca="1" si="25"/>
        <v>F0</v>
      </c>
      <c r="M217" s="15" t="str">
        <f t="shared" ca="1" si="26"/>
        <v>G</v>
      </c>
      <c r="N217" s="15" t="str">
        <f t="shared" ca="1" si="27"/>
        <v>C2</v>
      </c>
    </row>
    <row r="218" spans="1:14" ht="36" customHeight="1" x14ac:dyDescent="0.2">
      <c r="A218" s="197" t="s">
        <v>139</v>
      </c>
      <c r="B218" s="219" t="s">
        <v>39</v>
      </c>
      <c r="C218" s="68" t="s">
        <v>140</v>
      </c>
      <c r="D218" s="69" t="s">
        <v>22</v>
      </c>
      <c r="E218" s="76" t="s">
        <v>32</v>
      </c>
      <c r="F218" s="96">
        <v>164</v>
      </c>
      <c r="G218" s="118"/>
      <c r="H218" s="217">
        <f>ROUND(G218*F218,2)</f>
        <v>0</v>
      </c>
      <c r="I218" s="12" t="str">
        <f t="shared" ca="1" si="24"/>
        <v/>
      </c>
      <c r="J218" s="13" t="str">
        <f t="shared" si="28"/>
        <v>B20250 - 100 mm Depth (Asphalt)m²</v>
      </c>
      <c r="K218" s="14">
        <f>MATCH(J218,'[2]Pay Items'!$L$1:$L$644,0)</f>
        <v>315</v>
      </c>
      <c r="L218" s="15" t="str">
        <f t="shared" ca="1" si="25"/>
        <v>F0</v>
      </c>
      <c r="M218" s="15" t="str">
        <f t="shared" ca="1" si="26"/>
        <v>C2</v>
      </c>
      <c r="N218" s="15" t="str">
        <f t="shared" ca="1" si="27"/>
        <v>C2</v>
      </c>
    </row>
    <row r="219" spans="1:14" ht="36" customHeight="1" x14ac:dyDescent="0.2">
      <c r="A219" s="197" t="s">
        <v>141</v>
      </c>
      <c r="B219" s="216" t="s">
        <v>310</v>
      </c>
      <c r="C219" s="68" t="s">
        <v>143</v>
      </c>
      <c r="D219" s="69" t="s">
        <v>144</v>
      </c>
      <c r="E219" s="76" t="s">
        <v>145</v>
      </c>
      <c r="F219" s="99">
        <v>6</v>
      </c>
      <c r="G219" s="118"/>
      <c r="H219" s="217">
        <f>ROUND(G219*F219,2)</f>
        <v>0</v>
      </c>
      <c r="I219" s="12" t="str">
        <f t="shared" ca="1" si="24"/>
        <v/>
      </c>
      <c r="J219" s="13" t="str">
        <f t="shared" si="28"/>
        <v>B219Detectable Warning Surface TilesCW 3326-R3each</v>
      </c>
      <c r="K219" s="14">
        <f>MATCH(J219,'[2]Pay Items'!$L$1:$L$644,0)</f>
        <v>323</v>
      </c>
      <c r="L219" s="15" t="str">
        <f t="shared" ca="1" si="25"/>
        <v>F0</v>
      </c>
      <c r="M219" s="15" t="str">
        <f t="shared" ca="1" si="26"/>
        <v>C2</v>
      </c>
      <c r="N219" s="15" t="str">
        <f t="shared" ca="1" si="27"/>
        <v>C2</v>
      </c>
    </row>
    <row r="220" spans="1:14" ht="36" customHeight="1" x14ac:dyDescent="0.25">
      <c r="A220" s="92"/>
      <c r="B220" s="223"/>
      <c r="C220" s="105" t="s">
        <v>146</v>
      </c>
      <c r="D220" s="104"/>
      <c r="E220" s="102"/>
      <c r="F220" s="78"/>
      <c r="G220" s="94"/>
      <c r="H220" s="218"/>
      <c r="I220" s="12" t="str">
        <f t="shared" ca="1" si="24"/>
        <v>LOCKED</v>
      </c>
      <c r="J220" s="13" t="str">
        <f t="shared" si="28"/>
        <v>ROADWORKS - NEW CONSTRUCTION</v>
      </c>
      <c r="K220" s="14" t="e">
        <f>MATCH(J220,'[2]Pay Items'!$L$1:$L$644,0)</f>
        <v>#N/A</v>
      </c>
      <c r="L220" s="15" t="str">
        <f t="shared" ca="1" si="25"/>
        <v>C2</v>
      </c>
      <c r="M220" s="15" t="str">
        <f t="shared" ca="1" si="26"/>
        <v>C2</v>
      </c>
      <c r="N220" s="15" t="str">
        <f t="shared" ca="1" si="27"/>
        <v>G</v>
      </c>
    </row>
    <row r="221" spans="1:14" ht="36" customHeight="1" x14ac:dyDescent="0.2">
      <c r="A221" s="196" t="s">
        <v>147</v>
      </c>
      <c r="B221" s="216" t="s">
        <v>311</v>
      </c>
      <c r="C221" s="68" t="s">
        <v>149</v>
      </c>
      <c r="D221" s="69" t="s">
        <v>122</v>
      </c>
      <c r="E221" s="76" t="s">
        <v>32</v>
      </c>
      <c r="F221" s="99">
        <v>12</v>
      </c>
      <c r="G221" s="118"/>
      <c r="H221" s="217">
        <f>ROUND(G221*F221,2)</f>
        <v>0</v>
      </c>
      <c r="I221" s="12" t="str">
        <f t="shared" ca="1" si="24"/>
        <v/>
      </c>
      <c r="J221" s="13" t="str">
        <f t="shared" si="28"/>
        <v>C052Interlocking Paving StonesCW 3330-R5m²</v>
      </c>
      <c r="K221" s="14">
        <f>MATCH(J221,'[2]Pay Items'!$L$1:$L$644,0)</f>
        <v>409</v>
      </c>
      <c r="L221" s="15" t="str">
        <f t="shared" ca="1" si="25"/>
        <v>F0</v>
      </c>
      <c r="M221" s="15" t="str">
        <f t="shared" ca="1" si="26"/>
        <v>C2</v>
      </c>
      <c r="N221" s="15" t="str">
        <f t="shared" ca="1" si="27"/>
        <v>C2</v>
      </c>
    </row>
    <row r="222" spans="1:14" ht="36" customHeight="1" x14ac:dyDescent="0.25">
      <c r="A222" s="92"/>
      <c r="B222" s="223"/>
      <c r="C222" s="105" t="s">
        <v>150</v>
      </c>
      <c r="D222" s="104"/>
      <c r="E222" s="98"/>
      <c r="F222" s="78"/>
      <c r="G222" s="94"/>
      <c r="H222" s="218"/>
      <c r="I222" s="12" t="str">
        <f t="shared" ca="1" si="24"/>
        <v>LOCKED</v>
      </c>
      <c r="J222" s="13" t="str">
        <f t="shared" si="28"/>
        <v>JOINT AND CRACK SEALING</v>
      </c>
      <c r="K222" s="14">
        <f>MATCH(J222,'[2]Pay Items'!$L$1:$L$644,0)</f>
        <v>424</v>
      </c>
      <c r="L222" s="15" t="str">
        <f t="shared" ca="1" si="25"/>
        <v>C2</v>
      </c>
      <c r="M222" s="15" t="str">
        <f t="shared" ca="1" si="26"/>
        <v>C2</v>
      </c>
      <c r="N222" s="15" t="str">
        <f t="shared" ca="1" si="27"/>
        <v>G</v>
      </c>
    </row>
    <row r="223" spans="1:14" ht="36" customHeight="1" x14ac:dyDescent="0.2">
      <c r="A223" s="196" t="s">
        <v>151</v>
      </c>
      <c r="B223" s="216" t="s">
        <v>312</v>
      </c>
      <c r="C223" s="68" t="s">
        <v>153</v>
      </c>
      <c r="D223" s="69" t="s">
        <v>154</v>
      </c>
      <c r="E223" s="76" t="s">
        <v>95</v>
      </c>
      <c r="F223" s="99">
        <v>1250</v>
      </c>
      <c r="G223" s="118"/>
      <c r="H223" s="217">
        <f>ROUND(G223*F223,2)</f>
        <v>0</v>
      </c>
      <c r="I223" s="12" t="str">
        <f t="shared" ca="1" si="24"/>
        <v/>
      </c>
      <c r="J223" s="13" t="str">
        <f t="shared" si="28"/>
        <v>D006Reflective Crack MaintenanceCW 3250-R7m</v>
      </c>
      <c r="K223" s="14">
        <f>MATCH(J223,'[2]Pay Items'!$L$1:$L$644,0)</f>
        <v>430</v>
      </c>
      <c r="L223" s="15" t="str">
        <f t="shared" ca="1" si="25"/>
        <v>F0</v>
      </c>
      <c r="M223" s="15" t="str">
        <f t="shared" ca="1" si="26"/>
        <v>C2</v>
      </c>
      <c r="N223" s="15" t="str">
        <f t="shared" ca="1" si="27"/>
        <v>C2</v>
      </c>
    </row>
    <row r="224" spans="1:14" ht="36" customHeight="1" x14ac:dyDescent="0.25">
      <c r="A224" s="92"/>
      <c r="B224" s="223"/>
      <c r="C224" s="105" t="s">
        <v>155</v>
      </c>
      <c r="D224" s="104"/>
      <c r="E224" s="98"/>
      <c r="F224" s="78"/>
      <c r="G224" s="94"/>
      <c r="H224" s="218"/>
      <c r="I224" s="12" t="str">
        <f t="shared" ca="1" si="24"/>
        <v>LOCKED</v>
      </c>
      <c r="J224" s="13" t="str">
        <f t="shared" si="28"/>
        <v>ASSOCIATED DRAINAGE AND UNDERGROUND WORKS</v>
      </c>
      <c r="K224" s="14">
        <f>MATCH(J224,'[2]Pay Items'!$L$1:$L$644,0)</f>
        <v>432</v>
      </c>
      <c r="L224" s="15" t="str">
        <f t="shared" ca="1" si="25"/>
        <v>C2</v>
      </c>
      <c r="M224" s="15" t="str">
        <f t="shared" ca="1" si="26"/>
        <v>C2</v>
      </c>
      <c r="N224" s="15" t="str">
        <f t="shared" ca="1" si="27"/>
        <v>G</v>
      </c>
    </row>
    <row r="225" spans="1:14" ht="36" customHeight="1" x14ac:dyDescent="0.2">
      <c r="A225" s="196" t="s">
        <v>156</v>
      </c>
      <c r="B225" s="216" t="s">
        <v>313</v>
      </c>
      <c r="C225" s="68" t="s">
        <v>158</v>
      </c>
      <c r="D225" s="69" t="s">
        <v>159</v>
      </c>
      <c r="E225" s="76"/>
      <c r="F225" s="99"/>
      <c r="G225" s="132"/>
      <c r="H225" s="224"/>
      <c r="I225" s="12" t="str">
        <f t="shared" ca="1" si="24"/>
        <v>LOCKED</v>
      </c>
      <c r="J225" s="13" t="str">
        <f t="shared" si="28"/>
        <v>E003Catch BasinCW 2130-R12</v>
      </c>
      <c r="K225" s="14">
        <f>MATCH(J225,'[2]Pay Items'!$L$1:$L$644,0)</f>
        <v>435</v>
      </c>
      <c r="L225" s="15" t="str">
        <f t="shared" ca="1" si="25"/>
        <v>F0</v>
      </c>
      <c r="M225" s="15" t="str">
        <f t="shared" ca="1" si="26"/>
        <v>G</v>
      </c>
      <c r="N225" s="15" t="str">
        <f t="shared" ca="1" si="27"/>
        <v>C2</v>
      </c>
    </row>
    <row r="226" spans="1:14" ht="36" customHeight="1" x14ac:dyDescent="0.2">
      <c r="A226" s="196" t="s">
        <v>160</v>
      </c>
      <c r="B226" s="219" t="s">
        <v>39</v>
      </c>
      <c r="C226" s="68" t="s">
        <v>161</v>
      </c>
      <c r="D226" s="69"/>
      <c r="E226" s="70" t="s">
        <v>145</v>
      </c>
      <c r="F226" s="99">
        <v>2</v>
      </c>
      <c r="G226" s="118"/>
      <c r="H226" s="217">
        <f>ROUND(G226*F226,2)</f>
        <v>0</v>
      </c>
      <c r="I226" s="12" t="str">
        <f t="shared" ca="1" si="24"/>
        <v/>
      </c>
      <c r="J226" s="13" t="str">
        <f t="shared" si="28"/>
        <v>E004ASD-024, 1800 mm deepeach</v>
      </c>
      <c r="K226" s="14">
        <f>MATCH(J226,'[2]Pay Items'!$L$1:$L$644,0)</f>
        <v>437</v>
      </c>
      <c r="L226" s="15" t="str">
        <f t="shared" ca="1" si="25"/>
        <v>F0</v>
      </c>
      <c r="M226" s="15" t="str">
        <f t="shared" ca="1" si="26"/>
        <v>C2</v>
      </c>
      <c r="N226" s="15" t="str">
        <f t="shared" ca="1" si="27"/>
        <v>C2</v>
      </c>
    </row>
    <row r="227" spans="1:14" ht="36" customHeight="1" x14ac:dyDescent="0.2">
      <c r="A227" s="196" t="s">
        <v>162</v>
      </c>
      <c r="B227" s="216" t="s">
        <v>314</v>
      </c>
      <c r="C227" s="68" t="s">
        <v>164</v>
      </c>
      <c r="D227" s="69" t="s">
        <v>159</v>
      </c>
      <c r="E227" s="70"/>
      <c r="F227" s="99"/>
      <c r="G227" s="132"/>
      <c r="H227" s="224"/>
      <c r="I227" s="12" t="str">
        <f t="shared" ca="1" si="24"/>
        <v>LOCKED</v>
      </c>
      <c r="J227" s="13" t="str">
        <f t="shared" si="28"/>
        <v>E006Catch PitCW 2130-R12</v>
      </c>
      <c r="K227" s="14">
        <f>MATCH(J227,'[2]Pay Items'!$L$1:$L$644,0)</f>
        <v>440</v>
      </c>
      <c r="L227" s="15" t="str">
        <f t="shared" ca="1" si="25"/>
        <v>F0</v>
      </c>
      <c r="M227" s="15" t="str">
        <f t="shared" ca="1" si="26"/>
        <v>G</v>
      </c>
      <c r="N227" s="15" t="str">
        <f t="shared" ca="1" si="27"/>
        <v>C2</v>
      </c>
    </row>
    <row r="228" spans="1:14" ht="36" customHeight="1" x14ac:dyDescent="0.2">
      <c r="A228" s="196" t="s">
        <v>165</v>
      </c>
      <c r="B228" s="219" t="s">
        <v>39</v>
      </c>
      <c r="C228" s="68" t="s">
        <v>166</v>
      </c>
      <c r="D228" s="69"/>
      <c r="E228" s="70" t="s">
        <v>145</v>
      </c>
      <c r="F228" s="99">
        <v>2</v>
      </c>
      <c r="G228" s="118"/>
      <c r="H228" s="217">
        <f>ROUND(G228*F228,2)</f>
        <v>0</v>
      </c>
      <c r="I228" s="12" t="str">
        <f t="shared" ca="1" si="24"/>
        <v/>
      </c>
      <c r="J228" s="13" t="str">
        <f t="shared" si="28"/>
        <v>E007SD-023each</v>
      </c>
      <c r="K228" s="14">
        <f>MATCH(J228,'[2]Pay Items'!$L$1:$L$644,0)</f>
        <v>441</v>
      </c>
      <c r="L228" s="15" t="str">
        <f t="shared" ca="1" si="25"/>
        <v>F0</v>
      </c>
      <c r="M228" s="15" t="str">
        <f t="shared" ca="1" si="26"/>
        <v>C2</v>
      </c>
      <c r="N228" s="15" t="str">
        <f t="shared" ca="1" si="27"/>
        <v>C2</v>
      </c>
    </row>
    <row r="229" spans="1:14" ht="36" customHeight="1" x14ac:dyDescent="0.2">
      <c r="A229" s="196" t="s">
        <v>167</v>
      </c>
      <c r="B229" s="216" t="s">
        <v>316</v>
      </c>
      <c r="C229" s="68" t="s">
        <v>169</v>
      </c>
      <c r="D229" s="69" t="s">
        <v>159</v>
      </c>
      <c r="E229" s="70"/>
      <c r="F229" s="99"/>
      <c r="G229" s="132"/>
      <c r="H229" s="224"/>
      <c r="I229" s="12" t="str">
        <f t="shared" ca="1" si="24"/>
        <v>LOCKED</v>
      </c>
      <c r="J229" s="13" t="str">
        <f t="shared" si="28"/>
        <v>E008Sewer ServiceCW 2130-R12</v>
      </c>
      <c r="K229" s="14">
        <f>MATCH(J229,'[2]Pay Items'!$L$1:$L$644,0)</f>
        <v>447</v>
      </c>
      <c r="L229" s="15" t="str">
        <f t="shared" ca="1" si="25"/>
        <v>F0</v>
      </c>
      <c r="M229" s="15" t="str">
        <f t="shared" ca="1" si="26"/>
        <v>G</v>
      </c>
      <c r="N229" s="15" t="str">
        <f t="shared" ca="1" si="27"/>
        <v>C2</v>
      </c>
    </row>
    <row r="230" spans="1:14" ht="36" customHeight="1" x14ac:dyDescent="0.2">
      <c r="A230" s="196" t="s">
        <v>170</v>
      </c>
      <c r="B230" s="219" t="s">
        <v>39</v>
      </c>
      <c r="C230" s="68" t="s">
        <v>171</v>
      </c>
      <c r="D230" s="69"/>
      <c r="E230" s="70"/>
      <c r="F230" s="99"/>
      <c r="G230" s="132"/>
      <c r="H230" s="224"/>
      <c r="I230" s="12" t="str">
        <f t="shared" ca="1" si="24"/>
        <v>LOCKED</v>
      </c>
      <c r="J230" s="13" t="str">
        <f t="shared" si="28"/>
        <v>E009250 mm, PVC</v>
      </c>
      <c r="K230" s="14" t="e">
        <f>MATCH(J230,'[2]Pay Items'!$L$1:$L$644,0)</f>
        <v>#N/A</v>
      </c>
      <c r="L230" s="15" t="str">
        <f t="shared" ca="1" si="25"/>
        <v>F0</v>
      </c>
      <c r="M230" s="15" t="str">
        <f t="shared" ca="1" si="26"/>
        <v>G</v>
      </c>
      <c r="N230" s="15" t="str">
        <f t="shared" ca="1" si="27"/>
        <v>C2</v>
      </c>
    </row>
    <row r="231" spans="1:14" ht="36" customHeight="1" x14ac:dyDescent="0.2">
      <c r="A231" s="196" t="s">
        <v>172</v>
      </c>
      <c r="B231" s="221" t="s">
        <v>68</v>
      </c>
      <c r="C231" s="68" t="s">
        <v>173</v>
      </c>
      <c r="D231" s="69"/>
      <c r="E231" s="70" t="s">
        <v>95</v>
      </c>
      <c r="F231" s="99">
        <v>14</v>
      </c>
      <c r="G231" s="118"/>
      <c r="H231" s="217">
        <f>ROUND(G231*F231,2)</f>
        <v>0</v>
      </c>
      <c r="I231" s="12" t="str">
        <f t="shared" ca="1" si="24"/>
        <v/>
      </c>
      <c r="J231" s="13" t="str">
        <f t="shared" si="28"/>
        <v>E010In a Trench, Class B compacted sand bedding, Class 3 Backfillm</v>
      </c>
      <c r="K231" s="14" t="e">
        <f>MATCH(J231,'[2]Pay Items'!$L$1:$L$644,0)</f>
        <v>#N/A</v>
      </c>
      <c r="L231" s="15" t="str">
        <f t="shared" ca="1" si="25"/>
        <v>F0</v>
      </c>
      <c r="M231" s="15" t="str">
        <f t="shared" ca="1" si="26"/>
        <v>C2</v>
      </c>
      <c r="N231" s="15" t="str">
        <f t="shared" ca="1" si="27"/>
        <v>C2</v>
      </c>
    </row>
    <row r="232" spans="1:14" ht="36" customHeight="1" x14ac:dyDescent="0.2">
      <c r="A232" s="196" t="s">
        <v>174</v>
      </c>
      <c r="B232" s="216" t="s">
        <v>320</v>
      </c>
      <c r="C232" s="68" t="s">
        <v>176</v>
      </c>
      <c r="D232" s="69" t="s">
        <v>159</v>
      </c>
      <c r="E232" s="70" t="s">
        <v>95</v>
      </c>
      <c r="F232" s="99">
        <v>12</v>
      </c>
      <c r="G232" s="118"/>
      <c r="H232" s="217">
        <f>ROUND(G232*F232,2)</f>
        <v>0</v>
      </c>
      <c r="I232" s="12" t="str">
        <f t="shared" ca="1" si="24"/>
        <v/>
      </c>
      <c r="J232" s="13" t="str">
        <f t="shared" si="28"/>
        <v>E012Drainage Connection PipeCW 2130-R12m</v>
      </c>
      <c r="K232" s="14">
        <f>MATCH(J232,'[2]Pay Items'!$L$1:$L$644,0)</f>
        <v>452</v>
      </c>
      <c r="L232" s="15" t="str">
        <f t="shared" ca="1" si="25"/>
        <v>F0</v>
      </c>
      <c r="M232" s="15" t="str">
        <f t="shared" ca="1" si="26"/>
        <v>C2</v>
      </c>
      <c r="N232" s="15" t="str">
        <f t="shared" ca="1" si="27"/>
        <v>C2</v>
      </c>
    </row>
    <row r="233" spans="1:14" ht="36" customHeight="1" x14ac:dyDescent="0.2">
      <c r="A233" s="196" t="s">
        <v>177</v>
      </c>
      <c r="B233" s="216" t="s">
        <v>322</v>
      </c>
      <c r="C233" s="72" t="s">
        <v>179</v>
      </c>
      <c r="D233" s="69" t="s">
        <v>180</v>
      </c>
      <c r="E233" s="70"/>
      <c r="F233" s="99"/>
      <c r="G233" s="132"/>
      <c r="H233" s="224"/>
      <c r="I233" s="12" t="str">
        <f t="shared" ca="1" si="24"/>
        <v>LOCKED</v>
      </c>
      <c r="J233" s="13" t="str">
        <f t="shared" si="28"/>
        <v>E023Frames &amp; CoversCW3210-R8</v>
      </c>
      <c r="K233" s="14" t="e">
        <f>MATCH(J233,'[2]Pay Items'!$L$1:$L$644,0)</f>
        <v>#N/A</v>
      </c>
      <c r="L233" s="15" t="str">
        <f t="shared" ca="1" si="25"/>
        <v>F0</v>
      </c>
      <c r="M233" s="15" t="str">
        <f t="shared" ca="1" si="26"/>
        <v>G</v>
      </c>
      <c r="N233" s="15" t="str">
        <f t="shared" ca="1" si="27"/>
        <v>C2</v>
      </c>
    </row>
    <row r="234" spans="1:14" ht="36" customHeight="1" x14ac:dyDescent="0.2">
      <c r="A234" s="196" t="s">
        <v>181</v>
      </c>
      <c r="B234" s="219" t="s">
        <v>39</v>
      </c>
      <c r="C234" s="68" t="s">
        <v>182</v>
      </c>
      <c r="D234" s="69"/>
      <c r="E234" s="70" t="s">
        <v>145</v>
      </c>
      <c r="F234" s="99">
        <v>2</v>
      </c>
      <c r="G234" s="118"/>
      <c r="H234" s="217">
        <f>ROUND(G234*F234,2)</f>
        <v>0</v>
      </c>
      <c r="I234" s="12" t="str">
        <f t="shared" ca="1" si="24"/>
        <v/>
      </c>
      <c r="J234" s="13" t="str">
        <f t="shared" si="28"/>
        <v>E024AP-006 - Standard Frame for Manhole and Catch Basineach</v>
      </c>
      <c r="K234" s="14">
        <f>MATCH(J234,'[2]Pay Items'!$L$1:$L$644,0)</f>
        <v>502</v>
      </c>
      <c r="L234" s="15" t="str">
        <f t="shared" ca="1" si="25"/>
        <v>F0</v>
      </c>
      <c r="M234" s="15" t="str">
        <f t="shared" ca="1" si="26"/>
        <v>C2</v>
      </c>
      <c r="N234" s="15" t="str">
        <f t="shared" ca="1" si="27"/>
        <v>C2</v>
      </c>
    </row>
    <row r="235" spans="1:14" ht="36" customHeight="1" x14ac:dyDescent="0.2">
      <c r="A235" s="196" t="s">
        <v>183</v>
      </c>
      <c r="B235" s="219" t="s">
        <v>47</v>
      </c>
      <c r="C235" s="68" t="s">
        <v>184</v>
      </c>
      <c r="D235" s="69"/>
      <c r="E235" s="70" t="s">
        <v>145</v>
      </c>
      <c r="F235" s="99">
        <v>2</v>
      </c>
      <c r="G235" s="118"/>
      <c r="H235" s="217">
        <f>ROUND(G235*F235,2)</f>
        <v>0</v>
      </c>
      <c r="I235" s="12" t="str">
        <f t="shared" ca="1" si="24"/>
        <v/>
      </c>
      <c r="J235" s="13" t="str">
        <f t="shared" si="28"/>
        <v>E025AP-007 - Standard Solid Cover for Standard Frameeach</v>
      </c>
      <c r="K235" s="14">
        <f>MATCH(J235,'[2]Pay Items'!$L$1:$L$644,0)</f>
        <v>503</v>
      </c>
      <c r="L235" s="15" t="str">
        <f t="shared" ca="1" si="25"/>
        <v>F0</v>
      </c>
      <c r="M235" s="15" t="str">
        <f t="shared" ca="1" si="26"/>
        <v>C2</v>
      </c>
      <c r="N235" s="15" t="str">
        <f t="shared" ca="1" si="27"/>
        <v>C2</v>
      </c>
    </row>
    <row r="236" spans="1:14" ht="36" customHeight="1" x14ac:dyDescent="0.2">
      <c r="A236" s="196" t="s">
        <v>315</v>
      </c>
      <c r="B236" s="216" t="s">
        <v>324</v>
      </c>
      <c r="C236" s="72" t="s">
        <v>317</v>
      </c>
      <c r="D236" s="69" t="s">
        <v>159</v>
      </c>
      <c r="E236" s="70"/>
      <c r="F236" s="99"/>
      <c r="G236" s="132"/>
      <c r="H236" s="224"/>
      <c r="I236" s="12" t="str">
        <f t="shared" ca="1" si="24"/>
        <v>LOCKED</v>
      </c>
      <c r="J236" s="13" t="str">
        <f t="shared" si="28"/>
        <v>E032Connecting to Existing ManholeCW 2130-R12</v>
      </c>
      <c r="K236" s="14">
        <f>MATCH(J236,'[2]Pay Items'!$L$1:$L$644,0)</f>
        <v>516</v>
      </c>
      <c r="L236" s="15" t="str">
        <f t="shared" ca="1" si="25"/>
        <v>F0</v>
      </c>
      <c r="M236" s="15" t="str">
        <f t="shared" ca="1" si="26"/>
        <v>G</v>
      </c>
      <c r="N236" s="15" t="str">
        <f t="shared" ca="1" si="27"/>
        <v>C2</v>
      </c>
    </row>
    <row r="237" spans="1:14" ht="36" customHeight="1" x14ac:dyDescent="0.2">
      <c r="A237" s="196" t="s">
        <v>318</v>
      </c>
      <c r="B237" s="219" t="s">
        <v>39</v>
      </c>
      <c r="C237" s="72" t="s">
        <v>319</v>
      </c>
      <c r="D237" s="69"/>
      <c r="E237" s="70" t="s">
        <v>145</v>
      </c>
      <c r="F237" s="99">
        <v>2</v>
      </c>
      <c r="G237" s="118"/>
      <c r="H237" s="217">
        <f>ROUND(G237*F237,2)</f>
        <v>0</v>
      </c>
      <c r="I237" s="12" t="str">
        <f t="shared" ca="1" si="24"/>
        <v/>
      </c>
      <c r="J237" s="13" t="str">
        <f t="shared" si="28"/>
        <v>E033250 mm Catch Basin Leadeach</v>
      </c>
      <c r="K237" s="14">
        <f>MATCH(J237,'[2]Pay Items'!$L$1:$L$644,0)</f>
        <v>519</v>
      </c>
      <c r="L237" s="15" t="str">
        <f t="shared" ca="1" si="25"/>
        <v>F0</v>
      </c>
      <c r="M237" s="15" t="str">
        <f t="shared" ca="1" si="26"/>
        <v>C2</v>
      </c>
      <c r="N237" s="15" t="str">
        <f t="shared" ca="1" si="27"/>
        <v>C2</v>
      </c>
    </row>
    <row r="238" spans="1:14" ht="36" customHeight="1" x14ac:dyDescent="0.2">
      <c r="A238" s="196" t="s">
        <v>266</v>
      </c>
      <c r="B238" s="216" t="s">
        <v>325</v>
      </c>
      <c r="C238" s="72" t="s">
        <v>268</v>
      </c>
      <c r="D238" s="69" t="s">
        <v>159</v>
      </c>
      <c r="E238" s="70"/>
      <c r="F238" s="99"/>
      <c r="G238" s="132"/>
      <c r="H238" s="224"/>
      <c r="I238" s="12" t="str">
        <f t="shared" ca="1" si="24"/>
        <v>LOCKED</v>
      </c>
      <c r="J238" s="13" t="str">
        <f t="shared" si="28"/>
        <v>E034Connecting to Existing Catch BasinCW 2130-R12</v>
      </c>
      <c r="K238" s="14">
        <f>MATCH(J238,'[2]Pay Items'!$L$1:$L$644,0)</f>
        <v>520</v>
      </c>
      <c r="L238" s="15" t="str">
        <f t="shared" ca="1" si="25"/>
        <v>F0</v>
      </c>
      <c r="M238" s="15" t="str">
        <f t="shared" ca="1" si="26"/>
        <v>G</v>
      </c>
      <c r="N238" s="15" t="str">
        <f t="shared" ca="1" si="27"/>
        <v>C2</v>
      </c>
    </row>
    <row r="239" spans="1:14" ht="36" customHeight="1" x14ac:dyDescent="0.2">
      <c r="A239" s="196" t="s">
        <v>269</v>
      </c>
      <c r="B239" s="219" t="s">
        <v>39</v>
      </c>
      <c r="C239" s="72" t="s">
        <v>270</v>
      </c>
      <c r="D239" s="69"/>
      <c r="E239" s="70" t="s">
        <v>145</v>
      </c>
      <c r="F239" s="99">
        <v>2</v>
      </c>
      <c r="G239" s="118"/>
      <c r="H239" s="217">
        <f>ROUND(G239*F239,2)</f>
        <v>0</v>
      </c>
      <c r="I239" s="12" t="str">
        <f t="shared" ca="1" si="24"/>
        <v/>
      </c>
      <c r="J239" s="13" t="str">
        <f t="shared" si="28"/>
        <v>E035250 mm Drainage Connection Pipeeach</v>
      </c>
      <c r="K239" s="14">
        <f>MATCH(J239,'[2]Pay Items'!$L$1:$L$644,0)</f>
        <v>523</v>
      </c>
      <c r="L239" s="15" t="str">
        <f t="shared" ca="1" si="25"/>
        <v>F0</v>
      </c>
      <c r="M239" s="15" t="str">
        <f t="shared" ca="1" si="26"/>
        <v>C2</v>
      </c>
      <c r="N239" s="15" t="str">
        <f t="shared" ca="1" si="27"/>
        <v>C2</v>
      </c>
    </row>
    <row r="240" spans="1:14" ht="36" customHeight="1" x14ac:dyDescent="0.2">
      <c r="A240" s="196" t="s">
        <v>321</v>
      </c>
      <c r="B240" s="216" t="s">
        <v>326</v>
      </c>
      <c r="C240" s="68" t="s">
        <v>323</v>
      </c>
      <c r="D240" s="69" t="s">
        <v>159</v>
      </c>
      <c r="E240" s="70" t="s">
        <v>145</v>
      </c>
      <c r="F240" s="99">
        <v>1</v>
      </c>
      <c r="G240" s="118"/>
      <c r="H240" s="217">
        <f>ROUND(G240*F240,2)</f>
        <v>0</v>
      </c>
      <c r="I240" s="12" t="str">
        <f t="shared" ca="1" si="24"/>
        <v/>
      </c>
      <c r="J240" s="13" t="str">
        <f t="shared" si="28"/>
        <v>E044Abandoning Existing Catch BasinsCW 2130-R12each</v>
      </c>
      <c r="K240" s="14">
        <f>MATCH(J240,'[2]Pay Items'!$L$1:$L$644,0)</f>
        <v>542</v>
      </c>
      <c r="L240" s="15" t="str">
        <f t="shared" ca="1" si="25"/>
        <v>F0</v>
      </c>
      <c r="M240" s="15" t="str">
        <f t="shared" ca="1" si="26"/>
        <v>C2</v>
      </c>
      <c r="N240" s="15" t="str">
        <f t="shared" ca="1" si="27"/>
        <v>C2</v>
      </c>
    </row>
    <row r="241" spans="1:14" ht="36" customHeight="1" x14ac:dyDescent="0.2">
      <c r="A241" s="196" t="s">
        <v>194</v>
      </c>
      <c r="B241" s="216" t="s">
        <v>327</v>
      </c>
      <c r="C241" s="68" t="s">
        <v>196</v>
      </c>
      <c r="D241" s="69" t="s">
        <v>159</v>
      </c>
      <c r="E241" s="70" t="s">
        <v>145</v>
      </c>
      <c r="F241" s="99">
        <v>3</v>
      </c>
      <c r="G241" s="118"/>
      <c r="H241" s="217">
        <f>ROUND(G241*F241,2)</f>
        <v>0</v>
      </c>
      <c r="I241" s="12" t="str">
        <f t="shared" ca="1" si="24"/>
        <v/>
      </c>
      <c r="J241" s="13" t="str">
        <f t="shared" si="28"/>
        <v>E045Abandoning Existing Catch PitCW 2130-R12each</v>
      </c>
      <c r="K241" s="14">
        <f>MATCH(J241,'[2]Pay Items'!$L$1:$L$644,0)</f>
        <v>543</v>
      </c>
      <c r="L241" s="15" t="str">
        <f t="shared" ca="1" si="25"/>
        <v>F0</v>
      </c>
      <c r="M241" s="15" t="str">
        <f t="shared" ca="1" si="26"/>
        <v>C2</v>
      </c>
      <c r="N241" s="15" t="str">
        <f t="shared" ca="1" si="27"/>
        <v>C2</v>
      </c>
    </row>
    <row r="242" spans="1:14" ht="36" customHeight="1" x14ac:dyDescent="0.25">
      <c r="A242" s="92"/>
      <c r="B242" s="225"/>
      <c r="C242" s="105" t="s">
        <v>203</v>
      </c>
      <c r="D242" s="104"/>
      <c r="E242" s="98"/>
      <c r="F242" s="78"/>
      <c r="G242" s="94"/>
      <c r="H242" s="218"/>
      <c r="I242" s="12" t="str">
        <f t="shared" ca="1" si="24"/>
        <v>LOCKED</v>
      </c>
      <c r="J242" s="13" t="str">
        <f t="shared" si="28"/>
        <v>ADJUSTMENTS</v>
      </c>
      <c r="K242" s="14">
        <f>MATCH(J242,'[2]Pay Items'!$L$1:$L$644,0)</f>
        <v>581</v>
      </c>
      <c r="L242" s="15" t="str">
        <f t="shared" ca="1" si="25"/>
        <v>C2</v>
      </c>
      <c r="M242" s="15" t="str">
        <f t="shared" ca="1" si="26"/>
        <v>C2</v>
      </c>
      <c r="N242" s="15" t="str">
        <f t="shared" ca="1" si="27"/>
        <v>G</v>
      </c>
    </row>
    <row r="243" spans="1:14" ht="36" customHeight="1" x14ac:dyDescent="0.2">
      <c r="A243" s="196" t="s">
        <v>204</v>
      </c>
      <c r="B243" s="216" t="s">
        <v>328</v>
      </c>
      <c r="C243" s="68" t="s">
        <v>206</v>
      </c>
      <c r="D243" s="69" t="s">
        <v>207</v>
      </c>
      <c r="E243" s="70" t="s">
        <v>145</v>
      </c>
      <c r="F243" s="99">
        <v>5</v>
      </c>
      <c r="G243" s="118"/>
      <c r="H243" s="217">
        <f>ROUND(G243*F243,2)</f>
        <v>0</v>
      </c>
      <c r="I243" s="12" t="str">
        <f t="shared" ca="1" si="24"/>
        <v/>
      </c>
      <c r="J243" s="13" t="str">
        <f t="shared" si="28"/>
        <v>F001Adjustment of Manholes/Catch Basins FramesCW 3210-R8each</v>
      </c>
      <c r="K243" s="14">
        <f>MATCH(J243,'[2]Pay Items'!$L$1:$L$644,0)</f>
        <v>582</v>
      </c>
      <c r="L243" s="15" t="str">
        <f t="shared" ca="1" si="25"/>
        <v>F0</v>
      </c>
      <c r="M243" s="15" t="str">
        <f t="shared" ca="1" si="26"/>
        <v>C2</v>
      </c>
      <c r="N243" s="15" t="str">
        <f t="shared" ca="1" si="27"/>
        <v>C2</v>
      </c>
    </row>
    <row r="244" spans="1:14" ht="36" customHeight="1" x14ac:dyDescent="0.2">
      <c r="A244" s="196" t="s">
        <v>208</v>
      </c>
      <c r="B244" s="216" t="s">
        <v>329</v>
      </c>
      <c r="C244" s="68" t="s">
        <v>210</v>
      </c>
      <c r="D244" s="69" t="s">
        <v>159</v>
      </c>
      <c r="E244" s="70"/>
      <c r="F244" s="99"/>
      <c r="G244" s="97"/>
      <c r="H244" s="224"/>
      <c r="I244" s="12" t="str">
        <f t="shared" ca="1" si="24"/>
        <v>LOCKED</v>
      </c>
      <c r="J244" s="13" t="str">
        <f t="shared" si="28"/>
        <v>F002Replacing Existing RisersCW 2130-R12</v>
      </c>
      <c r="K244" s="14">
        <f>MATCH(J244,'[2]Pay Items'!$L$1:$L$644,0)</f>
        <v>583</v>
      </c>
      <c r="L244" s="15" t="str">
        <f t="shared" ca="1" si="25"/>
        <v>F0</v>
      </c>
      <c r="M244" s="15" t="str">
        <f t="shared" ca="1" si="26"/>
        <v>C2</v>
      </c>
      <c r="N244" s="15" t="str">
        <f t="shared" ca="1" si="27"/>
        <v>C2</v>
      </c>
    </row>
    <row r="245" spans="1:14" ht="36" customHeight="1" x14ac:dyDescent="0.2">
      <c r="A245" s="196" t="s">
        <v>211</v>
      </c>
      <c r="B245" s="219" t="s">
        <v>39</v>
      </c>
      <c r="C245" s="68" t="s">
        <v>212</v>
      </c>
      <c r="D245" s="69"/>
      <c r="E245" s="70" t="s">
        <v>213</v>
      </c>
      <c r="F245" s="121">
        <v>0.5</v>
      </c>
      <c r="G245" s="118"/>
      <c r="H245" s="217">
        <f>ROUND(G245*F245,2)</f>
        <v>0</v>
      </c>
      <c r="I245" s="12" t="str">
        <f t="shared" ca="1" si="24"/>
        <v/>
      </c>
      <c r="J245" s="13" t="str">
        <f t="shared" si="28"/>
        <v>F002APre-cast Concrete Risersvert. m</v>
      </c>
      <c r="K245" s="14">
        <f>MATCH(J245,'[2]Pay Items'!$L$1:$L$644,0)</f>
        <v>584</v>
      </c>
      <c r="L245" s="15" t="str">
        <f t="shared" ca="1" si="25"/>
        <v>F1</v>
      </c>
      <c r="M245" s="15" t="str">
        <f t="shared" ca="1" si="26"/>
        <v>C2</v>
      </c>
      <c r="N245" s="15" t="str">
        <f t="shared" ca="1" si="27"/>
        <v>C2</v>
      </c>
    </row>
    <row r="246" spans="1:14" ht="36" customHeight="1" x14ac:dyDescent="0.2">
      <c r="A246" s="196" t="s">
        <v>214</v>
      </c>
      <c r="B246" s="219" t="s">
        <v>47</v>
      </c>
      <c r="C246" s="68" t="s">
        <v>215</v>
      </c>
      <c r="D246" s="69"/>
      <c r="E246" s="70" t="s">
        <v>213</v>
      </c>
      <c r="F246" s="121">
        <v>0.5</v>
      </c>
      <c r="G246" s="118"/>
      <c r="H246" s="217">
        <f>ROUND(G246*F246,2)</f>
        <v>0</v>
      </c>
      <c r="I246" s="12" t="str">
        <f t="shared" ca="1" si="24"/>
        <v/>
      </c>
      <c r="J246" s="13" t="str">
        <f t="shared" si="28"/>
        <v>F002BBrick Risersvert. m</v>
      </c>
      <c r="K246" s="14">
        <f>MATCH(J246,'[2]Pay Items'!$L$1:$L$644,0)</f>
        <v>585</v>
      </c>
      <c r="L246" s="15" t="str">
        <f t="shared" ca="1" si="25"/>
        <v>F1</v>
      </c>
      <c r="M246" s="15" t="str">
        <f t="shared" ca="1" si="26"/>
        <v>C2</v>
      </c>
      <c r="N246" s="15" t="str">
        <f t="shared" ca="1" si="27"/>
        <v>C2</v>
      </c>
    </row>
    <row r="247" spans="1:14" ht="36" customHeight="1" x14ac:dyDescent="0.2">
      <c r="A247" s="196" t="s">
        <v>216</v>
      </c>
      <c r="B247" s="216" t="s">
        <v>330</v>
      </c>
      <c r="C247" s="68" t="s">
        <v>218</v>
      </c>
      <c r="D247" s="69" t="s">
        <v>207</v>
      </c>
      <c r="E247" s="70"/>
      <c r="F247" s="99"/>
      <c r="G247" s="132"/>
      <c r="H247" s="224"/>
      <c r="I247" s="12" t="str">
        <f t="shared" ca="1" si="24"/>
        <v>LOCKED</v>
      </c>
      <c r="J247" s="13" t="str">
        <f t="shared" si="28"/>
        <v>F003Lifter Rings (AP-010)CW 3210-R8</v>
      </c>
      <c r="K247" s="14">
        <f>MATCH(J247,'[2]Pay Items'!$L$1:$L$644,0)</f>
        <v>587</v>
      </c>
      <c r="L247" s="15" t="str">
        <f t="shared" ca="1" si="25"/>
        <v>F0</v>
      </c>
      <c r="M247" s="15" t="str">
        <f t="shared" ca="1" si="26"/>
        <v>G</v>
      </c>
      <c r="N247" s="15" t="str">
        <f t="shared" ca="1" si="27"/>
        <v>C2</v>
      </c>
    </row>
    <row r="248" spans="1:14" ht="36" customHeight="1" x14ac:dyDescent="0.2">
      <c r="A248" s="196" t="s">
        <v>219</v>
      </c>
      <c r="B248" s="219" t="s">
        <v>39</v>
      </c>
      <c r="C248" s="68" t="s">
        <v>220</v>
      </c>
      <c r="D248" s="69"/>
      <c r="E248" s="70" t="s">
        <v>145</v>
      </c>
      <c r="F248" s="99">
        <v>5</v>
      </c>
      <c r="G248" s="118"/>
      <c r="H248" s="217">
        <f>ROUND(G248*F248,2)</f>
        <v>0</v>
      </c>
      <c r="I248" s="12" t="str">
        <f t="shared" ca="1" si="24"/>
        <v/>
      </c>
      <c r="J248" s="13" t="str">
        <f t="shared" si="28"/>
        <v>F00438 mmeach</v>
      </c>
      <c r="K248" s="14">
        <f>MATCH(J248,'[2]Pay Items'!$L$1:$L$644,0)</f>
        <v>588</v>
      </c>
      <c r="L248" s="15" t="str">
        <f t="shared" ca="1" si="25"/>
        <v>F0</v>
      </c>
      <c r="M248" s="15" t="str">
        <f t="shared" ca="1" si="26"/>
        <v>C2</v>
      </c>
      <c r="N248" s="15" t="str">
        <f t="shared" ca="1" si="27"/>
        <v>C2</v>
      </c>
    </row>
    <row r="249" spans="1:14" ht="36" customHeight="1" x14ac:dyDescent="0.2">
      <c r="A249" s="196" t="s">
        <v>221</v>
      </c>
      <c r="B249" s="219" t="s">
        <v>47</v>
      </c>
      <c r="C249" s="68" t="s">
        <v>222</v>
      </c>
      <c r="D249" s="69"/>
      <c r="E249" s="70" t="s">
        <v>145</v>
      </c>
      <c r="F249" s="99">
        <v>5</v>
      </c>
      <c r="G249" s="118"/>
      <c r="H249" s="217">
        <f>ROUND(G249*F249,2)</f>
        <v>0</v>
      </c>
      <c r="I249" s="12" t="str">
        <f t="shared" ca="1" si="24"/>
        <v/>
      </c>
      <c r="J249" s="13" t="str">
        <f t="shared" si="28"/>
        <v>F00551 mmeach</v>
      </c>
      <c r="K249" s="14">
        <f>MATCH(J249,'[2]Pay Items'!$L$1:$L$644,0)</f>
        <v>589</v>
      </c>
      <c r="L249" s="15" t="str">
        <f t="shared" ca="1" si="25"/>
        <v>F0</v>
      </c>
      <c r="M249" s="15" t="str">
        <f t="shared" ca="1" si="26"/>
        <v>C2</v>
      </c>
      <c r="N249" s="15" t="str">
        <f t="shared" ca="1" si="27"/>
        <v>C2</v>
      </c>
    </row>
    <row r="250" spans="1:14" ht="36" customHeight="1" x14ac:dyDescent="0.2">
      <c r="A250" s="196" t="s">
        <v>223</v>
      </c>
      <c r="B250" s="216" t="s">
        <v>331</v>
      </c>
      <c r="C250" s="68" t="s">
        <v>225</v>
      </c>
      <c r="D250" s="69" t="s">
        <v>207</v>
      </c>
      <c r="E250" s="70" t="s">
        <v>145</v>
      </c>
      <c r="F250" s="99">
        <v>2</v>
      </c>
      <c r="G250" s="118"/>
      <c r="H250" s="217">
        <f>ROUND(G250*F250,2)</f>
        <v>0</v>
      </c>
      <c r="I250" s="12" t="str">
        <f t="shared" ca="1" si="24"/>
        <v/>
      </c>
      <c r="J250" s="13" t="str">
        <f t="shared" si="28"/>
        <v>F009Adjustment of Valve BoxesCW 3210-R8each</v>
      </c>
      <c r="K250" s="14">
        <f>MATCH(J250,'[2]Pay Items'!$L$1:$L$644,0)</f>
        <v>593</v>
      </c>
      <c r="L250" s="15" t="str">
        <f t="shared" ca="1" si="25"/>
        <v>F0</v>
      </c>
      <c r="M250" s="15" t="str">
        <f t="shared" ca="1" si="26"/>
        <v>C2</v>
      </c>
      <c r="N250" s="15" t="str">
        <f t="shared" ca="1" si="27"/>
        <v>C2</v>
      </c>
    </row>
    <row r="251" spans="1:14" ht="36" customHeight="1" x14ac:dyDescent="0.2">
      <c r="A251" s="196" t="s">
        <v>229</v>
      </c>
      <c r="B251" s="216" t="s">
        <v>752</v>
      </c>
      <c r="C251" s="68" t="s">
        <v>231</v>
      </c>
      <c r="D251" s="69" t="s">
        <v>207</v>
      </c>
      <c r="E251" s="70" t="s">
        <v>145</v>
      </c>
      <c r="F251" s="99">
        <v>8</v>
      </c>
      <c r="G251" s="118"/>
      <c r="H251" s="217">
        <f>ROUND(G251*F251,2)</f>
        <v>0</v>
      </c>
      <c r="I251" s="12" t="str">
        <f t="shared" ca="1" si="24"/>
        <v/>
      </c>
      <c r="J251" s="13" t="str">
        <f t="shared" si="28"/>
        <v>F011Adjustment of Curb Stop BoxesCW 3210-R8each</v>
      </c>
      <c r="K251" s="14">
        <f>MATCH(J251,'[2]Pay Items'!$L$1:$L$644,0)</f>
        <v>595</v>
      </c>
      <c r="L251" s="15" t="str">
        <f t="shared" ca="1" si="25"/>
        <v>F0</v>
      </c>
      <c r="M251" s="15" t="str">
        <f t="shared" ca="1" si="26"/>
        <v>C2</v>
      </c>
      <c r="N251" s="15" t="str">
        <f t="shared" ca="1" si="27"/>
        <v>C2</v>
      </c>
    </row>
    <row r="252" spans="1:14" ht="36" customHeight="1" x14ac:dyDescent="0.2">
      <c r="A252" s="196" t="s">
        <v>232</v>
      </c>
      <c r="B252" s="216" t="s">
        <v>753</v>
      </c>
      <c r="C252" s="68" t="s">
        <v>234</v>
      </c>
      <c r="D252" s="69" t="s">
        <v>207</v>
      </c>
      <c r="E252" s="70" t="s">
        <v>145</v>
      </c>
      <c r="F252" s="99">
        <v>2</v>
      </c>
      <c r="G252" s="118"/>
      <c r="H252" s="217">
        <f>ROUND(G252*F252,2)</f>
        <v>0</v>
      </c>
      <c r="I252" s="12" t="str">
        <f t="shared" ca="1" si="24"/>
        <v/>
      </c>
      <c r="J252" s="13" t="str">
        <f t="shared" si="28"/>
        <v>F018Curb Stop ExtensionsCW 3210-R8each</v>
      </c>
      <c r="K252" s="14">
        <f>MATCH(J252,'[2]Pay Items'!$L$1:$L$644,0)</f>
        <v>596</v>
      </c>
      <c r="L252" s="15" t="str">
        <f t="shared" ca="1" si="25"/>
        <v>F0</v>
      </c>
      <c r="M252" s="15" t="str">
        <f t="shared" ca="1" si="26"/>
        <v>C2</v>
      </c>
      <c r="N252" s="15" t="str">
        <f t="shared" ca="1" si="27"/>
        <v>C2</v>
      </c>
    </row>
    <row r="253" spans="1:14" ht="36" customHeight="1" x14ac:dyDescent="0.25">
      <c r="A253" s="92"/>
      <c r="B253" s="214"/>
      <c r="C253" s="105" t="s">
        <v>235</v>
      </c>
      <c r="D253" s="104"/>
      <c r="E253" s="93"/>
      <c r="F253" s="78"/>
      <c r="G253" s="94"/>
      <c r="H253" s="218"/>
      <c r="I253" s="12" t="str">
        <f t="shared" ca="1" si="24"/>
        <v>LOCKED</v>
      </c>
      <c r="J253" s="13" t="str">
        <f t="shared" si="28"/>
        <v>LANDSCAPING</v>
      </c>
      <c r="K253" s="14">
        <f>MATCH(J253,'[2]Pay Items'!$L$1:$L$644,0)</f>
        <v>615</v>
      </c>
      <c r="L253" s="15" t="str">
        <f t="shared" ca="1" si="25"/>
        <v>C2</v>
      </c>
      <c r="M253" s="15" t="str">
        <f t="shared" ca="1" si="26"/>
        <v>C2</v>
      </c>
      <c r="N253" s="15" t="str">
        <f t="shared" ca="1" si="27"/>
        <v>G</v>
      </c>
    </row>
    <row r="254" spans="1:14" ht="36" customHeight="1" x14ac:dyDescent="0.2">
      <c r="A254" s="197" t="s">
        <v>236</v>
      </c>
      <c r="B254" s="216" t="s">
        <v>754</v>
      </c>
      <c r="C254" s="68" t="s">
        <v>238</v>
      </c>
      <c r="D254" s="69" t="s">
        <v>239</v>
      </c>
      <c r="E254" s="70"/>
      <c r="F254" s="96"/>
      <c r="G254" s="132"/>
      <c r="H254" s="217"/>
      <c r="I254" s="12" t="str">
        <f t="shared" ca="1" si="24"/>
        <v>LOCKED</v>
      </c>
      <c r="J254" s="13" t="str">
        <f t="shared" si="28"/>
        <v>G001SoddingCW 3510-R9</v>
      </c>
      <c r="K254" s="14">
        <f>MATCH(J254,'[2]Pay Items'!$L$1:$L$644,0)</f>
        <v>616</v>
      </c>
      <c r="L254" s="15" t="str">
        <f t="shared" ca="1" si="25"/>
        <v>F0</v>
      </c>
      <c r="M254" s="15" t="str">
        <f t="shared" ca="1" si="26"/>
        <v>G</v>
      </c>
      <c r="N254" s="15" t="str">
        <f t="shared" ca="1" si="27"/>
        <v>C2</v>
      </c>
    </row>
    <row r="255" spans="1:14" ht="36" customHeight="1" x14ac:dyDescent="0.2">
      <c r="A255" s="197" t="s">
        <v>240</v>
      </c>
      <c r="B255" s="219" t="s">
        <v>39</v>
      </c>
      <c r="C255" s="68" t="s">
        <v>241</v>
      </c>
      <c r="D255" s="69"/>
      <c r="E255" s="70" t="s">
        <v>32</v>
      </c>
      <c r="F255" s="96">
        <v>80</v>
      </c>
      <c r="G255" s="118"/>
      <c r="H255" s="217">
        <f>ROUND(G255*F255,2)</f>
        <v>0</v>
      </c>
      <c r="I255" s="12" t="str">
        <f t="shared" ca="1" si="24"/>
        <v/>
      </c>
      <c r="J255" s="13" t="str">
        <f t="shared" si="28"/>
        <v>G002width &lt; 600 mmm²</v>
      </c>
      <c r="K255" s="14">
        <f>MATCH(J255,'[2]Pay Items'!$L$1:$L$644,0)</f>
        <v>617</v>
      </c>
      <c r="L255" s="15" t="str">
        <f t="shared" ca="1" si="25"/>
        <v>F0</v>
      </c>
      <c r="M255" s="15" t="str">
        <f t="shared" ca="1" si="26"/>
        <v>C2</v>
      </c>
      <c r="N255" s="15" t="str">
        <f t="shared" ca="1" si="27"/>
        <v>C2</v>
      </c>
    </row>
    <row r="256" spans="1:14" ht="36" customHeight="1" x14ac:dyDescent="0.2">
      <c r="A256" s="197" t="s">
        <v>242</v>
      </c>
      <c r="B256" s="219" t="s">
        <v>47</v>
      </c>
      <c r="C256" s="68" t="s">
        <v>243</v>
      </c>
      <c r="D256" s="69"/>
      <c r="E256" s="70" t="s">
        <v>32</v>
      </c>
      <c r="F256" s="96">
        <v>565</v>
      </c>
      <c r="G256" s="118"/>
      <c r="H256" s="217">
        <f>ROUND(G256*F256,2)</f>
        <v>0</v>
      </c>
      <c r="I256" s="12" t="str">
        <f t="shared" ca="1" si="24"/>
        <v/>
      </c>
      <c r="J256" s="13" t="str">
        <f t="shared" si="28"/>
        <v>G003width &gt; or = 600 mmm²</v>
      </c>
      <c r="K256" s="14">
        <f>MATCH(J256,'[2]Pay Items'!$L$1:$L$644,0)</f>
        <v>618</v>
      </c>
      <c r="L256" s="15" t="str">
        <f t="shared" ca="1" si="25"/>
        <v>F0</v>
      </c>
      <c r="M256" s="15" t="str">
        <f t="shared" ca="1" si="26"/>
        <v>C2</v>
      </c>
      <c r="N256" s="15" t="str">
        <f t="shared" ca="1" si="27"/>
        <v>C2</v>
      </c>
    </row>
    <row r="257" spans="1:14" s="16" customFormat="1" ht="30" customHeight="1" thickBot="1" x14ac:dyDescent="0.3">
      <c r="A257" s="199"/>
      <c r="B257" s="226" t="s">
        <v>291</v>
      </c>
      <c r="C257" s="287" t="str">
        <f>C176</f>
        <v>CAIL BAY - Jefferson Avenue to Jefferson Avenue - Concrete Rehabilitation</v>
      </c>
      <c r="D257" s="282"/>
      <c r="E257" s="282"/>
      <c r="F257" s="309"/>
      <c r="G257" s="135"/>
      <c r="H257" s="230">
        <f>SUM(H178:H256)</f>
        <v>0</v>
      </c>
      <c r="I257" s="12" t="str">
        <f t="shared" ca="1" si="24"/>
        <v>LOCKED</v>
      </c>
      <c r="J257" s="13" t="str">
        <f t="shared" si="28"/>
        <v>CAIL BAY - Jefferson Avenue to Jefferson Avenue - Concrete Rehabilitation</v>
      </c>
      <c r="K257" s="14" t="e">
        <f>MATCH(J257,'[2]Pay Items'!$L$1:$L$644,0)</f>
        <v>#N/A</v>
      </c>
      <c r="L257" s="15" t="str">
        <f t="shared" ca="1" si="25"/>
        <v>G</v>
      </c>
      <c r="M257" s="15" t="str">
        <f t="shared" ca="1" si="26"/>
        <v>C2</v>
      </c>
      <c r="N257" s="15" t="str">
        <f t="shared" ca="1" si="27"/>
        <v>C2</v>
      </c>
    </row>
    <row r="258" spans="1:14" s="16" customFormat="1" ht="30" customHeight="1" thickTop="1" x14ac:dyDescent="0.25">
      <c r="A258" s="91"/>
      <c r="B258" s="228" t="s">
        <v>332</v>
      </c>
      <c r="C258" s="284" t="s">
        <v>333</v>
      </c>
      <c r="D258" s="301"/>
      <c r="E258" s="301"/>
      <c r="F258" s="302"/>
      <c r="G258" s="134"/>
      <c r="H258" s="229"/>
      <c r="I258" s="12" t="str">
        <f t="shared" ca="1" si="24"/>
        <v>LOCKED</v>
      </c>
      <c r="J258" s="13" t="str">
        <f t="shared" si="28"/>
        <v>CHAMBERS STREET - Alexander Avenue to Logan Avenue - Asphalt Reconstruction</v>
      </c>
      <c r="K258" s="14" t="e">
        <f>MATCH(J258,'[2]Pay Items'!$L$1:$L$644,0)</f>
        <v>#N/A</v>
      </c>
      <c r="L258" s="15" t="str">
        <f t="shared" ca="1" si="25"/>
        <v>G</v>
      </c>
      <c r="M258" s="15" t="str">
        <f t="shared" ca="1" si="26"/>
        <v>C2</v>
      </c>
      <c r="N258" s="15" t="str">
        <f t="shared" ca="1" si="27"/>
        <v>C2</v>
      </c>
    </row>
    <row r="259" spans="1:14" ht="36" customHeight="1" x14ac:dyDescent="0.25">
      <c r="A259" s="92"/>
      <c r="B259" s="214"/>
      <c r="C259" s="103" t="s">
        <v>23</v>
      </c>
      <c r="D259" s="104"/>
      <c r="E259" s="102" t="s">
        <v>22</v>
      </c>
      <c r="F259" s="147"/>
      <c r="G259" s="146"/>
      <c r="H259" s="215"/>
      <c r="I259" s="12" t="str">
        <f t="shared" ca="1" si="24"/>
        <v>LOCKED</v>
      </c>
      <c r="J259" s="13" t="str">
        <f t="shared" si="28"/>
        <v>EARTH AND BASE WORKS</v>
      </c>
      <c r="K259" s="14">
        <f>MATCH(J259,'[2]Pay Items'!$L$1:$L$644,0)</f>
        <v>3</v>
      </c>
      <c r="L259" s="15" t="str">
        <f t="shared" ca="1" si="25"/>
        <v>C2</v>
      </c>
      <c r="M259" s="15" t="str">
        <f t="shared" ca="1" si="26"/>
        <v>C2</v>
      </c>
      <c r="N259" s="15" t="str">
        <f t="shared" ca="1" si="27"/>
        <v>G</v>
      </c>
    </row>
    <row r="260" spans="1:14" ht="36" customHeight="1" x14ac:dyDescent="0.2">
      <c r="A260" s="196" t="s">
        <v>334</v>
      </c>
      <c r="B260" s="216" t="s">
        <v>335</v>
      </c>
      <c r="C260" s="68" t="s">
        <v>336</v>
      </c>
      <c r="D260" s="69" t="s">
        <v>27</v>
      </c>
      <c r="E260" s="70" t="s">
        <v>28</v>
      </c>
      <c r="F260" s="96">
        <v>392</v>
      </c>
      <c r="G260" s="118"/>
      <c r="H260" s="217">
        <f>ROUND(G260*F260,2)</f>
        <v>0</v>
      </c>
      <c r="I260" s="12" t="str">
        <f t="shared" ca="1" si="24"/>
        <v/>
      </c>
      <c r="J260" s="13" t="str">
        <f t="shared" si="28"/>
        <v>A003ExcavationCW 3110-R19m³</v>
      </c>
      <c r="K260" s="14">
        <f>MATCH(J260,'[2]Pay Items'!$L$1:$L$644,0)</f>
        <v>6</v>
      </c>
      <c r="L260" s="15" t="str">
        <f t="shared" ca="1" si="25"/>
        <v>F0</v>
      </c>
      <c r="M260" s="15" t="str">
        <f t="shared" ca="1" si="26"/>
        <v>C2</v>
      </c>
      <c r="N260" s="15" t="str">
        <f t="shared" ca="1" si="27"/>
        <v>C2</v>
      </c>
    </row>
    <row r="261" spans="1:14" ht="36" customHeight="1" x14ac:dyDescent="0.2">
      <c r="A261" s="195" t="s">
        <v>337</v>
      </c>
      <c r="B261" s="216" t="s">
        <v>338</v>
      </c>
      <c r="C261" s="68" t="s">
        <v>339</v>
      </c>
      <c r="D261" s="69" t="s">
        <v>27</v>
      </c>
      <c r="E261" s="70" t="s">
        <v>32</v>
      </c>
      <c r="F261" s="96">
        <v>979</v>
      </c>
      <c r="G261" s="118"/>
      <c r="H261" s="217">
        <f>ROUND(G261*F261,2)</f>
        <v>0</v>
      </c>
      <c r="I261" s="12" t="str">
        <f t="shared" ca="1" si="24"/>
        <v/>
      </c>
      <c r="J261" s="13" t="str">
        <f t="shared" si="28"/>
        <v>A004Sub-Grade CompactionCW 3110-R19m²</v>
      </c>
      <c r="K261" s="14">
        <f>MATCH(J261,'[2]Pay Items'!$L$1:$L$644,0)</f>
        <v>7</v>
      </c>
      <c r="L261" s="15" t="str">
        <f t="shared" ca="1" si="25"/>
        <v>F0</v>
      </c>
      <c r="M261" s="15" t="str">
        <f t="shared" ca="1" si="26"/>
        <v>C2</v>
      </c>
      <c r="N261" s="15" t="str">
        <f t="shared" ca="1" si="27"/>
        <v>C2</v>
      </c>
    </row>
    <row r="262" spans="1:14" ht="36" customHeight="1" x14ac:dyDescent="0.2">
      <c r="A262" s="195" t="s">
        <v>340</v>
      </c>
      <c r="B262" s="216" t="s">
        <v>341</v>
      </c>
      <c r="C262" s="68" t="s">
        <v>342</v>
      </c>
      <c r="D262" s="69" t="s">
        <v>27</v>
      </c>
      <c r="E262" s="70"/>
      <c r="F262" s="96"/>
      <c r="G262" s="132"/>
      <c r="H262" s="217"/>
      <c r="I262" s="12" t="str">
        <f t="shared" ca="1" si="24"/>
        <v>LOCKED</v>
      </c>
      <c r="J262" s="13" t="str">
        <f t="shared" si="28"/>
        <v>A007Crushed Sub-base MaterialCW 3110-R19</v>
      </c>
      <c r="K262" s="14">
        <f>MATCH(J262,'[2]Pay Items'!$L$1:$L$644,0)</f>
        <v>10</v>
      </c>
      <c r="L262" s="15" t="str">
        <f t="shared" ca="1" si="25"/>
        <v>F0</v>
      </c>
      <c r="M262" s="15" t="str">
        <f t="shared" ca="1" si="26"/>
        <v>G</v>
      </c>
      <c r="N262" s="15" t="str">
        <f t="shared" ca="1" si="27"/>
        <v>C2</v>
      </c>
    </row>
    <row r="263" spans="1:14" ht="36" customHeight="1" x14ac:dyDescent="0.2">
      <c r="A263" s="195" t="s">
        <v>343</v>
      </c>
      <c r="B263" s="219" t="s">
        <v>39</v>
      </c>
      <c r="C263" s="68" t="s">
        <v>344</v>
      </c>
      <c r="D263" s="69" t="s">
        <v>22</v>
      </c>
      <c r="E263" s="70" t="s">
        <v>131</v>
      </c>
      <c r="F263" s="26">
        <v>338</v>
      </c>
      <c r="G263" s="118"/>
      <c r="H263" s="217">
        <f t="shared" ref="H263:H268" si="29">ROUND(G263*F263,2)</f>
        <v>0</v>
      </c>
      <c r="I263" s="12" t="str">
        <f t="shared" ca="1" si="24"/>
        <v/>
      </c>
      <c r="J263" s="13" t="str">
        <f t="shared" si="28"/>
        <v>A007A50 mmtonne</v>
      </c>
      <c r="K263" s="14">
        <f>MATCH(J263,'[2]Pay Items'!$L$1:$L$644,0)</f>
        <v>11</v>
      </c>
      <c r="L263" s="15" t="str">
        <f t="shared" ca="1" si="25"/>
        <v>G</v>
      </c>
      <c r="M263" s="15" t="str">
        <f t="shared" ca="1" si="26"/>
        <v>C2</v>
      </c>
      <c r="N263" s="15" t="str">
        <f t="shared" ca="1" si="27"/>
        <v>C2</v>
      </c>
    </row>
    <row r="264" spans="1:14" ht="36" customHeight="1" x14ac:dyDescent="0.2">
      <c r="A264" s="196" t="s">
        <v>345</v>
      </c>
      <c r="B264" s="219" t="s">
        <v>47</v>
      </c>
      <c r="C264" s="68" t="s">
        <v>346</v>
      </c>
      <c r="D264" s="69" t="s">
        <v>22</v>
      </c>
      <c r="E264" s="70" t="s">
        <v>131</v>
      </c>
      <c r="F264" s="26">
        <v>617</v>
      </c>
      <c r="G264" s="118"/>
      <c r="H264" s="217">
        <f t="shared" si="29"/>
        <v>0</v>
      </c>
      <c r="I264" s="12" t="str">
        <f t="shared" ca="1" si="24"/>
        <v/>
      </c>
      <c r="J264" s="13" t="str">
        <f t="shared" si="28"/>
        <v>A008B100 mmtonne</v>
      </c>
      <c r="K264" s="14">
        <f>MATCH(J264,'[2]Pay Items'!$L$1:$L$644,0)</f>
        <v>14</v>
      </c>
      <c r="L264" s="15" t="str">
        <f t="shared" ca="1" si="25"/>
        <v>G</v>
      </c>
      <c r="M264" s="15" t="str">
        <f t="shared" ca="1" si="26"/>
        <v>C2</v>
      </c>
      <c r="N264" s="15" t="str">
        <f t="shared" ca="1" si="27"/>
        <v>C2</v>
      </c>
    </row>
    <row r="265" spans="1:14" ht="36" customHeight="1" x14ac:dyDescent="0.2">
      <c r="A265" s="195" t="s">
        <v>24</v>
      </c>
      <c r="B265" s="216" t="s">
        <v>347</v>
      </c>
      <c r="C265" s="68" t="s">
        <v>26</v>
      </c>
      <c r="D265" s="69" t="s">
        <v>27</v>
      </c>
      <c r="E265" s="70" t="s">
        <v>28</v>
      </c>
      <c r="F265" s="26">
        <v>73</v>
      </c>
      <c r="G265" s="118"/>
      <c r="H265" s="217">
        <f t="shared" si="29"/>
        <v>0</v>
      </c>
      <c r="I265" s="12" t="str">
        <f t="shared" ca="1" si="24"/>
        <v/>
      </c>
      <c r="J265" s="13" t="str">
        <f t="shared" si="28"/>
        <v>A010Supplying and Placing Base Course MaterialCW 3110-R19m³</v>
      </c>
      <c r="K265" s="14">
        <f>MATCH(J265,'[2]Pay Items'!$L$1:$L$644,0)</f>
        <v>20</v>
      </c>
      <c r="L265" s="15" t="str">
        <f t="shared" ca="1" si="25"/>
        <v>G</v>
      </c>
      <c r="M265" s="15" t="str">
        <f t="shared" ca="1" si="26"/>
        <v>C2</v>
      </c>
      <c r="N265" s="15" t="str">
        <f t="shared" ca="1" si="27"/>
        <v>C2</v>
      </c>
    </row>
    <row r="266" spans="1:14" ht="36" customHeight="1" x14ac:dyDescent="0.2">
      <c r="A266" s="196" t="s">
        <v>29</v>
      </c>
      <c r="B266" s="216" t="s">
        <v>348</v>
      </c>
      <c r="C266" s="68" t="s">
        <v>31</v>
      </c>
      <c r="D266" s="69" t="s">
        <v>27</v>
      </c>
      <c r="E266" s="70" t="s">
        <v>32</v>
      </c>
      <c r="F266" s="96">
        <v>780</v>
      </c>
      <c r="G266" s="118"/>
      <c r="H266" s="217">
        <f t="shared" si="29"/>
        <v>0</v>
      </c>
      <c r="I266" s="12" t="str">
        <f t="shared" ca="1" si="24"/>
        <v/>
      </c>
      <c r="J266" s="13" t="str">
        <f t="shared" si="28"/>
        <v>A012Grading of BoulevardsCW 3110-R19m²</v>
      </c>
      <c r="K266" s="14">
        <f>MATCH(J266,'[2]Pay Items'!$L$1:$L$644,0)</f>
        <v>25</v>
      </c>
      <c r="L266" s="15" t="str">
        <f t="shared" ca="1" si="25"/>
        <v>F0</v>
      </c>
      <c r="M266" s="15" t="str">
        <f t="shared" ca="1" si="26"/>
        <v>C2</v>
      </c>
      <c r="N266" s="15" t="str">
        <f t="shared" ca="1" si="27"/>
        <v>C2</v>
      </c>
    </row>
    <row r="267" spans="1:14" ht="36" customHeight="1" x14ac:dyDescent="0.2">
      <c r="A267" s="195" t="s">
        <v>349</v>
      </c>
      <c r="B267" s="216" t="s">
        <v>350</v>
      </c>
      <c r="C267" s="68" t="s">
        <v>351</v>
      </c>
      <c r="D267" s="69" t="s">
        <v>352</v>
      </c>
      <c r="E267" s="70" t="s">
        <v>32</v>
      </c>
      <c r="F267" s="26">
        <f>979</f>
        <v>979</v>
      </c>
      <c r="G267" s="118"/>
      <c r="H267" s="217">
        <f t="shared" si="29"/>
        <v>0</v>
      </c>
      <c r="I267" s="12" t="str">
        <f t="shared" ca="1" si="24"/>
        <v/>
      </c>
      <c r="J267" s="13" t="str">
        <f t="shared" si="28"/>
        <v>A022Separation Geotextile FabricCW 3130-R4m²</v>
      </c>
      <c r="K267" s="14">
        <f>MATCH(J267,'[2]Pay Items'!$L$1:$L$644,0)</f>
        <v>36</v>
      </c>
      <c r="L267" s="15" t="str">
        <f t="shared" ca="1" si="25"/>
        <v>G</v>
      </c>
      <c r="M267" s="15" t="str">
        <f t="shared" ca="1" si="26"/>
        <v>C2</v>
      </c>
      <c r="N267" s="15" t="str">
        <f t="shared" ca="1" si="27"/>
        <v>C2</v>
      </c>
    </row>
    <row r="268" spans="1:14" ht="36" customHeight="1" x14ac:dyDescent="0.2">
      <c r="A268" s="195" t="s">
        <v>353</v>
      </c>
      <c r="B268" s="216" t="s">
        <v>354</v>
      </c>
      <c r="C268" s="68" t="s">
        <v>355</v>
      </c>
      <c r="D268" s="69" t="s">
        <v>356</v>
      </c>
      <c r="E268" s="70" t="s">
        <v>32</v>
      </c>
      <c r="F268" s="26">
        <v>979</v>
      </c>
      <c r="G268" s="118"/>
      <c r="H268" s="217">
        <f t="shared" si="29"/>
        <v>0</v>
      </c>
      <c r="I268" s="12" t="str">
        <f t="shared" ca="1" si="24"/>
        <v/>
      </c>
      <c r="J268" s="13" t="str">
        <f t="shared" si="28"/>
        <v>A022ASupply and Install GeogridCW 3135-R1m²</v>
      </c>
      <c r="K268" s="14">
        <f>MATCH(J268,'[2]Pay Items'!$L$1:$L$644,0)</f>
        <v>37</v>
      </c>
      <c r="L268" s="15" t="str">
        <f t="shared" ca="1" si="25"/>
        <v>G</v>
      </c>
      <c r="M268" s="15" t="str">
        <f t="shared" ca="1" si="26"/>
        <v>C2</v>
      </c>
      <c r="N268" s="15" t="str">
        <f t="shared" ca="1" si="27"/>
        <v>C2</v>
      </c>
    </row>
    <row r="269" spans="1:14" ht="36" customHeight="1" x14ac:dyDescent="0.25">
      <c r="A269" s="92"/>
      <c r="B269" s="214"/>
      <c r="C269" s="105" t="s">
        <v>33</v>
      </c>
      <c r="D269" s="104"/>
      <c r="E269" s="93"/>
      <c r="F269" s="78"/>
      <c r="G269" s="94"/>
      <c r="H269" s="218"/>
      <c r="I269" s="12" t="str">
        <f t="shared" ca="1" si="24"/>
        <v>LOCKED</v>
      </c>
      <c r="J269" s="13" t="str">
        <f t="shared" si="28"/>
        <v>ROADWORKS - RENEWALS</v>
      </c>
      <c r="K269" s="14" t="e">
        <f>MATCH(J269,'[2]Pay Items'!$L$1:$L$644,0)</f>
        <v>#N/A</v>
      </c>
      <c r="L269" s="15" t="str">
        <f t="shared" ca="1" si="25"/>
        <v>C2</v>
      </c>
      <c r="M269" s="15" t="str">
        <f t="shared" ca="1" si="26"/>
        <v>C2</v>
      </c>
      <c r="N269" s="15" t="str">
        <f t="shared" ca="1" si="27"/>
        <v>G</v>
      </c>
    </row>
    <row r="270" spans="1:14" ht="36" customHeight="1" x14ac:dyDescent="0.2">
      <c r="A270" s="197" t="s">
        <v>357</v>
      </c>
      <c r="B270" s="216" t="s">
        <v>358</v>
      </c>
      <c r="C270" s="68" t="s">
        <v>359</v>
      </c>
      <c r="D270" s="69" t="s">
        <v>27</v>
      </c>
      <c r="E270" s="70"/>
      <c r="F270" s="96"/>
      <c r="G270" s="132"/>
      <c r="H270" s="217"/>
      <c r="I270" s="12" t="str">
        <f t="shared" ca="1" si="24"/>
        <v>LOCKED</v>
      </c>
      <c r="J270" s="13" t="str">
        <f t="shared" si="28"/>
        <v>B001Pavement RemovalCW 3110-R19</v>
      </c>
      <c r="K270" s="14">
        <f>MATCH(J270,'[2]Pay Items'!$L$1:$L$644,0)</f>
        <v>52</v>
      </c>
      <c r="L270" s="15" t="str">
        <f t="shared" ca="1" si="25"/>
        <v>F0</v>
      </c>
      <c r="M270" s="15" t="str">
        <f t="shared" ca="1" si="26"/>
        <v>G</v>
      </c>
      <c r="N270" s="15" t="str">
        <f t="shared" ca="1" si="27"/>
        <v>C2</v>
      </c>
    </row>
    <row r="271" spans="1:14" ht="36" customHeight="1" x14ac:dyDescent="0.2">
      <c r="A271" s="197" t="s">
        <v>360</v>
      </c>
      <c r="B271" s="219" t="s">
        <v>39</v>
      </c>
      <c r="C271" s="68" t="s">
        <v>361</v>
      </c>
      <c r="D271" s="73" t="s">
        <v>362</v>
      </c>
      <c r="E271" s="70" t="s">
        <v>32</v>
      </c>
      <c r="F271" s="96">
        <v>860</v>
      </c>
      <c r="G271" s="118"/>
      <c r="H271" s="217">
        <f>ROUND(G271*F271,2)</f>
        <v>0</v>
      </c>
      <c r="I271" s="12" t="str">
        <f t="shared" ca="1" si="24"/>
        <v/>
      </c>
      <c r="J271" s="13" t="str">
        <f t="shared" si="28"/>
        <v>B002Concrete Pavementm²</v>
      </c>
      <c r="K271" s="14">
        <f>MATCH(J271,'[2]Pay Items'!$L$1:$L$644,0)</f>
        <v>53</v>
      </c>
      <c r="L271" s="15" t="str">
        <f t="shared" ca="1" si="25"/>
        <v>F0</v>
      </c>
      <c r="M271" s="15" t="str">
        <f t="shared" ca="1" si="26"/>
        <v>C2</v>
      </c>
      <c r="N271" s="15" t="str">
        <f t="shared" ca="1" si="27"/>
        <v>C2</v>
      </c>
    </row>
    <row r="272" spans="1:14" ht="36" customHeight="1" x14ac:dyDescent="0.2">
      <c r="A272" s="197" t="s">
        <v>34</v>
      </c>
      <c r="B272" s="216" t="s">
        <v>363</v>
      </c>
      <c r="C272" s="68" t="s">
        <v>36</v>
      </c>
      <c r="D272" s="69" t="s">
        <v>37</v>
      </c>
      <c r="E272" s="70"/>
      <c r="F272" s="96"/>
      <c r="G272" s="132"/>
      <c r="H272" s="217"/>
      <c r="I272" s="12" t="str">
        <f t="shared" ca="1" si="24"/>
        <v>LOCKED</v>
      </c>
      <c r="J272" s="13" t="str">
        <f t="shared" si="28"/>
        <v>B004Slab ReplacementCW 3230-R8</v>
      </c>
      <c r="K272" s="14">
        <f>MATCH(J272,'[2]Pay Items'!$L$1:$L$644,0)</f>
        <v>55</v>
      </c>
      <c r="L272" s="15" t="str">
        <f t="shared" ca="1" si="25"/>
        <v>F0</v>
      </c>
      <c r="M272" s="15" t="str">
        <f t="shared" ca="1" si="26"/>
        <v>G</v>
      </c>
      <c r="N272" s="15" t="str">
        <f t="shared" ca="1" si="27"/>
        <v>C2</v>
      </c>
    </row>
    <row r="273" spans="1:14" ht="36" customHeight="1" x14ac:dyDescent="0.2">
      <c r="A273" s="197" t="s">
        <v>38</v>
      </c>
      <c r="B273" s="219" t="s">
        <v>39</v>
      </c>
      <c r="C273" s="68" t="s">
        <v>40</v>
      </c>
      <c r="D273" s="69" t="s">
        <v>22</v>
      </c>
      <c r="E273" s="70" t="s">
        <v>32</v>
      </c>
      <c r="F273" s="96">
        <v>223</v>
      </c>
      <c r="G273" s="118"/>
      <c r="H273" s="217">
        <f>ROUND(G273*F273,2)</f>
        <v>0</v>
      </c>
      <c r="I273" s="12" t="str">
        <f t="shared" ca="1" si="24"/>
        <v/>
      </c>
      <c r="J273" s="13" t="str">
        <f t="shared" si="28"/>
        <v>B014150 mm Concrete Pavement (Reinforced)m²</v>
      </c>
      <c r="K273" s="14">
        <f>MATCH(J273,'[2]Pay Items'!$L$1:$L$644,0)</f>
        <v>65</v>
      </c>
      <c r="L273" s="15" t="str">
        <f t="shared" ca="1" si="25"/>
        <v>F0</v>
      </c>
      <c r="M273" s="15" t="str">
        <f t="shared" ca="1" si="26"/>
        <v>C2</v>
      </c>
      <c r="N273" s="15" t="str">
        <f t="shared" ca="1" si="27"/>
        <v>C2</v>
      </c>
    </row>
    <row r="274" spans="1:14" ht="36" customHeight="1" x14ac:dyDescent="0.2">
      <c r="A274" s="197" t="s">
        <v>364</v>
      </c>
      <c r="B274" s="216" t="s">
        <v>365</v>
      </c>
      <c r="C274" s="68" t="s">
        <v>366</v>
      </c>
      <c r="D274" s="69" t="s">
        <v>37</v>
      </c>
      <c r="E274" s="70"/>
      <c r="F274" s="96"/>
      <c r="G274" s="132"/>
      <c r="H274" s="217"/>
      <c r="I274" s="12" t="str">
        <f t="shared" ca="1" si="24"/>
        <v>LOCKED</v>
      </c>
      <c r="J274" s="13" t="str">
        <f t="shared" si="28"/>
        <v>B097Drilled Tie BarsCW 3230-R8</v>
      </c>
      <c r="K274" s="14">
        <f>MATCH(J274,'[2]Pay Items'!$L$1:$L$644,0)</f>
        <v>150</v>
      </c>
      <c r="L274" s="15" t="str">
        <f t="shared" ca="1" si="25"/>
        <v>F0</v>
      </c>
      <c r="M274" s="15" t="str">
        <f t="shared" ca="1" si="26"/>
        <v>G</v>
      </c>
      <c r="N274" s="15" t="str">
        <f t="shared" ca="1" si="27"/>
        <v>C2</v>
      </c>
    </row>
    <row r="275" spans="1:14" ht="36" customHeight="1" x14ac:dyDescent="0.2">
      <c r="A275" s="197" t="s">
        <v>367</v>
      </c>
      <c r="B275" s="219" t="s">
        <v>39</v>
      </c>
      <c r="C275" s="68" t="s">
        <v>368</v>
      </c>
      <c r="D275" s="69" t="s">
        <v>22</v>
      </c>
      <c r="E275" s="70" t="s">
        <v>145</v>
      </c>
      <c r="F275" s="24">
        <v>136</v>
      </c>
      <c r="G275" s="118"/>
      <c r="H275" s="217">
        <f>ROUND(G275*F275,2)</f>
        <v>0</v>
      </c>
      <c r="I275" s="12" t="str">
        <f t="shared" ca="1" si="24"/>
        <v/>
      </c>
      <c r="J275" s="13" t="str">
        <f t="shared" si="28"/>
        <v>B09820 M Deformed Tie Bareach</v>
      </c>
      <c r="K275" s="14">
        <f>MATCH(J275,'[2]Pay Items'!$L$1:$L$644,0)</f>
        <v>152</v>
      </c>
      <c r="L275" s="15" t="str">
        <f t="shared" ca="1" si="25"/>
        <v>F0</v>
      </c>
      <c r="M275" s="15" t="str">
        <f t="shared" ca="1" si="26"/>
        <v>C2</v>
      </c>
      <c r="N275" s="15" t="str">
        <f t="shared" ca="1" si="27"/>
        <v>C2</v>
      </c>
    </row>
    <row r="276" spans="1:14" ht="36" customHeight="1" x14ac:dyDescent="0.2">
      <c r="A276" s="197" t="s">
        <v>528</v>
      </c>
      <c r="B276" s="216" t="s">
        <v>370</v>
      </c>
      <c r="C276" s="68" t="s">
        <v>530</v>
      </c>
      <c r="D276" s="69" t="s">
        <v>62</v>
      </c>
      <c r="E276" s="70"/>
      <c r="F276" s="25"/>
      <c r="G276" s="97"/>
      <c r="H276" s="217"/>
      <c r="I276" s="87" t="str">
        <f t="shared" ca="1" si="24"/>
        <v>LOCKED</v>
      </c>
      <c r="J276" s="88" t="str">
        <f t="shared" si="28"/>
        <v>B114rlMiscellaneous Concrete Slab RenewalCW 3235-R9</v>
      </c>
      <c r="K276" s="89">
        <f>MATCH(J276,'[2]Pay Items'!$L$1:$L$644,0)</f>
        <v>170</v>
      </c>
      <c r="L276" s="90" t="str">
        <f t="shared" ca="1" si="25"/>
        <v>F0</v>
      </c>
      <c r="M276" s="90" t="str">
        <f t="shared" ca="1" si="26"/>
        <v>C2</v>
      </c>
      <c r="N276" s="90" t="str">
        <f t="shared" ca="1" si="27"/>
        <v>C2</v>
      </c>
    </row>
    <row r="277" spans="1:14" ht="36" customHeight="1" x14ac:dyDescent="0.2">
      <c r="A277" s="197" t="s">
        <v>65</v>
      </c>
      <c r="B277" s="219" t="s">
        <v>39</v>
      </c>
      <c r="C277" s="68" t="s">
        <v>64</v>
      </c>
      <c r="D277" s="69" t="s">
        <v>66</v>
      </c>
      <c r="E277" s="70"/>
      <c r="F277" s="96"/>
      <c r="G277" s="132"/>
      <c r="H277" s="217"/>
      <c r="I277" s="12" t="str">
        <f t="shared" ca="1" si="24"/>
        <v>LOCKED</v>
      </c>
      <c r="J277" s="13" t="str">
        <f t="shared" si="28"/>
        <v>B118rl100 mm SidewalkSD-228A</v>
      </c>
      <c r="K277" s="14">
        <f>MATCH(J277,'[2]Pay Items'!$L$1:$L$644,0)</f>
        <v>174</v>
      </c>
      <c r="L277" s="15" t="str">
        <f t="shared" ca="1" si="25"/>
        <v>F0</v>
      </c>
      <c r="M277" s="15" t="str">
        <f t="shared" ca="1" si="26"/>
        <v>G</v>
      </c>
      <c r="N277" s="15" t="str">
        <f t="shared" ca="1" si="27"/>
        <v>C2</v>
      </c>
    </row>
    <row r="278" spans="1:14" ht="36" customHeight="1" x14ac:dyDescent="0.2">
      <c r="A278" s="197" t="s">
        <v>67</v>
      </c>
      <c r="B278" s="221" t="s">
        <v>68</v>
      </c>
      <c r="C278" s="68" t="s">
        <v>69</v>
      </c>
      <c r="D278" s="69"/>
      <c r="E278" s="70" t="s">
        <v>32</v>
      </c>
      <c r="F278" s="26">
        <v>10</v>
      </c>
      <c r="G278" s="118"/>
      <c r="H278" s="217">
        <f>ROUND(G278*F278,2)</f>
        <v>0</v>
      </c>
      <c r="I278" s="12" t="str">
        <f t="shared" ca="1" si="24"/>
        <v/>
      </c>
      <c r="J278" s="13" t="str">
        <f t="shared" si="28"/>
        <v>B119rlLess than 5 sq.m.m²</v>
      </c>
      <c r="K278" s="14">
        <f>MATCH(J278,'[2]Pay Items'!$L$1:$L$644,0)</f>
        <v>175</v>
      </c>
      <c r="L278" s="15" t="str">
        <f t="shared" ca="1" si="25"/>
        <v>G</v>
      </c>
      <c r="M278" s="15" t="str">
        <f t="shared" ca="1" si="26"/>
        <v>C2</v>
      </c>
      <c r="N278" s="15" t="str">
        <f t="shared" ca="1" si="27"/>
        <v>C2</v>
      </c>
    </row>
    <row r="279" spans="1:14" ht="36" customHeight="1" x14ac:dyDescent="0.2">
      <c r="A279" s="197" t="s">
        <v>70</v>
      </c>
      <c r="B279" s="221" t="s">
        <v>71</v>
      </c>
      <c r="C279" s="68" t="s">
        <v>72</v>
      </c>
      <c r="D279" s="69"/>
      <c r="E279" s="70" t="s">
        <v>32</v>
      </c>
      <c r="F279" s="26">
        <v>16</v>
      </c>
      <c r="G279" s="118"/>
      <c r="H279" s="217">
        <f>ROUND(G279*F279,2)</f>
        <v>0</v>
      </c>
      <c r="I279" s="12" t="str">
        <f t="shared" ref="I279:I345" ca="1" si="30">IF(CELL("protect",$G279)=1, "LOCKED", "")</f>
        <v/>
      </c>
      <c r="J279" s="13" t="str">
        <f t="shared" si="28"/>
        <v>B120rl5 sq.m. to 20 sq.m.m²</v>
      </c>
      <c r="K279" s="14">
        <f>MATCH(J279,'[2]Pay Items'!$L$1:$L$644,0)</f>
        <v>176</v>
      </c>
      <c r="L279" s="15" t="str">
        <f t="shared" ref="L279:L345" ca="1" si="31">CELL("format",$F279)</f>
        <v>G</v>
      </c>
      <c r="M279" s="15" t="str">
        <f t="shared" ref="M279:M345" ca="1" si="32">CELL("format",$G279)</f>
        <v>C2</v>
      </c>
      <c r="N279" s="15" t="str">
        <f t="shared" ref="N279:N345" ca="1" si="33">CELL("format",$H279)</f>
        <v>C2</v>
      </c>
    </row>
    <row r="280" spans="1:14" ht="36" customHeight="1" x14ac:dyDescent="0.2">
      <c r="A280" s="197" t="s">
        <v>73</v>
      </c>
      <c r="B280" s="221" t="s">
        <v>74</v>
      </c>
      <c r="C280" s="68" t="s">
        <v>75</v>
      </c>
      <c r="D280" s="69" t="s">
        <v>22</v>
      </c>
      <c r="E280" s="70" t="s">
        <v>32</v>
      </c>
      <c r="F280" s="26">
        <v>267</v>
      </c>
      <c r="G280" s="118"/>
      <c r="H280" s="217">
        <f>ROUND(G280*F280,2)</f>
        <v>0</v>
      </c>
      <c r="I280" s="12" t="str">
        <f t="shared" ca="1" si="30"/>
        <v/>
      </c>
      <c r="J280" s="13" t="str">
        <f t="shared" ref="J280:J346" si="34">CLEAN(CONCATENATE(TRIM($A280),TRIM($C280),IF(LEFT($D280)&lt;&gt;"E",TRIM($D280),),TRIM($E280)))</f>
        <v>B121rlGreater than 20 sq.m.m²</v>
      </c>
      <c r="K280" s="14">
        <f>MATCH(J280,'[2]Pay Items'!$L$1:$L$644,0)</f>
        <v>177</v>
      </c>
      <c r="L280" s="15" t="str">
        <f t="shared" ca="1" si="31"/>
        <v>G</v>
      </c>
      <c r="M280" s="15" t="str">
        <f t="shared" ca="1" si="32"/>
        <v>C2</v>
      </c>
      <c r="N280" s="15" t="str">
        <f t="shared" ca="1" si="33"/>
        <v>C2</v>
      </c>
    </row>
    <row r="281" spans="1:14" ht="36" customHeight="1" x14ac:dyDescent="0.2">
      <c r="A281" s="197" t="s">
        <v>369</v>
      </c>
      <c r="B281" s="216" t="s">
        <v>372</v>
      </c>
      <c r="C281" s="68" t="s">
        <v>371</v>
      </c>
      <c r="D281" s="69" t="s">
        <v>126</v>
      </c>
      <c r="E281" s="70" t="s">
        <v>32</v>
      </c>
      <c r="F281" s="26">
        <v>12</v>
      </c>
      <c r="G281" s="118"/>
      <c r="H281" s="217">
        <f>ROUND(G281*F281,2)</f>
        <v>0</v>
      </c>
      <c r="I281" s="12" t="str">
        <f t="shared" ca="1" si="30"/>
        <v/>
      </c>
      <c r="J281" s="13" t="str">
        <f t="shared" si="34"/>
        <v>B199Construction of Asphalt PatchesCW 3410-R12m²</v>
      </c>
      <c r="K281" s="14">
        <f>MATCH(J281,'[2]Pay Items'!$L$1:$L$644,0)</f>
        <v>312</v>
      </c>
      <c r="L281" s="15" t="str">
        <f t="shared" ca="1" si="31"/>
        <v>G</v>
      </c>
      <c r="M281" s="15" t="str">
        <f t="shared" ca="1" si="32"/>
        <v>C2</v>
      </c>
      <c r="N281" s="15" t="str">
        <f t="shared" ca="1" si="33"/>
        <v>C2</v>
      </c>
    </row>
    <row r="282" spans="1:14" ht="36" customHeight="1" x14ac:dyDescent="0.2">
      <c r="A282" s="197" t="s">
        <v>135</v>
      </c>
      <c r="B282" s="216" t="s">
        <v>373</v>
      </c>
      <c r="C282" s="68" t="s">
        <v>137</v>
      </c>
      <c r="D282" s="69" t="s">
        <v>138</v>
      </c>
      <c r="E282" s="70"/>
      <c r="F282" s="96"/>
      <c r="G282" s="132"/>
      <c r="H282" s="217"/>
      <c r="I282" s="12" t="str">
        <f t="shared" ca="1" si="30"/>
        <v>LOCKED</v>
      </c>
      <c r="J282" s="13" t="str">
        <f t="shared" si="34"/>
        <v>B200Planing of PavementCW 3450-R6</v>
      </c>
      <c r="K282" s="14">
        <f>MATCH(J282,'[2]Pay Items'!$L$1:$L$644,0)</f>
        <v>313</v>
      </c>
      <c r="L282" s="15" t="str">
        <f t="shared" ca="1" si="31"/>
        <v>F0</v>
      </c>
      <c r="M282" s="15" t="str">
        <f t="shared" ca="1" si="32"/>
        <v>G</v>
      </c>
      <c r="N282" s="15" t="str">
        <f t="shared" ca="1" si="33"/>
        <v>C2</v>
      </c>
    </row>
    <row r="283" spans="1:14" ht="36" customHeight="1" x14ac:dyDescent="0.2">
      <c r="A283" s="197" t="s">
        <v>139</v>
      </c>
      <c r="B283" s="219" t="s">
        <v>39</v>
      </c>
      <c r="C283" s="68" t="s">
        <v>140</v>
      </c>
      <c r="D283" s="69" t="s">
        <v>22</v>
      </c>
      <c r="E283" s="70" t="s">
        <v>32</v>
      </c>
      <c r="F283" s="96">
        <v>70</v>
      </c>
      <c r="G283" s="118"/>
      <c r="H283" s="217">
        <f>ROUND(G283*F283,2)</f>
        <v>0</v>
      </c>
      <c r="I283" s="12" t="str">
        <f t="shared" ca="1" si="30"/>
        <v/>
      </c>
      <c r="J283" s="13" t="str">
        <f t="shared" si="34"/>
        <v>B20250 - 100 mm Depth (Asphalt)m²</v>
      </c>
      <c r="K283" s="14">
        <f>MATCH(J283,'[2]Pay Items'!$L$1:$L$644,0)</f>
        <v>315</v>
      </c>
      <c r="L283" s="15" t="str">
        <f t="shared" ca="1" si="31"/>
        <v>F0</v>
      </c>
      <c r="M283" s="15" t="str">
        <f t="shared" ca="1" si="32"/>
        <v>C2</v>
      </c>
      <c r="N283" s="15" t="str">
        <f t="shared" ca="1" si="33"/>
        <v>C2</v>
      </c>
    </row>
    <row r="284" spans="1:14" ht="36" customHeight="1" x14ac:dyDescent="0.2">
      <c r="A284" s="197" t="s">
        <v>141</v>
      </c>
      <c r="B284" s="216" t="s">
        <v>375</v>
      </c>
      <c r="C284" s="68" t="s">
        <v>143</v>
      </c>
      <c r="D284" s="69" t="s">
        <v>144</v>
      </c>
      <c r="E284" s="70" t="s">
        <v>145</v>
      </c>
      <c r="F284" s="99">
        <v>2</v>
      </c>
      <c r="G284" s="118"/>
      <c r="H284" s="217">
        <f>ROUND(G284*F284,2)</f>
        <v>0</v>
      </c>
      <c r="I284" s="12" t="str">
        <f t="shared" ca="1" si="30"/>
        <v/>
      </c>
      <c r="J284" s="13" t="str">
        <f t="shared" si="34"/>
        <v>B219Detectable Warning Surface TilesCW 3326-R3each</v>
      </c>
      <c r="K284" s="14">
        <f>MATCH(J284,'[2]Pay Items'!$L$1:$L$644,0)</f>
        <v>323</v>
      </c>
      <c r="L284" s="15" t="str">
        <f t="shared" ca="1" si="31"/>
        <v>F0</v>
      </c>
      <c r="M284" s="15" t="str">
        <f t="shared" ca="1" si="32"/>
        <v>C2</v>
      </c>
      <c r="N284" s="15" t="str">
        <f t="shared" ca="1" si="33"/>
        <v>C2</v>
      </c>
    </row>
    <row r="285" spans="1:14" ht="36" customHeight="1" x14ac:dyDescent="0.25">
      <c r="A285" s="92"/>
      <c r="B285" s="223"/>
      <c r="C285" s="105" t="s">
        <v>146</v>
      </c>
      <c r="D285" s="104"/>
      <c r="E285" s="102"/>
      <c r="F285" s="78"/>
      <c r="G285" s="94"/>
      <c r="H285" s="218"/>
      <c r="I285" s="12" t="str">
        <f t="shared" ca="1" si="30"/>
        <v>LOCKED</v>
      </c>
      <c r="J285" s="13" t="str">
        <f t="shared" si="34"/>
        <v>ROADWORKS - NEW CONSTRUCTION</v>
      </c>
      <c r="K285" s="14" t="e">
        <f>MATCH(J285,'[2]Pay Items'!$L$1:$L$644,0)</f>
        <v>#N/A</v>
      </c>
      <c r="L285" s="15" t="str">
        <f t="shared" ca="1" si="31"/>
        <v>C2</v>
      </c>
      <c r="M285" s="15" t="str">
        <f t="shared" ca="1" si="32"/>
        <v>C2</v>
      </c>
      <c r="N285" s="15" t="str">
        <f t="shared" ca="1" si="33"/>
        <v>G</v>
      </c>
    </row>
    <row r="286" spans="1:14" ht="36" customHeight="1" x14ac:dyDescent="0.2">
      <c r="A286" s="196" t="s">
        <v>374</v>
      </c>
      <c r="B286" s="216" t="s">
        <v>381</v>
      </c>
      <c r="C286" s="68" t="s">
        <v>376</v>
      </c>
      <c r="D286" s="69" t="s">
        <v>377</v>
      </c>
      <c r="E286" s="70"/>
      <c r="F286" s="99"/>
      <c r="G286" s="132"/>
      <c r="H286" s="224"/>
      <c r="I286" s="12" t="str">
        <f t="shared" ca="1" si="30"/>
        <v>LOCKED</v>
      </c>
      <c r="J286" s="13" t="str">
        <f t="shared" si="34"/>
        <v>C001Concrete Pavements, Median Slabs, Bull-noses, and Safety MediansCW 3310-R17</v>
      </c>
      <c r="K286" s="14">
        <f>MATCH(J286,'[2]Pay Items'!$L$1:$L$644,0)</f>
        <v>326</v>
      </c>
      <c r="L286" s="15" t="str">
        <f t="shared" ca="1" si="31"/>
        <v>F0</v>
      </c>
      <c r="M286" s="15" t="str">
        <f t="shared" ca="1" si="32"/>
        <v>G</v>
      </c>
      <c r="N286" s="15" t="str">
        <f t="shared" ca="1" si="33"/>
        <v>C2</v>
      </c>
    </row>
    <row r="287" spans="1:14" ht="36" customHeight="1" x14ac:dyDescent="0.2">
      <c r="A287" s="196" t="s">
        <v>378</v>
      </c>
      <c r="B287" s="219" t="s">
        <v>39</v>
      </c>
      <c r="C287" s="68" t="s">
        <v>379</v>
      </c>
      <c r="D287" s="69" t="s">
        <v>22</v>
      </c>
      <c r="E287" s="70" t="s">
        <v>32</v>
      </c>
      <c r="F287" s="99">
        <v>102</v>
      </c>
      <c r="G287" s="118"/>
      <c r="H287" s="217">
        <f>ROUND(G287*F287,2)</f>
        <v>0</v>
      </c>
      <c r="I287" s="12" t="str">
        <f t="shared" ca="1" si="30"/>
        <v/>
      </c>
      <c r="J287" s="13" t="str">
        <f t="shared" si="34"/>
        <v>C011Construction of 150 mm Concrete Pavement (Reinforced)m²</v>
      </c>
      <c r="K287" s="14">
        <f>MATCH(J287,'[2]Pay Items'!$L$1:$L$644,0)</f>
        <v>336</v>
      </c>
      <c r="L287" s="15" t="str">
        <f t="shared" ca="1" si="31"/>
        <v>F0</v>
      </c>
      <c r="M287" s="15" t="str">
        <f t="shared" ca="1" si="32"/>
        <v>C2</v>
      </c>
      <c r="N287" s="15" t="str">
        <f t="shared" ca="1" si="33"/>
        <v>C2</v>
      </c>
    </row>
    <row r="288" spans="1:14" ht="36" customHeight="1" x14ac:dyDescent="0.2">
      <c r="A288" s="196" t="s">
        <v>380</v>
      </c>
      <c r="B288" s="216" t="s">
        <v>403</v>
      </c>
      <c r="C288" s="68" t="s">
        <v>382</v>
      </c>
      <c r="D288" s="69" t="s">
        <v>377</v>
      </c>
      <c r="E288" s="70"/>
      <c r="F288" s="99"/>
      <c r="G288" s="132"/>
      <c r="H288" s="224"/>
      <c r="I288" s="12" t="str">
        <f t="shared" ca="1" si="30"/>
        <v>LOCKED</v>
      </c>
      <c r="J288" s="13" t="str">
        <f t="shared" si="34"/>
        <v>C032Concrete Curbs, Curb and Gutter, and Splash StripsCW 3310-R17</v>
      </c>
      <c r="K288" s="14">
        <f>MATCH(J288,'[2]Pay Items'!$L$1:$L$644,0)</f>
        <v>371</v>
      </c>
      <c r="L288" s="15" t="str">
        <f t="shared" ca="1" si="31"/>
        <v>F0</v>
      </c>
      <c r="M288" s="15" t="str">
        <f t="shared" ca="1" si="32"/>
        <v>G</v>
      </c>
      <c r="N288" s="15" t="str">
        <f t="shared" ca="1" si="33"/>
        <v>C2</v>
      </c>
    </row>
    <row r="289" spans="1:14" ht="30" x14ac:dyDescent="0.2">
      <c r="A289" s="196" t="s">
        <v>383</v>
      </c>
      <c r="B289" s="219" t="s">
        <v>39</v>
      </c>
      <c r="C289" s="68" t="s">
        <v>384</v>
      </c>
      <c r="D289" s="69" t="s">
        <v>111</v>
      </c>
      <c r="E289" s="70" t="s">
        <v>95</v>
      </c>
      <c r="F289" s="96">
        <v>45</v>
      </c>
      <c r="G289" s="118"/>
      <c r="H289" s="217">
        <f t="shared" ref="H289:H294" si="35">ROUND(G289*F289,2)</f>
        <v>0</v>
      </c>
      <c r="I289" s="12" t="str">
        <f t="shared" ca="1" si="30"/>
        <v/>
      </c>
      <c r="J289" s="13" t="str">
        <f t="shared" si="34"/>
        <v>C037Construction of Modified Barrier (150 mm ht, Integral)SD-203Bm</v>
      </c>
      <c r="K289" s="14">
        <f>MATCH(J289,'[2]Pay Items'!$L$1:$L$644,0)</f>
        <v>385</v>
      </c>
      <c r="L289" s="15" t="str">
        <f t="shared" ca="1" si="31"/>
        <v>F0</v>
      </c>
      <c r="M289" s="15" t="str">
        <f t="shared" ca="1" si="32"/>
        <v>C2</v>
      </c>
      <c r="N289" s="15" t="str">
        <f t="shared" ca="1" si="33"/>
        <v>C2</v>
      </c>
    </row>
    <row r="290" spans="1:14" ht="45" x14ac:dyDescent="0.2">
      <c r="A290" s="196" t="s">
        <v>385</v>
      </c>
      <c r="B290" s="219" t="s">
        <v>47</v>
      </c>
      <c r="C290" s="68" t="s">
        <v>386</v>
      </c>
      <c r="D290" s="69" t="s">
        <v>387</v>
      </c>
      <c r="E290" s="70" t="s">
        <v>95</v>
      </c>
      <c r="F290" s="99">
        <v>110</v>
      </c>
      <c r="G290" s="118"/>
      <c r="H290" s="217">
        <f t="shared" si="35"/>
        <v>0</v>
      </c>
      <c r="I290" s="12" t="str">
        <f t="shared" ca="1" si="30"/>
        <v/>
      </c>
      <c r="J290" s="13" t="str">
        <f t="shared" si="34"/>
        <v>C038Construction of Curb and Gutter (180 mm ht, Barrier, Integral, 600 mm width, 150 mm Plain Concrete Pavement)SD-200m</v>
      </c>
      <c r="K290" s="14">
        <f>MATCH(J290,'[2]Pay Items'!$L$1:$L$644,0)</f>
        <v>388</v>
      </c>
      <c r="L290" s="15" t="str">
        <f t="shared" ca="1" si="31"/>
        <v>F0</v>
      </c>
      <c r="M290" s="15" t="str">
        <f t="shared" ca="1" si="32"/>
        <v>C2</v>
      </c>
      <c r="N290" s="15" t="str">
        <f t="shared" ca="1" si="33"/>
        <v>C2</v>
      </c>
    </row>
    <row r="291" spans="1:14" ht="45" x14ac:dyDescent="0.2">
      <c r="A291" s="196" t="s">
        <v>388</v>
      </c>
      <c r="B291" s="219" t="s">
        <v>50</v>
      </c>
      <c r="C291" s="68" t="s">
        <v>389</v>
      </c>
      <c r="D291" s="69" t="s">
        <v>390</v>
      </c>
      <c r="E291" s="70" t="s">
        <v>95</v>
      </c>
      <c r="F291" s="99">
        <v>11</v>
      </c>
      <c r="G291" s="118"/>
      <c r="H291" s="217">
        <f t="shared" si="35"/>
        <v>0</v>
      </c>
      <c r="I291" s="12" t="str">
        <f t="shared" ca="1" si="30"/>
        <v/>
      </c>
      <c r="J291" s="13" t="str">
        <f t="shared" si="34"/>
        <v>C039Construction of Curb and Gutter (180 mm ht, Modified Barrier, Integral, 600 mm width, 150 mm Plain Concrete Pavement)SD-200 SD-203Bm</v>
      </c>
      <c r="K291" s="14">
        <f>MATCH(J291,'[2]Pay Items'!$L$1:$L$644,0)</f>
        <v>391</v>
      </c>
      <c r="L291" s="15" t="str">
        <f t="shared" ca="1" si="31"/>
        <v>F0</v>
      </c>
      <c r="M291" s="15" t="str">
        <f t="shared" ca="1" si="32"/>
        <v>C2</v>
      </c>
      <c r="N291" s="15" t="str">
        <f t="shared" ca="1" si="33"/>
        <v>C2</v>
      </c>
    </row>
    <row r="292" spans="1:14" ht="45" x14ac:dyDescent="0.2">
      <c r="A292" s="196" t="s">
        <v>391</v>
      </c>
      <c r="B292" s="219" t="s">
        <v>116</v>
      </c>
      <c r="C292" s="68" t="s">
        <v>392</v>
      </c>
      <c r="D292" s="69" t="s">
        <v>393</v>
      </c>
      <c r="E292" s="70" t="s">
        <v>95</v>
      </c>
      <c r="F292" s="99">
        <v>67</v>
      </c>
      <c r="G292" s="118"/>
      <c r="H292" s="217">
        <f t="shared" si="35"/>
        <v>0</v>
      </c>
      <c r="I292" s="12" t="str">
        <f t="shared" ca="1" si="30"/>
        <v/>
      </c>
      <c r="J292" s="13" t="str">
        <f t="shared" si="34"/>
        <v>C040Construction of Curb and Gutter (40 mm ht, Lip Curb, Integral, 600 mm width, 150 mm Plain Concrete Pavement)SD-200 SD-202Bm</v>
      </c>
      <c r="K292" s="14">
        <f>MATCH(J292,'[2]Pay Items'!$L$1:$L$644,0)</f>
        <v>392</v>
      </c>
      <c r="L292" s="15" t="str">
        <f t="shared" ca="1" si="31"/>
        <v>F0</v>
      </c>
      <c r="M292" s="15" t="str">
        <f t="shared" ca="1" si="32"/>
        <v>C2</v>
      </c>
      <c r="N292" s="15" t="str">
        <f t="shared" ca="1" si="33"/>
        <v>C2</v>
      </c>
    </row>
    <row r="293" spans="1:14" ht="45" x14ac:dyDescent="0.2">
      <c r="A293" s="196" t="s">
        <v>394</v>
      </c>
      <c r="B293" s="219" t="s">
        <v>395</v>
      </c>
      <c r="C293" s="68" t="s">
        <v>396</v>
      </c>
      <c r="D293" s="69" t="s">
        <v>397</v>
      </c>
      <c r="E293" s="70" t="s">
        <v>95</v>
      </c>
      <c r="F293" s="99">
        <v>13</v>
      </c>
      <c r="G293" s="118"/>
      <c r="H293" s="217">
        <f t="shared" si="35"/>
        <v>0</v>
      </c>
      <c r="I293" s="12" t="str">
        <f t="shared" ca="1" si="30"/>
        <v/>
      </c>
      <c r="J293" s="13" t="str">
        <f t="shared" si="34"/>
        <v>C041Construction of Curb and Gutter (8-12 mm ht, Curb Ramp, Integral, 600 mm width, 150 mm Plain Concrete Pavement)SD-200 SD-229Em</v>
      </c>
      <c r="K293" s="14">
        <f>MATCH(J293,'[2]Pay Items'!$L$1:$L$644,0)</f>
        <v>393</v>
      </c>
      <c r="L293" s="15" t="str">
        <f t="shared" ca="1" si="31"/>
        <v>F0</v>
      </c>
      <c r="M293" s="15" t="str">
        <f t="shared" ca="1" si="32"/>
        <v>C2</v>
      </c>
      <c r="N293" s="15" t="str">
        <f t="shared" ca="1" si="33"/>
        <v>C2</v>
      </c>
    </row>
    <row r="294" spans="1:14" ht="36" customHeight="1" x14ac:dyDescent="0.2">
      <c r="A294" s="196" t="s">
        <v>398</v>
      </c>
      <c r="B294" s="219" t="s">
        <v>399</v>
      </c>
      <c r="C294" s="68" t="s">
        <v>400</v>
      </c>
      <c r="D294" s="69" t="s">
        <v>401</v>
      </c>
      <c r="E294" s="70" t="s">
        <v>95</v>
      </c>
      <c r="F294" s="96">
        <v>26</v>
      </c>
      <c r="G294" s="118"/>
      <c r="H294" s="217">
        <f t="shared" si="35"/>
        <v>0</v>
      </c>
      <c r="I294" s="12" t="str">
        <f t="shared" ca="1" si="30"/>
        <v/>
      </c>
      <c r="J294" s="13" t="str">
        <f t="shared" si="34"/>
        <v>C046Construction of Curb Ramp (8-12 mm ht, Integral)SD-229Cm</v>
      </c>
      <c r="K294" s="14">
        <f>MATCH(J294,'[2]Pay Items'!$L$1:$L$644,0)</f>
        <v>399</v>
      </c>
      <c r="L294" s="15" t="str">
        <f t="shared" ca="1" si="31"/>
        <v>F0</v>
      </c>
      <c r="M294" s="15" t="str">
        <f t="shared" ca="1" si="32"/>
        <v>C2</v>
      </c>
      <c r="N294" s="15" t="str">
        <f t="shared" ca="1" si="33"/>
        <v>C2</v>
      </c>
    </row>
    <row r="295" spans="1:14" ht="36" customHeight="1" x14ac:dyDescent="0.2">
      <c r="A295" s="196" t="s">
        <v>402</v>
      </c>
      <c r="B295" s="216" t="s">
        <v>409</v>
      </c>
      <c r="C295" s="68" t="s">
        <v>404</v>
      </c>
      <c r="D295" s="69" t="s">
        <v>126</v>
      </c>
      <c r="E295" s="222"/>
      <c r="F295" s="96"/>
      <c r="G295" s="132"/>
      <c r="H295" s="224"/>
      <c r="I295" s="12" t="str">
        <f t="shared" ca="1" si="30"/>
        <v>LOCKED</v>
      </c>
      <c r="J295" s="13" t="str">
        <f t="shared" si="34"/>
        <v>C055Construction of Asphaltic Concrete PavementsCW 3410-R12</v>
      </c>
      <c r="K295" s="14">
        <f>MATCH(J295,'[2]Pay Items'!$L$1:$L$644,0)</f>
        <v>413</v>
      </c>
      <c r="L295" s="15" t="str">
        <f t="shared" ca="1" si="31"/>
        <v>F0</v>
      </c>
      <c r="M295" s="15" t="str">
        <f t="shared" ca="1" si="32"/>
        <v>G</v>
      </c>
      <c r="N295" s="15" t="str">
        <f t="shared" ca="1" si="33"/>
        <v>C2</v>
      </c>
    </row>
    <row r="296" spans="1:14" ht="36" customHeight="1" x14ac:dyDescent="0.2">
      <c r="A296" s="196" t="s">
        <v>405</v>
      </c>
      <c r="B296" s="219" t="s">
        <v>39</v>
      </c>
      <c r="C296" s="68" t="s">
        <v>128</v>
      </c>
      <c r="D296" s="69"/>
      <c r="E296" s="70"/>
      <c r="F296" s="96"/>
      <c r="G296" s="132"/>
      <c r="H296" s="224"/>
      <c r="I296" s="12" t="str">
        <f t="shared" ca="1" si="30"/>
        <v>LOCKED</v>
      </c>
      <c r="J296" s="13" t="str">
        <f t="shared" si="34"/>
        <v>C056Main Line Paving</v>
      </c>
      <c r="K296" s="14">
        <f>MATCH(J296,'[2]Pay Items'!$L$1:$L$644,0)</f>
        <v>414</v>
      </c>
      <c r="L296" s="15" t="str">
        <f t="shared" ca="1" si="31"/>
        <v>F0</v>
      </c>
      <c r="M296" s="15" t="str">
        <f t="shared" ca="1" si="32"/>
        <v>G</v>
      </c>
      <c r="N296" s="15" t="str">
        <f t="shared" ca="1" si="33"/>
        <v>C2</v>
      </c>
    </row>
    <row r="297" spans="1:14" ht="36" customHeight="1" x14ac:dyDescent="0.2">
      <c r="A297" s="196" t="s">
        <v>406</v>
      </c>
      <c r="B297" s="221" t="s">
        <v>68</v>
      </c>
      <c r="C297" s="68" t="s">
        <v>130</v>
      </c>
      <c r="D297" s="69"/>
      <c r="E297" s="70" t="s">
        <v>131</v>
      </c>
      <c r="F297" s="231">
        <v>160</v>
      </c>
      <c r="G297" s="118"/>
      <c r="H297" s="217">
        <f>ROUND(G297*F297,2)</f>
        <v>0</v>
      </c>
      <c r="I297" s="12" t="str">
        <f t="shared" ca="1" si="30"/>
        <v/>
      </c>
      <c r="J297" s="13" t="str">
        <f t="shared" si="34"/>
        <v>C058Type IAtonne</v>
      </c>
      <c r="K297" s="14">
        <f>MATCH(J297,'[2]Pay Items'!$L$1:$L$644,0)</f>
        <v>415</v>
      </c>
      <c r="L297" s="15" t="str">
        <f t="shared" ca="1" si="31"/>
        <v>G</v>
      </c>
      <c r="M297" s="15" t="str">
        <f t="shared" ca="1" si="32"/>
        <v>C2</v>
      </c>
      <c r="N297" s="15" t="str">
        <f t="shared" ca="1" si="33"/>
        <v>C2</v>
      </c>
    </row>
    <row r="298" spans="1:14" ht="36" customHeight="1" x14ac:dyDescent="0.2">
      <c r="A298" s="196" t="s">
        <v>407</v>
      </c>
      <c r="B298" s="219" t="s">
        <v>47</v>
      </c>
      <c r="C298" s="68" t="s">
        <v>133</v>
      </c>
      <c r="D298" s="69"/>
      <c r="E298" s="70"/>
      <c r="F298" s="96"/>
      <c r="G298" s="132"/>
      <c r="H298" s="224"/>
      <c r="I298" s="12" t="str">
        <f t="shared" ca="1" si="30"/>
        <v>LOCKED</v>
      </c>
      <c r="J298" s="13" t="str">
        <f t="shared" si="34"/>
        <v>C059Tie-ins and Approaches</v>
      </c>
      <c r="K298" s="14">
        <f>MATCH(J298,'[2]Pay Items'!$L$1:$L$644,0)</f>
        <v>417</v>
      </c>
      <c r="L298" s="15" t="str">
        <f t="shared" ca="1" si="31"/>
        <v>F0</v>
      </c>
      <c r="M298" s="15" t="str">
        <f t="shared" ca="1" si="32"/>
        <v>G</v>
      </c>
      <c r="N298" s="15" t="str">
        <f t="shared" ca="1" si="33"/>
        <v>C2</v>
      </c>
    </row>
    <row r="299" spans="1:14" ht="36" customHeight="1" x14ac:dyDescent="0.2">
      <c r="A299" s="196" t="s">
        <v>408</v>
      </c>
      <c r="B299" s="221" t="s">
        <v>68</v>
      </c>
      <c r="C299" s="68" t="s">
        <v>130</v>
      </c>
      <c r="D299" s="69"/>
      <c r="E299" s="70" t="s">
        <v>131</v>
      </c>
      <c r="F299" s="231">
        <v>9</v>
      </c>
      <c r="G299" s="118"/>
      <c r="H299" s="217">
        <f>ROUND(G299*F299,2)</f>
        <v>0</v>
      </c>
      <c r="I299" s="12" t="str">
        <f t="shared" ca="1" si="30"/>
        <v/>
      </c>
      <c r="J299" s="13" t="str">
        <f t="shared" si="34"/>
        <v>C060Type IAtonne</v>
      </c>
      <c r="K299" s="14">
        <f>MATCH(J299,'[2]Pay Items'!$L$1:$L$644,0)</f>
        <v>418</v>
      </c>
      <c r="L299" s="15" t="str">
        <f t="shared" ca="1" si="31"/>
        <v>G</v>
      </c>
      <c r="M299" s="15" t="str">
        <f t="shared" ca="1" si="32"/>
        <v>C2</v>
      </c>
      <c r="N299" s="15" t="str">
        <f t="shared" ca="1" si="33"/>
        <v>C2</v>
      </c>
    </row>
    <row r="300" spans="1:14" ht="36" customHeight="1" x14ac:dyDescent="0.25">
      <c r="A300" s="92"/>
      <c r="B300" s="223"/>
      <c r="C300" s="105" t="s">
        <v>150</v>
      </c>
      <c r="D300" s="104"/>
      <c r="E300" s="98"/>
      <c r="F300" s="78"/>
      <c r="G300" s="94"/>
      <c r="H300" s="218"/>
      <c r="I300" s="12" t="str">
        <f t="shared" ca="1" si="30"/>
        <v>LOCKED</v>
      </c>
      <c r="J300" s="13" t="str">
        <f t="shared" si="34"/>
        <v>JOINT AND CRACK SEALING</v>
      </c>
      <c r="K300" s="14">
        <f>MATCH(J300,'[2]Pay Items'!$L$1:$L$644,0)</f>
        <v>424</v>
      </c>
      <c r="L300" s="15" t="str">
        <f t="shared" ca="1" si="31"/>
        <v>C2</v>
      </c>
      <c r="M300" s="15" t="str">
        <f t="shared" ca="1" si="32"/>
        <v>C2</v>
      </c>
      <c r="N300" s="15" t="str">
        <f t="shared" ca="1" si="33"/>
        <v>G</v>
      </c>
    </row>
    <row r="301" spans="1:14" ht="36" customHeight="1" x14ac:dyDescent="0.2">
      <c r="A301" s="196" t="s">
        <v>151</v>
      </c>
      <c r="B301" s="216" t="s">
        <v>410</v>
      </c>
      <c r="C301" s="68" t="s">
        <v>153</v>
      </c>
      <c r="D301" s="69" t="s">
        <v>154</v>
      </c>
      <c r="E301" s="76" t="s">
        <v>95</v>
      </c>
      <c r="F301" s="99">
        <v>240</v>
      </c>
      <c r="G301" s="118"/>
      <c r="H301" s="217">
        <f>ROUND(G301*F301,2)</f>
        <v>0</v>
      </c>
      <c r="I301" s="12" t="str">
        <f t="shared" ca="1" si="30"/>
        <v/>
      </c>
      <c r="J301" s="13" t="str">
        <f t="shared" si="34"/>
        <v>D006Reflective Crack MaintenanceCW 3250-R7m</v>
      </c>
      <c r="K301" s="14">
        <f>MATCH(J301,'[2]Pay Items'!$L$1:$L$644,0)</f>
        <v>430</v>
      </c>
      <c r="L301" s="15" t="str">
        <f t="shared" ca="1" si="31"/>
        <v>F0</v>
      </c>
      <c r="M301" s="15" t="str">
        <f t="shared" ca="1" si="32"/>
        <v>C2</v>
      </c>
      <c r="N301" s="15" t="str">
        <f t="shared" ca="1" si="33"/>
        <v>C2</v>
      </c>
    </row>
    <row r="302" spans="1:14" ht="36" customHeight="1" x14ac:dyDescent="0.25">
      <c r="A302" s="92"/>
      <c r="B302" s="223"/>
      <c r="C302" s="105" t="s">
        <v>155</v>
      </c>
      <c r="D302" s="104"/>
      <c r="E302" s="98"/>
      <c r="F302" s="78"/>
      <c r="G302" s="94"/>
      <c r="H302" s="218"/>
      <c r="I302" s="12" t="str">
        <f t="shared" ca="1" si="30"/>
        <v>LOCKED</v>
      </c>
      <c r="J302" s="13" t="str">
        <f t="shared" si="34"/>
        <v>ASSOCIATED DRAINAGE AND UNDERGROUND WORKS</v>
      </c>
      <c r="K302" s="14">
        <f>MATCH(J302,'[2]Pay Items'!$L$1:$L$644,0)</f>
        <v>432</v>
      </c>
      <c r="L302" s="15" t="str">
        <f t="shared" ca="1" si="31"/>
        <v>C2</v>
      </c>
      <c r="M302" s="15" t="str">
        <f t="shared" ca="1" si="32"/>
        <v>C2</v>
      </c>
      <c r="N302" s="15" t="str">
        <f t="shared" ca="1" si="33"/>
        <v>G</v>
      </c>
    </row>
    <row r="303" spans="1:14" ht="36" customHeight="1" x14ac:dyDescent="0.2">
      <c r="A303" s="196" t="s">
        <v>156</v>
      </c>
      <c r="B303" s="216" t="s">
        <v>411</v>
      </c>
      <c r="C303" s="68" t="s">
        <v>158</v>
      </c>
      <c r="D303" s="69" t="s">
        <v>159</v>
      </c>
      <c r="E303" s="76"/>
      <c r="F303" s="99"/>
      <c r="G303" s="132"/>
      <c r="H303" s="224"/>
      <c r="I303" s="12" t="str">
        <f t="shared" ca="1" si="30"/>
        <v>LOCKED</v>
      </c>
      <c r="J303" s="13" t="str">
        <f t="shared" si="34"/>
        <v>E003Catch BasinCW 2130-R12</v>
      </c>
      <c r="K303" s="14">
        <f>MATCH(J303,'[2]Pay Items'!$L$1:$L$644,0)</f>
        <v>435</v>
      </c>
      <c r="L303" s="15" t="str">
        <f t="shared" ca="1" si="31"/>
        <v>F0</v>
      </c>
      <c r="M303" s="15" t="str">
        <f t="shared" ca="1" si="32"/>
        <v>G</v>
      </c>
      <c r="N303" s="15" t="str">
        <f t="shared" ca="1" si="33"/>
        <v>C2</v>
      </c>
    </row>
    <row r="304" spans="1:14" ht="36" customHeight="1" x14ac:dyDescent="0.2">
      <c r="A304" s="196" t="s">
        <v>160</v>
      </c>
      <c r="B304" s="219" t="s">
        <v>39</v>
      </c>
      <c r="C304" s="68" t="s">
        <v>161</v>
      </c>
      <c r="D304" s="69"/>
      <c r="E304" s="76" t="s">
        <v>145</v>
      </c>
      <c r="F304" s="99">
        <v>2</v>
      </c>
      <c r="G304" s="118"/>
      <c r="H304" s="217">
        <f>ROUND(G304*F304,2)</f>
        <v>0</v>
      </c>
      <c r="I304" s="12" t="str">
        <f t="shared" ca="1" si="30"/>
        <v/>
      </c>
      <c r="J304" s="13" t="str">
        <f t="shared" si="34"/>
        <v>E004ASD-024, 1800 mm deepeach</v>
      </c>
      <c r="K304" s="14">
        <f>MATCH(J304,'[2]Pay Items'!$L$1:$L$644,0)</f>
        <v>437</v>
      </c>
      <c r="L304" s="15" t="str">
        <f t="shared" ca="1" si="31"/>
        <v>F0</v>
      </c>
      <c r="M304" s="15" t="str">
        <f t="shared" ca="1" si="32"/>
        <v>C2</v>
      </c>
      <c r="N304" s="15" t="str">
        <f t="shared" ca="1" si="33"/>
        <v>C2</v>
      </c>
    </row>
    <row r="305" spans="1:14" ht="36" customHeight="1" x14ac:dyDescent="0.2">
      <c r="A305" s="196" t="s">
        <v>167</v>
      </c>
      <c r="B305" s="216" t="s">
        <v>412</v>
      </c>
      <c r="C305" s="68" t="s">
        <v>169</v>
      </c>
      <c r="D305" s="69" t="s">
        <v>159</v>
      </c>
      <c r="E305" s="70"/>
      <c r="F305" s="99"/>
      <c r="G305" s="132"/>
      <c r="H305" s="224"/>
      <c r="I305" s="12" t="str">
        <f t="shared" ca="1" si="30"/>
        <v>LOCKED</v>
      </c>
      <c r="J305" s="13" t="str">
        <f t="shared" si="34"/>
        <v>E008Sewer ServiceCW 2130-R12</v>
      </c>
      <c r="K305" s="14">
        <f>MATCH(J305,'[2]Pay Items'!$L$1:$L$644,0)</f>
        <v>447</v>
      </c>
      <c r="L305" s="15" t="str">
        <f t="shared" ca="1" si="31"/>
        <v>F0</v>
      </c>
      <c r="M305" s="15" t="str">
        <f t="shared" ca="1" si="32"/>
        <v>G</v>
      </c>
      <c r="N305" s="15" t="str">
        <f t="shared" ca="1" si="33"/>
        <v>C2</v>
      </c>
    </row>
    <row r="306" spans="1:14" ht="36" customHeight="1" x14ac:dyDescent="0.2">
      <c r="A306" s="196" t="s">
        <v>170</v>
      </c>
      <c r="B306" s="219" t="s">
        <v>39</v>
      </c>
      <c r="C306" s="68" t="s">
        <v>171</v>
      </c>
      <c r="D306" s="69"/>
      <c r="E306" s="70"/>
      <c r="F306" s="99"/>
      <c r="G306" s="132"/>
      <c r="H306" s="224"/>
      <c r="I306" s="12" t="str">
        <f t="shared" ca="1" si="30"/>
        <v>LOCKED</v>
      </c>
      <c r="J306" s="13" t="str">
        <f t="shared" si="34"/>
        <v>E009250 mm, PVC</v>
      </c>
      <c r="K306" s="14" t="e">
        <f>MATCH(J306,'[2]Pay Items'!$L$1:$L$644,0)</f>
        <v>#N/A</v>
      </c>
      <c r="L306" s="15" t="str">
        <f t="shared" ca="1" si="31"/>
        <v>F0</v>
      </c>
      <c r="M306" s="15" t="str">
        <f t="shared" ca="1" si="32"/>
        <v>G</v>
      </c>
      <c r="N306" s="15" t="str">
        <f t="shared" ca="1" si="33"/>
        <v>C2</v>
      </c>
    </row>
    <row r="307" spans="1:14" ht="36" customHeight="1" x14ac:dyDescent="0.2">
      <c r="A307" s="196" t="s">
        <v>172</v>
      </c>
      <c r="B307" s="221" t="s">
        <v>68</v>
      </c>
      <c r="C307" s="68" t="s">
        <v>173</v>
      </c>
      <c r="D307" s="69"/>
      <c r="E307" s="70" t="s">
        <v>95</v>
      </c>
      <c r="F307" s="99">
        <v>7</v>
      </c>
      <c r="G307" s="118"/>
      <c r="H307" s="217">
        <f>ROUND(G307*F307,2)</f>
        <v>0</v>
      </c>
      <c r="I307" s="12" t="str">
        <f t="shared" ca="1" si="30"/>
        <v/>
      </c>
      <c r="J307" s="13" t="str">
        <f t="shared" si="34"/>
        <v>E010In a Trench, Class B compacted sand bedding, Class 3 Backfillm</v>
      </c>
      <c r="K307" s="14" t="e">
        <f>MATCH(J307,'[2]Pay Items'!$L$1:$L$644,0)</f>
        <v>#N/A</v>
      </c>
      <c r="L307" s="15" t="str">
        <f t="shared" ca="1" si="31"/>
        <v>F0</v>
      </c>
      <c r="M307" s="15" t="str">
        <f t="shared" ca="1" si="32"/>
        <v>C2</v>
      </c>
      <c r="N307" s="15" t="str">
        <f t="shared" ca="1" si="33"/>
        <v>C2</v>
      </c>
    </row>
    <row r="308" spans="1:14" ht="36" customHeight="1" x14ac:dyDescent="0.2">
      <c r="A308" s="196" t="s">
        <v>271</v>
      </c>
      <c r="B308" s="216" t="s">
        <v>415</v>
      </c>
      <c r="C308" s="72" t="s">
        <v>273</v>
      </c>
      <c r="D308" s="69" t="s">
        <v>159</v>
      </c>
      <c r="E308" s="70"/>
      <c r="F308" s="99"/>
      <c r="G308" s="132"/>
      <c r="H308" s="224"/>
      <c r="I308" s="12" t="str">
        <f t="shared" ca="1" si="30"/>
        <v>LOCKED</v>
      </c>
      <c r="J308" s="13" t="str">
        <f t="shared" si="34"/>
        <v>E036Connecting to Existing SewerCW 2130-R12</v>
      </c>
      <c r="K308" s="14">
        <f>MATCH(J308,'[2]Pay Items'!$L$1:$L$644,0)</f>
        <v>532</v>
      </c>
      <c r="L308" s="15" t="str">
        <f t="shared" ca="1" si="31"/>
        <v>F0</v>
      </c>
      <c r="M308" s="15" t="str">
        <f t="shared" ca="1" si="32"/>
        <v>G</v>
      </c>
      <c r="N308" s="15" t="str">
        <f t="shared" ca="1" si="33"/>
        <v>C2</v>
      </c>
    </row>
    <row r="309" spans="1:14" ht="36" customHeight="1" x14ac:dyDescent="0.2">
      <c r="A309" s="196" t="s">
        <v>274</v>
      </c>
      <c r="B309" s="219" t="s">
        <v>39</v>
      </c>
      <c r="C309" s="72" t="s">
        <v>413</v>
      </c>
      <c r="D309" s="69"/>
      <c r="E309" s="70"/>
      <c r="F309" s="99"/>
      <c r="G309" s="132"/>
      <c r="H309" s="224"/>
      <c r="I309" s="12" t="str">
        <f t="shared" ca="1" si="30"/>
        <v>LOCKED</v>
      </c>
      <c r="J309" s="13" t="str">
        <f t="shared" si="34"/>
        <v>E037250mm CB Lead</v>
      </c>
      <c r="K309" s="14" t="e">
        <f>MATCH(J309,'[2]Pay Items'!$L$1:$L$644,0)</f>
        <v>#N/A</v>
      </c>
      <c r="L309" s="15" t="str">
        <f t="shared" ca="1" si="31"/>
        <v>F0</v>
      </c>
      <c r="M309" s="15" t="str">
        <f t="shared" ca="1" si="32"/>
        <v>G</v>
      </c>
      <c r="N309" s="15" t="str">
        <f t="shared" ca="1" si="33"/>
        <v>C2</v>
      </c>
    </row>
    <row r="310" spans="1:14" ht="36" customHeight="1" x14ac:dyDescent="0.2">
      <c r="A310" s="196" t="s">
        <v>277</v>
      </c>
      <c r="B310" s="221" t="s">
        <v>68</v>
      </c>
      <c r="C310" s="68" t="s">
        <v>414</v>
      </c>
      <c r="D310" s="69"/>
      <c r="E310" s="70" t="s">
        <v>145</v>
      </c>
      <c r="F310" s="99">
        <v>2</v>
      </c>
      <c r="G310" s="118"/>
      <c r="H310" s="217">
        <f>ROUND(G310*F310,2)</f>
        <v>0</v>
      </c>
      <c r="I310" s="12" t="str">
        <f t="shared" ca="1" si="30"/>
        <v/>
      </c>
      <c r="J310" s="13" t="str">
        <f t="shared" si="34"/>
        <v>E039Connecting to 375 mm Clay Sewereach</v>
      </c>
      <c r="K310" s="14" t="e">
        <f>MATCH(J310,'[2]Pay Items'!$L$1:$L$644,0)</f>
        <v>#N/A</v>
      </c>
      <c r="L310" s="15" t="str">
        <f t="shared" ca="1" si="31"/>
        <v>F0</v>
      </c>
      <c r="M310" s="15" t="str">
        <f t="shared" ca="1" si="32"/>
        <v>C2</v>
      </c>
      <c r="N310" s="15" t="str">
        <f t="shared" ca="1" si="33"/>
        <v>C2</v>
      </c>
    </row>
    <row r="311" spans="1:14" ht="36" customHeight="1" x14ac:dyDescent="0.2">
      <c r="A311" s="196" t="s">
        <v>321</v>
      </c>
      <c r="B311" s="216" t="s">
        <v>417</v>
      </c>
      <c r="C311" s="68" t="s">
        <v>323</v>
      </c>
      <c r="D311" s="69" t="s">
        <v>159</v>
      </c>
      <c r="E311" s="70" t="s">
        <v>145</v>
      </c>
      <c r="F311" s="99">
        <v>2</v>
      </c>
      <c r="G311" s="118"/>
      <c r="H311" s="217">
        <f>ROUND(G311*F311,2)</f>
        <v>0</v>
      </c>
      <c r="I311" s="12" t="str">
        <f t="shared" ca="1" si="30"/>
        <v/>
      </c>
      <c r="J311" s="13" t="str">
        <f t="shared" si="34"/>
        <v>E044Abandoning Existing Catch BasinsCW 2130-R12each</v>
      </c>
      <c r="K311" s="14">
        <f>MATCH(J311,'[2]Pay Items'!$L$1:$L$644,0)</f>
        <v>542</v>
      </c>
      <c r="L311" s="15" t="str">
        <f t="shared" ca="1" si="31"/>
        <v>F0</v>
      </c>
      <c r="M311" s="15" t="str">
        <f t="shared" ca="1" si="32"/>
        <v>C2</v>
      </c>
      <c r="N311" s="15" t="str">
        <f t="shared" ca="1" si="33"/>
        <v>C2</v>
      </c>
    </row>
    <row r="312" spans="1:14" ht="36" customHeight="1" x14ac:dyDescent="0.2">
      <c r="A312" s="196" t="s">
        <v>416</v>
      </c>
      <c r="B312" s="216" t="s">
        <v>421</v>
      </c>
      <c r="C312" s="68" t="s">
        <v>418</v>
      </c>
      <c r="D312" s="69" t="s">
        <v>419</v>
      </c>
      <c r="E312" s="70" t="s">
        <v>95</v>
      </c>
      <c r="F312" s="99">
        <v>60</v>
      </c>
      <c r="G312" s="118"/>
      <c r="H312" s="217">
        <f>ROUND(G312*F312,2)</f>
        <v>0</v>
      </c>
      <c r="I312" s="12" t="str">
        <f t="shared" ca="1" si="30"/>
        <v/>
      </c>
      <c r="J312" s="13" t="str">
        <f t="shared" si="34"/>
        <v>E051Installation of SubdrainsCW 3120-R4m</v>
      </c>
      <c r="K312" s="14">
        <f>MATCH(J312,'[2]Pay Items'!$L$1:$L$644,0)</f>
        <v>550</v>
      </c>
      <c r="L312" s="15" t="str">
        <f t="shared" ca="1" si="31"/>
        <v>F0</v>
      </c>
      <c r="M312" s="15" t="str">
        <f t="shared" ca="1" si="32"/>
        <v>C2</v>
      </c>
      <c r="N312" s="15" t="str">
        <f t="shared" ca="1" si="33"/>
        <v>C2</v>
      </c>
    </row>
    <row r="313" spans="1:14" ht="36" customHeight="1" x14ac:dyDescent="0.2">
      <c r="A313" s="196" t="s">
        <v>420</v>
      </c>
      <c r="B313" s="216" t="s">
        <v>426</v>
      </c>
      <c r="C313" s="72" t="s">
        <v>422</v>
      </c>
      <c r="D313" s="80" t="s">
        <v>423</v>
      </c>
      <c r="E313" s="70"/>
      <c r="F313" s="148"/>
      <c r="G313" s="97"/>
      <c r="H313" s="217"/>
      <c r="I313" s="12" t="str">
        <f t="shared" ca="1" si="30"/>
        <v>LOCKED</v>
      </c>
      <c r="J313" s="13" t="str">
        <f t="shared" si="34"/>
        <v>E072Watermain and Water Service Insulation</v>
      </c>
      <c r="K313" s="14">
        <f>MATCH(J313,'[2]Pay Items'!$L$1:$L$644,0)</f>
        <v>578</v>
      </c>
      <c r="L313" s="15" t="str">
        <f t="shared" ca="1" si="31"/>
        <v>F0</v>
      </c>
      <c r="M313" s="15" t="str">
        <f t="shared" ca="1" si="32"/>
        <v>C2</v>
      </c>
      <c r="N313" s="15" t="str">
        <f t="shared" ca="1" si="33"/>
        <v>C2</v>
      </c>
    </row>
    <row r="314" spans="1:14" ht="36" customHeight="1" x14ac:dyDescent="0.2">
      <c r="A314" s="196" t="s">
        <v>424</v>
      </c>
      <c r="B314" s="219" t="s">
        <v>39</v>
      </c>
      <c r="C314" s="74" t="s">
        <v>425</v>
      </c>
      <c r="D314" s="80"/>
      <c r="E314" s="70" t="s">
        <v>32</v>
      </c>
      <c r="F314" s="99">
        <v>129</v>
      </c>
      <c r="G314" s="118"/>
      <c r="H314" s="217">
        <f>ROUND(G314*F314,2)</f>
        <v>0</v>
      </c>
      <c r="I314" s="12" t="str">
        <f t="shared" ca="1" si="30"/>
        <v/>
      </c>
      <c r="J314" s="13" t="str">
        <f t="shared" si="34"/>
        <v>E073Pipe Under Roadway Excavation (SD-018)m²</v>
      </c>
      <c r="K314" s="14">
        <f>MATCH(J314,'[2]Pay Items'!$L$1:$L$644,0)</f>
        <v>579</v>
      </c>
      <c r="L314" s="15" t="str">
        <f t="shared" ca="1" si="31"/>
        <v>F0</v>
      </c>
      <c r="M314" s="15" t="str">
        <f t="shared" ca="1" si="32"/>
        <v>C2</v>
      </c>
      <c r="N314" s="15" t="str">
        <f t="shared" ca="1" si="33"/>
        <v>C2</v>
      </c>
    </row>
    <row r="315" spans="1:14" ht="36" customHeight="1" x14ac:dyDescent="0.25">
      <c r="A315" s="92"/>
      <c r="B315" s="225"/>
      <c r="C315" s="105" t="s">
        <v>203</v>
      </c>
      <c r="D315" s="104"/>
      <c r="E315" s="98"/>
      <c r="F315" s="78"/>
      <c r="G315" s="94"/>
      <c r="H315" s="218"/>
      <c r="I315" s="12" t="str">
        <f t="shared" ca="1" si="30"/>
        <v>LOCKED</v>
      </c>
      <c r="J315" s="13" t="str">
        <f t="shared" si="34"/>
        <v>ADJUSTMENTS</v>
      </c>
      <c r="K315" s="14">
        <f>MATCH(J315,'[2]Pay Items'!$L$1:$L$644,0)</f>
        <v>581</v>
      </c>
      <c r="L315" s="15" t="str">
        <f t="shared" ca="1" si="31"/>
        <v>C2</v>
      </c>
      <c r="M315" s="15" t="str">
        <f t="shared" ca="1" si="32"/>
        <v>C2</v>
      </c>
      <c r="N315" s="15" t="str">
        <f t="shared" ca="1" si="33"/>
        <v>G</v>
      </c>
    </row>
    <row r="316" spans="1:14" ht="36" customHeight="1" x14ac:dyDescent="0.2">
      <c r="A316" s="196" t="s">
        <v>208</v>
      </c>
      <c r="B316" s="216" t="s">
        <v>427</v>
      </c>
      <c r="C316" s="68" t="s">
        <v>210</v>
      </c>
      <c r="D316" s="69" t="s">
        <v>159</v>
      </c>
      <c r="E316" s="70"/>
      <c r="F316" s="99"/>
      <c r="G316" s="97"/>
      <c r="H316" s="224"/>
      <c r="I316" s="12" t="str">
        <f t="shared" ca="1" si="30"/>
        <v>LOCKED</v>
      </c>
      <c r="J316" s="13" t="str">
        <f t="shared" si="34"/>
        <v>F002Replacing Existing RisersCW 2130-R12</v>
      </c>
      <c r="K316" s="14">
        <f>MATCH(J316,'[2]Pay Items'!$L$1:$L$644,0)</f>
        <v>583</v>
      </c>
      <c r="L316" s="15" t="str">
        <f t="shared" ca="1" si="31"/>
        <v>F0</v>
      </c>
      <c r="M316" s="15" t="str">
        <f t="shared" ca="1" si="32"/>
        <v>C2</v>
      </c>
      <c r="N316" s="15" t="str">
        <f t="shared" ca="1" si="33"/>
        <v>C2</v>
      </c>
    </row>
    <row r="317" spans="1:14" ht="36" customHeight="1" x14ac:dyDescent="0.2">
      <c r="A317" s="196" t="s">
        <v>214</v>
      </c>
      <c r="B317" s="219" t="s">
        <v>39</v>
      </c>
      <c r="C317" s="68" t="s">
        <v>215</v>
      </c>
      <c r="D317" s="69"/>
      <c r="E317" s="70" t="s">
        <v>213</v>
      </c>
      <c r="F317" s="121">
        <f>0.2</f>
        <v>0.2</v>
      </c>
      <c r="G317" s="118"/>
      <c r="H317" s="217">
        <f>ROUND(G317*F317,2)</f>
        <v>0</v>
      </c>
      <c r="I317" s="12" t="str">
        <f t="shared" ca="1" si="30"/>
        <v/>
      </c>
      <c r="J317" s="13" t="str">
        <f t="shared" si="34"/>
        <v>F002BBrick Risersvert. m</v>
      </c>
      <c r="K317" s="14">
        <f>MATCH(J317,'[2]Pay Items'!$L$1:$L$644,0)</f>
        <v>585</v>
      </c>
      <c r="L317" s="15" t="str">
        <f t="shared" ca="1" si="31"/>
        <v>F1</v>
      </c>
      <c r="M317" s="15" t="str">
        <f t="shared" ca="1" si="32"/>
        <v>C2</v>
      </c>
      <c r="N317" s="15" t="str">
        <f t="shared" ca="1" si="33"/>
        <v>C2</v>
      </c>
    </row>
    <row r="318" spans="1:14" ht="36" customHeight="1" x14ac:dyDescent="0.2">
      <c r="A318" s="196" t="s">
        <v>223</v>
      </c>
      <c r="B318" s="216" t="s">
        <v>428</v>
      </c>
      <c r="C318" s="68" t="s">
        <v>225</v>
      </c>
      <c r="D318" s="69" t="s">
        <v>207</v>
      </c>
      <c r="E318" s="70" t="s">
        <v>145</v>
      </c>
      <c r="F318" s="99">
        <v>2</v>
      </c>
      <c r="G318" s="118"/>
      <c r="H318" s="217">
        <f>ROUND(G318*F318,2)</f>
        <v>0</v>
      </c>
      <c r="I318" s="12" t="str">
        <f t="shared" ca="1" si="30"/>
        <v/>
      </c>
      <c r="J318" s="13" t="str">
        <f t="shared" si="34"/>
        <v>F009Adjustment of Valve BoxesCW 3210-R8each</v>
      </c>
      <c r="K318" s="14">
        <f>MATCH(J318,'[2]Pay Items'!$L$1:$L$644,0)</f>
        <v>593</v>
      </c>
      <c r="L318" s="15" t="str">
        <f t="shared" ca="1" si="31"/>
        <v>F0</v>
      </c>
      <c r="M318" s="15" t="str">
        <f t="shared" ca="1" si="32"/>
        <v>C2</v>
      </c>
      <c r="N318" s="15" t="str">
        <f t="shared" ca="1" si="33"/>
        <v>C2</v>
      </c>
    </row>
    <row r="319" spans="1:14" ht="36" customHeight="1" x14ac:dyDescent="0.2">
      <c r="A319" s="196" t="s">
        <v>226</v>
      </c>
      <c r="B319" s="216" t="s">
        <v>429</v>
      </c>
      <c r="C319" s="68" t="s">
        <v>228</v>
      </c>
      <c r="D319" s="69" t="s">
        <v>207</v>
      </c>
      <c r="E319" s="70" t="s">
        <v>145</v>
      </c>
      <c r="F319" s="99">
        <v>1</v>
      </c>
      <c r="G319" s="118"/>
      <c r="H319" s="217">
        <f>ROUND(G319*F319,2)</f>
        <v>0</v>
      </c>
      <c r="I319" s="12" t="str">
        <f t="shared" ca="1" si="30"/>
        <v/>
      </c>
      <c r="J319" s="13" t="str">
        <f t="shared" si="34"/>
        <v>F010Valve Box ExtensionsCW 3210-R8each</v>
      </c>
      <c r="K319" s="14">
        <f>MATCH(J319,'[2]Pay Items'!$L$1:$L$644,0)</f>
        <v>594</v>
      </c>
      <c r="L319" s="15" t="str">
        <f t="shared" ca="1" si="31"/>
        <v>F0</v>
      </c>
      <c r="M319" s="15" t="str">
        <f t="shared" ca="1" si="32"/>
        <v>C2</v>
      </c>
      <c r="N319" s="15" t="str">
        <f t="shared" ca="1" si="33"/>
        <v>C2</v>
      </c>
    </row>
    <row r="320" spans="1:14" ht="36" customHeight="1" x14ac:dyDescent="0.2">
      <c r="A320" s="196" t="s">
        <v>229</v>
      </c>
      <c r="B320" s="216" t="s">
        <v>430</v>
      </c>
      <c r="C320" s="68" t="s">
        <v>231</v>
      </c>
      <c r="D320" s="69" t="s">
        <v>207</v>
      </c>
      <c r="E320" s="70" t="s">
        <v>145</v>
      </c>
      <c r="F320" s="99">
        <v>6</v>
      </c>
      <c r="G320" s="118"/>
      <c r="H320" s="217">
        <f>ROUND(G320*F320,2)</f>
        <v>0</v>
      </c>
      <c r="I320" s="12" t="str">
        <f t="shared" ca="1" si="30"/>
        <v/>
      </c>
      <c r="J320" s="13" t="str">
        <f t="shared" si="34"/>
        <v>F011Adjustment of Curb Stop BoxesCW 3210-R8each</v>
      </c>
      <c r="K320" s="14">
        <f>MATCH(J320,'[2]Pay Items'!$L$1:$L$644,0)</f>
        <v>595</v>
      </c>
      <c r="L320" s="15" t="str">
        <f t="shared" ca="1" si="31"/>
        <v>F0</v>
      </c>
      <c r="M320" s="15" t="str">
        <f t="shared" ca="1" si="32"/>
        <v>C2</v>
      </c>
      <c r="N320" s="15" t="str">
        <f t="shared" ca="1" si="33"/>
        <v>C2</v>
      </c>
    </row>
    <row r="321" spans="1:14" ht="36" customHeight="1" x14ac:dyDescent="0.2">
      <c r="A321" s="196" t="s">
        <v>232</v>
      </c>
      <c r="B321" s="216" t="s">
        <v>431</v>
      </c>
      <c r="C321" s="68" t="s">
        <v>234</v>
      </c>
      <c r="D321" s="69" t="s">
        <v>207</v>
      </c>
      <c r="E321" s="70" t="s">
        <v>145</v>
      </c>
      <c r="F321" s="99">
        <v>2</v>
      </c>
      <c r="G321" s="118"/>
      <c r="H321" s="217">
        <f>ROUND(G321*F321,2)</f>
        <v>0</v>
      </c>
      <c r="I321" s="12" t="str">
        <f t="shared" ca="1" si="30"/>
        <v/>
      </c>
      <c r="J321" s="13" t="str">
        <f t="shared" si="34"/>
        <v>F018Curb Stop ExtensionsCW 3210-R8each</v>
      </c>
      <c r="K321" s="14">
        <f>MATCH(J321,'[2]Pay Items'!$L$1:$L$644,0)</f>
        <v>596</v>
      </c>
      <c r="L321" s="15" t="str">
        <f t="shared" ca="1" si="31"/>
        <v>F0</v>
      </c>
      <c r="M321" s="15" t="str">
        <f t="shared" ca="1" si="32"/>
        <v>C2</v>
      </c>
      <c r="N321" s="15" t="str">
        <f t="shared" ca="1" si="33"/>
        <v>C2</v>
      </c>
    </row>
    <row r="322" spans="1:14" ht="36" customHeight="1" x14ac:dyDescent="0.25">
      <c r="A322" s="92"/>
      <c r="B322" s="214"/>
      <c r="C322" s="105" t="s">
        <v>235</v>
      </c>
      <c r="D322" s="104"/>
      <c r="E322" s="93"/>
      <c r="F322" s="78"/>
      <c r="G322" s="94"/>
      <c r="H322" s="218"/>
      <c r="I322" s="12" t="str">
        <f t="shared" ca="1" si="30"/>
        <v>LOCKED</v>
      </c>
      <c r="J322" s="13" t="str">
        <f t="shared" si="34"/>
        <v>LANDSCAPING</v>
      </c>
      <c r="K322" s="14">
        <f>MATCH(J322,'[2]Pay Items'!$L$1:$L$644,0)</f>
        <v>615</v>
      </c>
      <c r="L322" s="15" t="str">
        <f t="shared" ca="1" si="31"/>
        <v>C2</v>
      </c>
      <c r="M322" s="15" t="str">
        <f t="shared" ca="1" si="32"/>
        <v>C2</v>
      </c>
      <c r="N322" s="15" t="str">
        <f t="shared" ca="1" si="33"/>
        <v>G</v>
      </c>
    </row>
    <row r="323" spans="1:14" ht="36" customHeight="1" x14ac:dyDescent="0.2">
      <c r="A323" s="197" t="s">
        <v>236</v>
      </c>
      <c r="B323" s="216" t="s">
        <v>755</v>
      </c>
      <c r="C323" s="68" t="s">
        <v>238</v>
      </c>
      <c r="D323" s="69" t="s">
        <v>239</v>
      </c>
      <c r="E323" s="70"/>
      <c r="F323" s="96"/>
      <c r="G323" s="132"/>
      <c r="H323" s="217"/>
      <c r="I323" s="12" t="str">
        <f t="shared" ca="1" si="30"/>
        <v>LOCKED</v>
      </c>
      <c r="J323" s="13" t="str">
        <f t="shared" si="34"/>
        <v>G001SoddingCW 3510-R9</v>
      </c>
      <c r="K323" s="14">
        <f>MATCH(J323,'[2]Pay Items'!$L$1:$L$644,0)</f>
        <v>616</v>
      </c>
      <c r="L323" s="15" t="str">
        <f t="shared" ca="1" si="31"/>
        <v>F0</v>
      </c>
      <c r="M323" s="15" t="str">
        <f t="shared" ca="1" si="32"/>
        <v>G</v>
      </c>
      <c r="N323" s="15" t="str">
        <f t="shared" ca="1" si="33"/>
        <v>C2</v>
      </c>
    </row>
    <row r="324" spans="1:14" ht="36" customHeight="1" x14ac:dyDescent="0.2">
      <c r="A324" s="197" t="s">
        <v>240</v>
      </c>
      <c r="B324" s="219" t="s">
        <v>39</v>
      </c>
      <c r="C324" s="68" t="s">
        <v>241</v>
      </c>
      <c r="D324" s="69"/>
      <c r="E324" s="70" t="s">
        <v>32</v>
      </c>
      <c r="F324" s="96">
        <v>50</v>
      </c>
      <c r="G324" s="118"/>
      <c r="H324" s="217">
        <f>ROUND(G324*F324,2)</f>
        <v>0</v>
      </c>
      <c r="I324" s="12" t="str">
        <f t="shared" ca="1" si="30"/>
        <v/>
      </c>
      <c r="J324" s="13" t="str">
        <f t="shared" si="34"/>
        <v>G002width &lt; 600 mmm²</v>
      </c>
      <c r="K324" s="14">
        <f>MATCH(J324,'[2]Pay Items'!$L$1:$L$644,0)</f>
        <v>617</v>
      </c>
      <c r="L324" s="15" t="str">
        <f t="shared" ca="1" si="31"/>
        <v>F0</v>
      </c>
      <c r="M324" s="15" t="str">
        <f t="shared" ca="1" si="32"/>
        <v>C2</v>
      </c>
      <c r="N324" s="15" t="str">
        <f t="shared" ca="1" si="33"/>
        <v>C2</v>
      </c>
    </row>
    <row r="325" spans="1:14" ht="36" customHeight="1" x14ac:dyDescent="0.2">
      <c r="A325" s="197" t="s">
        <v>242</v>
      </c>
      <c r="B325" s="219" t="s">
        <v>47</v>
      </c>
      <c r="C325" s="68" t="s">
        <v>243</v>
      </c>
      <c r="D325" s="69"/>
      <c r="E325" s="70" t="s">
        <v>32</v>
      </c>
      <c r="F325" s="96">
        <v>730</v>
      </c>
      <c r="G325" s="118"/>
      <c r="H325" s="217">
        <f>ROUND(G325*F325,2)</f>
        <v>0</v>
      </c>
      <c r="I325" s="12" t="str">
        <f t="shared" ca="1" si="30"/>
        <v/>
      </c>
      <c r="J325" s="13" t="str">
        <f t="shared" si="34"/>
        <v>G003width &gt; or = 600 mmm²</v>
      </c>
      <c r="K325" s="14">
        <f>MATCH(J325,'[2]Pay Items'!$L$1:$L$644,0)</f>
        <v>618</v>
      </c>
      <c r="L325" s="15" t="str">
        <f t="shared" ca="1" si="31"/>
        <v>F0</v>
      </c>
      <c r="M325" s="15" t="str">
        <f t="shared" ca="1" si="32"/>
        <v>C2</v>
      </c>
      <c r="N325" s="15" t="str">
        <f t="shared" ca="1" si="33"/>
        <v>C2</v>
      </c>
    </row>
    <row r="326" spans="1:14" s="16" customFormat="1" ht="30" customHeight="1" thickBot="1" x14ac:dyDescent="0.3">
      <c r="A326" s="199"/>
      <c r="B326" s="226" t="s">
        <v>332</v>
      </c>
      <c r="C326" s="287" t="str">
        <f>C258</f>
        <v>CHAMBERS STREET - Alexander Avenue to Logan Avenue - Asphalt Reconstruction</v>
      </c>
      <c r="D326" s="282"/>
      <c r="E326" s="282"/>
      <c r="F326" s="309"/>
      <c r="G326" s="135"/>
      <c r="H326" s="230">
        <f>SUM(H260:H325)</f>
        <v>0</v>
      </c>
      <c r="I326" s="12" t="str">
        <f t="shared" ca="1" si="30"/>
        <v>LOCKED</v>
      </c>
      <c r="J326" s="13" t="str">
        <f t="shared" si="34"/>
        <v>CHAMBERS STREET - Alexander Avenue to Logan Avenue - Asphalt Reconstruction</v>
      </c>
      <c r="K326" s="14" t="e">
        <f>MATCH(J326,'[2]Pay Items'!$L$1:$L$644,0)</f>
        <v>#N/A</v>
      </c>
      <c r="L326" s="15" t="str">
        <f t="shared" ca="1" si="31"/>
        <v>G</v>
      </c>
      <c r="M326" s="15" t="str">
        <f t="shared" ca="1" si="32"/>
        <v>C2</v>
      </c>
      <c r="N326" s="15" t="str">
        <f t="shared" ca="1" si="33"/>
        <v>C2</v>
      </c>
    </row>
    <row r="327" spans="1:14" s="16" customFormat="1" ht="30" customHeight="1" thickTop="1" x14ac:dyDescent="0.25">
      <c r="A327" s="91"/>
      <c r="B327" s="228" t="s">
        <v>432</v>
      </c>
      <c r="C327" s="284" t="s">
        <v>433</v>
      </c>
      <c r="D327" s="301"/>
      <c r="E327" s="301"/>
      <c r="F327" s="302"/>
      <c r="G327" s="134"/>
      <c r="H327" s="229"/>
      <c r="I327" s="12" t="str">
        <f t="shared" ca="1" si="30"/>
        <v>LOCKED</v>
      </c>
      <c r="J327" s="13" t="str">
        <f t="shared" si="34"/>
        <v>FIFE STREET - Burrows Avenue to College Avenue - Asphalt Reconstruction</v>
      </c>
      <c r="K327" s="14" t="e">
        <f>MATCH(J327,'[2]Pay Items'!$L$1:$L$644,0)</f>
        <v>#N/A</v>
      </c>
      <c r="L327" s="15" t="str">
        <f t="shared" ca="1" si="31"/>
        <v>G</v>
      </c>
      <c r="M327" s="15" t="str">
        <f t="shared" ca="1" si="32"/>
        <v>C2</v>
      </c>
      <c r="N327" s="15" t="str">
        <f t="shared" ca="1" si="33"/>
        <v>C2</v>
      </c>
    </row>
    <row r="328" spans="1:14" ht="36" customHeight="1" x14ac:dyDescent="0.2">
      <c r="A328" s="86"/>
      <c r="B328" s="232"/>
      <c r="C328" s="106" t="s">
        <v>23</v>
      </c>
      <c r="D328" s="107"/>
      <c r="E328" s="108" t="s">
        <v>22</v>
      </c>
      <c r="F328" s="149"/>
      <c r="G328" s="150"/>
      <c r="H328" s="233"/>
      <c r="I328" s="12" t="str">
        <f t="shared" ca="1" si="30"/>
        <v>LOCKED</v>
      </c>
      <c r="J328" s="13" t="str">
        <f t="shared" si="34"/>
        <v>EARTH AND BASE WORKS</v>
      </c>
      <c r="K328" s="14">
        <f>MATCH(J328,'[2]Pay Items'!$L$1:$L$644,0)</f>
        <v>3</v>
      </c>
      <c r="L328" s="15" t="str">
        <f t="shared" ca="1" si="31"/>
        <v>C2</v>
      </c>
      <c r="M328" s="15" t="str">
        <f t="shared" ca="1" si="32"/>
        <v>C2</v>
      </c>
      <c r="N328" s="15" t="str">
        <f t="shared" ca="1" si="33"/>
        <v>G</v>
      </c>
    </row>
    <row r="329" spans="1:14" ht="36" customHeight="1" x14ac:dyDescent="0.2">
      <c r="A329" s="200" t="s">
        <v>334</v>
      </c>
      <c r="B329" s="234" t="s">
        <v>434</v>
      </c>
      <c r="C329" s="65" t="s">
        <v>336</v>
      </c>
      <c r="D329" s="69" t="s">
        <v>27</v>
      </c>
      <c r="E329" s="67" t="s">
        <v>28</v>
      </c>
      <c r="F329" s="113">
        <v>1046</v>
      </c>
      <c r="G329" s="136"/>
      <c r="H329" s="235">
        <f>ROUND(G329*F329,2)</f>
        <v>0</v>
      </c>
      <c r="I329" s="12" t="str">
        <f t="shared" ca="1" si="30"/>
        <v/>
      </c>
      <c r="J329" s="13" t="str">
        <f t="shared" si="34"/>
        <v>A003ExcavationCW 3110-R19m³</v>
      </c>
      <c r="K329" s="14">
        <f>MATCH(J329,'[2]Pay Items'!$L$1:$L$644,0)</f>
        <v>6</v>
      </c>
      <c r="L329" s="15" t="str">
        <f t="shared" ca="1" si="31"/>
        <v>F0</v>
      </c>
      <c r="M329" s="15" t="str">
        <f t="shared" ca="1" si="32"/>
        <v>C2</v>
      </c>
      <c r="N329" s="15" t="str">
        <f t="shared" ca="1" si="33"/>
        <v>C2</v>
      </c>
    </row>
    <row r="330" spans="1:14" ht="36" customHeight="1" x14ac:dyDescent="0.2">
      <c r="A330" s="201" t="s">
        <v>340</v>
      </c>
      <c r="B330" s="234" t="s">
        <v>435</v>
      </c>
      <c r="C330" s="65" t="s">
        <v>342</v>
      </c>
      <c r="D330" s="69" t="s">
        <v>27</v>
      </c>
      <c r="E330" s="67"/>
      <c r="F330" s="113"/>
      <c r="G330" s="137"/>
      <c r="H330" s="235"/>
      <c r="I330" s="12" t="str">
        <f t="shared" ca="1" si="30"/>
        <v>LOCKED</v>
      </c>
      <c r="J330" s="13" t="str">
        <f t="shared" si="34"/>
        <v>A007Crushed Sub-base MaterialCW 3110-R19</v>
      </c>
      <c r="K330" s="14">
        <f>MATCH(J330,'[2]Pay Items'!$L$1:$L$644,0)</f>
        <v>10</v>
      </c>
      <c r="L330" s="15" t="str">
        <f t="shared" ca="1" si="31"/>
        <v>F0</v>
      </c>
      <c r="M330" s="15" t="str">
        <f t="shared" ca="1" si="32"/>
        <v>G</v>
      </c>
      <c r="N330" s="15" t="str">
        <f t="shared" ca="1" si="33"/>
        <v>C2</v>
      </c>
    </row>
    <row r="331" spans="1:14" ht="36" customHeight="1" x14ac:dyDescent="0.2">
      <c r="A331" s="201" t="s">
        <v>343</v>
      </c>
      <c r="B331" s="236" t="s">
        <v>39</v>
      </c>
      <c r="C331" s="65" t="s">
        <v>344</v>
      </c>
      <c r="D331" s="66" t="s">
        <v>22</v>
      </c>
      <c r="E331" s="67" t="s">
        <v>131</v>
      </c>
      <c r="F331" s="113">
        <v>1604</v>
      </c>
      <c r="G331" s="136"/>
      <c r="H331" s="235">
        <f t="shared" ref="H331:H336" si="36">ROUND(G331*F331,2)</f>
        <v>0</v>
      </c>
      <c r="I331" s="12" t="str">
        <f t="shared" ca="1" si="30"/>
        <v/>
      </c>
      <c r="J331" s="13" t="str">
        <f t="shared" si="34"/>
        <v>A007A50 mmtonne</v>
      </c>
      <c r="K331" s="14">
        <f>MATCH(J331,'[2]Pay Items'!$L$1:$L$644,0)</f>
        <v>11</v>
      </c>
      <c r="L331" s="15" t="str">
        <f t="shared" ca="1" si="31"/>
        <v>F0</v>
      </c>
      <c r="M331" s="15" t="str">
        <f t="shared" ca="1" si="32"/>
        <v>C2</v>
      </c>
      <c r="N331" s="15" t="str">
        <f t="shared" ca="1" si="33"/>
        <v>C2</v>
      </c>
    </row>
    <row r="332" spans="1:14" ht="36" customHeight="1" x14ac:dyDescent="0.2">
      <c r="A332" s="200" t="s">
        <v>345</v>
      </c>
      <c r="B332" s="236" t="s">
        <v>47</v>
      </c>
      <c r="C332" s="65" t="s">
        <v>346</v>
      </c>
      <c r="D332" s="66" t="s">
        <v>22</v>
      </c>
      <c r="E332" s="67" t="s">
        <v>131</v>
      </c>
      <c r="F332" s="113">
        <v>3058</v>
      </c>
      <c r="G332" s="136"/>
      <c r="H332" s="235">
        <f t="shared" si="36"/>
        <v>0</v>
      </c>
      <c r="I332" s="12" t="str">
        <f t="shared" ca="1" si="30"/>
        <v/>
      </c>
      <c r="J332" s="13" t="str">
        <f t="shared" si="34"/>
        <v>A008B100 mmtonne</v>
      </c>
      <c r="K332" s="14">
        <f>MATCH(J332,'[2]Pay Items'!$L$1:$L$644,0)</f>
        <v>14</v>
      </c>
      <c r="L332" s="15" t="str">
        <f t="shared" ca="1" si="31"/>
        <v>F0</v>
      </c>
      <c r="M332" s="15" t="str">
        <f t="shared" ca="1" si="32"/>
        <v>C2</v>
      </c>
      <c r="N332" s="15" t="str">
        <f t="shared" ca="1" si="33"/>
        <v>C2</v>
      </c>
    </row>
    <row r="333" spans="1:14" ht="36" customHeight="1" x14ac:dyDescent="0.2">
      <c r="A333" s="201" t="s">
        <v>24</v>
      </c>
      <c r="B333" s="234" t="s">
        <v>436</v>
      </c>
      <c r="C333" s="65" t="s">
        <v>26</v>
      </c>
      <c r="D333" s="69" t="s">
        <v>27</v>
      </c>
      <c r="E333" s="67" t="s">
        <v>28</v>
      </c>
      <c r="F333" s="113">
        <v>349</v>
      </c>
      <c r="G333" s="136"/>
      <c r="H333" s="235">
        <f t="shared" si="36"/>
        <v>0</v>
      </c>
      <c r="I333" s="12" t="str">
        <f t="shared" ca="1" si="30"/>
        <v/>
      </c>
      <c r="J333" s="13" t="str">
        <f t="shared" si="34"/>
        <v>A010Supplying and Placing Base Course MaterialCW 3110-R19m³</v>
      </c>
      <c r="K333" s="14">
        <f>MATCH(J333,'[2]Pay Items'!$L$1:$L$644,0)</f>
        <v>20</v>
      </c>
      <c r="L333" s="15" t="str">
        <f t="shared" ca="1" si="31"/>
        <v>F0</v>
      </c>
      <c r="M333" s="15" t="str">
        <f t="shared" ca="1" si="32"/>
        <v>C2</v>
      </c>
      <c r="N333" s="15" t="str">
        <f t="shared" ca="1" si="33"/>
        <v>C2</v>
      </c>
    </row>
    <row r="334" spans="1:14" ht="36" customHeight="1" x14ac:dyDescent="0.2">
      <c r="A334" s="200" t="s">
        <v>29</v>
      </c>
      <c r="B334" s="234" t="s">
        <v>437</v>
      </c>
      <c r="C334" s="65" t="s">
        <v>31</v>
      </c>
      <c r="D334" s="69" t="s">
        <v>27</v>
      </c>
      <c r="E334" s="67" t="s">
        <v>32</v>
      </c>
      <c r="F334" s="113">
        <v>3482</v>
      </c>
      <c r="G334" s="136"/>
      <c r="H334" s="235">
        <f t="shared" si="36"/>
        <v>0</v>
      </c>
      <c r="I334" s="12" t="str">
        <f t="shared" ca="1" si="30"/>
        <v/>
      </c>
      <c r="J334" s="13" t="str">
        <f t="shared" si="34"/>
        <v>A012Grading of BoulevardsCW 3110-R19m²</v>
      </c>
      <c r="K334" s="14">
        <f>MATCH(J334,'[2]Pay Items'!$L$1:$L$644,0)</f>
        <v>25</v>
      </c>
      <c r="L334" s="15" t="str">
        <f t="shared" ca="1" si="31"/>
        <v>F0</v>
      </c>
      <c r="M334" s="15" t="str">
        <f t="shared" ca="1" si="32"/>
        <v>C2</v>
      </c>
      <c r="N334" s="15" t="str">
        <f t="shared" ca="1" si="33"/>
        <v>C2</v>
      </c>
    </row>
    <row r="335" spans="1:14" ht="36" customHeight="1" x14ac:dyDescent="0.2">
      <c r="A335" s="201" t="s">
        <v>349</v>
      </c>
      <c r="B335" s="234" t="s">
        <v>438</v>
      </c>
      <c r="C335" s="65" t="s">
        <v>351</v>
      </c>
      <c r="D335" s="66" t="s">
        <v>352</v>
      </c>
      <c r="E335" s="67" t="s">
        <v>32</v>
      </c>
      <c r="F335" s="113">
        <v>4650</v>
      </c>
      <c r="G335" s="136"/>
      <c r="H335" s="235">
        <f t="shared" si="36"/>
        <v>0</v>
      </c>
      <c r="I335" s="12" t="str">
        <f t="shared" ca="1" si="30"/>
        <v/>
      </c>
      <c r="J335" s="13" t="str">
        <f t="shared" si="34"/>
        <v>A022Separation Geotextile FabricCW 3130-R4m²</v>
      </c>
      <c r="K335" s="14">
        <f>MATCH(J335,'[2]Pay Items'!$L$1:$L$644,0)</f>
        <v>36</v>
      </c>
      <c r="L335" s="15" t="str">
        <f t="shared" ca="1" si="31"/>
        <v>F0</v>
      </c>
      <c r="M335" s="15" t="str">
        <f t="shared" ca="1" si="32"/>
        <v>C2</v>
      </c>
      <c r="N335" s="15" t="str">
        <f t="shared" ca="1" si="33"/>
        <v>C2</v>
      </c>
    </row>
    <row r="336" spans="1:14" ht="36" customHeight="1" x14ac:dyDescent="0.2">
      <c r="A336" s="201" t="s">
        <v>353</v>
      </c>
      <c r="B336" s="234" t="s">
        <v>439</v>
      </c>
      <c r="C336" s="65" t="s">
        <v>355</v>
      </c>
      <c r="D336" s="66" t="s">
        <v>356</v>
      </c>
      <c r="E336" s="67" t="s">
        <v>32</v>
      </c>
      <c r="F336" s="113">
        <v>4650</v>
      </c>
      <c r="G336" s="136"/>
      <c r="H336" s="235">
        <f t="shared" si="36"/>
        <v>0</v>
      </c>
      <c r="I336" s="12" t="str">
        <f t="shared" ca="1" si="30"/>
        <v/>
      </c>
      <c r="J336" s="13" t="str">
        <f t="shared" si="34"/>
        <v>A022ASupply and Install GeogridCW 3135-R1m²</v>
      </c>
      <c r="K336" s="14">
        <f>MATCH(J336,'[2]Pay Items'!$L$1:$L$644,0)</f>
        <v>37</v>
      </c>
      <c r="L336" s="15" t="str">
        <f t="shared" ca="1" si="31"/>
        <v>F0</v>
      </c>
      <c r="M336" s="15" t="str">
        <f t="shared" ca="1" si="32"/>
        <v>C2</v>
      </c>
      <c r="N336" s="15" t="str">
        <f t="shared" ca="1" si="33"/>
        <v>C2</v>
      </c>
    </row>
    <row r="337" spans="1:14" ht="36" customHeight="1" x14ac:dyDescent="0.2">
      <c r="A337" s="86"/>
      <c r="B337" s="232"/>
      <c r="C337" s="109" t="s">
        <v>33</v>
      </c>
      <c r="D337" s="107"/>
      <c r="E337" s="110"/>
      <c r="F337" s="111"/>
      <c r="G337" s="112"/>
      <c r="H337" s="237"/>
      <c r="I337" s="12" t="str">
        <f t="shared" ca="1" si="30"/>
        <v>LOCKED</v>
      </c>
      <c r="J337" s="13" t="str">
        <f t="shared" si="34"/>
        <v>ROADWORKS - RENEWALS</v>
      </c>
      <c r="K337" s="14" t="e">
        <f>MATCH(J337,'[2]Pay Items'!$L$1:$L$644,0)</f>
        <v>#N/A</v>
      </c>
      <c r="L337" s="15" t="str">
        <f t="shared" ca="1" si="31"/>
        <v>C2</v>
      </c>
      <c r="M337" s="15" t="str">
        <f t="shared" ca="1" si="32"/>
        <v>C2</v>
      </c>
      <c r="N337" s="15" t="str">
        <f t="shared" ca="1" si="33"/>
        <v>G</v>
      </c>
    </row>
    <row r="338" spans="1:14" ht="36" customHeight="1" x14ac:dyDescent="0.2">
      <c r="A338" s="202" t="s">
        <v>357</v>
      </c>
      <c r="B338" s="234" t="s">
        <v>440</v>
      </c>
      <c r="C338" s="65" t="s">
        <v>359</v>
      </c>
      <c r="D338" s="69" t="s">
        <v>27</v>
      </c>
      <c r="E338" s="67"/>
      <c r="F338" s="113"/>
      <c r="G338" s="137"/>
      <c r="H338" s="235"/>
      <c r="I338" s="12" t="str">
        <f t="shared" ca="1" si="30"/>
        <v>LOCKED</v>
      </c>
      <c r="J338" s="13" t="str">
        <f t="shared" si="34"/>
        <v>B001Pavement RemovalCW 3110-R19</v>
      </c>
      <c r="K338" s="14">
        <f>MATCH(J338,'[2]Pay Items'!$L$1:$L$644,0)</f>
        <v>52</v>
      </c>
      <c r="L338" s="15" t="str">
        <f t="shared" ca="1" si="31"/>
        <v>F0</v>
      </c>
      <c r="M338" s="15" t="str">
        <f t="shared" ca="1" si="32"/>
        <v>G</v>
      </c>
      <c r="N338" s="15" t="str">
        <f t="shared" ca="1" si="33"/>
        <v>C2</v>
      </c>
    </row>
    <row r="339" spans="1:14" ht="36" customHeight="1" x14ac:dyDescent="0.2">
      <c r="A339" s="202" t="s">
        <v>360</v>
      </c>
      <c r="B339" s="236" t="s">
        <v>39</v>
      </c>
      <c r="C339" s="65" t="s">
        <v>361</v>
      </c>
      <c r="D339" s="75" t="s">
        <v>362</v>
      </c>
      <c r="E339" s="67" t="s">
        <v>32</v>
      </c>
      <c r="F339" s="113">
        <v>3887</v>
      </c>
      <c r="G339" s="136"/>
      <c r="H339" s="235">
        <f>ROUND(G339*F339,2)</f>
        <v>0</v>
      </c>
      <c r="I339" s="12" t="str">
        <f t="shared" ca="1" si="30"/>
        <v/>
      </c>
      <c r="J339" s="13" t="str">
        <f t="shared" si="34"/>
        <v>B002Concrete Pavementm²</v>
      </c>
      <c r="K339" s="14">
        <f>MATCH(J339,'[2]Pay Items'!$L$1:$L$644,0)</f>
        <v>53</v>
      </c>
      <c r="L339" s="15" t="str">
        <f t="shared" ca="1" si="31"/>
        <v>F0</v>
      </c>
      <c r="M339" s="15" t="str">
        <f t="shared" ca="1" si="32"/>
        <v>C2</v>
      </c>
      <c r="N339" s="15" t="str">
        <f t="shared" ca="1" si="33"/>
        <v>C2</v>
      </c>
    </row>
    <row r="340" spans="1:14" ht="36" customHeight="1" x14ac:dyDescent="0.2">
      <c r="A340" s="202" t="s">
        <v>34</v>
      </c>
      <c r="B340" s="234" t="s">
        <v>441</v>
      </c>
      <c r="C340" s="65" t="s">
        <v>36</v>
      </c>
      <c r="D340" s="66" t="s">
        <v>37</v>
      </c>
      <c r="E340" s="67"/>
      <c r="F340" s="113"/>
      <c r="G340" s="137"/>
      <c r="H340" s="235"/>
      <c r="I340" s="12" t="str">
        <f t="shared" ca="1" si="30"/>
        <v>LOCKED</v>
      </c>
      <c r="J340" s="13" t="str">
        <f t="shared" si="34"/>
        <v>B004Slab ReplacementCW 3230-R8</v>
      </c>
      <c r="K340" s="14">
        <f>MATCH(J340,'[2]Pay Items'!$L$1:$L$644,0)</f>
        <v>55</v>
      </c>
      <c r="L340" s="15" t="str">
        <f t="shared" ca="1" si="31"/>
        <v>F0</v>
      </c>
      <c r="M340" s="15" t="str">
        <f t="shared" ca="1" si="32"/>
        <v>G</v>
      </c>
      <c r="N340" s="15" t="str">
        <f t="shared" ca="1" si="33"/>
        <v>C2</v>
      </c>
    </row>
    <row r="341" spans="1:14" ht="36" customHeight="1" x14ac:dyDescent="0.2">
      <c r="A341" s="202" t="s">
        <v>38</v>
      </c>
      <c r="B341" s="236" t="s">
        <v>39</v>
      </c>
      <c r="C341" s="65" t="s">
        <v>40</v>
      </c>
      <c r="D341" s="66" t="s">
        <v>22</v>
      </c>
      <c r="E341" s="67" t="s">
        <v>32</v>
      </c>
      <c r="F341" s="113">
        <v>115</v>
      </c>
      <c r="G341" s="136"/>
      <c r="H341" s="235">
        <f>ROUND(G341*F341,2)</f>
        <v>0</v>
      </c>
      <c r="I341" s="12" t="str">
        <f t="shared" ca="1" si="30"/>
        <v/>
      </c>
      <c r="J341" s="13" t="str">
        <f t="shared" si="34"/>
        <v>B014150 mm Concrete Pavement (Reinforced)m²</v>
      </c>
      <c r="K341" s="14">
        <f>MATCH(J341,'[2]Pay Items'!$L$1:$L$644,0)</f>
        <v>65</v>
      </c>
      <c r="L341" s="15" t="str">
        <f t="shared" ca="1" si="31"/>
        <v>F0</v>
      </c>
      <c r="M341" s="15" t="str">
        <f t="shared" ca="1" si="32"/>
        <v>C2</v>
      </c>
      <c r="N341" s="15" t="str">
        <f t="shared" ca="1" si="33"/>
        <v>C2</v>
      </c>
    </row>
    <row r="342" spans="1:14" s="55" customFormat="1" ht="36" customHeight="1" x14ac:dyDescent="0.2">
      <c r="A342" s="202" t="s">
        <v>364</v>
      </c>
      <c r="B342" s="234" t="s">
        <v>442</v>
      </c>
      <c r="C342" s="65" t="s">
        <v>366</v>
      </c>
      <c r="D342" s="66" t="s">
        <v>37</v>
      </c>
      <c r="E342" s="67"/>
      <c r="F342" s="113"/>
      <c r="G342" s="137"/>
      <c r="H342" s="235"/>
      <c r="I342" s="87" t="str">
        <f t="shared" ca="1" si="30"/>
        <v>LOCKED</v>
      </c>
      <c r="J342" s="88" t="str">
        <f t="shared" si="34"/>
        <v>B097Drilled Tie BarsCW 3230-R8</v>
      </c>
      <c r="K342" s="89">
        <f>MATCH(J342,'[2]Pay Items'!$L$1:$L$644,0)</f>
        <v>150</v>
      </c>
      <c r="L342" s="90" t="str">
        <f t="shared" ca="1" si="31"/>
        <v>F0</v>
      </c>
      <c r="M342" s="90" t="str">
        <f t="shared" ca="1" si="32"/>
        <v>G</v>
      </c>
      <c r="N342" s="90" t="str">
        <f t="shared" ca="1" si="33"/>
        <v>C2</v>
      </c>
    </row>
    <row r="343" spans="1:14" s="55" customFormat="1" ht="36" customHeight="1" x14ac:dyDescent="0.2">
      <c r="A343" s="202" t="s">
        <v>367</v>
      </c>
      <c r="B343" s="236" t="s">
        <v>39</v>
      </c>
      <c r="C343" s="65" t="s">
        <v>368</v>
      </c>
      <c r="D343" s="66"/>
      <c r="E343" s="67" t="s">
        <v>145</v>
      </c>
      <c r="F343" s="113">
        <v>340</v>
      </c>
      <c r="G343" s="136"/>
      <c r="H343" s="235">
        <f>ROUND(G343*F343,2)</f>
        <v>0</v>
      </c>
      <c r="I343" s="87" t="str">
        <f t="shared" ca="1" si="30"/>
        <v/>
      </c>
      <c r="J343" s="88" t="str">
        <f t="shared" si="34"/>
        <v>B09820 M Deformed Tie Bareach</v>
      </c>
      <c r="K343" s="89">
        <f>MATCH(J343,'[2]Pay Items'!$L$1:$L$644,0)</f>
        <v>152</v>
      </c>
      <c r="L343" s="90" t="str">
        <f t="shared" ca="1" si="31"/>
        <v>F0</v>
      </c>
      <c r="M343" s="90" t="str">
        <f t="shared" ca="1" si="32"/>
        <v>C2</v>
      </c>
      <c r="N343" s="90" t="str">
        <f t="shared" ca="1" si="33"/>
        <v>C2</v>
      </c>
    </row>
    <row r="344" spans="1:14" s="34" customFormat="1" ht="36" customHeight="1" x14ac:dyDescent="0.2">
      <c r="A344" s="202" t="s">
        <v>528</v>
      </c>
      <c r="B344" s="234" t="s">
        <v>445</v>
      </c>
      <c r="C344" s="65" t="s">
        <v>530</v>
      </c>
      <c r="D344" s="66" t="s">
        <v>62</v>
      </c>
      <c r="E344" s="67"/>
      <c r="F344" s="113"/>
      <c r="G344" s="114"/>
      <c r="H344" s="235"/>
      <c r="I344" s="87" t="str">
        <f t="shared" ca="1" si="30"/>
        <v>LOCKED</v>
      </c>
      <c r="J344" s="88" t="str">
        <f t="shared" si="34"/>
        <v>B114rlMiscellaneous Concrete Slab RenewalCW 3235-R9</v>
      </c>
      <c r="K344" s="89">
        <f>MATCH(J344,'[2]Pay Items'!$L$1:$L$644,0)</f>
        <v>170</v>
      </c>
      <c r="L344" s="90" t="str">
        <f t="shared" ca="1" si="31"/>
        <v>F0</v>
      </c>
      <c r="M344" s="90" t="str">
        <f t="shared" ca="1" si="32"/>
        <v>C2</v>
      </c>
      <c r="N344" s="90" t="str">
        <f t="shared" ca="1" si="33"/>
        <v>C2</v>
      </c>
    </row>
    <row r="345" spans="1:14" ht="36" customHeight="1" x14ac:dyDescent="0.2">
      <c r="A345" s="202" t="s">
        <v>65</v>
      </c>
      <c r="B345" s="236" t="s">
        <v>39</v>
      </c>
      <c r="C345" s="65" t="s">
        <v>64</v>
      </c>
      <c r="D345" s="66" t="s">
        <v>66</v>
      </c>
      <c r="E345" s="67"/>
      <c r="F345" s="113"/>
      <c r="G345" s="137"/>
      <c r="H345" s="235"/>
      <c r="I345" s="12" t="str">
        <f t="shared" ca="1" si="30"/>
        <v>LOCKED</v>
      </c>
      <c r="J345" s="13" t="str">
        <f t="shared" si="34"/>
        <v>B118rl100 mm SidewalkSD-228A</v>
      </c>
      <c r="K345" s="14">
        <f>MATCH(J345,'[2]Pay Items'!$L$1:$L$644,0)</f>
        <v>174</v>
      </c>
      <c r="L345" s="15" t="str">
        <f t="shared" ca="1" si="31"/>
        <v>F0</v>
      </c>
      <c r="M345" s="15" t="str">
        <f t="shared" ca="1" si="32"/>
        <v>G</v>
      </c>
      <c r="N345" s="15" t="str">
        <f t="shared" ca="1" si="33"/>
        <v>C2</v>
      </c>
    </row>
    <row r="346" spans="1:14" ht="36" customHeight="1" x14ac:dyDescent="0.2">
      <c r="A346" s="202" t="s">
        <v>67</v>
      </c>
      <c r="B346" s="238" t="s">
        <v>68</v>
      </c>
      <c r="C346" s="65" t="s">
        <v>69</v>
      </c>
      <c r="D346" s="66"/>
      <c r="E346" s="67" t="s">
        <v>32</v>
      </c>
      <c r="F346" s="113">
        <v>18</v>
      </c>
      <c r="G346" s="136"/>
      <c r="H346" s="235">
        <f>ROUND(G346*F346,2)</f>
        <v>0</v>
      </c>
      <c r="I346" s="12" t="str">
        <f t="shared" ref="I346:I411" ca="1" si="37">IF(CELL("protect",$G346)=1, "LOCKED", "")</f>
        <v/>
      </c>
      <c r="J346" s="13" t="str">
        <f t="shared" si="34"/>
        <v>B119rlLess than 5 sq.m.m²</v>
      </c>
      <c r="K346" s="14">
        <f>MATCH(J346,'[2]Pay Items'!$L$1:$L$644,0)</f>
        <v>175</v>
      </c>
      <c r="L346" s="15" t="str">
        <f t="shared" ref="L346:L411" ca="1" si="38">CELL("format",$F346)</f>
        <v>F0</v>
      </c>
      <c r="M346" s="15" t="str">
        <f t="shared" ref="M346:M411" ca="1" si="39">CELL("format",$G346)</f>
        <v>C2</v>
      </c>
      <c r="N346" s="15" t="str">
        <f t="shared" ref="N346:N411" ca="1" si="40">CELL("format",$H346)</f>
        <v>C2</v>
      </c>
    </row>
    <row r="347" spans="1:14" ht="36" customHeight="1" x14ac:dyDescent="0.2">
      <c r="A347" s="202" t="s">
        <v>70</v>
      </c>
      <c r="B347" s="238" t="s">
        <v>71</v>
      </c>
      <c r="C347" s="65" t="s">
        <v>72</v>
      </c>
      <c r="D347" s="66"/>
      <c r="E347" s="67" t="s">
        <v>32</v>
      </c>
      <c r="F347" s="113">
        <v>90</v>
      </c>
      <c r="G347" s="136"/>
      <c r="H347" s="235">
        <f>ROUND(G347*F347,2)</f>
        <v>0</v>
      </c>
      <c r="I347" s="12" t="str">
        <f t="shared" ca="1" si="37"/>
        <v/>
      </c>
      <c r="J347" s="13" t="str">
        <f t="shared" ref="J347:J412" si="41">CLEAN(CONCATENATE(TRIM($A347),TRIM($C347),IF(LEFT($D347)&lt;&gt;"E",TRIM($D347),),TRIM($E347)))</f>
        <v>B120rl5 sq.m. to 20 sq.m.m²</v>
      </c>
      <c r="K347" s="14">
        <f>MATCH(J347,'[2]Pay Items'!$L$1:$L$644,0)</f>
        <v>176</v>
      </c>
      <c r="L347" s="15" t="str">
        <f t="shared" ca="1" si="38"/>
        <v>F0</v>
      </c>
      <c r="M347" s="15" t="str">
        <f t="shared" ca="1" si="39"/>
        <v>C2</v>
      </c>
      <c r="N347" s="15" t="str">
        <f t="shared" ca="1" si="40"/>
        <v>C2</v>
      </c>
    </row>
    <row r="348" spans="1:14" ht="36" customHeight="1" x14ac:dyDescent="0.2">
      <c r="A348" s="202" t="s">
        <v>73</v>
      </c>
      <c r="B348" s="238" t="s">
        <v>74</v>
      </c>
      <c r="C348" s="65" t="s">
        <v>75</v>
      </c>
      <c r="D348" s="66" t="s">
        <v>22</v>
      </c>
      <c r="E348" s="67" t="s">
        <v>32</v>
      </c>
      <c r="F348" s="113">
        <v>829</v>
      </c>
      <c r="G348" s="136"/>
      <c r="H348" s="235">
        <f>ROUND(G348*F348,2)</f>
        <v>0</v>
      </c>
      <c r="I348" s="12" t="str">
        <f t="shared" ca="1" si="37"/>
        <v/>
      </c>
      <c r="J348" s="13" t="str">
        <f t="shared" si="41"/>
        <v>B121rlGreater than 20 sq.m.m²</v>
      </c>
      <c r="K348" s="14">
        <f>MATCH(J348,'[2]Pay Items'!$L$1:$L$644,0)</f>
        <v>177</v>
      </c>
      <c r="L348" s="15" t="str">
        <f t="shared" ca="1" si="38"/>
        <v>F0</v>
      </c>
      <c r="M348" s="15" t="str">
        <f t="shared" ca="1" si="39"/>
        <v>C2</v>
      </c>
      <c r="N348" s="15" t="str">
        <f t="shared" ca="1" si="40"/>
        <v>C2</v>
      </c>
    </row>
    <row r="349" spans="1:14" ht="36" customHeight="1" x14ac:dyDescent="0.2">
      <c r="A349" s="202" t="s">
        <v>96</v>
      </c>
      <c r="B349" s="234" t="s">
        <v>446</v>
      </c>
      <c r="C349" s="65" t="s">
        <v>98</v>
      </c>
      <c r="D349" s="66" t="s">
        <v>92</v>
      </c>
      <c r="E349" s="67"/>
      <c r="F349" s="113"/>
      <c r="G349" s="137"/>
      <c r="H349" s="235"/>
      <c r="I349" s="12" t="str">
        <f t="shared" ca="1" si="37"/>
        <v>LOCKED</v>
      </c>
      <c r="J349" s="13" t="str">
        <f t="shared" si="41"/>
        <v>B154rlConcrete Curb RenewalCW 3240-R10</v>
      </c>
      <c r="K349" s="14">
        <f>MATCH(J349,'[2]Pay Items'!$L$1:$L$644,0)</f>
        <v>240</v>
      </c>
      <c r="L349" s="15" t="str">
        <f t="shared" ca="1" si="38"/>
        <v>F0</v>
      </c>
      <c r="M349" s="15" t="str">
        <f t="shared" ca="1" si="39"/>
        <v>G</v>
      </c>
      <c r="N349" s="15" t="str">
        <f t="shared" ca="1" si="40"/>
        <v>C2</v>
      </c>
    </row>
    <row r="350" spans="1:14" ht="36" customHeight="1" x14ac:dyDescent="0.2">
      <c r="A350" s="202" t="s">
        <v>99</v>
      </c>
      <c r="B350" s="236" t="s">
        <v>39</v>
      </c>
      <c r="C350" s="65" t="s">
        <v>443</v>
      </c>
      <c r="D350" s="66" t="s">
        <v>101</v>
      </c>
      <c r="E350" s="67"/>
      <c r="F350" s="113"/>
      <c r="G350" s="114"/>
      <c r="H350" s="235"/>
      <c r="I350" s="12" t="str">
        <f t="shared" ca="1" si="37"/>
        <v>LOCKED</v>
      </c>
      <c r="J350" s="13" t="str">
        <f t="shared" si="41"/>
        <v>B155rlBarrier (150mm reveal ht, Dowelled)SD-205,SD-206A</v>
      </c>
      <c r="K350" s="14" t="e">
        <f>MATCH(J350,'[2]Pay Items'!$L$1:$L$644,0)</f>
        <v>#N/A</v>
      </c>
      <c r="L350" s="15" t="str">
        <f t="shared" ca="1" si="38"/>
        <v>F0</v>
      </c>
      <c r="M350" s="15" t="str">
        <f t="shared" ca="1" si="39"/>
        <v>C2</v>
      </c>
      <c r="N350" s="15" t="str">
        <f t="shared" ca="1" si="40"/>
        <v>C2</v>
      </c>
    </row>
    <row r="351" spans="1:14" ht="36" customHeight="1" x14ac:dyDescent="0.2">
      <c r="A351" s="202" t="s">
        <v>102</v>
      </c>
      <c r="B351" s="238" t="s">
        <v>68</v>
      </c>
      <c r="C351" s="65" t="s">
        <v>103</v>
      </c>
      <c r="D351" s="66"/>
      <c r="E351" s="67" t="s">
        <v>95</v>
      </c>
      <c r="F351" s="113">
        <v>10</v>
      </c>
      <c r="G351" s="136"/>
      <c r="H351" s="235">
        <f>ROUND(G351*F351,2)</f>
        <v>0</v>
      </c>
      <c r="I351" s="12" t="str">
        <f t="shared" ca="1" si="37"/>
        <v/>
      </c>
      <c r="J351" s="13" t="str">
        <f t="shared" si="41"/>
        <v>B156rlLess than 3 mm</v>
      </c>
      <c r="K351" s="14">
        <f>MATCH(J351,'[2]Pay Items'!$L$1:$L$644,0)</f>
        <v>244</v>
      </c>
      <c r="L351" s="15" t="str">
        <f t="shared" ca="1" si="38"/>
        <v>F0</v>
      </c>
      <c r="M351" s="15" t="str">
        <f t="shared" ca="1" si="39"/>
        <v>C2</v>
      </c>
      <c r="N351" s="15" t="str">
        <f t="shared" ca="1" si="40"/>
        <v>C2</v>
      </c>
    </row>
    <row r="352" spans="1:14" ht="36" customHeight="1" x14ac:dyDescent="0.2">
      <c r="A352" s="202" t="s">
        <v>104</v>
      </c>
      <c r="B352" s="238" t="s">
        <v>71</v>
      </c>
      <c r="C352" s="65" t="s">
        <v>105</v>
      </c>
      <c r="D352" s="66"/>
      <c r="E352" s="67" t="s">
        <v>95</v>
      </c>
      <c r="F352" s="113">
        <v>15</v>
      </c>
      <c r="G352" s="136"/>
      <c r="H352" s="235">
        <f>ROUND(G352*F352,2)</f>
        <v>0</v>
      </c>
      <c r="I352" s="12" t="str">
        <f t="shared" ca="1" si="37"/>
        <v/>
      </c>
      <c r="J352" s="13" t="str">
        <f t="shared" si="41"/>
        <v>B157rl3 m to 30 mm</v>
      </c>
      <c r="K352" s="14">
        <f>MATCH(J352,'[2]Pay Items'!$L$1:$L$644,0)</f>
        <v>245</v>
      </c>
      <c r="L352" s="15" t="str">
        <f t="shared" ca="1" si="38"/>
        <v>F0</v>
      </c>
      <c r="M352" s="15" t="str">
        <f t="shared" ca="1" si="39"/>
        <v>C2</v>
      </c>
      <c r="N352" s="15" t="str">
        <f t="shared" ca="1" si="40"/>
        <v>C2</v>
      </c>
    </row>
    <row r="353" spans="1:14" ht="36" customHeight="1" x14ac:dyDescent="0.2">
      <c r="A353" s="202" t="s">
        <v>109</v>
      </c>
      <c r="B353" s="236" t="s">
        <v>47</v>
      </c>
      <c r="C353" s="65" t="s">
        <v>444</v>
      </c>
      <c r="D353" s="66" t="s">
        <v>111</v>
      </c>
      <c r="E353" s="67" t="s">
        <v>95</v>
      </c>
      <c r="F353" s="113">
        <v>12</v>
      </c>
      <c r="G353" s="136"/>
      <c r="H353" s="235">
        <f>ROUND(G353*F353,2)</f>
        <v>0</v>
      </c>
      <c r="I353" s="12" t="str">
        <f t="shared" ca="1" si="37"/>
        <v/>
      </c>
      <c r="J353" s="13" t="str">
        <f t="shared" si="41"/>
        <v>B167rlModified Barrier (180 mm reveal ht, Dowelled)SD-203Bm</v>
      </c>
      <c r="K353" s="14">
        <f>MATCH(J353,'[2]Pay Items'!$L$1:$L$644,0)</f>
        <v>261</v>
      </c>
      <c r="L353" s="15" t="str">
        <f t="shared" ca="1" si="38"/>
        <v>F0</v>
      </c>
      <c r="M353" s="15" t="str">
        <f t="shared" ca="1" si="39"/>
        <v>C2</v>
      </c>
      <c r="N353" s="15" t="str">
        <f t="shared" ca="1" si="40"/>
        <v>C2</v>
      </c>
    </row>
    <row r="354" spans="1:14" ht="36" customHeight="1" x14ac:dyDescent="0.2">
      <c r="A354" s="202" t="s">
        <v>115</v>
      </c>
      <c r="B354" s="236" t="s">
        <v>50</v>
      </c>
      <c r="C354" s="65" t="s">
        <v>117</v>
      </c>
      <c r="D354" s="66" t="s">
        <v>118</v>
      </c>
      <c r="E354" s="67" t="s">
        <v>95</v>
      </c>
      <c r="F354" s="113">
        <v>20</v>
      </c>
      <c r="G354" s="136"/>
      <c r="H354" s="235">
        <f>ROUND(G354*F354,2)</f>
        <v>0</v>
      </c>
      <c r="I354" s="12" t="str">
        <f t="shared" ca="1" si="37"/>
        <v/>
      </c>
      <c r="J354" s="13" t="str">
        <f t="shared" si="41"/>
        <v>B184rlCurb Ramp (8-12 mm reveal ht, Integral)SD-229C,Dm</v>
      </c>
      <c r="K354" s="14">
        <f>MATCH(J354,'[2]Pay Items'!$L$1:$L$644,0)</f>
        <v>287</v>
      </c>
      <c r="L354" s="15" t="str">
        <f t="shared" ca="1" si="38"/>
        <v>F0</v>
      </c>
      <c r="M354" s="15" t="str">
        <f t="shared" ca="1" si="39"/>
        <v>C2</v>
      </c>
      <c r="N354" s="15" t="str">
        <f t="shared" ca="1" si="40"/>
        <v>C2</v>
      </c>
    </row>
    <row r="355" spans="1:14" ht="36" customHeight="1" x14ac:dyDescent="0.2">
      <c r="A355" s="202" t="s">
        <v>119</v>
      </c>
      <c r="B355" s="234" t="s">
        <v>447</v>
      </c>
      <c r="C355" s="65" t="s">
        <v>121</v>
      </c>
      <c r="D355" s="66" t="s">
        <v>122</v>
      </c>
      <c r="E355" s="67" t="s">
        <v>32</v>
      </c>
      <c r="F355" s="113">
        <v>10</v>
      </c>
      <c r="G355" s="136"/>
      <c r="H355" s="235">
        <f>ROUND(G355*F355,2)</f>
        <v>0</v>
      </c>
      <c r="I355" s="12" t="str">
        <f t="shared" ca="1" si="37"/>
        <v/>
      </c>
      <c r="J355" s="13" t="str">
        <f t="shared" si="41"/>
        <v>B189Regrading Existing Interlocking Paving StonesCW 3330-R5m²</v>
      </c>
      <c r="K355" s="14">
        <f>MATCH(J355,'[2]Pay Items'!$L$1:$L$644,0)</f>
        <v>302</v>
      </c>
      <c r="L355" s="15" t="str">
        <f t="shared" ca="1" si="38"/>
        <v>F0</v>
      </c>
      <c r="M355" s="15" t="str">
        <f t="shared" ca="1" si="39"/>
        <v>C2</v>
      </c>
      <c r="N355" s="15" t="str">
        <f t="shared" ca="1" si="40"/>
        <v>C2</v>
      </c>
    </row>
    <row r="356" spans="1:14" ht="36" customHeight="1" x14ac:dyDescent="0.2">
      <c r="A356" s="202" t="s">
        <v>135</v>
      </c>
      <c r="B356" s="234" t="s">
        <v>448</v>
      </c>
      <c r="C356" s="65" t="s">
        <v>137</v>
      </c>
      <c r="D356" s="66" t="s">
        <v>138</v>
      </c>
      <c r="E356" s="67"/>
      <c r="F356" s="113"/>
      <c r="G356" s="137"/>
      <c r="H356" s="235"/>
      <c r="I356" s="12" t="str">
        <f t="shared" ca="1" si="37"/>
        <v>LOCKED</v>
      </c>
      <c r="J356" s="13" t="str">
        <f t="shared" si="41"/>
        <v>B200Planing of PavementCW 3450-R6</v>
      </c>
      <c r="K356" s="14">
        <f>MATCH(J356,'[2]Pay Items'!$L$1:$L$644,0)</f>
        <v>313</v>
      </c>
      <c r="L356" s="15" t="str">
        <f t="shared" ca="1" si="38"/>
        <v>F0</v>
      </c>
      <c r="M356" s="15" t="str">
        <f t="shared" ca="1" si="39"/>
        <v>G</v>
      </c>
      <c r="N356" s="15" t="str">
        <f t="shared" ca="1" si="40"/>
        <v>C2</v>
      </c>
    </row>
    <row r="357" spans="1:14" ht="36" customHeight="1" x14ac:dyDescent="0.2">
      <c r="A357" s="202" t="s">
        <v>139</v>
      </c>
      <c r="B357" s="236" t="s">
        <v>39</v>
      </c>
      <c r="C357" s="65" t="s">
        <v>140</v>
      </c>
      <c r="D357" s="66" t="s">
        <v>22</v>
      </c>
      <c r="E357" s="67" t="s">
        <v>32</v>
      </c>
      <c r="F357" s="113">
        <v>170</v>
      </c>
      <c r="G357" s="136"/>
      <c r="H357" s="235">
        <f>ROUND(G357*F357,2)</f>
        <v>0</v>
      </c>
      <c r="I357" s="12" t="str">
        <f t="shared" ca="1" si="37"/>
        <v/>
      </c>
      <c r="J357" s="13" t="str">
        <f t="shared" si="41"/>
        <v>B20250 - 100 mm Depth (Asphalt)m²</v>
      </c>
      <c r="K357" s="14">
        <f>MATCH(J357,'[2]Pay Items'!$L$1:$L$644,0)</f>
        <v>315</v>
      </c>
      <c r="L357" s="15" t="str">
        <f t="shared" ca="1" si="38"/>
        <v>F0</v>
      </c>
      <c r="M357" s="15" t="str">
        <f t="shared" ca="1" si="39"/>
        <v>C2</v>
      </c>
      <c r="N357" s="15" t="str">
        <f t="shared" ca="1" si="40"/>
        <v>C2</v>
      </c>
    </row>
    <row r="358" spans="1:14" ht="36" customHeight="1" x14ac:dyDescent="0.2">
      <c r="A358" s="202" t="s">
        <v>141</v>
      </c>
      <c r="B358" s="234" t="s">
        <v>449</v>
      </c>
      <c r="C358" s="65" t="s">
        <v>143</v>
      </c>
      <c r="D358" s="66" t="s">
        <v>144</v>
      </c>
      <c r="E358" s="67" t="s">
        <v>145</v>
      </c>
      <c r="F358" s="115">
        <v>35</v>
      </c>
      <c r="G358" s="136"/>
      <c r="H358" s="235">
        <f>ROUND(G358*F358,2)</f>
        <v>0</v>
      </c>
      <c r="I358" s="12" t="str">
        <f t="shared" ca="1" si="37"/>
        <v/>
      </c>
      <c r="J358" s="13" t="str">
        <f t="shared" si="41"/>
        <v>B219Detectable Warning Surface TilesCW 3326-R3each</v>
      </c>
      <c r="K358" s="14">
        <f>MATCH(J358,'[2]Pay Items'!$L$1:$L$644,0)</f>
        <v>323</v>
      </c>
      <c r="L358" s="15" t="str">
        <f t="shared" ca="1" si="38"/>
        <v>F0</v>
      </c>
      <c r="M358" s="15" t="str">
        <f t="shared" ca="1" si="39"/>
        <v>C2</v>
      </c>
      <c r="N358" s="15" t="str">
        <f t="shared" ca="1" si="40"/>
        <v>C2</v>
      </c>
    </row>
    <row r="359" spans="1:14" ht="36" customHeight="1" x14ac:dyDescent="0.2">
      <c r="A359" s="86"/>
      <c r="B359" s="239"/>
      <c r="C359" s="109" t="s">
        <v>146</v>
      </c>
      <c r="D359" s="107"/>
      <c r="E359" s="108"/>
      <c r="F359" s="111"/>
      <c r="G359" s="112"/>
      <c r="H359" s="237"/>
      <c r="I359" s="12" t="str">
        <f t="shared" ca="1" si="37"/>
        <v>LOCKED</v>
      </c>
      <c r="J359" s="13" t="str">
        <f t="shared" si="41"/>
        <v>ROADWORKS - NEW CONSTRUCTION</v>
      </c>
      <c r="K359" s="14" t="e">
        <f>MATCH(J359,'[2]Pay Items'!$L$1:$L$644,0)</f>
        <v>#N/A</v>
      </c>
      <c r="L359" s="15" t="str">
        <f t="shared" ca="1" si="38"/>
        <v>C2</v>
      </c>
      <c r="M359" s="15" t="str">
        <f t="shared" ca="1" si="39"/>
        <v>C2</v>
      </c>
      <c r="N359" s="15" t="str">
        <f t="shared" ca="1" si="40"/>
        <v>G</v>
      </c>
    </row>
    <row r="360" spans="1:14" ht="36" customHeight="1" x14ac:dyDescent="0.2">
      <c r="A360" s="196" t="s">
        <v>374</v>
      </c>
      <c r="B360" s="216" t="s">
        <v>451</v>
      </c>
      <c r="C360" s="68" t="s">
        <v>376</v>
      </c>
      <c r="D360" s="69" t="s">
        <v>377</v>
      </c>
      <c r="E360" s="70"/>
      <c r="F360" s="99"/>
      <c r="G360" s="132"/>
      <c r="H360" s="224"/>
      <c r="I360" s="87" t="str">
        <f t="shared" ca="1" si="37"/>
        <v>LOCKED</v>
      </c>
      <c r="J360" s="88" t="str">
        <f t="shared" si="41"/>
        <v>C001Concrete Pavements, Median Slabs, Bull-noses, and Safety MediansCW 3310-R17</v>
      </c>
      <c r="K360" s="89">
        <f>MATCH(J360,'[2]Pay Items'!$L$1:$L$644,0)</f>
        <v>326</v>
      </c>
      <c r="L360" s="90" t="str">
        <f t="shared" ca="1" si="38"/>
        <v>F0</v>
      </c>
      <c r="M360" s="90" t="str">
        <f t="shared" ca="1" si="39"/>
        <v>G</v>
      </c>
      <c r="N360" s="90" t="str">
        <f t="shared" ca="1" si="40"/>
        <v>C2</v>
      </c>
    </row>
    <row r="361" spans="1:14" ht="36" customHeight="1" x14ac:dyDescent="0.2">
      <c r="A361" s="200" t="s">
        <v>378</v>
      </c>
      <c r="B361" s="236" t="s">
        <v>39</v>
      </c>
      <c r="C361" s="65" t="s">
        <v>379</v>
      </c>
      <c r="D361" s="66" t="s">
        <v>22</v>
      </c>
      <c r="E361" s="67" t="s">
        <v>32</v>
      </c>
      <c r="F361" s="115">
        <v>880</v>
      </c>
      <c r="G361" s="136"/>
      <c r="H361" s="235">
        <f>ROUND(G361*F361,2)</f>
        <v>0</v>
      </c>
      <c r="I361" s="12" t="str">
        <f t="shared" ca="1" si="37"/>
        <v/>
      </c>
      <c r="J361" s="13" t="str">
        <f t="shared" si="41"/>
        <v>C011Construction of 150 mm Concrete Pavement (Reinforced)m²</v>
      </c>
      <c r="K361" s="14">
        <f>MATCH(J361,'[2]Pay Items'!$L$1:$L$644,0)</f>
        <v>336</v>
      </c>
      <c r="L361" s="15" t="str">
        <f t="shared" ca="1" si="38"/>
        <v>F0</v>
      </c>
      <c r="M361" s="15" t="str">
        <f t="shared" ca="1" si="39"/>
        <v>C2</v>
      </c>
      <c r="N361" s="15" t="str">
        <f t="shared" ca="1" si="40"/>
        <v>C2</v>
      </c>
    </row>
    <row r="362" spans="1:14" ht="36" customHeight="1" x14ac:dyDescent="0.2">
      <c r="A362" s="200" t="s">
        <v>380</v>
      </c>
      <c r="B362" s="234" t="s">
        <v>452</v>
      </c>
      <c r="C362" s="65" t="s">
        <v>382</v>
      </c>
      <c r="D362" s="66" t="s">
        <v>377</v>
      </c>
      <c r="E362" s="67"/>
      <c r="F362" s="115"/>
      <c r="G362" s="137"/>
      <c r="H362" s="240"/>
      <c r="I362" s="12" t="str">
        <f t="shared" ca="1" si="37"/>
        <v>LOCKED</v>
      </c>
      <c r="J362" s="13" t="str">
        <f t="shared" si="41"/>
        <v>C032Concrete Curbs, Curb and Gutter, and Splash StripsCW 3310-R17</v>
      </c>
      <c r="K362" s="14">
        <f>MATCH(J362,'[2]Pay Items'!$L$1:$L$644,0)</f>
        <v>371</v>
      </c>
      <c r="L362" s="15" t="str">
        <f t="shared" ca="1" si="38"/>
        <v>F0</v>
      </c>
      <c r="M362" s="15" t="str">
        <f t="shared" ca="1" si="39"/>
        <v>G</v>
      </c>
      <c r="N362" s="15" t="str">
        <f t="shared" ca="1" si="40"/>
        <v>C2</v>
      </c>
    </row>
    <row r="363" spans="1:14" ht="45" x14ac:dyDescent="0.2">
      <c r="A363" s="200" t="s">
        <v>388</v>
      </c>
      <c r="B363" s="236" t="s">
        <v>39</v>
      </c>
      <c r="C363" s="65" t="s">
        <v>450</v>
      </c>
      <c r="D363" s="66" t="s">
        <v>390</v>
      </c>
      <c r="E363" s="67" t="s">
        <v>95</v>
      </c>
      <c r="F363" s="115">
        <v>794</v>
      </c>
      <c r="G363" s="136"/>
      <c r="H363" s="235">
        <f>ROUND(G363*F363,2)</f>
        <v>0</v>
      </c>
      <c r="I363" s="12" t="str">
        <f t="shared" ca="1" si="37"/>
        <v/>
      </c>
      <c r="J363" s="13" t="str">
        <f t="shared" si="41"/>
        <v>C039Construction of Curb and Gutter (180mm ht, Modified Barrier, Integral, 600 mm width, 150 mm Plain Concrete Pavement)SD-200 SD-203Bm</v>
      </c>
      <c r="K363" s="14" t="e">
        <f>MATCH(J363,'[2]Pay Items'!$L$1:$L$644,0)</f>
        <v>#N/A</v>
      </c>
      <c r="L363" s="15" t="str">
        <f t="shared" ca="1" si="38"/>
        <v>F0</v>
      </c>
      <c r="M363" s="15" t="str">
        <f t="shared" ca="1" si="39"/>
        <v>C2</v>
      </c>
      <c r="N363" s="15" t="str">
        <f t="shared" ca="1" si="40"/>
        <v>C2</v>
      </c>
    </row>
    <row r="364" spans="1:14" ht="45" x14ac:dyDescent="0.2">
      <c r="A364" s="200" t="s">
        <v>391</v>
      </c>
      <c r="B364" s="236" t="s">
        <v>47</v>
      </c>
      <c r="C364" s="65" t="s">
        <v>392</v>
      </c>
      <c r="D364" s="66" t="s">
        <v>393</v>
      </c>
      <c r="E364" s="67" t="s">
        <v>95</v>
      </c>
      <c r="F364" s="115">
        <v>241</v>
      </c>
      <c r="G364" s="136"/>
      <c r="H364" s="235">
        <f>ROUND(G364*F364,2)</f>
        <v>0</v>
      </c>
      <c r="I364" s="12" t="str">
        <f t="shared" ca="1" si="37"/>
        <v/>
      </c>
      <c r="J364" s="13" t="str">
        <f t="shared" si="41"/>
        <v>C040Construction of Curb and Gutter (40 mm ht, Lip Curb, Integral, 600 mm width, 150 mm Plain Concrete Pavement)SD-200 SD-202Bm</v>
      </c>
      <c r="K364" s="14">
        <f>MATCH(J364,'[2]Pay Items'!$L$1:$L$644,0)</f>
        <v>392</v>
      </c>
      <c r="L364" s="15" t="str">
        <f t="shared" ca="1" si="38"/>
        <v>F0</v>
      </c>
      <c r="M364" s="15" t="str">
        <f t="shared" ca="1" si="39"/>
        <v>C2</v>
      </c>
      <c r="N364" s="15" t="str">
        <f t="shared" ca="1" si="40"/>
        <v>C2</v>
      </c>
    </row>
    <row r="365" spans="1:14" ht="45" x14ac:dyDescent="0.2">
      <c r="A365" s="200" t="s">
        <v>394</v>
      </c>
      <c r="B365" s="236" t="s">
        <v>50</v>
      </c>
      <c r="C365" s="65" t="s">
        <v>396</v>
      </c>
      <c r="D365" s="66" t="s">
        <v>397</v>
      </c>
      <c r="E365" s="67" t="s">
        <v>95</v>
      </c>
      <c r="F365" s="115">
        <v>7</v>
      </c>
      <c r="G365" s="136"/>
      <c r="H365" s="235">
        <f>ROUND(G365*F365,2)</f>
        <v>0</v>
      </c>
      <c r="I365" s="12" t="str">
        <f t="shared" ca="1" si="37"/>
        <v/>
      </c>
      <c r="J365" s="13" t="str">
        <f t="shared" si="41"/>
        <v>C041Construction of Curb and Gutter (8-12 mm ht, Curb Ramp, Integral, 600 mm width, 150 mm Plain Concrete Pavement)SD-200 SD-229Em</v>
      </c>
      <c r="K365" s="14">
        <f>MATCH(J365,'[2]Pay Items'!$L$1:$L$644,0)</f>
        <v>393</v>
      </c>
      <c r="L365" s="15" t="str">
        <f t="shared" ca="1" si="38"/>
        <v>F0</v>
      </c>
      <c r="M365" s="15" t="str">
        <f t="shared" ca="1" si="39"/>
        <v>C2</v>
      </c>
      <c r="N365" s="15" t="str">
        <f t="shared" ca="1" si="40"/>
        <v>C2</v>
      </c>
    </row>
    <row r="366" spans="1:14" ht="36" customHeight="1" x14ac:dyDescent="0.2">
      <c r="A366" s="200" t="s">
        <v>398</v>
      </c>
      <c r="B366" s="236" t="s">
        <v>116</v>
      </c>
      <c r="C366" s="65" t="s">
        <v>400</v>
      </c>
      <c r="D366" s="66" t="s">
        <v>401</v>
      </c>
      <c r="E366" s="67" t="s">
        <v>95</v>
      </c>
      <c r="F366" s="113">
        <v>125</v>
      </c>
      <c r="G366" s="136"/>
      <c r="H366" s="235">
        <f>ROUND(G366*F366,2)</f>
        <v>0</v>
      </c>
      <c r="I366" s="12" t="str">
        <f t="shared" ca="1" si="37"/>
        <v/>
      </c>
      <c r="J366" s="13" t="str">
        <f t="shared" si="41"/>
        <v>C046Construction of Curb Ramp (8-12 mm ht, Integral)SD-229Cm</v>
      </c>
      <c r="K366" s="14">
        <f>MATCH(J366,'[2]Pay Items'!$L$1:$L$644,0)</f>
        <v>399</v>
      </c>
      <c r="L366" s="15" t="str">
        <f t="shared" ca="1" si="38"/>
        <v>F0</v>
      </c>
      <c r="M366" s="15" t="str">
        <f t="shared" ca="1" si="39"/>
        <v>C2</v>
      </c>
      <c r="N366" s="15" t="str">
        <f t="shared" ca="1" si="40"/>
        <v>C2</v>
      </c>
    </row>
    <row r="367" spans="1:14" ht="36" customHeight="1" x14ac:dyDescent="0.2">
      <c r="A367" s="200" t="s">
        <v>402</v>
      </c>
      <c r="B367" s="234" t="s">
        <v>453</v>
      </c>
      <c r="C367" s="65" t="s">
        <v>404</v>
      </c>
      <c r="D367" s="66" t="s">
        <v>126</v>
      </c>
      <c r="E367" s="241"/>
      <c r="F367" s="113"/>
      <c r="G367" s="137"/>
      <c r="H367" s="240"/>
      <c r="I367" s="12" t="str">
        <f t="shared" ca="1" si="37"/>
        <v>LOCKED</v>
      </c>
      <c r="J367" s="13" t="str">
        <f t="shared" si="41"/>
        <v>C055Construction of Asphaltic Concrete PavementsCW 3410-R12</v>
      </c>
      <c r="K367" s="14">
        <f>MATCH(J367,'[2]Pay Items'!$L$1:$L$644,0)</f>
        <v>413</v>
      </c>
      <c r="L367" s="15" t="str">
        <f t="shared" ca="1" si="38"/>
        <v>F0</v>
      </c>
      <c r="M367" s="15" t="str">
        <f t="shared" ca="1" si="39"/>
        <v>G</v>
      </c>
      <c r="N367" s="15" t="str">
        <f t="shared" ca="1" si="40"/>
        <v>C2</v>
      </c>
    </row>
    <row r="368" spans="1:14" ht="36" customHeight="1" x14ac:dyDescent="0.2">
      <c r="A368" s="200" t="s">
        <v>405</v>
      </c>
      <c r="B368" s="236" t="s">
        <v>39</v>
      </c>
      <c r="C368" s="65" t="s">
        <v>128</v>
      </c>
      <c r="D368" s="66"/>
      <c r="E368" s="67"/>
      <c r="F368" s="113"/>
      <c r="G368" s="137"/>
      <c r="H368" s="240"/>
      <c r="I368" s="12" t="str">
        <f t="shared" ca="1" si="37"/>
        <v>LOCKED</v>
      </c>
      <c r="J368" s="13" t="str">
        <f t="shared" si="41"/>
        <v>C056Main Line Paving</v>
      </c>
      <c r="K368" s="14">
        <f>MATCH(J368,'[2]Pay Items'!$L$1:$L$644,0)</f>
        <v>414</v>
      </c>
      <c r="L368" s="15" t="str">
        <f t="shared" ca="1" si="38"/>
        <v>F0</v>
      </c>
      <c r="M368" s="15" t="str">
        <f t="shared" ca="1" si="39"/>
        <v>G</v>
      </c>
      <c r="N368" s="15" t="str">
        <f t="shared" ca="1" si="40"/>
        <v>C2</v>
      </c>
    </row>
    <row r="369" spans="1:14" ht="36" customHeight="1" x14ac:dyDescent="0.2">
      <c r="A369" s="200" t="s">
        <v>406</v>
      </c>
      <c r="B369" s="238" t="s">
        <v>68</v>
      </c>
      <c r="C369" s="65" t="s">
        <v>130</v>
      </c>
      <c r="D369" s="66"/>
      <c r="E369" s="67" t="s">
        <v>131</v>
      </c>
      <c r="F369" s="113">
        <v>640</v>
      </c>
      <c r="G369" s="136"/>
      <c r="H369" s="235">
        <f>ROUND(G369*F369,2)</f>
        <v>0</v>
      </c>
      <c r="I369" s="12" t="str">
        <f t="shared" ca="1" si="37"/>
        <v/>
      </c>
      <c r="J369" s="13" t="str">
        <f t="shared" si="41"/>
        <v>C058Type IAtonne</v>
      </c>
      <c r="K369" s="14">
        <f>MATCH(J369,'[2]Pay Items'!$L$1:$L$644,0)</f>
        <v>415</v>
      </c>
      <c r="L369" s="15" t="str">
        <f t="shared" ca="1" si="38"/>
        <v>F0</v>
      </c>
      <c r="M369" s="15" t="str">
        <f t="shared" ca="1" si="39"/>
        <v>C2</v>
      </c>
      <c r="N369" s="15" t="str">
        <f t="shared" ca="1" si="40"/>
        <v>C2</v>
      </c>
    </row>
    <row r="370" spans="1:14" ht="36" customHeight="1" x14ac:dyDescent="0.2">
      <c r="A370" s="200" t="s">
        <v>407</v>
      </c>
      <c r="B370" s="236" t="s">
        <v>47</v>
      </c>
      <c r="C370" s="65" t="s">
        <v>133</v>
      </c>
      <c r="D370" s="66"/>
      <c r="E370" s="77"/>
      <c r="F370" s="113"/>
      <c r="G370" s="137"/>
      <c r="H370" s="240"/>
      <c r="I370" s="12" t="str">
        <f t="shared" ca="1" si="37"/>
        <v>LOCKED</v>
      </c>
      <c r="J370" s="13" t="str">
        <f t="shared" si="41"/>
        <v>C059Tie-ins and Approaches</v>
      </c>
      <c r="K370" s="14">
        <f>MATCH(J370,'[2]Pay Items'!$L$1:$L$644,0)</f>
        <v>417</v>
      </c>
      <c r="L370" s="15" t="str">
        <f t="shared" ca="1" si="38"/>
        <v>F0</v>
      </c>
      <c r="M370" s="15" t="str">
        <f t="shared" ca="1" si="39"/>
        <v>G</v>
      </c>
      <c r="N370" s="15" t="str">
        <f t="shared" ca="1" si="40"/>
        <v>C2</v>
      </c>
    </row>
    <row r="371" spans="1:14" ht="36" customHeight="1" x14ac:dyDescent="0.2">
      <c r="A371" s="200" t="s">
        <v>408</v>
      </c>
      <c r="B371" s="238" t="s">
        <v>68</v>
      </c>
      <c r="C371" s="65" t="s">
        <v>130</v>
      </c>
      <c r="D371" s="66"/>
      <c r="E371" s="77" t="s">
        <v>131</v>
      </c>
      <c r="F371" s="113">
        <v>66</v>
      </c>
      <c r="G371" s="136"/>
      <c r="H371" s="235">
        <f>ROUND(G371*F371,2)</f>
        <v>0</v>
      </c>
      <c r="I371" s="12" t="str">
        <f t="shared" ca="1" si="37"/>
        <v/>
      </c>
      <c r="J371" s="13" t="str">
        <f t="shared" si="41"/>
        <v>C060Type IAtonne</v>
      </c>
      <c r="K371" s="14">
        <f>MATCH(J371,'[2]Pay Items'!$L$1:$L$644,0)</f>
        <v>418</v>
      </c>
      <c r="L371" s="15" t="str">
        <f t="shared" ca="1" si="38"/>
        <v>F0</v>
      </c>
      <c r="M371" s="15" t="str">
        <f t="shared" ca="1" si="39"/>
        <v>C2</v>
      </c>
      <c r="N371" s="15" t="str">
        <f t="shared" ca="1" si="40"/>
        <v>C2</v>
      </c>
    </row>
    <row r="372" spans="1:14" ht="36" customHeight="1" x14ac:dyDescent="0.2">
      <c r="A372" s="86"/>
      <c r="B372" s="239"/>
      <c r="C372" s="109" t="s">
        <v>150</v>
      </c>
      <c r="D372" s="107"/>
      <c r="E372" s="116"/>
      <c r="F372" s="111"/>
      <c r="G372" s="112"/>
      <c r="H372" s="237"/>
      <c r="I372" s="12" t="str">
        <f t="shared" ca="1" si="37"/>
        <v>LOCKED</v>
      </c>
      <c r="J372" s="13" t="str">
        <f t="shared" si="41"/>
        <v>JOINT AND CRACK SEALING</v>
      </c>
      <c r="K372" s="14">
        <f>MATCH(J372,'[2]Pay Items'!$L$1:$L$644,0)</f>
        <v>424</v>
      </c>
      <c r="L372" s="15" t="str">
        <f t="shared" ca="1" si="38"/>
        <v>C2</v>
      </c>
      <c r="M372" s="15" t="str">
        <f t="shared" ca="1" si="39"/>
        <v>C2</v>
      </c>
      <c r="N372" s="15" t="str">
        <f t="shared" ca="1" si="40"/>
        <v>G</v>
      </c>
    </row>
    <row r="373" spans="1:14" ht="36" customHeight="1" x14ac:dyDescent="0.2">
      <c r="A373" s="200" t="s">
        <v>151</v>
      </c>
      <c r="B373" s="234" t="s">
        <v>454</v>
      </c>
      <c r="C373" s="65" t="s">
        <v>153</v>
      </c>
      <c r="D373" s="66" t="s">
        <v>154</v>
      </c>
      <c r="E373" s="77" t="s">
        <v>95</v>
      </c>
      <c r="F373" s="115">
        <v>850</v>
      </c>
      <c r="G373" s="136"/>
      <c r="H373" s="235">
        <f>ROUND(G373*F373,2)</f>
        <v>0</v>
      </c>
      <c r="I373" s="12" t="str">
        <f t="shared" ca="1" si="37"/>
        <v/>
      </c>
      <c r="J373" s="13" t="str">
        <f t="shared" si="41"/>
        <v>D006Reflective Crack MaintenanceCW 3250-R7m</v>
      </c>
      <c r="K373" s="14">
        <f>MATCH(J373,'[2]Pay Items'!$L$1:$L$644,0)</f>
        <v>430</v>
      </c>
      <c r="L373" s="15" t="str">
        <f t="shared" ca="1" si="38"/>
        <v>F0</v>
      </c>
      <c r="M373" s="15" t="str">
        <f t="shared" ca="1" si="39"/>
        <v>C2</v>
      </c>
      <c r="N373" s="15" t="str">
        <f t="shared" ca="1" si="40"/>
        <v>C2</v>
      </c>
    </row>
    <row r="374" spans="1:14" ht="36" customHeight="1" x14ac:dyDescent="0.2">
      <c r="A374" s="86"/>
      <c r="B374" s="239"/>
      <c r="C374" s="109" t="s">
        <v>155</v>
      </c>
      <c r="D374" s="107"/>
      <c r="E374" s="116"/>
      <c r="F374" s="111"/>
      <c r="G374" s="112"/>
      <c r="H374" s="237"/>
      <c r="I374" s="12" t="str">
        <f t="shared" ca="1" si="37"/>
        <v>LOCKED</v>
      </c>
      <c r="J374" s="13" t="str">
        <f t="shared" si="41"/>
        <v>ASSOCIATED DRAINAGE AND UNDERGROUND WORKS</v>
      </c>
      <c r="K374" s="14">
        <f>MATCH(J374,'[2]Pay Items'!$L$1:$L$644,0)</f>
        <v>432</v>
      </c>
      <c r="L374" s="15" t="str">
        <f t="shared" ca="1" si="38"/>
        <v>C2</v>
      </c>
      <c r="M374" s="15" t="str">
        <f t="shared" ca="1" si="39"/>
        <v>C2</v>
      </c>
      <c r="N374" s="15" t="str">
        <f t="shared" ca="1" si="40"/>
        <v>G</v>
      </c>
    </row>
    <row r="375" spans="1:14" ht="36" customHeight="1" x14ac:dyDescent="0.2">
      <c r="A375" s="200"/>
      <c r="B375" s="234" t="s">
        <v>455</v>
      </c>
      <c r="C375" s="65" t="s">
        <v>158</v>
      </c>
      <c r="D375" s="66" t="s">
        <v>773</v>
      </c>
      <c r="E375" s="77"/>
      <c r="F375" s="115"/>
      <c r="G375" s="137"/>
      <c r="H375" s="240"/>
      <c r="I375" s="12" t="str">
        <f t="shared" ca="1" si="37"/>
        <v>LOCKED</v>
      </c>
      <c r="J375" s="13" t="str">
        <f t="shared" si="41"/>
        <v>Catch BasinCW 2130-R12, E14</v>
      </c>
      <c r="K375" s="14" t="e">
        <f>MATCH(J375,'[2]Pay Items'!$L$1:$L$644,0)</f>
        <v>#N/A</v>
      </c>
      <c r="L375" s="15" t="str">
        <f t="shared" ca="1" si="38"/>
        <v>F0</v>
      </c>
      <c r="M375" s="15" t="str">
        <f t="shared" ca="1" si="39"/>
        <v>G</v>
      </c>
      <c r="N375" s="15" t="str">
        <f t="shared" ca="1" si="40"/>
        <v>C2</v>
      </c>
    </row>
    <row r="376" spans="1:14" ht="36" customHeight="1" x14ac:dyDescent="0.2">
      <c r="A376" s="196" t="s">
        <v>160</v>
      </c>
      <c r="B376" s="236" t="s">
        <v>39</v>
      </c>
      <c r="C376" s="65" t="s">
        <v>161</v>
      </c>
      <c r="D376" s="66"/>
      <c r="E376" s="67" t="s">
        <v>145</v>
      </c>
      <c r="F376" s="115">
        <v>8</v>
      </c>
      <c r="G376" s="136"/>
      <c r="H376" s="235">
        <f>ROUND(G376*F376,2)</f>
        <v>0</v>
      </c>
      <c r="I376" s="12" t="str">
        <f t="shared" ca="1" si="37"/>
        <v/>
      </c>
      <c r="J376" s="13" t="str">
        <f t="shared" si="41"/>
        <v>E004ASD-024, 1800 mm deepeach</v>
      </c>
      <c r="K376" s="14">
        <f>MATCH(J376,'[2]Pay Items'!$L$1:$L$644,0)</f>
        <v>437</v>
      </c>
      <c r="L376" s="15" t="str">
        <f t="shared" ca="1" si="38"/>
        <v>F0</v>
      </c>
      <c r="M376" s="15" t="str">
        <f t="shared" ca="1" si="39"/>
        <v>C2</v>
      </c>
      <c r="N376" s="15" t="str">
        <f t="shared" ca="1" si="40"/>
        <v>C2</v>
      </c>
    </row>
    <row r="377" spans="1:14" ht="36" customHeight="1" x14ac:dyDescent="0.2">
      <c r="A377" s="200" t="s">
        <v>167</v>
      </c>
      <c r="B377" s="234" t="s">
        <v>456</v>
      </c>
      <c r="C377" s="65" t="s">
        <v>169</v>
      </c>
      <c r="D377" s="66" t="s">
        <v>159</v>
      </c>
      <c r="E377" s="67"/>
      <c r="F377" s="115"/>
      <c r="G377" s="137"/>
      <c r="H377" s="240"/>
      <c r="I377" s="12" t="str">
        <f t="shared" ca="1" si="37"/>
        <v>LOCKED</v>
      </c>
      <c r="J377" s="13" t="str">
        <f t="shared" si="41"/>
        <v>E008Sewer ServiceCW 2130-R12</v>
      </c>
      <c r="K377" s="14">
        <f>MATCH(J377,'[2]Pay Items'!$L$1:$L$644,0)</f>
        <v>447</v>
      </c>
      <c r="L377" s="15" t="str">
        <f t="shared" ca="1" si="38"/>
        <v>F0</v>
      </c>
      <c r="M377" s="15" t="str">
        <f t="shared" ca="1" si="39"/>
        <v>G</v>
      </c>
      <c r="N377" s="15" t="str">
        <f t="shared" ca="1" si="40"/>
        <v>C2</v>
      </c>
    </row>
    <row r="378" spans="1:14" ht="36" customHeight="1" x14ac:dyDescent="0.2">
      <c r="A378" s="200" t="s">
        <v>170</v>
      </c>
      <c r="B378" s="236" t="s">
        <v>39</v>
      </c>
      <c r="C378" s="65" t="s">
        <v>171</v>
      </c>
      <c r="D378" s="66"/>
      <c r="E378" s="67"/>
      <c r="F378" s="115"/>
      <c r="G378" s="137"/>
      <c r="H378" s="240"/>
      <c r="I378" s="12" t="str">
        <f t="shared" ca="1" si="37"/>
        <v>LOCKED</v>
      </c>
      <c r="J378" s="13" t="str">
        <f t="shared" si="41"/>
        <v>E009250 mm, PVC</v>
      </c>
      <c r="K378" s="14" t="e">
        <f>MATCH(J378,'[2]Pay Items'!$L$1:$L$644,0)</f>
        <v>#N/A</v>
      </c>
      <c r="L378" s="15" t="str">
        <f t="shared" ca="1" si="38"/>
        <v>F0</v>
      </c>
      <c r="M378" s="15" t="str">
        <f t="shared" ca="1" si="39"/>
        <v>G</v>
      </c>
      <c r="N378" s="15" t="str">
        <f t="shared" ca="1" si="40"/>
        <v>C2</v>
      </c>
    </row>
    <row r="379" spans="1:14" ht="36" customHeight="1" x14ac:dyDescent="0.2">
      <c r="A379" s="200" t="s">
        <v>172</v>
      </c>
      <c r="B379" s="238" t="s">
        <v>68</v>
      </c>
      <c r="C379" s="65" t="s">
        <v>173</v>
      </c>
      <c r="D379" s="66"/>
      <c r="E379" s="67" t="s">
        <v>95</v>
      </c>
      <c r="F379" s="115">
        <v>30</v>
      </c>
      <c r="G379" s="136"/>
      <c r="H379" s="235">
        <f>ROUND(G379*F379,2)</f>
        <v>0</v>
      </c>
      <c r="I379" s="12" t="str">
        <f t="shared" ca="1" si="37"/>
        <v/>
      </c>
      <c r="J379" s="13" t="str">
        <f t="shared" si="41"/>
        <v>E010In a Trench, Class B compacted sand bedding, Class 3 Backfillm</v>
      </c>
      <c r="K379" s="14" t="e">
        <f>MATCH(J379,'[2]Pay Items'!$L$1:$L$644,0)</f>
        <v>#N/A</v>
      </c>
      <c r="L379" s="15" t="str">
        <f t="shared" ca="1" si="38"/>
        <v>F0</v>
      </c>
      <c r="M379" s="15" t="str">
        <f t="shared" ca="1" si="39"/>
        <v>C2</v>
      </c>
      <c r="N379" s="15" t="str">
        <f t="shared" ca="1" si="40"/>
        <v>C2</v>
      </c>
    </row>
    <row r="380" spans="1:14" ht="36" customHeight="1" x14ac:dyDescent="0.2">
      <c r="A380" s="196" t="s">
        <v>177</v>
      </c>
      <c r="B380" s="216" t="s">
        <v>459</v>
      </c>
      <c r="C380" s="72" t="s">
        <v>179</v>
      </c>
      <c r="D380" s="69" t="s">
        <v>207</v>
      </c>
      <c r="E380" s="70"/>
      <c r="F380" s="99"/>
      <c r="G380" s="132"/>
      <c r="H380" s="224"/>
      <c r="I380" s="12" t="str">
        <f t="shared" ca="1" si="37"/>
        <v>LOCKED</v>
      </c>
      <c r="J380" s="13" t="str">
        <f t="shared" si="41"/>
        <v>E023Frames &amp; CoversCW 3210-R8</v>
      </c>
      <c r="K380" s="14">
        <f>MATCH(J380,'[2]Pay Items'!$L$1:$L$644,0)</f>
        <v>501</v>
      </c>
      <c r="L380" s="15" t="str">
        <f t="shared" ca="1" si="38"/>
        <v>F0</v>
      </c>
      <c r="M380" s="15" t="str">
        <f t="shared" ca="1" si="39"/>
        <v>G</v>
      </c>
      <c r="N380" s="15" t="str">
        <f t="shared" ca="1" si="40"/>
        <v>C2</v>
      </c>
    </row>
    <row r="381" spans="1:14" ht="36" customHeight="1" x14ac:dyDescent="0.2">
      <c r="A381" s="196" t="s">
        <v>181</v>
      </c>
      <c r="B381" s="219" t="s">
        <v>39</v>
      </c>
      <c r="C381" s="68" t="s">
        <v>182</v>
      </c>
      <c r="D381" s="69"/>
      <c r="E381" s="70" t="s">
        <v>145</v>
      </c>
      <c r="F381" s="99">
        <v>3</v>
      </c>
      <c r="G381" s="118"/>
      <c r="H381" s="217">
        <f>ROUND(G381*F381,2)</f>
        <v>0</v>
      </c>
      <c r="I381" s="12" t="str">
        <f t="shared" ca="1" si="37"/>
        <v/>
      </c>
      <c r="J381" s="13" t="str">
        <f t="shared" si="41"/>
        <v>E024AP-006 - Standard Frame for Manhole and Catch Basineach</v>
      </c>
      <c r="K381" s="14">
        <f>MATCH(J381,'[2]Pay Items'!$L$1:$L$644,0)</f>
        <v>502</v>
      </c>
      <c r="L381" s="15" t="str">
        <f t="shared" ca="1" si="38"/>
        <v>F0</v>
      </c>
      <c r="M381" s="15" t="str">
        <f t="shared" ca="1" si="39"/>
        <v>C2</v>
      </c>
      <c r="N381" s="15" t="str">
        <f t="shared" ca="1" si="40"/>
        <v>C2</v>
      </c>
    </row>
    <row r="382" spans="1:14" ht="36" customHeight="1" x14ac:dyDescent="0.2">
      <c r="A382" s="196" t="s">
        <v>183</v>
      </c>
      <c r="B382" s="219" t="s">
        <v>47</v>
      </c>
      <c r="C382" s="68" t="s">
        <v>184</v>
      </c>
      <c r="D382" s="69"/>
      <c r="E382" s="70" t="s">
        <v>145</v>
      </c>
      <c r="F382" s="99">
        <v>3</v>
      </c>
      <c r="G382" s="118"/>
      <c r="H382" s="217">
        <f>ROUND(G382*F382,2)</f>
        <v>0</v>
      </c>
      <c r="I382" s="12" t="str">
        <f t="shared" ca="1" si="37"/>
        <v/>
      </c>
      <c r="J382" s="13" t="str">
        <f t="shared" si="41"/>
        <v>E025AP-007 - Standard Solid Cover for Standard Frameeach</v>
      </c>
      <c r="K382" s="14">
        <f>MATCH(J382,'[2]Pay Items'!$L$1:$L$644,0)</f>
        <v>503</v>
      </c>
      <c r="L382" s="15" t="str">
        <f t="shared" ca="1" si="38"/>
        <v>F0</v>
      </c>
      <c r="M382" s="15" t="str">
        <f t="shared" ca="1" si="39"/>
        <v>C2</v>
      </c>
      <c r="N382" s="15" t="str">
        <f t="shared" ca="1" si="40"/>
        <v>C2</v>
      </c>
    </row>
    <row r="383" spans="1:14" ht="36" customHeight="1" x14ac:dyDescent="0.2">
      <c r="A383" s="200" t="s">
        <v>271</v>
      </c>
      <c r="B383" s="234" t="s">
        <v>460</v>
      </c>
      <c r="C383" s="71" t="s">
        <v>273</v>
      </c>
      <c r="D383" s="66" t="s">
        <v>159</v>
      </c>
      <c r="E383" s="67"/>
      <c r="F383" s="115"/>
      <c r="G383" s="137"/>
      <c r="H383" s="240"/>
      <c r="I383" s="12" t="str">
        <f t="shared" ca="1" si="37"/>
        <v>LOCKED</v>
      </c>
      <c r="J383" s="13" t="str">
        <f t="shared" si="41"/>
        <v>E036Connecting to Existing SewerCW 2130-R12</v>
      </c>
      <c r="K383" s="14">
        <f>MATCH(J383,'[2]Pay Items'!$L$1:$L$644,0)</f>
        <v>532</v>
      </c>
      <c r="L383" s="15" t="str">
        <f t="shared" ca="1" si="38"/>
        <v>F0</v>
      </c>
      <c r="M383" s="15" t="str">
        <f t="shared" ca="1" si="39"/>
        <v>G</v>
      </c>
      <c r="N383" s="15" t="str">
        <f t="shared" ca="1" si="40"/>
        <v>C2</v>
      </c>
    </row>
    <row r="384" spans="1:14" ht="36" customHeight="1" x14ac:dyDescent="0.2">
      <c r="A384" s="200" t="s">
        <v>274</v>
      </c>
      <c r="B384" s="236" t="s">
        <v>39</v>
      </c>
      <c r="C384" s="71" t="s">
        <v>538</v>
      </c>
      <c r="D384" s="66"/>
      <c r="E384" s="67"/>
      <c r="F384" s="115"/>
      <c r="G384" s="137"/>
      <c r="H384" s="240"/>
      <c r="I384" s="87" t="str">
        <f t="shared" ca="1" si="37"/>
        <v>LOCKED</v>
      </c>
      <c r="J384" s="88" t="str">
        <f t="shared" si="41"/>
        <v>E037250 mm CB Lead</v>
      </c>
      <c r="K384" s="89" t="e">
        <f>MATCH(J384,'[2]Pay Items'!$L$1:$L$644,0)</f>
        <v>#N/A</v>
      </c>
      <c r="L384" s="90" t="str">
        <f t="shared" ca="1" si="38"/>
        <v>F0</v>
      </c>
      <c r="M384" s="90" t="str">
        <f t="shared" ca="1" si="39"/>
        <v>G</v>
      </c>
      <c r="N384" s="90" t="str">
        <f t="shared" ca="1" si="40"/>
        <v>C2</v>
      </c>
    </row>
    <row r="385" spans="1:14" ht="36" customHeight="1" x14ac:dyDescent="0.2">
      <c r="A385" s="200" t="s">
        <v>277</v>
      </c>
      <c r="B385" s="238" t="s">
        <v>68</v>
      </c>
      <c r="C385" s="65" t="s">
        <v>278</v>
      </c>
      <c r="D385" s="66"/>
      <c r="E385" s="67" t="s">
        <v>145</v>
      </c>
      <c r="F385" s="115">
        <v>2</v>
      </c>
      <c r="G385" s="136"/>
      <c r="H385" s="235">
        <f>ROUND(G385*F385,2)</f>
        <v>0</v>
      </c>
      <c r="I385" s="12" t="str">
        <f t="shared" ca="1" si="37"/>
        <v/>
      </c>
      <c r="J385" s="13" t="str">
        <f t="shared" si="41"/>
        <v>E039Connecting to 375 mm CSeach</v>
      </c>
      <c r="K385" s="14" t="e">
        <f>MATCH(J385,'[2]Pay Items'!$L$1:$L$644,0)</f>
        <v>#N/A</v>
      </c>
      <c r="L385" s="15" t="str">
        <f t="shared" ca="1" si="38"/>
        <v>F0</v>
      </c>
      <c r="M385" s="15" t="str">
        <f t="shared" ca="1" si="39"/>
        <v>C2</v>
      </c>
      <c r="N385" s="15" t="str">
        <f t="shared" ca="1" si="40"/>
        <v>C2</v>
      </c>
    </row>
    <row r="386" spans="1:14" ht="36" customHeight="1" x14ac:dyDescent="0.2">
      <c r="A386" s="200" t="s">
        <v>457</v>
      </c>
      <c r="B386" s="238" t="s">
        <v>71</v>
      </c>
      <c r="C386" s="65" t="s">
        <v>458</v>
      </c>
      <c r="D386" s="66"/>
      <c r="E386" s="67" t="s">
        <v>145</v>
      </c>
      <c r="F386" s="115">
        <v>6</v>
      </c>
      <c r="G386" s="136"/>
      <c r="H386" s="235">
        <f>ROUND(G386*F386,2)</f>
        <v>0</v>
      </c>
      <c r="I386" s="12" t="str">
        <f t="shared" ca="1" si="37"/>
        <v/>
      </c>
      <c r="J386" s="13" t="str">
        <f t="shared" si="41"/>
        <v>E040Connecting to 450 mm CSeach</v>
      </c>
      <c r="K386" s="14" t="e">
        <f>MATCH(J386,'[2]Pay Items'!$L$1:$L$644,0)</f>
        <v>#N/A</v>
      </c>
      <c r="L386" s="15" t="str">
        <f t="shared" ca="1" si="38"/>
        <v>F0</v>
      </c>
      <c r="M386" s="15" t="str">
        <f t="shared" ca="1" si="39"/>
        <v>C2</v>
      </c>
      <c r="N386" s="15" t="str">
        <f t="shared" ca="1" si="40"/>
        <v>C2</v>
      </c>
    </row>
    <row r="387" spans="1:14" ht="36" customHeight="1" x14ac:dyDescent="0.2">
      <c r="A387" s="200" t="s">
        <v>321</v>
      </c>
      <c r="B387" s="234" t="s">
        <v>461</v>
      </c>
      <c r="C387" s="65" t="s">
        <v>323</v>
      </c>
      <c r="D387" s="66" t="s">
        <v>159</v>
      </c>
      <c r="E387" s="67" t="s">
        <v>145</v>
      </c>
      <c r="F387" s="115">
        <v>10</v>
      </c>
      <c r="G387" s="136"/>
      <c r="H387" s="235">
        <f>ROUND(G387*F387,2)</f>
        <v>0</v>
      </c>
      <c r="I387" s="12" t="str">
        <f t="shared" ca="1" si="37"/>
        <v/>
      </c>
      <c r="J387" s="13" t="str">
        <f t="shared" si="41"/>
        <v>E044Abandoning Existing Catch BasinsCW 2130-R12each</v>
      </c>
      <c r="K387" s="14">
        <f>MATCH(J387,'[2]Pay Items'!$L$1:$L$644,0)</f>
        <v>542</v>
      </c>
      <c r="L387" s="15" t="str">
        <f t="shared" ca="1" si="38"/>
        <v>F0</v>
      </c>
      <c r="M387" s="15" t="str">
        <f t="shared" ca="1" si="39"/>
        <v>C2</v>
      </c>
      <c r="N387" s="15" t="str">
        <f t="shared" ca="1" si="40"/>
        <v>C2</v>
      </c>
    </row>
    <row r="388" spans="1:14" ht="36" customHeight="1" x14ac:dyDescent="0.2">
      <c r="A388" s="200" t="s">
        <v>194</v>
      </c>
      <c r="B388" s="234" t="s">
        <v>462</v>
      </c>
      <c r="C388" s="65" t="s">
        <v>196</v>
      </c>
      <c r="D388" s="66" t="s">
        <v>159</v>
      </c>
      <c r="E388" s="67" t="s">
        <v>145</v>
      </c>
      <c r="F388" s="115">
        <v>2</v>
      </c>
      <c r="G388" s="136"/>
      <c r="H388" s="235">
        <f>ROUND(G388*F388,2)</f>
        <v>0</v>
      </c>
      <c r="I388" s="12" t="str">
        <f t="shared" ca="1" si="37"/>
        <v/>
      </c>
      <c r="J388" s="13" t="str">
        <f t="shared" si="41"/>
        <v>E045Abandoning Existing Catch PitCW 2130-R12each</v>
      </c>
      <c r="K388" s="14">
        <f>MATCH(J388,'[2]Pay Items'!$L$1:$L$644,0)</f>
        <v>543</v>
      </c>
      <c r="L388" s="15" t="str">
        <f t="shared" ca="1" si="38"/>
        <v>F0</v>
      </c>
      <c r="M388" s="15" t="str">
        <f t="shared" ca="1" si="39"/>
        <v>C2</v>
      </c>
      <c r="N388" s="15" t="str">
        <f t="shared" ca="1" si="40"/>
        <v>C2</v>
      </c>
    </row>
    <row r="389" spans="1:14" ht="36" customHeight="1" x14ac:dyDescent="0.2">
      <c r="A389" s="200" t="s">
        <v>416</v>
      </c>
      <c r="B389" s="234" t="s">
        <v>463</v>
      </c>
      <c r="C389" s="65" t="s">
        <v>418</v>
      </c>
      <c r="D389" s="66" t="s">
        <v>419</v>
      </c>
      <c r="E389" s="67" t="s">
        <v>95</v>
      </c>
      <c r="F389" s="115">
        <v>260</v>
      </c>
      <c r="G389" s="136"/>
      <c r="H389" s="235">
        <f>ROUND(G389*F389,2)</f>
        <v>0</v>
      </c>
      <c r="I389" s="12" t="str">
        <f t="shared" ca="1" si="37"/>
        <v/>
      </c>
      <c r="J389" s="13" t="str">
        <f t="shared" si="41"/>
        <v>E051Installation of SubdrainsCW 3120-R4m</v>
      </c>
      <c r="K389" s="14">
        <f>MATCH(J389,'[2]Pay Items'!$L$1:$L$644,0)</f>
        <v>550</v>
      </c>
      <c r="L389" s="15" t="str">
        <f t="shared" ca="1" si="38"/>
        <v>F0</v>
      </c>
      <c r="M389" s="15" t="str">
        <f t="shared" ca="1" si="39"/>
        <v>C2</v>
      </c>
      <c r="N389" s="15" t="str">
        <f t="shared" ca="1" si="40"/>
        <v>C2</v>
      </c>
    </row>
    <row r="390" spans="1:14" ht="36" customHeight="1" x14ac:dyDescent="0.2">
      <c r="A390" s="196" t="s">
        <v>420</v>
      </c>
      <c r="B390" s="216" t="s">
        <v>464</v>
      </c>
      <c r="C390" s="72" t="s">
        <v>422</v>
      </c>
      <c r="D390" s="80" t="s">
        <v>423</v>
      </c>
      <c r="E390" s="70"/>
      <c r="F390" s="148"/>
      <c r="G390" s="97"/>
      <c r="H390" s="217"/>
      <c r="I390" s="12" t="str">
        <f t="shared" ca="1" si="37"/>
        <v>LOCKED</v>
      </c>
      <c r="J390" s="13" t="str">
        <f t="shared" si="41"/>
        <v>E072Watermain and Water Service Insulation</v>
      </c>
      <c r="K390" s="14">
        <f>MATCH(J390,'[2]Pay Items'!$L$1:$L$644,0)</f>
        <v>578</v>
      </c>
      <c r="L390" s="15" t="str">
        <f t="shared" ca="1" si="38"/>
        <v>F0</v>
      </c>
      <c r="M390" s="15" t="str">
        <f t="shared" ca="1" si="39"/>
        <v>C2</v>
      </c>
      <c r="N390" s="15" t="str">
        <f t="shared" ca="1" si="40"/>
        <v>C2</v>
      </c>
    </row>
    <row r="391" spans="1:14" ht="36" customHeight="1" x14ac:dyDescent="0.2">
      <c r="A391" s="196" t="s">
        <v>424</v>
      </c>
      <c r="B391" s="219" t="s">
        <v>39</v>
      </c>
      <c r="C391" s="74" t="s">
        <v>425</v>
      </c>
      <c r="D391" s="80"/>
      <c r="E391" s="76" t="s">
        <v>32</v>
      </c>
      <c r="F391" s="99">
        <v>26</v>
      </c>
      <c r="G391" s="118"/>
      <c r="H391" s="217">
        <f>ROUND(G391*F391,2)</f>
        <v>0</v>
      </c>
      <c r="I391" s="12" t="str">
        <f t="shared" ca="1" si="37"/>
        <v/>
      </c>
      <c r="J391" s="13" t="str">
        <f t="shared" si="41"/>
        <v>E073Pipe Under Roadway Excavation (SD-018)m²</v>
      </c>
      <c r="K391" s="14">
        <f>MATCH(J391,'[2]Pay Items'!$L$1:$L$644,0)</f>
        <v>579</v>
      </c>
      <c r="L391" s="15" t="str">
        <f t="shared" ca="1" si="38"/>
        <v>F0</v>
      </c>
      <c r="M391" s="15" t="str">
        <f t="shared" ca="1" si="39"/>
        <v>C2</v>
      </c>
      <c r="N391" s="15" t="str">
        <f t="shared" ca="1" si="40"/>
        <v>C2</v>
      </c>
    </row>
    <row r="392" spans="1:14" ht="36" customHeight="1" x14ac:dyDescent="0.2">
      <c r="A392" s="86"/>
      <c r="B392" s="242"/>
      <c r="C392" s="109" t="s">
        <v>203</v>
      </c>
      <c r="D392" s="107"/>
      <c r="E392" s="116"/>
      <c r="F392" s="111"/>
      <c r="G392" s="112"/>
      <c r="H392" s="237"/>
      <c r="I392" s="12" t="str">
        <f t="shared" ca="1" si="37"/>
        <v>LOCKED</v>
      </c>
      <c r="J392" s="13" t="str">
        <f t="shared" si="41"/>
        <v>ADJUSTMENTS</v>
      </c>
      <c r="K392" s="14">
        <f>MATCH(J392,'[2]Pay Items'!$L$1:$L$644,0)</f>
        <v>581</v>
      </c>
      <c r="L392" s="15" t="str">
        <f t="shared" ca="1" si="38"/>
        <v>C2</v>
      </c>
      <c r="M392" s="15" t="str">
        <f t="shared" ca="1" si="39"/>
        <v>C2</v>
      </c>
      <c r="N392" s="15" t="str">
        <f t="shared" ca="1" si="40"/>
        <v>G</v>
      </c>
    </row>
    <row r="393" spans="1:14" ht="36" customHeight="1" x14ac:dyDescent="0.2">
      <c r="A393" s="200" t="s">
        <v>204</v>
      </c>
      <c r="B393" s="234" t="s">
        <v>465</v>
      </c>
      <c r="C393" s="68" t="s">
        <v>206</v>
      </c>
      <c r="D393" s="69" t="s">
        <v>207</v>
      </c>
      <c r="E393" s="76" t="s">
        <v>145</v>
      </c>
      <c r="F393" s="115">
        <v>3</v>
      </c>
      <c r="G393" s="136"/>
      <c r="H393" s="235">
        <f>ROUND(G393*F393,2)</f>
        <v>0</v>
      </c>
      <c r="I393" s="12" t="str">
        <f t="shared" ca="1" si="37"/>
        <v/>
      </c>
      <c r="J393" s="13" t="str">
        <f t="shared" si="41"/>
        <v>F001Adjustment of Manholes/Catch Basins FramesCW 3210-R8each</v>
      </c>
      <c r="K393" s="14">
        <f>MATCH(J393,'[2]Pay Items'!$L$1:$L$644,0)</f>
        <v>582</v>
      </c>
      <c r="L393" s="15" t="str">
        <f t="shared" ca="1" si="38"/>
        <v>F0</v>
      </c>
      <c r="M393" s="15" t="str">
        <f t="shared" ca="1" si="39"/>
        <v>C2</v>
      </c>
      <c r="N393" s="15" t="str">
        <f t="shared" ca="1" si="40"/>
        <v>C2</v>
      </c>
    </row>
    <row r="394" spans="1:14" ht="36" customHeight="1" x14ac:dyDescent="0.2">
      <c r="A394" s="200" t="s">
        <v>208</v>
      </c>
      <c r="B394" s="234" t="s">
        <v>466</v>
      </c>
      <c r="C394" s="65" t="s">
        <v>210</v>
      </c>
      <c r="D394" s="66" t="s">
        <v>159</v>
      </c>
      <c r="E394" s="77"/>
      <c r="F394" s="115"/>
      <c r="G394" s="114"/>
      <c r="H394" s="240"/>
      <c r="I394" s="12" t="str">
        <f t="shared" ca="1" si="37"/>
        <v>LOCKED</v>
      </c>
      <c r="J394" s="13" t="str">
        <f t="shared" si="41"/>
        <v>F002Replacing Existing RisersCW 2130-R12</v>
      </c>
      <c r="K394" s="14">
        <f>MATCH(J394,'[2]Pay Items'!$L$1:$L$644,0)</f>
        <v>583</v>
      </c>
      <c r="L394" s="15" t="str">
        <f t="shared" ca="1" si="38"/>
        <v>F0</v>
      </c>
      <c r="M394" s="15" t="str">
        <f t="shared" ca="1" si="39"/>
        <v>C2</v>
      </c>
      <c r="N394" s="15" t="str">
        <f t="shared" ca="1" si="40"/>
        <v>C2</v>
      </c>
    </row>
    <row r="395" spans="1:14" ht="36" customHeight="1" x14ac:dyDescent="0.2">
      <c r="A395" s="200" t="s">
        <v>211</v>
      </c>
      <c r="B395" s="236" t="s">
        <v>39</v>
      </c>
      <c r="C395" s="65" t="s">
        <v>212</v>
      </c>
      <c r="D395" s="66"/>
      <c r="E395" s="67" t="s">
        <v>213</v>
      </c>
      <c r="F395" s="151">
        <v>1</v>
      </c>
      <c r="G395" s="136"/>
      <c r="H395" s="235">
        <f>ROUND(G395*F395,2)</f>
        <v>0</v>
      </c>
      <c r="I395" s="12" t="str">
        <f t="shared" ca="1" si="37"/>
        <v/>
      </c>
      <c r="J395" s="13" t="str">
        <f t="shared" si="41"/>
        <v>F002APre-cast Concrete Risersvert. m</v>
      </c>
      <c r="K395" s="14">
        <f>MATCH(J395,'[2]Pay Items'!$L$1:$L$644,0)</f>
        <v>584</v>
      </c>
      <c r="L395" s="15" t="str">
        <f t="shared" ca="1" si="38"/>
        <v>F1</v>
      </c>
      <c r="M395" s="15" t="str">
        <f t="shared" ca="1" si="39"/>
        <v>C2</v>
      </c>
      <c r="N395" s="15" t="str">
        <f t="shared" ca="1" si="40"/>
        <v>C2</v>
      </c>
    </row>
    <row r="396" spans="1:14" ht="36" customHeight="1" x14ac:dyDescent="0.2">
      <c r="A396" s="200" t="s">
        <v>214</v>
      </c>
      <c r="B396" s="236" t="s">
        <v>47</v>
      </c>
      <c r="C396" s="68" t="s">
        <v>215</v>
      </c>
      <c r="D396" s="69"/>
      <c r="E396" s="67" t="s">
        <v>213</v>
      </c>
      <c r="F396" s="151">
        <v>0.5</v>
      </c>
      <c r="G396" s="136"/>
      <c r="H396" s="235">
        <f>ROUND(G396*F396,2)</f>
        <v>0</v>
      </c>
      <c r="I396" s="12" t="str">
        <f t="shared" ca="1" si="37"/>
        <v/>
      </c>
      <c r="J396" s="13" t="str">
        <f t="shared" si="41"/>
        <v>F002BBrick Risersvert. m</v>
      </c>
      <c r="K396" s="14">
        <f>MATCH(J396,'[2]Pay Items'!$L$1:$L$644,0)</f>
        <v>585</v>
      </c>
      <c r="L396" s="15" t="str">
        <f t="shared" ca="1" si="38"/>
        <v>F1</v>
      </c>
      <c r="M396" s="15" t="str">
        <f t="shared" ca="1" si="39"/>
        <v>C2</v>
      </c>
      <c r="N396" s="15" t="str">
        <f t="shared" ca="1" si="40"/>
        <v>C2</v>
      </c>
    </row>
    <row r="397" spans="1:14" ht="36" customHeight="1" x14ac:dyDescent="0.2">
      <c r="A397" s="200" t="s">
        <v>216</v>
      </c>
      <c r="B397" s="234" t="s">
        <v>467</v>
      </c>
      <c r="C397" s="68" t="s">
        <v>218</v>
      </c>
      <c r="D397" s="69" t="s">
        <v>207</v>
      </c>
      <c r="E397" s="67"/>
      <c r="F397" s="115"/>
      <c r="G397" s="137"/>
      <c r="H397" s="240"/>
      <c r="I397" s="12" t="str">
        <f t="shared" ca="1" si="37"/>
        <v>LOCKED</v>
      </c>
      <c r="J397" s="13" t="str">
        <f t="shared" si="41"/>
        <v>F003Lifter Rings (AP-010)CW 3210-R8</v>
      </c>
      <c r="K397" s="14">
        <f>MATCH(J397,'[2]Pay Items'!$L$1:$L$644,0)</f>
        <v>587</v>
      </c>
      <c r="L397" s="15" t="str">
        <f t="shared" ca="1" si="38"/>
        <v>F0</v>
      </c>
      <c r="M397" s="15" t="str">
        <f t="shared" ca="1" si="39"/>
        <v>G</v>
      </c>
      <c r="N397" s="15" t="str">
        <f t="shared" ca="1" si="40"/>
        <v>C2</v>
      </c>
    </row>
    <row r="398" spans="1:14" ht="36" customHeight="1" x14ac:dyDescent="0.2">
      <c r="A398" s="200" t="s">
        <v>219</v>
      </c>
      <c r="B398" s="236" t="s">
        <v>39</v>
      </c>
      <c r="C398" s="68" t="s">
        <v>220</v>
      </c>
      <c r="D398" s="69"/>
      <c r="E398" s="67" t="s">
        <v>145</v>
      </c>
      <c r="F398" s="115">
        <v>2</v>
      </c>
      <c r="G398" s="136"/>
      <c r="H398" s="235">
        <f t="shared" ref="H398:H403" si="42">ROUND(G398*F398,2)</f>
        <v>0</v>
      </c>
      <c r="I398" s="12" t="str">
        <f t="shared" ca="1" si="37"/>
        <v/>
      </c>
      <c r="J398" s="13" t="str">
        <f t="shared" si="41"/>
        <v>F00438 mmeach</v>
      </c>
      <c r="K398" s="14">
        <f>MATCH(J398,'[2]Pay Items'!$L$1:$L$644,0)</f>
        <v>588</v>
      </c>
      <c r="L398" s="15" t="str">
        <f t="shared" ca="1" si="38"/>
        <v>F0</v>
      </c>
      <c r="M398" s="15" t="str">
        <f t="shared" ca="1" si="39"/>
        <v>C2</v>
      </c>
      <c r="N398" s="15" t="str">
        <f t="shared" ca="1" si="40"/>
        <v>C2</v>
      </c>
    </row>
    <row r="399" spans="1:14" ht="36" customHeight="1" x14ac:dyDescent="0.2">
      <c r="A399" s="200" t="s">
        <v>221</v>
      </c>
      <c r="B399" s="236" t="s">
        <v>47</v>
      </c>
      <c r="C399" s="68" t="s">
        <v>222</v>
      </c>
      <c r="D399" s="69"/>
      <c r="E399" s="67" t="s">
        <v>145</v>
      </c>
      <c r="F399" s="115">
        <v>3</v>
      </c>
      <c r="G399" s="136"/>
      <c r="H399" s="235">
        <f t="shared" si="42"/>
        <v>0</v>
      </c>
      <c r="I399" s="12" t="str">
        <f t="shared" ca="1" si="37"/>
        <v/>
      </c>
      <c r="J399" s="13" t="str">
        <f t="shared" si="41"/>
        <v>F00551 mmeach</v>
      </c>
      <c r="K399" s="14">
        <f>MATCH(J399,'[2]Pay Items'!$L$1:$L$644,0)</f>
        <v>589</v>
      </c>
      <c r="L399" s="15" t="str">
        <f t="shared" ca="1" si="38"/>
        <v>F0</v>
      </c>
      <c r="M399" s="15" t="str">
        <f t="shared" ca="1" si="39"/>
        <v>C2</v>
      </c>
      <c r="N399" s="15" t="str">
        <f t="shared" ca="1" si="40"/>
        <v>C2</v>
      </c>
    </row>
    <row r="400" spans="1:14" ht="36" customHeight="1" x14ac:dyDescent="0.2">
      <c r="A400" s="200" t="s">
        <v>223</v>
      </c>
      <c r="B400" s="234" t="s">
        <v>468</v>
      </c>
      <c r="C400" s="68" t="s">
        <v>225</v>
      </c>
      <c r="D400" s="69" t="s">
        <v>207</v>
      </c>
      <c r="E400" s="67" t="s">
        <v>145</v>
      </c>
      <c r="F400" s="115">
        <v>6</v>
      </c>
      <c r="G400" s="136"/>
      <c r="H400" s="235">
        <f t="shared" si="42"/>
        <v>0</v>
      </c>
      <c r="I400" s="12" t="str">
        <f t="shared" ca="1" si="37"/>
        <v/>
      </c>
      <c r="J400" s="13" t="str">
        <f t="shared" si="41"/>
        <v>F009Adjustment of Valve BoxesCW 3210-R8each</v>
      </c>
      <c r="K400" s="14">
        <f>MATCH(J400,'[2]Pay Items'!$L$1:$L$644,0)</f>
        <v>593</v>
      </c>
      <c r="L400" s="15" t="str">
        <f t="shared" ca="1" si="38"/>
        <v>F0</v>
      </c>
      <c r="M400" s="15" t="str">
        <f t="shared" ca="1" si="39"/>
        <v>C2</v>
      </c>
      <c r="N400" s="15" t="str">
        <f t="shared" ca="1" si="40"/>
        <v>C2</v>
      </c>
    </row>
    <row r="401" spans="1:14" ht="36" customHeight="1" x14ac:dyDescent="0.2">
      <c r="A401" s="200" t="s">
        <v>226</v>
      </c>
      <c r="B401" s="234" t="s">
        <v>469</v>
      </c>
      <c r="C401" s="68" t="s">
        <v>228</v>
      </c>
      <c r="D401" s="69" t="s">
        <v>207</v>
      </c>
      <c r="E401" s="77" t="s">
        <v>145</v>
      </c>
      <c r="F401" s="115">
        <v>2</v>
      </c>
      <c r="G401" s="136"/>
      <c r="H401" s="235">
        <f t="shared" si="42"/>
        <v>0</v>
      </c>
      <c r="I401" s="12" t="str">
        <f t="shared" ca="1" si="37"/>
        <v/>
      </c>
      <c r="J401" s="13" t="str">
        <f t="shared" si="41"/>
        <v>F010Valve Box ExtensionsCW 3210-R8each</v>
      </c>
      <c r="K401" s="14">
        <f>MATCH(J401,'[2]Pay Items'!$L$1:$L$644,0)</f>
        <v>594</v>
      </c>
      <c r="L401" s="15" t="str">
        <f t="shared" ca="1" si="38"/>
        <v>F0</v>
      </c>
      <c r="M401" s="15" t="str">
        <f t="shared" ca="1" si="39"/>
        <v>C2</v>
      </c>
      <c r="N401" s="15" t="str">
        <f t="shared" ca="1" si="40"/>
        <v>C2</v>
      </c>
    </row>
    <row r="402" spans="1:14" ht="36" customHeight="1" x14ac:dyDescent="0.2">
      <c r="A402" s="200" t="s">
        <v>229</v>
      </c>
      <c r="B402" s="234" t="s">
        <v>470</v>
      </c>
      <c r="C402" s="68" t="s">
        <v>231</v>
      </c>
      <c r="D402" s="69" t="s">
        <v>207</v>
      </c>
      <c r="E402" s="77" t="s">
        <v>145</v>
      </c>
      <c r="F402" s="115">
        <v>2</v>
      </c>
      <c r="G402" s="136"/>
      <c r="H402" s="235">
        <f t="shared" si="42"/>
        <v>0</v>
      </c>
      <c r="I402" s="12" t="str">
        <f t="shared" ca="1" si="37"/>
        <v/>
      </c>
      <c r="J402" s="13" t="str">
        <f t="shared" si="41"/>
        <v>F011Adjustment of Curb Stop BoxesCW 3210-R8each</v>
      </c>
      <c r="K402" s="14">
        <f>MATCH(J402,'[2]Pay Items'!$L$1:$L$644,0)</f>
        <v>595</v>
      </c>
      <c r="L402" s="15" t="str">
        <f t="shared" ca="1" si="38"/>
        <v>F0</v>
      </c>
      <c r="M402" s="15" t="str">
        <f t="shared" ca="1" si="39"/>
        <v>C2</v>
      </c>
      <c r="N402" s="15" t="str">
        <f t="shared" ca="1" si="40"/>
        <v>C2</v>
      </c>
    </row>
    <row r="403" spans="1:14" ht="36" customHeight="1" x14ac:dyDescent="0.2">
      <c r="A403" s="203" t="s">
        <v>232</v>
      </c>
      <c r="B403" s="234" t="s">
        <v>756</v>
      </c>
      <c r="C403" s="68" t="s">
        <v>234</v>
      </c>
      <c r="D403" s="69" t="s">
        <v>207</v>
      </c>
      <c r="E403" s="77" t="s">
        <v>145</v>
      </c>
      <c r="F403" s="115">
        <v>2</v>
      </c>
      <c r="G403" s="136"/>
      <c r="H403" s="235">
        <f t="shared" si="42"/>
        <v>0</v>
      </c>
      <c r="I403" s="12" t="str">
        <f t="shared" ca="1" si="37"/>
        <v/>
      </c>
      <c r="J403" s="13" t="str">
        <f t="shared" si="41"/>
        <v>F018Curb Stop ExtensionsCW 3210-R8each</v>
      </c>
      <c r="K403" s="14">
        <f>MATCH(J403,'[2]Pay Items'!$L$1:$L$644,0)</f>
        <v>596</v>
      </c>
      <c r="L403" s="15" t="str">
        <f t="shared" ca="1" si="38"/>
        <v>F0</v>
      </c>
      <c r="M403" s="15" t="str">
        <f t="shared" ca="1" si="39"/>
        <v>C2</v>
      </c>
      <c r="N403" s="15" t="str">
        <f t="shared" ca="1" si="40"/>
        <v>C2</v>
      </c>
    </row>
    <row r="404" spans="1:14" ht="36" customHeight="1" x14ac:dyDescent="0.2">
      <c r="A404" s="86"/>
      <c r="B404" s="232"/>
      <c r="C404" s="109" t="s">
        <v>235</v>
      </c>
      <c r="D404" s="107"/>
      <c r="E404" s="110"/>
      <c r="F404" s="111"/>
      <c r="G404" s="112"/>
      <c r="H404" s="237"/>
      <c r="I404" s="12" t="str">
        <f t="shared" ca="1" si="37"/>
        <v>LOCKED</v>
      </c>
      <c r="J404" s="13" t="str">
        <f t="shared" si="41"/>
        <v>LANDSCAPING</v>
      </c>
      <c r="K404" s="14">
        <f>MATCH(J404,'[2]Pay Items'!$L$1:$L$644,0)</f>
        <v>615</v>
      </c>
      <c r="L404" s="15" t="str">
        <f t="shared" ca="1" si="38"/>
        <v>C2</v>
      </c>
      <c r="M404" s="15" t="str">
        <f t="shared" ca="1" si="39"/>
        <v>C2</v>
      </c>
      <c r="N404" s="15" t="str">
        <f t="shared" ca="1" si="40"/>
        <v>G</v>
      </c>
    </row>
    <row r="405" spans="1:14" ht="36" customHeight="1" x14ac:dyDescent="0.2">
      <c r="A405" s="202" t="s">
        <v>236</v>
      </c>
      <c r="B405" s="234" t="s">
        <v>757</v>
      </c>
      <c r="C405" s="65" t="s">
        <v>238</v>
      </c>
      <c r="D405" s="66" t="s">
        <v>239</v>
      </c>
      <c r="E405" s="77"/>
      <c r="F405" s="113"/>
      <c r="G405" s="137"/>
      <c r="H405" s="235"/>
      <c r="I405" s="12" t="str">
        <f t="shared" ca="1" si="37"/>
        <v>LOCKED</v>
      </c>
      <c r="J405" s="13" t="str">
        <f t="shared" si="41"/>
        <v>G001SoddingCW 3510-R9</v>
      </c>
      <c r="K405" s="14">
        <f>MATCH(J405,'[2]Pay Items'!$L$1:$L$644,0)</f>
        <v>616</v>
      </c>
      <c r="L405" s="15" t="str">
        <f t="shared" ca="1" si="38"/>
        <v>F0</v>
      </c>
      <c r="M405" s="15" t="str">
        <f t="shared" ca="1" si="39"/>
        <v>G</v>
      </c>
      <c r="N405" s="15" t="str">
        <f t="shared" ca="1" si="40"/>
        <v>C2</v>
      </c>
    </row>
    <row r="406" spans="1:14" ht="36" customHeight="1" x14ac:dyDescent="0.2">
      <c r="A406" s="202" t="s">
        <v>240</v>
      </c>
      <c r="B406" s="236" t="s">
        <v>39</v>
      </c>
      <c r="C406" s="65" t="s">
        <v>241</v>
      </c>
      <c r="D406" s="66"/>
      <c r="E406" s="67" t="s">
        <v>32</v>
      </c>
      <c r="F406" s="113">
        <v>180</v>
      </c>
      <c r="G406" s="136"/>
      <c r="H406" s="235">
        <f>ROUND(G406*F406,2)</f>
        <v>0</v>
      </c>
      <c r="I406" s="12" t="str">
        <f t="shared" ca="1" si="37"/>
        <v/>
      </c>
      <c r="J406" s="13" t="str">
        <f t="shared" si="41"/>
        <v>G002width &lt; 600 mmm²</v>
      </c>
      <c r="K406" s="14">
        <f>MATCH(J406,'[2]Pay Items'!$L$1:$L$644,0)</f>
        <v>617</v>
      </c>
      <c r="L406" s="15" t="str">
        <f t="shared" ca="1" si="38"/>
        <v>F0</v>
      </c>
      <c r="M406" s="15" t="str">
        <f t="shared" ca="1" si="39"/>
        <v>C2</v>
      </c>
      <c r="N406" s="15" t="str">
        <f t="shared" ca="1" si="40"/>
        <v>C2</v>
      </c>
    </row>
    <row r="407" spans="1:14" ht="36" customHeight="1" x14ac:dyDescent="0.2">
      <c r="A407" s="202" t="s">
        <v>242</v>
      </c>
      <c r="B407" s="236" t="s">
        <v>47</v>
      </c>
      <c r="C407" s="65" t="s">
        <v>243</v>
      </c>
      <c r="D407" s="66"/>
      <c r="E407" s="67" t="s">
        <v>32</v>
      </c>
      <c r="F407" s="113">
        <v>3302</v>
      </c>
      <c r="G407" s="136"/>
      <c r="H407" s="235">
        <f>ROUND(G407*F407,2)</f>
        <v>0</v>
      </c>
      <c r="I407" s="12" t="str">
        <f t="shared" ca="1" si="37"/>
        <v/>
      </c>
      <c r="J407" s="13" t="str">
        <f t="shared" si="41"/>
        <v>G003width &gt; or = 600 mmm²</v>
      </c>
      <c r="K407" s="14">
        <f>MATCH(J407,'[2]Pay Items'!$L$1:$L$644,0)</f>
        <v>618</v>
      </c>
      <c r="L407" s="15" t="str">
        <f t="shared" ca="1" si="38"/>
        <v>F0</v>
      </c>
      <c r="M407" s="15" t="str">
        <f t="shared" ca="1" si="39"/>
        <v>C2</v>
      </c>
      <c r="N407" s="15" t="str">
        <f t="shared" ca="1" si="40"/>
        <v>C2</v>
      </c>
    </row>
    <row r="408" spans="1:14" s="16" customFormat="1" ht="30" customHeight="1" thickBot="1" x14ac:dyDescent="0.3">
      <c r="A408" s="199"/>
      <c r="B408" s="226" t="s">
        <v>432</v>
      </c>
      <c r="C408" s="287" t="str">
        <f>C327</f>
        <v>FIFE STREET - Burrows Avenue to College Avenue - Asphalt Reconstruction</v>
      </c>
      <c r="D408" s="282"/>
      <c r="E408" s="282"/>
      <c r="F408" s="309"/>
      <c r="G408" s="135"/>
      <c r="H408" s="230">
        <f>SUM(H327:H407)</f>
        <v>0</v>
      </c>
      <c r="I408" s="12" t="str">
        <f t="shared" ca="1" si="37"/>
        <v>LOCKED</v>
      </c>
      <c r="J408" s="13" t="str">
        <f t="shared" si="41"/>
        <v>FIFE STREET - Burrows Avenue to College Avenue - Asphalt Reconstruction</v>
      </c>
      <c r="K408" s="14" t="e">
        <f>MATCH(J408,'[2]Pay Items'!$L$1:$L$644,0)</f>
        <v>#N/A</v>
      </c>
      <c r="L408" s="15" t="str">
        <f t="shared" ca="1" si="38"/>
        <v>G</v>
      </c>
      <c r="M408" s="15" t="str">
        <f t="shared" ca="1" si="39"/>
        <v>C2</v>
      </c>
      <c r="N408" s="15" t="str">
        <f t="shared" ca="1" si="40"/>
        <v>C2</v>
      </c>
    </row>
    <row r="409" spans="1:14" s="16" customFormat="1" ht="30" customHeight="1" thickTop="1" x14ac:dyDescent="0.25">
      <c r="A409" s="91"/>
      <c r="B409" s="228" t="s">
        <v>471</v>
      </c>
      <c r="C409" s="284" t="s">
        <v>472</v>
      </c>
      <c r="D409" s="301"/>
      <c r="E409" s="301"/>
      <c r="F409" s="302"/>
      <c r="G409" s="134"/>
      <c r="H409" s="229"/>
      <c r="I409" s="12" t="str">
        <f t="shared" ca="1" si="37"/>
        <v>LOCKED</v>
      </c>
      <c r="J409" s="13" t="str">
        <f t="shared" si="41"/>
        <v>GARDEN GROVE DRIVE - Burrows Avenue to Fairgrove Bay (West Leg) - Asphalt Rehabilitation</v>
      </c>
      <c r="K409" s="14" t="e">
        <f>MATCH(J409,'[2]Pay Items'!$L$1:$L$644,0)</f>
        <v>#N/A</v>
      </c>
      <c r="L409" s="15" t="str">
        <f t="shared" ca="1" si="38"/>
        <v>G</v>
      </c>
      <c r="M409" s="15" t="str">
        <f t="shared" ca="1" si="39"/>
        <v>C2</v>
      </c>
      <c r="N409" s="15" t="str">
        <f t="shared" ca="1" si="40"/>
        <v>C2</v>
      </c>
    </row>
    <row r="410" spans="1:14" ht="36" customHeight="1" x14ac:dyDescent="0.25">
      <c r="A410" s="92"/>
      <c r="B410" s="214"/>
      <c r="C410" s="103" t="s">
        <v>23</v>
      </c>
      <c r="D410" s="104"/>
      <c r="E410" s="102" t="s">
        <v>22</v>
      </c>
      <c r="F410" s="147"/>
      <c r="G410" s="146"/>
      <c r="H410" s="215"/>
      <c r="I410" s="12" t="str">
        <f t="shared" ca="1" si="37"/>
        <v>LOCKED</v>
      </c>
      <c r="J410" s="13" t="str">
        <f t="shared" si="41"/>
        <v>EARTH AND BASE WORKS</v>
      </c>
      <c r="K410" s="14">
        <f>MATCH(J410,'[2]Pay Items'!$L$1:$L$644,0)</f>
        <v>3</v>
      </c>
      <c r="L410" s="15" t="str">
        <f t="shared" ca="1" si="38"/>
        <v>C2</v>
      </c>
      <c r="M410" s="15" t="str">
        <f t="shared" ca="1" si="39"/>
        <v>C2</v>
      </c>
      <c r="N410" s="15" t="str">
        <f t="shared" ca="1" si="40"/>
        <v>G</v>
      </c>
    </row>
    <row r="411" spans="1:14" ht="36" customHeight="1" x14ac:dyDescent="0.2">
      <c r="A411" s="195" t="s">
        <v>24</v>
      </c>
      <c r="B411" s="216" t="s">
        <v>473</v>
      </c>
      <c r="C411" s="68" t="s">
        <v>26</v>
      </c>
      <c r="D411" s="69" t="s">
        <v>27</v>
      </c>
      <c r="E411" s="70" t="s">
        <v>28</v>
      </c>
      <c r="F411" s="96">
        <v>26</v>
      </c>
      <c r="G411" s="118"/>
      <c r="H411" s="217">
        <f>ROUND(G411*F411,2)</f>
        <v>0</v>
      </c>
      <c r="I411" s="12" t="str">
        <f t="shared" ca="1" si="37"/>
        <v/>
      </c>
      <c r="J411" s="13" t="str">
        <f t="shared" si="41"/>
        <v>A010Supplying and Placing Base Course MaterialCW 3110-R19m³</v>
      </c>
      <c r="K411" s="14">
        <f>MATCH(J411,'[2]Pay Items'!$L$1:$L$644,0)</f>
        <v>20</v>
      </c>
      <c r="L411" s="15" t="str">
        <f t="shared" ca="1" si="38"/>
        <v>F0</v>
      </c>
      <c r="M411" s="15" t="str">
        <f t="shared" ca="1" si="39"/>
        <v>C2</v>
      </c>
      <c r="N411" s="15" t="str">
        <f t="shared" ca="1" si="40"/>
        <v>C2</v>
      </c>
    </row>
    <row r="412" spans="1:14" ht="36" customHeight="1" x14ac:dyDescent="0.2">
      <c r="A412" s="196" t="s">
        <v>29</v>
      </c>
      <c r="B412" s="216" t="s">
        <v>474</v>
      </c>
      <c r="C412" s="68" t="s">
        <v>31</v>
      </c>
      <c r="D412" s="69" t="s">
        <v>27</v>
      </c>
      <c r="E412" s="70" t="s">
        <v>32</v>
      </c>
      <c r="F412" s="96">
        <v>1122</v>
      </c>
      <c r="G412" s="118"/>
      <c r="H412" s="217">
        <f>ROUND(G412*F412,2)</f>
        <v>0</v>
      </c>
      <c r="I412" s="12" t="str">
        <f t="shared" ref="I412:I481" ca="1" si="43">IF(CELL("protect",$G412)=1, "LOCKED", "")</f>
        <v/>
      </c>
      <c r="J412" s="13" t="str">
        <f t="shared" si="41"/>
        <v>A012Grading of BoulevardsCW 3110-R19m²</v>
      </c>
      <c r="K412" s="14">
        <f>MATCH(J412,'[2]Pay Items'!$L$1:$L$644,0)</f>
        <v>25</v>
      </c>
      <c r="L412" s="15" t="str">
        <f t="shared" ref="L412:L481" ca="1" si="44">CELL("format",$F412)</f>
        <v>F0</v>
      </c>
      <c r="M412" s="15" t="str">
        <f t="shared" ref="M412:M481" ca="1" si="45">CELL("format",$G412)</f>
        <v>C2</v>
      </c>
      <c r="N412" s="15" t="str">
        <f t="shared" ref="N412:N481" ca="1" si="46">CELL("format",$H412)</f>
        <v>C2</v>
      </c>
    </row>
    <row r="413" spans="1:14" ht="36" customHeight="1" x14ac:dyDescent="0.25">
      <c r="A413" s="92"/>
      <c r="B413" s="214"/>
      <c r="C413" s="105" t="s">
        <v>33</v>
      </c>
      <c r="D413" s="104"/>
      <c r="E413" s="93"/>
      <c r="F413" s="78"/>
      <c r="G413" s="94"/>
      <c r="H413" s="218"/>
      <c r="I413" s="12" t="str">
        <f t="shared" ca="1" si="43"/>
        <v>LOCKED</v>
      </c>
      <c r="J413" s="13" t="str">
        <f t="shared" ref="J413:J482" si="47">CLEAN(CONCATENATE(TRIM($A413),TRIM($C413),IF(LEFT($D413)&lt;&gt;"E",TRIM($D413),),TRIM($E413)))</f>
        <v>ROADWORKS - RENEWALS</v>
      </c>
      <c r="K413" s="14" t="e">
        <f>MATCH(J413,'[2]Pay Items'!$L$1:$L$644,0)</f>
        <v>#N/A</v>
      </c>
      <c r="L413" s="15" t="str">
        <f t="shared" ca="1" si="44"/>
        <v>C2</v>
      </c>
      <c r="M413" s="15" t="str">
        <f t="shared" ca="1" si="45"/>
        <v>C2</v>
      </c>
      <c r="N413" s="15" t="str">
        <f t="shared" ca="1" si="46"/>
        <v>G</v>
      </c>
    </row>
    <row r="414" spans="1:14" ht="36" customHeight="1" x14ac:dyDescent="0.2">
      <c r="A414" s="197" t="s">
        <v>34</v>
      </c>
      <c r="B414" s="216" t="s">
        <v>475</v>
      </c>
      <c r="C414" s="68" t="s">
        <v>36</v>
      </c>
      <c r="D414" s="69" t="s">
        <v>37</v>
      </c>
      <c r="E414" s="70"/>
      <c r="F414" s="96"/>
      <c r="G414" s="132"/>
      <c r="H414" s="217"/>
      <c r="I414" s="12" t="str">
        <f t="shared" ca="1" si="43"/>
        <v>LOCKED</v>
      </c>
      <c r="J414" s="13" t="str">
        <f t="shared" si="47"/>
        <v>B004Slab ReplacementCW 3230-R8</v>
      </c>
      <c r="K414" s="14">
        <f>MATCH(J414,'[2]Pay Items'!$L$1:$L$644,0)</f>
        <v>55</v>
      </c>
      <c r="L414" s="15" t="str">
        <f t="shared" ca="1" si="44"/>
        <v>F0</v>
      </c>
      <c r="M414" s="15" t="str">
        <f t="shared" ca="1" si="45"/>
        <v>G</v>
      </c>
      <c r="N414" s="15" t="str">
        <f t="shared" ca="1" si="46"/>
        <v>C2</v>
      </c>
    </row>
    <row r="415" spans="1:14" ht="36" customHeight="1" x14ac:dyDescent="0.2">
      <c r="A415" s="197" t="s">
        <v>38</v>
      </c>
      <c r="B415" s="219" t="s">
        <v>39</v>
      </c>
      <c r="C415" s="68" t="s">
        <v>40</v>
      </c>
      <c r="D415" s="69" t="s">
        <v>22</v>
      </c>
      <c r="E415" s="70" t="s">
        <v>32</v>
      </c>
      <c r="F415" s="96">
        <v>187</v>
      </c>
      <c r="G415" s="118"/>
      <c r="H415" s="217">
        <f>ROUND(G415*F415,2)</f>
        <v>0</v>
      </c>
      <c r="I415" s="12" t="str">
        <f t="shared" ca="1" si="43"/>
        <v/>
      </c>
      <c r="J415" s="13" t="str">
        <f t="shared" si="47"/>
        <v>B014150 mm Concrete Pavement (Reinforced)m²</v>
      </c>
      <c r="K415" s="14">
        <f>MATCH(J415,'[2]Pay Items'!$L$1:$L$644,0)</f>
        <v>65</v>
      </c>
      <c r="L415" s="15" t="str">
        <f t="shared" ca="1" si="44"/>
        <v>F0</v>
      </c>
      <c r="M415" s="15" t="str">
        <f t="shared" ca="1" si="45"/>
        <v>C2</v>
      </c>
      <c r="N415" s="15" t="str">
        <f t="shared" ca="1" si="46"/>
        <v>C2</v>
      </c>
    </row>
    <row r="416" spans="1:14" s="55" customFormat="1" ht="36" customHeight="1" x14ac:dyDescent="0.2">
      <c r="A416" s="202" t="s">
        <v>740</v>
      </c>
      <c r="B416" s="234" t="s">
        <v>476</v>
      </c>
      <c r="C416" s="65" t="s">
        <v>738</v>
      </c>
      <c r="D416" s="66" t="s">
        <v>37</v>
      </c>
      <c r="E416" s="67"/>
      <c r="F416" s="96"/>
      <c r="G416" s="132"/>
      <c r="H416" s="217"/>
      <c r="I416" s="87" t="str">
        <f t="shared" ca="1" si="43"/>
        <v>LOCKED</v>
      </c>
      <c r="J416" s="88" t="str">
        <f t="shared" si="47"/>
        <v>B094Drilled DowelsCW 3230-R8</v>
      </c>
      <c r="K416" s="89">
        <f>MATCH(J416,'[2]Pay Items'!$L$1:$L$644,0)</f>
        <v>147</v>
      </c>
      <c r="L416" s="90" t="str">
        <f t="shared" ca="1" si="44"/>
        <v>F0</v>
      </c>
      <c r="M416" s="90" t="str">
        <f t="shared" ca="1" si="45"/>
        <v>G</v>
      </c>
      <c r="N416" s="90" t="str">
        <f t="shared" ca="1" si="46"/>
        <v>C2</v>
      </c>
    </row>
    <row r="417" spans="1:14" s="55" customFormat="1" ht="36" customHeight="1" x14ac:dyDescent="0.2">
      <c r="A417" s="202" t="s">
        <v>741</v>
      </c>
      <c r="B417" s="236" t="s">
        <v>39</v>
      </c>
      <c r="C417" s="65" t="s">
        <v>739</v>
      </c>
      <c r="D417" s="66" t="s">
        <v>22</v>
      </c>
      <c r="E417" s="67" t="s">
        <v>145</v>
      </c>
      <c r="F417" s="96">
        <v>40</v>
      </c>
      <c r="G417" s="118"/>
      <c r="H417" s="217">
        <f>ROUND(G417*F417,2)</f>
        <v>0</v>
      </c>
      <c r="I417" s="87" t="str">
        <f t="shared" ca="1" si="43"/>
        <v/>
      </c>
      <c r="J417" s="88" t="str">
        <f t="shared" si="47"/>
        <v>B09519.1 mm Diametereach</v>
      </c>
      <c r="K417" s="89">
        <f>MATCH(J417,'[2]Pay Items'!$L$1:$L$644,0)</f>
        <v>148</v>
      </c>
      <c r="L417" s="90" t="str">
        <f t="shared" ca="1" si="44"/>
        <v>F0</v>
      </c>
      <c r="M417" s="90" t="str">
        <f t="shared" ca="1" si="45"/>
        <v>C2</v>
      </c>
      <c r="N417" s="90" t="str">
        <f t="shared" ca="1" si="46"/>
        <v>C2</v>
      </c>
    </row>
    <row r="418" spans="1:14" s="55" customFormat="1" ht="36" customHeight="1" x14ac:dyDescent="0.2">
      <c r="A418" s="202" t="s">
        <v>364</v>
      </c>
      <c r="B418" s="234" t="s">
        <v>477</v>
      </c>
      <c r="C418" s="65" t="s">
        <v>366</v>
      </c>
      <c r="D418" s="66" t="s">
        <v>37</v>
      </c>
      <c r="E418" s="67"/>
      <c r="F418" s="96"/>
      <c r="G418" s="132"/>
      <c r="H418" s="217"/>
      <c r="I418" s="87" t="str">
        <f t="shared" ca="1" si="43"/>
        <v>LOCKED</v>
      </c>
      <c r="J418" s="88" t="str">
        <f t="shared" si="47"/>
        <v>B097Drilled Tie BarsCW 3230-R8</v>
      </c>
      <c r="K418" s="89">
        <f>MATCH(J418,'[2]Pay Items'!$L$1:$L$644,0)</f>
        <v>150</v>
      </c>
      <c r="L418" s="90" t="str">
        <f t="shared" ca="1" si="44"/>
        <v>F0</v>
      </c>
      <c r="M418" s="90" t="str">
        <f t="shared" ca="1" si="45"/>
        <v>G</v>
      </c>
      <c r="N418" s="90" t="str">
        <f t="shared" ca="1" si="46"/>
        <v>C2</v>
      </c>
    </row>
    <row r="419" spans="1:14" s="55" customFormat="1" ht="36" customHeight="1" x14ac:dyDescent="0.2">
      <c r="A419" s="202" t="s">
        <v>367</v>
      </c>
      <c r="B419" s="236" t="s">
        <v>39</v>
      </c>
      <c r="C419" s="65" t="s">
        <v>368</v>
      </c>
      <c r="D419" s="66" t="s">
        <v>22</v>
      </c>
      <c r="E419" s="67" t="s">
        <v>145</v>
      </c>
      <c r="F419" s="96">
        <v>200</v>
      </c>
      <c r="G419" s="118"/>
      <c r="H419" s="217">
        <f>ROUND(G419*F419,2)</f>
        <v>0</v>
      </c>
      <c r="I419" s="87" t="str">
        <f t="shared" ca="1" si="43"/>
        <v/>
      </c>
      <c r="J419" s="88" t="str">
        <f t="shared" si="47"/>
        <v>B09820 M Deformed Tie Bareach</v>
      </c>
      <c r="K419" s="89">
        <f>MATCH(J419,'[2]Pay Items'!$L$1:$L$644,0)</f>
        <v>152</v>
      </c>
      <c r="L419" s="90" t="str">
        <f t="shared" ca="1" si="44"/>
        <v>F0</v>
      </c>
      <c r="M419" s="90" t="str">
        <f t="shared" ca="1" si="45"/>
        <v>C2</v>
      </c>
      <c r="N419" s="90" t="str">
        <f t="shared" ca="1" si="46"/>
        <v>C2</v>
      </c>
    </row>
    <row r="420" spans="1:14" s="35" customFormat="1" ht="36" customHeight="1" x14ac:dyDescent="0.2">
      <c r="A420" s="202" t="s">
        <v>528</v>
      </c>
      <c r="B420" s="234" t="s">
        <v>478</v>
      </c>
      <c r="C420" s="65" t="s">
        <v>530</v>
      </c>
      <c r="D420" s="66" t="s">
        <v>62</v>
      </c>
      <c r="E420" s="70"/>
      <c r="F420" s="96"/>
      <c r="G420" s="97"/>
      <c r="H420" s="217"/>
      <c r="I420" s="87" t="str">
        <f t="shared" ca="1" si="43"/>
        <v>LOCKED</v>
      </c>
      <c r="J420" s="88" t="str">
        <f t="shared" si="47"/>
        <v>B114rlMiscellaneous Concrete Slab RenewalCW 3235-R9</v>
      </c>
      <c r="K420" s="89">
        <f>MATCH(J420,'[2]Pay Items'!$L$1:$L$644,0)</f>
        <v>170</v>
      </c>
      <c r="L420" s="90" t="str">
        <f t="shared" ca="1" si="44"/>
        <v>F0</v>
      </c>
      <c r="M420" s="90" t="str">
        <f t="shared" ca="1" si="45"/>
        <v>C2</v>
      </c>
      <c r="N420" s="90" t="str">
        <f t="shared" ca="1" si="46"/>
        <v>C2</v>
      </c>
    </row>
    <row r="421" spans="1:14" ht="36" customHeight="1" x14ac:dyDescent="0.2">
      <c r="A421" s="197" t="s">
        <v>65</v>
      </c>
      <c r="B421" s="219" t="s">
        <v>39</v>
      </c>
      <c r="C421" s="68" t="s">
        <v>64</v>
      </c>
      <c r="D421" s="69" t="s">
        <v>66</v>
      </c>
      <c r="E421" s="70"/>
      <c r="F421" s="96"/>
      <c r="G421" s="132"/>
      <c r="H421" s="217"/>
      <c r="I421" s="12" t="str">
        <f t="shared" ca="1" si="43"/>
        <v>LOCKED</v>
      </c>
      <c r="J421" s="13" t="str">
        <f t="shared" si="47"/>
        <v>B118rl100 mm SidewalkSD-228A</v>
      </c>
      <c r="K421" s="14">
        <f>MATCH(J421,'[2]Pay Items'!$L$1:$L$644,0)</f>
        <v>174</v>
      </c>
      <c r="L421" s="15" t="str">
        <f t="shared" ca="1" si="44"/>
        <v>F0</v>
      </c>
      <c r="M421" s="15" t="str">
        <f t="shared" ca="1" si="45"/>
        <v>G</v>
      </c>
      <c r="N421" s="15" t="str">
        <f t="shared" ca="1" si="46"/>
        <v>C2</v>
      </c>
    </row>
    <row r="422" spans="1:14" ht="36" customHeight="1" x14ac:dyDescent="0.2">
      <c r="A422" s="197" t="s">
        <v>67</v>
      </c>
      <c r="B422" s="221" t="s">
        <v>68</v>
      </c>
      <c r="C422" s="68" t="s">
        <v>69</v>
      </c>
      <c r="D422" s="69"/>
      <c r="E422" s="70" t="s">
        <v>32</v>
      </c>
      <c r="F422" s="96">
        <v>28</v>
      </c>
      <c r="G422" s="118"/>
      <c r="H422" s="217">
        <f t="shared" ref="H422:H429" si="48">ROUND(G422*F422,2)</f>
        <v>0</v>
      </c>
      <c r="I422" s="12" t="str">
        <f t="shared" ca="1" si="43"/>
        <v/>
      </c>
      <c r="J422" s="13" t="str">
        <f t="shared" si="47"/>
        <v>B119rlLess than 5 sq.m.m²</v>
      </c>
      <c r="K422" s="14">
        <f>MATCH(J422,'[2]Pay Items'!$L$1:$L$644,0)</f>
        <v>175</v>
      </c>
      <c r="L422" s="15" t="str">
        <f t="shared" ca="1" si="44"/>
        <v>F0</v>
      </c>
      <c r="M422" s="15" t="str">
        <f t="shared" ca="1" si="45"/>
        <v>C2</v>
      </c>
      <c r="N422" s="15" t="str">
        <f t="shared" ca="1" si="46"/>
        <v>C2</v>
      </c>
    </row>
    <row r="423" spans="1:14" ht="36" customHeight="1" x14ac:dyDescent="0.2">
      <c r="A423" s="197" t="s">
        <v>70</v>
      </c>
      <c r="B423" s="221" t="s">
        <v>71</v>
      </c>
      <c r="C423" s="68" t="s">
        <v>72</v>
      </c>
      <c r="D423" s="69"/>
      <c r="E423" s="70" t="s">
        <v>32</v>
      </c>
      <c r="F423" s="96">
        <v>41</v>
      </c>
      <c r="G423" s="118"/>
      <c r="H423" s="217">
        <f t="shared" si="48"/>
        <v>0</v>
      </c>
      <c r="I423" s="12" t="str">
        <f t="shared" ca="1" si="43"/>
        <v/>
      </c>
      <c r="J423" s="13" t="str">
        <f t="shared" si="47"/>
        <v>B120rl5 sq.m. to 20 sq.m.m²</v>
      </c>
      <c r="K423" s="14">
        <f>MATCH(J423,'[2]Pay Items'!$L$1:$L$644,0)</f>
        <v>176</v>
      </c>
      <c r="L423" s="15" t="str">
        <f t="shared" ca="1" si="44"/>
        <v>F0</v>
      </c>
      <c r="M423" s="15" t="str">
        <f t="shared" ca="1" si="45"/>
        <v>C2</v>
      </c>
      <c r="N423" s="15" t="str">
        <f t="shared" ca="1" si="46"/>
        <v>C2</v>
      </c>
    </row>
    <row r="424" spans="1:14" ht="36" customHeight="1" x14ac:dyDescent="0.2">
      <c r="A424" s="197" t="s">
        <v>73</v>
      </c>
      <c r="B424" s="221" t="s">
        <v>74</v>
      </c>
      <c r="C424" s="68" t="s">
        <v>75</v>
      </c>
      <c r="D424" s="69" t="s">
        <v>22</v>
      </c>
      <c r="E424" s="70" t="s">
        <v>32</v>
      </c>
      <c r="F424" s="96">
        <v>197</v>
      </c>
      <c r="G424" s="118"/>
      <c r="H424" s="217">
        <f t="shared" si="48"/>
        <v>0</v>
      </c>
      <c r="I424" s="12" t="str">
        <f t="shared" ca="1" si="43"/>
        <v/>
      </c>
      <c r="J424" s="13" t="str">
        <f t="shared" si="47"/>
        <v>B121rlGreater than 20 sq.m.m²</v>
      </c>
      <c r="K424" s="14">
        <f>MATCH(J424,'[2]Pay Items'!$L$1:$L$644,0)</f>
        <v>177</v>
      </c>
      <c r="L424" s="15" t="str">
        <f t="shared" ca="1" si="44"/>
        <v>F0</v>
      </c>
      <c r="M424" s="15" t="str">
        <f t="shared" ca="1" si="45"/>
        <v>C2</v>
      </c>
      <c r="N424" s="15" t="str">
        <f t="shared" ca="1" si="46"/>
        <v>C2</v>
      </c>
    </row>
    <row r="425" spans="1:14" ht="36" customHeight="1" x14ac:dyDescent="0.2">
      <c r="A425" s="197" t="s">
        <v>80</v>
      </c>
      <c r="B425" s="216" t="s">
        <v>479</v>
      </c>
      <c r="C425" s="68" t="s">
        <v>82</v>
      </c>
      <c r="D425" s="69" t="s">
        <v>62</v>
      </c>
      <c r="E425" s="70" t="s">
        <v>32</v>
      </c>
      <c r="F425" s="99">
        <v>18</v>
      </c>
      <c r="G425" s="118"/>
      <c r="H425" s="217">
        <f t="shared" si="48"/>
        <v>0</v>
      </c>
      <c r="I425" s="12" t="str">
        <f t="shared" ca="1" si="43"/>
        <v/>
      </c>
      <c r="J425" s="13" t="str">
        <f t="shared" si="47"/>
        <v>B124Adjustment of Precast Sidewalk BlocksCW 3235-R9m²</v>
      </c>
      <c r="K425" s="14">
        <f>MATCH(J425,'[2]Pay Items'!$L$1:$L$644,0)</f>
        <v>184</v>
      </c>
      <c r="L425" s="15" t="str">
        <f t="shared" ca="1" si="44"/>
        <v>F0</v>
      </c>
      <c r="M425" s="15" t="str">
        <f t="shared" ca="1" si="45"/>
        <v>C2</v>
      </c>
      <c r="N425" s="15" t="str">
        <f t="shared" ca="1" si="46"/>
        <v>C2</v>
      </c>
    </row>
    <row r="426" spans="1:14" ht="36" customHeight="1" x14ac:dyDescent="0.2">
      <c r="A426" s="197" t="s">
        <v>83</v>
      </c>
      <c r="B426" s="216" t="s">
        <v>482</v>
      </c>
      <c r="C426" s="68" t="s">
        <v>85</v>
      </c>
      <c r="D426" s="69" t="s">
        <v>62</v>
      </c>
      <c r="E426" s="70" t="s">
        <v>32</v>
      </c>
      <c r="F426" s="96">
        <v>8</v>
      </c>
      <c r="G426" s="118"/>
      <c r="H426" s="217">
        <f t="shared" si="48"/>
        <v>0</v>
      </c>
      <c r="I426" s="12" t="str">
        <f t="shared" ca="1" si="43"/>
        <v/>
      </c>
      <c r="J426" s="13" t="str">
        <f t="shared" si="47"/>
        <v>B125Supply of Precast Sidewalk BlocksCW 3235-R9m²</v>
      </c>
      <c r="K426" s="14">
        <f>MATCH(J426,'[2]Pay Items'!$L$1:$L$644,0)</f>
        <v>185</v>
      </c>
      <c r="L426" s="15" t="str">
        <f t="shared" ca="1" si="44"/>
        <v>F0</v>
      </c>
      <c r="M426" s="15" t="str">
        <f t="shared" ca="1" si="45"/>
        <v>C2</v>
      </c>
      <c r="N426" s="15" t="str">
        <f t="shared" ca="1" si="46"/>
        <v>C2</v>
      </c>
    </row>
    <row r="427" spans="1:14" ht="36" customHeight="1" x14ac:dyDescent="0.2">
      <c r="A427" s="197" t="s">
        <v>86</v>
      </c>
      <c r="B427" s="216" t="s">
        <v>496</v>
      </c>
      <c r="C427" s="68" t="s">
        <v>88</v>
      </c>
      <c r="D427" s="69" t="s">
        <v>62</v>
      </c>
      <c r="E427" s="70" t="s">
        <v>32</v>
      </c>
      <c r="F427" s="96">
        <v>8</v>
      </c>
      <c r="G427" s="118"/>
      <c r="H427" s="217">
        <f t="shared" si="48"/>
        <v>0</v>
      </c>
      <c r="I427" s="12" t="str">
        <f t="shared" ca="1" si="43"/>
        <v/>
      </c>
      <c r="J427" s="13" t="str">
        <f t="shared" si="47"/>
        <v>B125ARemoval of Precast Sidewalk BlocksCW 3235-R9m²</v>
      </c>
      <c r="K427" s="14">
        <f>MATCH(J427,'[2]Pay Items'!$L$1:$L$644,0)</f>
        <v>186</v>
      </c>
      <c r="L427" s="15" t="str">
        <f t="shared" ca="1" si="44"/>
        <v>F0</v>
      </c>
      <c r="M427" s="15" t="str">
        <f t="shared" ca="1" si="45"/>
        <v>C2</v>
      </c>
      <c r="N427" s="15" t="str">
        <f t="shared" ca="1" si="46"/>
        <v>C2</v>
      </c>
    </row>
    <row r="428" spans="1:14" ht="36" customHeight="1" x14ac:dyDescent="0.2">
      <c r="A428" s="197" t="s">
        <v>89</v>
      </c>
      <c r="B428" s="216" t="s">
        <v>497</v>
      </c>
      <c r="C428" s="68" t="s">
        <v>91</v>
      </c>
      <c r="D428" s="69" t="s">
        <v>92</v>
      </c>
      <c r="E428" s="70"/>
      <c r="F428" s="96"/>
      <c r="G428" s="132"/>
      <c r="H428" s="217"/>
      <c r="I428" s="12" t="str">
        <f t="shared" ca="1" si="43"/>
        <v>LOCKED</v>
      </c>
      <c r="J428" s="13" t="str">
        <f t="shared" si="47"/>
        <v>B126rConcrete Curb RemovalCW 3240-R10</v>
      </c>
      <c r="K428" s="14">
        <f>MATCH(J428,'[2]Pay Items'!$L$1:$L$644,0)</f>
        <v>187</v>
      </c>
      <c r="L428" s="15" t="str">
        <f t="shared" ca="1" si="44"/>
        <v>F0</v>
      </c>
      <c r="M428" s="15" t="str">
        <f t="shared" ca="1" si="45"/>
        <v>G</v>
      </c>
      <c r="N428" s="15" t="str">
        <f t="shared" ca="1" si="46"/>
        <v>C2</v>
      </c>
    </row>
    <row r="429" spans="1:14" ht="36" customHeight="1" x14ac:dyDescent="0.2">
      <c r="A429" s="197" t="s">
        <v>480</v>
      </c>
      <c r="B429" s="219" t="s">
        <v>39</v>
      </c>
      <c r="C429" s="68" t="s">
        <v>481</v>
      </c>
      <c r="D429" s="69" t="s">
        <v>22</v>
      </c>
      <c r="E429" s="70" t="s">
        <v>95</v>
      </c>
      <c r="F429" s="96">
        <v>94</v>
      </c>
      <c r="G429" s="118"/>
      <c r="H429" s="217">
        <f t="shared" si="48"/>
        <v>0</v>
      </c>
      <c r="I429" s="12" t="str">
        <f t="shared" ca="1" si="43"/>
        <v/>
      </c>
      <c r="J429" s="13" t="str">
        <f t="shared" si="47"/>
        <v>B129rCurb and Gutterm</v>
      </c>
      <c r="K429" s="14">
        <f>MATCH(J429,'[2]Pay Items'!$L$1:$L$644,0)</f>
        <v>192</v>
      </c>
      <c r="L429" s="15" t="str">
        <f t="shared" ca="1" si="44"/>
        <v>F0</v>
      </c>
      <c r="M429" s="15" t="str">
        <f t="shared" ca="1" si="45"/>
        <v>C2</v>
      </c>
      <c r="N429" s="15" t="str">
        <f t="shared" ca="1" si="46"/>
        <v>C2</v>
      </c>
    </row>
    <row r="430" spans="1:14" ht="36" customHeight="1" x14ac:dyDescent="0.2">
      <c r="A430" s="197" t="s">
        <v>96</v>
      </c>
      <c r="B430" s="216" t="s">
        <v>498</v>
      </c>
      <c r="C430" s="68" t="s">
        <v>98</v>
      </c>
      <c r="D430" s="69" t="s">
        <v>92</v>
      </c>
      <c r="E430" s="70"/>
      <c r="F430" s="96"/>
      <c r="G430" s="132"/>
      <c r="H430" s="217"/>
      <c r="I430" s="12" t="str">
        <f t="shared" ca="1" si="43"/>
        <v>LOCKED</v>
      </c>
      <c r="J430" s="13" t="str">
        <f t="shared" si="47"/>
        <v>B154rlConcrete Curb RenewalCW 3240-R10</v>
      </c>
      <c r="K430" s="14">
        <f>MATCH(J430,'[2]Pay Items'!$L$1:$L$644,0)</f>
        <v>240</v>
      </c>
      <c r="L430" s="15" t="str">
        <f t="shared" ca="1" si="44"/>
        <v>F0</v>
      </c>
      <c r="M430" s="15" t="str">
        <f t="shared" ca="1" si="45"/>
        <v>G</v>
      </c>
      <c r="N430" s="15" t="str">
        <f t="shared" ca="1" si="46"/>
        <v>C2</v>
      </c>
    </row>
    <row r="431" spans="1:14" ht="36" customHeight="1" x14ac:dyDescent="0.2">
      <c r="A431" s="197" t="s">
        <v>109</v>
      </c>
      <c r="B431" s="219" t="s">
        <v>39</v>
      </c>
      <c r="C431" s="68" t="s">
        <v>110</v>
      </c>
      <c r="D431" s="69" t="s">
        <v>111</v>
      </c>
      <c r="E431" s="70" t="s">
        <v>95</v>
      </c>
      <c r="F431" s="96">
        <v>48</v>
      </c>
      <c r="G431" s="118"/>
      <c r="H431" s="217">
        <f>ROUND(G431*F431,2)</f>
        <v>0</v>
      </c>
      <c r="I431" s="12" t="str">
        <f t="shared" ca="1" si="43"/>
        <v/>
      </c>
      <c r="J431" s="13" t="str">
        <f t="shared" si="47"/>
        <v>B167rlModified Barrier (125 mm reveal ht, Dowelled)SD-203Bm</v>
      </c>
      <c r="K431" s="14" t="e">
        <f>MATCH(J431,'[2]Pay Items'!$L$1:$L$644,0)</f>
        <v>#N/A</v>
      </c>
      <c r="L431" s="15" t="str">
        <f t="shared" ca="1" si="44"/>
        <v>F0</v>
      </c>
      <c r="M431" s="15" t="str">
        <f t="shared" ca="1" si="45"/>
        <v>C2</v>
      </c>
      <c r="N431" s="15" t="str">
        <f t="shared" ca="1" si="46"/>
        <v>C2</v>
      </c>
    </row>
    <row r="432" spans="1:14" ht="45" x14ac:dyDescent="0.2">
      <c r="A432" s="197" t="s">
        <v>483</v>
      </c>
      <c r="B432" s="219" t="s">
        <v>47</v>
      </c>
      <c r="C432" s="68" t="s">
        <v>484</v>
      </c>
      <c r="D432" s="69" t="s">
        <v>387</v>
      </c>
      <c r="E432" s="70"/>
      <c r="F432" s="99"/>
      <c r="G432" s="132"/>
      <c r="H432" s="217"/>
      <c r="I432" s="12" t="str">
        <f t="shared" ca="1" si="43"/>
        <v>LOCKED</v>
      </c>
      <c r="J432" s="13" t="str">
        <f t="shared" si="47"/>
        <v>B170rlCurb and Gutter (150 mm reveal ht, Barrier, Integral, 600 mm width, 150 mm Plain Concrete Pavement)SD-200</v>
      </c>
      <c r="K432" s="14">
        <f>MATCH(J432,'[2]Pay Items'!$L$1:$L$644,0)</f>
        <v>267</v>
      </c>
      <c r="L432" s="15" t="str">
        <f t="shared" ca="1" si="44"/>
        <v>F0</v>
      </c>
      <c r="M432" s="15" t="str">
        <f t="shared" ca="1" si="45"/>
        <v>G</v>
      </c>
      <c r="N432" s="15" t="str">
        <f t="shared" ca="1" si="46"/>
        <v>C2</v>
      </c>
    </row>
    <row r="433" spans="1:14" ht="36" customHeight="1" x14ac:dyDescent="0.2">
      <c r="A433" s="197" t="s">
        <v>485</v>
      </c>
      <c r="B433" s="221" t="s">
        <v>68</v>
      </c>
      <c r="C433" s="68" t="s">
        <v>103</v>
      </c>
      <c r="D433" s="69"/>
      <c r="E433" s="70" t="s">
        <v>95</v>
      </c>
      <c r="F433" s="96">
        <v>12</v>
      </c>
      <c r="G433" s="118"/>
      <c r="H433" s="217">
        <f>ROUND(G433*F433,2)</f>
        <v>0</v>
      </c>
      <c r="I433" s="12" t="str">
        <f t="shared" ca="1" si="43"/>
        <v/>
      </c>
      <c r="J433" s="13" t="str">
        <f t="shared" si="47"/>
        <v>B171rlLess than 3 mm</v>
      </c>
      <c r="K433" s="14">
        <f>MATCH(J433,'[2]Pay Items'!$L$1:$L$644,0)</f>
        <v>269</v>
      </c>
      <c r="L433" s="15" t="str">
        <f t="shared" ca="1" si="44"/>
        <v>F0</v>
      </c>
      <c r="M433" s="15" t="str">
        <f t="shared" ca="1" si="45"/>
        <v>C2</v>
      </c>
      <c r="N433" s="15" t="str">
        <f t="shared" ca="1" si="46"/>
        <v>C2</v>
      </c>
    </row>
    <row r="434" spans="1:14" ht="36" customHeight="1" x14ac:dyDescent="0.2">
      <c r="A434" s="197" t="s">
        <v>486</v>
      </c>
      <c r="B434" s="221" t="s">
        <v>71</v>
      </c>
      <c r="C434" s="68" t="s">
        <v>105</v>
      </c>
      <c r="D434" s="69"/>
      <c r="E434" s="70" t="s">
        <v>95</v>
      </c>
      <c r="F434" s="96">
        <v>171</v>
      </c>
      <c r="G434" s="118"/>
      <c r="H434" s="217">
        <f>ROUND(G434*F434,2)</f>
        <v>0</v>
      </c>
      <c r="I434" s="12" t="str">
        <f t="shared" ca="1" si="43"/>
        <v/>
      </c>
      <c r="J434" s="13" t="str">
        <f t="shared" si="47"/>
        <v>B172rl3 m to 30 mm</v>
      </c>
      <c r="K434" s="14">
        <f>MATCH(J434,'[2]Pay Items'!$L$1:$L$644,0)</f>
        <v>270</v>
      </c>
      <c r="L434" s="15" t="str">
        <f t="shared" ca="1" si="44"/>
        <v>F0</v>
      </c>
      <c r="M434" s="15" t="str">
        <f t="shared" ca="1" si="45"/>
        <v>C2</v>
      </c>
      <c r="N434" s="15" t="str">
        <f t="shared" ca="1" si="46"/>
        <v>C2</v>
      </c>
    </row>
    <row r="435" spans="1:14" ht="36" customHeight="1" x14ac:dyDescent="0.2">
      <c r="A435" s="197" t="s">
        <v>487</v>
      </c>
      <c r="B435" s="221" t="s">
        <v>107</v>
      </c>
      <c r="C435" s="68" t="s">
        <v>488</v>
      </c>
      <c r="D435" s="69" t="s">
        <v>22</v>
      </c>
      <c r="E435" s="70" t="s">
        <v>95</v>
      </c>
      <c r="F435" s="96">
        <v>458</v>
      </c>
      <c r="G435" s="118"/>
      <c r="H435" s="217">
        <f>ROUND(G435*F435,2)</f>
        <v>0</v>
      </c>
      <c r="I435" s="12" t="str">
        <f t="shared" ca="1" si="43"/>
        <v/>
      </c>
      <c r="J435" s="13" t="str">
        <f t="shared" si="47"/>
        <v>B173rlGreater than 30 mm</v>
      </c>
      <c r="K435" s="14">
        <f>MATCH(J435,'[2]Pay Items'!$L$1:$L$644,0)</f>
        <v>271</v>
      </c>
      <c r="L435" s="15" t="str">
        <f t="shared" ca="1" si="44"/>
        <v>F0</v>
      </c>
      <c r="M435" s="15" t="str">
        <f t="shared" ca="1" si="45"/>
        <v>C2</v>
      </c>
      <c r="N435" s="15" t="str">
        <f t="shared" ca="1" si="46"/>
        <v>C2</v>
      </c>
    </row>
    <row r="436" spans="1:14" ht="45" x14ac:dyDescent="0.2">
      <c r="A436" s="197" t="s">
        <v>489</v>
      </c>
      <c r="B436" s="219" t="s">
        <v>50</v>
      </c>
      <c r="C436" s="68" t="s">
        <v>490</v>
      </c>
      <c r="D436" s="69" t="s">
        <v>390</v>
      </c>
      <c r="E436" s="70"/>
      <c r="F436" s="99"/>
      <c r="G436" s="132"/>
      <c r="H436" s="217"/>
      <c r="I436" s="12" t="str">
        <f t="shared" ca="1" si="43"/>
        <v>LOCKED</v>
      </c>
      <c r="J436" s="13" t="str">
        <f t="shared" si="47"/>
        <v>B174rlCurb and Gutter (150 mm reveal ht, Modified Barrier, Integral, - 600 mm width, 150 mm Plain Concrete Pavement)SD-200 SD-203B</v>
      </c>
      <c r="K436" s="14">
        <f>MATCH(J436,'[2]Pay Items'!$L$1:$L$644,0)</f>
        <v>273</v>
      </c>
      <c r="L436" s="15" t="str">
        <f t="shared" ca="1" si="44"/>
        <v>F0</v>
      </c>
      <c r="M436" s="15" t="str">
        <f t="shared" ca="1" si="45"/>
        <v>G</v>
      </c>
      <c r="N436" s="15" t="str">
        <f t="shared" ca="1" si="46"/>
        <v>C2</v>
      </c>
    </row>
    <row r="437" spans="1:14" ht="36" customHeight="1" x14ac:dyDescent="0.2">
      <c r="A437" s="197" t="s">
        <v>491</v>
      </c>
      <c r="B437" s="221" t="s">
        <v>68</v>
      </c>
      <c r="C437" s="68" t="s">
        <v>103</v>
      </c>
      <c r="D437" s="69"/>
      <c r="E437" s="70" t="s">
        <v>95</v>
      </c>
      <c r="F437" s="96">
        <v>10</v>
      </c>
      <c r="G437" s="118"/>
      <c r="H437" s="217">
        <f>ROUND(G437*F437,2)</f>
        <v>0</v>
      </c>
      <c r="I437" s="12" t="str">
        <f t="shared" ca="1" si="43"/>
        <v/>
      </c>
      <c r="J437" s="13" t="str">
        <f t="shared" si="47"/>
        <v>B175rlLess than 3 mm</v>
      </c>
      <c r="K437" s="14">
        <f>MATCH(J437,'[2]Pay Items'!$L$1:$L$644,0)</f>
        <v>275</v>
      </c>
      <c r="L437" s="15" t="str">
        <f t="shared" ca="1" si="44"/>
        <v>F0</v>
      </c>
      <c r="M437" s="15" t="str">
        <f t="shared" ca="1" si="45"/>
        <v>C2</v>
      </c>
      <c r="N437" s="15" t="str">
        <f t="shared" ca="1" si="46"/>
        <v>C2</v>
      </c>
    </row>
    <row r="438" spans="1:14" ht="36" customHeight="1" x14ac:dyDescent="0.2">
      <c r="A438" s="197" t="s">
        <v>492</v>
      </c>
      <c r="B438" s="221" t="s">
        <v>71</v>
      </c>
      <c r="C438" s="68" t="s">
        <v>105</v>
      </c>
      <c r="D438" s="69"/>
      <c r="E438" s="70" t="s">
        <v>95</v>
      </c>
      <c r="F438" s="96">
        <v>80</v>
      </c>
      <c r="G438" s="118"/>
      <c r="H438" s="217">
        <f>ROUND(G438*F438,2)</f>
        <v>0</v>
      </c>
      <c r="I438" s="12" t="str">
        <f t="shared" ca="1" si="43"/>
        <v/>
      </c>
      <c r="J438" s="13" t="str">
        <f t="shared" si="47"/>
        <v>B176rl3 m to 30 mm</v>
      </c>
      <c r="K438" s="14">
        <f>MATCH(J438,'[2]Pay Items'!$L$1:$L$644,0)</f>
        <v>276</v>
      </c>
      <c r="L438" s="15" t="str">
        <f t="shared" ca="1" si="44"/>
        <v>F0</v>
      </c>
      <c r="M438" s="15" t="str">
        <f t="shared" ca="1" si="45"/>
        <v>C2</v>
      </c>
      <c r="N438" s="15" t="str">
        <f t="shared" ca="1" si="46"/>
        <v>C2</v>
      </c>
    </row>
    <row r="439" spans="1:14" ht="45" x14ac:dyDescent="0.2">
      <c r="A439" s="197" t="s">
        <v>493</v>
      </c>
      <c r="B439" s="219" t="s">
        <v>116</v>
      </c>
      <c r="C439" s="68" t="s">
        <v>494</v>
      </c>
      <c r="D439" s="69" t="s">
        <v>387</v>
      </c>
      <c r="E439" s="70"/>
      <c r="F439" s="99"/>
      <c r="G439" s="132"/>
      <c r="H439" s="217"/>
      <c r="I439" s="12" t="str">
        <f t="shared" ca="1" si="43"/>
        <v>LOCKED</v>
      </c>
      <c r="J439" s="13" t="str">
        <f t="shared" si="47"/>
        <v>B178rlCurb and Gutter (40 mm reveal ht, Lip Curb, Integral, 600 mm width, 150 mm Plain Concrete Pavement)SD-200</v>
      </c>
      <c r="K439" s="14" t="e">
        <f>MATCH(J439,'[2]Pay Items'!$L$1:$L$644,0)</f>
        <v>#N/A</v>
      </c>
      <c r="L439" s="15" t="str">
        <f t="shared" ca="1" si="44"/>
        <v>F0</v>
      </c>
      <c r="M439" s="15" t="str">
        <f t="shared" ca="1" si="45"/>
        <v>G</v>
      </c>
      <c r="N439" s="15" t="str">
        <f t="shared" ca="1" si="46"/>
        <v>C2</v>
      </c>
    </row>
    <row r="440" spans="1:14" ht="36" customHeight="1" x14ac:dyDescent="0.2">
      <c r="A440" s="197" t="s">
        <v>495</v>
      </c>
      <c r="B440" s="221" t="s">
        <v>68</v>
      </c>
      <c r="C440" s="68" t="s">
        <v>105</v>
      </c>
      <c r="D440" s="69"/>
      <c r="E440" s="70" t="s">
        <v>95</v>
      </c>
      <c r="F440" s="96">
        <v>93</v>
      </c>
      <c r="G440" s="118"/>
      <c r="H440" s="217">
        <f>ROUND(G440*F440,2)</f>
        <v>0</v>
      </c>
      <c r="I440" s="12" t="str">
        <f t="shared" ca="1" si="43"/>
        <v/>
      </c>
      <c r="J440" s="13" t="str">
        <f t="shared" si="47"/>
        <v>B180rl3 m to 30 mm</v>
      </c>
      <c r="K440" s="14">
        <f>MATCH(J440,'[2]Pay Items'!$L$1:$L$644,0)</f>
        <v>282</v>
      </c>
      <c r="L440" s="15" t="str">
        <f t="shared" ca="1" si="44"/>
        <v>F0</v>
      </c>
      <c r="M440" s="15" t="str">
        <f t="shared" ca="1" si="45"/>
        <v>C2</v>
      </c>
      <c r="N440" s="15" t="str">
        <f t="shared" ca="1" si="46"/>
        <v>C2</v>
      </c>
    </row>
    <row r="441" spans="1:14" ht="36" customHeight="1" x14ac:dyDescent="0.2">
      <c r="A441" s="197" t="s">
        <v>115</v>
      </c>
      <c r="B441" s="219" t="s">
        <v>395</v>
      </c>
      <c r="C441" s="68" t="s">
        <v>117</v>
      </c>
      <c r="D441" s="69" t="s">
        <v>118</v>
      </c>
      <c r="E441" s="70" t="s">
        <v>95</v>
      </c>
      <c r="F441" s="96">
        <v>3</v>
      </c>
      <c r="G441" s="118"/>
      <c r="H441" s="217">
        <f>ROUND(G441*F441,2)</f>
        <v>0</v>
      </c>
      <c r="I441" s="12" t="str">
        <f t="shared" ca="1" si="43"/>
        <v/>
      </c>
      <c r="J441" s="13" t="str">
        <f t="shared" si="47"/>
        <v>B184rlCurb Ramp (8-12 mm reveal ht, Integral)SD-229C,Dm</v>
      </c>
      <c r="K441" s="14">
        <f>MATCH(J441,'[2]Pay Items'!$L$1:$L$644,0)</f>
        <v>287</v>
      </c>
      <c r="L441" s="15" t="str">
        <f t="shared" ca="1" si="44"/>
        <v>F0</v>
      </c>
      <c r="M441" s="15" t="str">
        <f t="shared" ca="1" si="45"/>
        <v>C2</v>
      </c>
      <c r="N441" s="15" t="str">
        <f t="shared" ca="1" si="46"/>
        <v>C2</v>
      </c>
    </row>
    <row r="442" spans="1:14" ht="36" customHeight="1" x14ac:dyDescent="0.2">
      <c r="A442" s="197" t="s">
        <v>119</v>
      </c>
      <c r="B442" s="216" t="s">
        <v>499</v>
      </c>
      <c r="C442" s="68" t="s">
        <v>121</v>
      </c>
      <c r="D442" s="69" t="s">
        <v>122</v>
      </c>
      <c r="E442" s="70" t="s">
        <v>32</v>
      </c>
      <c r="F442" s="96">
        <v>8</v>
      </c>
      <c r="G442" s="118"/>
      <c r="H442" s="217">
        <f>ROUND(G442*F442,2)</f>
        <v>0</v>
      </c>
      <c r="I442" s="12" t="str">
        <f t="shared" ca="1" si="43"/>
        <v/>
      </c>
      <c r="J442" s="13" t="str">
        <f t="shared" si="47"/>
        <v>B189Regrading Existing Interlocking Paving StonesCW 3330-R5m²</v>
      </c>
      <c r="K442" s="14">
        <f>MATCH(J442,'[2]Pay Items'!$L$1:$L$644,0)</f>
        <v>302</v>
      </c>
      <c r="L442" s="15" t="str">
        <f t="shared" ca="1" si="44"/>
        <v>F0</v>
      </c>
      <c r="M442" s="15" t="str">
        <f t="shared" ca="1" si="45"/>
        <v>C2</v>
      </c>
      <c r="N442" s="15" t="str">
        <f t="shared" ca="1" si="46"/>
        <v>C2</v>
      </c>
    </row>
    <row r="443" spans="1:14" ht="36" customHeight="1" x14ac:dyDescent="0.2">
      <c r="A443" s="197" t="s">
        <v>123</v>
      </c>
      <c r="B443" s="216" t="s">
        <v>500</v>
      </c>
      <c r="C443" s="68" t="s">
        <v>125</v>
      </c>
      <c r="D443" s="69" t="s">
        <v>126</v>
      </c>
      <c r="E443" s="222"/>
      <c r="F443" s="96"/>
      <c r="G443" s="132"/>
      <c r="H443" s="217"/>
      <c r="I443" s="12" t="str">
        <f t="shared" ca="1" si="43"/>
        <v>LOCKED</v>
      </c>
      <c r="J443" s="13" t="str">
        <f t="shared" si="47"/>
        <v>B190Construction of Asphaltic Concrete OverlayCW 3410-R12</v>
      </c>
      <c r="K443" s="14">
        <f>MATCH(J443,'[2]Pay Items'!$L$1:$L$644,0)</f>
        <v>303</v>
      </c>
      <c r="L443" s="15" t="str">
        <f t="shared" ca="1" si="44"/>
        <v>F0</v>
      </c>
      <c r="M443" s="15" t="str">
        <f t="shared" ca="1" si="45"/>
        <v>G</v>
      </c>
      <c r="N443" s="15" t="str">
        <f t="shared" ca="1" si="46"/>
        <v>C2</v>
      </c>
    </row>
    <row r="444" spans="1:14" ht="36" customHeight="1" x14ac:dyDescent="0.2">
      <c r="A444" s="197" t="s">
        <v>127</v>
      </c>
      <c r="B444" s="219" t="s">
        <v>39</v>
      </c>
      <c r="C444" s="68" t="s">
        <v>128</v>
      </c>
      <c r="D444" s="69"/>
      <c r="E444" s="70"/>
      <c r="F444" s="96"/>
      <c r="G444" s="132"/>
      <c r="H444" s="217"/>
      <c r="I444" s="12" t="str">
        <f t="shared" ca="1" si="43"/>
        <v>LOCKED</v>
      </c>
      <c r="J444" s="13" t="str">
        <f t="shared" si="47"/>
        <v>B191Main Line Paving</v>
      </c>
      <c r="K444" s="14">
        <f>MATCH(J444,'[2]Pay Items'!$L$1:$L$644,0)</f>
        <v>304</v>
      </c>
      <c r="L444" s="15" t="str">
        <f t="shared" ca="1" si="44"/>
        <v>F0</v>
      </c>
      <c r="M444" s="15" t="str">
        <f t="shared" ca="1" si="45"/>
        <v>G</v>
      </c>
      <c r="N444" s="15" t="str">
        <f t="shared" ca="1" si="46"/>
        <v>C2</v>
      </c>
    </row>
    <row r="445" spans="1:14" ht="36" customHeight="1" x14ac:dyDescent="0.2">
      <c r="A445" s="197" t="s">
        <v>129</v>
      </c>
      <c r="B445" s="221" t="s">
        <v>68</v>
      </c>
      <c r="C445" s="68" t="s">
        <v>130</v>
      </c>
      <c r="D445" s="69"/>
      <c r="E445" s="70" t="s">
        <v>131</v>
      </c>
      <c r="F445" s="96">
        <v>660</v>
      </c>
      <c r="G445" s="118"/>
      <c r="H445" s="217">
        <f>ROUND(G445*F445,2)</f>
        <v>0</v>
      </c>
      <c r="I445" s="12" t="str">
        <f t="shared" ca="1" si="43"/>
        <v/>
      </c>
      <c r="J445" s="13" t="str">
        <f t="shared" si="47"/>
        <v>B193Type IAtonne</v>
      </c>
      <c r="K445" s="14">
        <f>MATCH(J445,'[2]Pay Items'!$L$1:$L$644,0)</f>
        <v>305</v>
      </c>
      <c r="L445" s="15" t="str">
        <f t="shared" ca="1" si="44"/>
        <v>F0</v>
      </c>
      <c r="M445" s="15" t="str">
        <f t="shared" ca="1" si="45"/>
        <v>C2</v>
      </c>
      <c r="N445" s="15" t="str">
        <f t="shared" ca="1" si="46"/>
        <v>C2</v>
      </c>
    </row>
    <row r="446" spans="1:14" ht="36" customHeight="1" x14ac:dyDescent="0.2">
      <c r="A446" s="197" t="s">
        <v>132</v>
      </c>
      <c r="B446" s="219" t="s">
        <v>47</v>
      </c>
      <c r="C446" s="68" t="s">
        <v>133</v>
      </c>
      <c r="D446" s="69"/>
      <c r="E446" s="70"/>
      <c r="F446" s="96"/>
      <c r="G446" s="132"/>
      <c r="H446" s="217"/>
      <c r="I446" s="12" t="str">
        <f t="shared" ca="1" si="43"/>
        <v>LOCKED</v>
      </c>
      <c r="J446" s="13" t="str">
        <f t="shared" si="47"/>
        <v>B194Tie-ins and Approaches</v>
      </c>
      <c r="K446" s="14">
        <f>MATCH(J446,'[2]Pay Items'!$L$1:$L$644,0)</f>
        <v>307</v>
      </c>
      <c r="L446" s="15" t="str">
        <f t="shared" ca="1" si="44"/>
        <v>F0</v>
      </c>
      <c r="M446" s="15" t="str">
        <f t="shared" ca="1" si="45"/>
        <v>G</v>
      </c>
      <c r="N446" s="15" t="str">
        <f t="shared" ca="1" si="46"/>
        <v>C2</v>
      </c>
    </row>
    <row r="447" spans="1:14" ht="36" customHeight="1" x14ac:dyDescent="0.2">
      <c r="A447" s="197" t="s">
        <v>134</v>
      </c>
      <c r="B447" s="221" t="s">
        <v>68</v>
      </c>
      <c r="C447" s="68" t="s">
        <v>130</v>
      </c>
      <c r="D447" s="69"/>
      <c r="E447" s="70" t="s">
        <v>131</v>
      </c>
      <c r="F447" s="96">
        <v>80</v>
      </c>
      <c r="G447" s="118"/>
      <c r="H447" s="217">
        <f>ROUND(G447*F447,2)</f>
        <v>0</v>
      </c>
      <c r="I447" s="12" t="str">
        <f t="shared" ca="1" si="43"/>
        <v/>
      </c>
      <c r="J447" s="13" t="str">
        <f t="shared" si="47"/>
        <v>B195Type IAtonne</v>
      </c>
      <c r="K447" s="14">
        <f>MATCH(J447,'[2]Pay Items'!$L$1:$L$644,0)</f>
        <v>308</v>
      </c>
      <c r="L447" s="15" t="str">
        <f t="shared" ca="1" si="44"/>
        <v>F0</v>
      </c>
      <c r="M447" s="15" t="str">
        <f t="shared" ca="1" si="45"/>
        <v>C2</v>
      </c>
      <c r="N447" s="15" t="str">
        <f t="shared" ca="1" si="46"/>
        <v>C2</v>
      </c>
    </row>
    <row r="448" spans="1:14" ht="36" customHeight="1" x14ac:dyDescent="0.2">
      <c r="A448" s="197" t="s">
        <v>135</v>
      </c>
      <c r="B448" s="216" t="s">
        <v>501</v>
      </c>
      <c r="C448" s="68" t="s">
        <v>137</v>
      </c>
      <c r="D448" s="69" t="s">
        <v>138</v>
      </c>
      <c r="E448" s="70"/>
      <c r="F448" s="96"/>
      <c r="G448" s="132"/>
      <c r="H448" s="217"/>
      <c r="I448" s="12" t="str">
        <f t="shared" ca="1" si="43"/>
        <v>LOCKED</v>
      </c>
      <c r="J448" s="13" t="str">
        <f t="shared" si="47"/>
        <v>B200Planing of PavementCW 3450-R6</v>
      </c>
      <c r="K448" s="14">
        <f>MATCH(J448,'[2]Pay Items'!$L$1:$L$644,0)</f>
        <v>313</v>
      </c>
      <c r="L448" s="15" t="str">
        <f t="shared" ca="1" si="44"/>
        <v>F0</v>
      </c>
      <c r="M448" s="15" t="str">
        <f t="shared" ca="1" si="45"/>
        <v>G</v>
      </c>
      <c r="N448" s="15" t="str">
        <f t="shared" ca="1" si="46"/>
        <v>C2</v>
      </c>
    </row>
    <row r="449" spans="1:14" ht="36" customHeight="1" x14ac:dyDescent="0.2">
      <c r="A449" s="197" t="s">
        <v>139</v>
      </c>
      <c r="B449" s="219" t="s">
        <v>39</v>
      </c>
      <c r="C449" s="68" t="s">
        <v>140</v>
      </c>
      <c r="D449" s="69" t="s">
        <v>22</v>
      </c>
      <c r="E449" s="70" t="s">
        <v>32</v>
      </c>
      <c r="F449" s="96">
        <v>1218</v>
      </c>
      <c r="G449" s="118"/>
      <c r="H449" s="217">
        <f>ROUND(G449*F449,2)</f>
        <v>0</v>
      </c>
      <c r="I449" s="12" t="str">
        <f t="shared" ca="1" si="43"/>
        <v/>
      </c>
      <c r="J449" s="13" t="str">
        <f t="shared" si="47"/>
        <v>B20250 - 100 mm Depth (Asphalt)m²</v>
      </c>
      <c r="K449" s="14">
        <f>MATCH(J449,'[2]Pay Items'!$L$1:$L$644,0)</f>
        <v>315</v>
      </c>
      <c r="L449" s="15" t="str">
        <f t="shared" ca="1" si="44"/>
        <v>F0</v>
      </c>
      <c r="M449" s="15" t="str">
        <f t="shared" ca="1" si="45"/>
        <v>C2</v>
      </c>
      <c r="N449" s="15" t="str">
        <f t="shared" ca="1" si="46"/>
        <v>C2</v>
      </c>
    </row>
    <row r="450" spans="1:14" ht="36" customHeight="1" x14ac:dyDescent="0.2">
      <c r="A450" s="197" t="s">
        <v>726</v>
      </c>
      <c r="B450" s="216" t="s">
        <v>503</v>
      </c>
      <c r="C450" s="68" t="s">
        <v>727</v>
      </c>
      <c r="D450" s="69" t="s">
        <v>728</v>
      </c>
      <c r="E450" s="70" t="s">
        <v>32</v>
      </c>
      <c r="F450" s="96">
        <v>2586</v>
      </c>
      <c r="G450" s="118"/>
      <c r="H450" s="217">
        <f>ROUND(G450*F450,2)</f>
        <v>0</v>
      </c>
      <c r="I450" s="12"/>
      <c r="J450" s="13"/>
      <c r="K450" s="14"/>
      <c r="L450" s="15" t="str">
        <f t="shared" ca="1" si="44"/>
        <v>F0</v>
      </c>
      <c r="M450" s="15"/>
      <c r="N450" s="15"/>
    </row>
    <row r="451" spans="1:14" ht="36" customHeight="1" x14ac:dyDescent="0.2">
      <c r="A451" s="197" t="s">
        <v>141</v>
      </c>
      <c r="B451" s="216" t="s">
        <v>507</v>
      </c>
      <c r="C451" s="68" t="s">
        <v>143</v>
      </c>
      <c r="D451" s="69" t="s">
        <v>144</v>
      </c>
      <c r="E451" s="70" t="s">
        <v>145</v>
      </c>
      <c r="F451" s="99">
        <v>4</v>
      </c>
      <c r="G451" s="118"/>
      <c r="H451" s="217">
        <f>ROUND(G451*F451,2)</f>
        <v>0</v>
      </c>
      <c r="I451" s="12" t="str">
        <f t="shared" ca="1" si="43"/>
        <v/>
      </c>
      <c r="J451" s="13" t="str">
        <f t="shared" si="47"/>
        <v>B219Detectable Warning Surface TilesCW 3326-R3each</v>
      </c>
      <c r="K451" s="14">
        <f>MATCH(J451,'[2]Pay Items'!$L$1:$L$644,0)</f>
        <v>323</v>
      </c>
      <c r="L451" s="15" t="str">
        <f t="shared" ca="1" si="44"/>
        <v>F0</v>
      </c>
      <c r="M451" s="15" t="str">
        <f t="shared" ca="1" si="45"/>
        <v>C2</v>
      </c>
      <c r="N451" s="15" t="str">
        <f t="shared" ca="1" si="46"/>
        <v>C2</v>
      </c>
    </row>
    <row r="452" spans="1:14" ht="36" customHeight="1" x14ac:dyDescent="0.25">
      <c r="A452" s="92"/>
      <c r="B452" s="223"/>
      <c r="C452" s="105" t="s">
        <v>150</v>
      </c>
      <c r="D452" s="104"/>
      <c r="E452" s="98"/>
      <c r="F452" s="78"/>
      <c r="G452" s="94"/>
      <c r="H452" s="218"/>
      <c r="I452" s="12" t="str">
        <f t="shared" ca="1" si="43"/>
        <v>LOCKED</v>
      </c>
      <c r="J452" s="13" t="str">
        <f t="shared" si="47"/>
        <v>JOINT AND CRACK SEALING</v>
      </c>
      <c r="K452" s="14">
        <f>MATCH(J452,'[2]Pay Items'!$L$1:$L$644,0)</f>
        <v>424</v>
      </c>
      <c r="L452" s="15" t="str">
        <f t="shared" ca="1" si="44"/>
        <v>C2</v>
      </c>
      <c r="M452" s="15" t="str">
        <f t="shared" ca="1" si="45"/>
        <v>C2</v>
      </c>
      <c r="N452" s="15" t="str">
        <f t="shared" ca="1" si="46"/>
        <v>G</v>
      </c>
    </row>
    <row r="453" spans="1:14" ht="36" customHeight="1" x14ac:dyDescent="0.2">
      <c r="A453" s="196" t="s">
        <v>151</v>
      </c>
      <c r="B453" s="216" t="s">
        <v>508</v>
      </c>
      <c r="C453" s="68" t="s">
        <v>153</v>
      </c>
      <c r="D453" s="69" t="s">
        <v>154</v>
      </c>
      <c r="E453" s="76" t="s">
        <v>95</v>
      </c>
      <c r="F453" s="99">
        <v>850</v>
      </c>
      <c r="G453" s="118"/>
      <c r="H453" s="217">
        <f>ROUND(G453*F453,2)</f>
        <v>0</v>
      </c>
      <c r="I453" s="12" t="str">
        <f t="shared" ca="1" si="43"/>
        <v/>
      </c>
      <c r="J453" s="13" t="str">
        <f t="shared" si="47"/>
        <v>D006Reflective Crack MaintenanceCW 3250-R7m</v>
      </c>
      <c r="K453" s="14">
        <f>MATCH(J453,'[2]Pay Items'!$L$1:$L$644,0)</f>
        <v>430</v>
      </c>
      <c r="L453" s="15" t="str">
        <f t="shared" ca="1" si="44"/>
        <v>F0</v>
      </c>
      <c r="M453" s="15" t="str">
        <f t="shared" ca="1" si="45"/>
        <v>C2</v>
      </c>
      <c r="N453" s="15" t="str">
        <f t="shared" ca="1" si="46"/>
        <v>C2</v>
      </c>
    </row>
    <row r="454" spans="1:14" ht="36" customHeight="1" x14ac:dyDescent="0.25">
      <c r="A454" s="92"/>
      <c r="B454" s="223"/>
      <c r="C454" s="105" t="s">
        <v>155</v>
      </c>
      <c r="D454" s="104"/>
      <c r="E454" s="98"/>
      <c r="F454" s="78"/>
      <c r="G454" s="94"/>
      <c r="H454" s="218"/>
      <c r="I454" s="12" t="str">
        <f t="shared" ca="1" si="43"/>
        <v>LOCKED</v>
      </c>
      <c r="J454" s="13" t="str">
        <f t="shared" si="47"/>
        <v>ASSOCIATED DRAINAGE AND UNDERGROUND WORKS</v>
      </c>
      <c r="K454" s="14">
        <f>MATCH(J454,'[2]Pay Items'!$L$1:$L$644,0)</f>
        <v>432</v>
      </c>
      <c r="L454" s="15" t="str">
        <f t="shared" ca="1" si="44"/>
        <v>C2</v>
      </c>
      <c r="M454" s="15" t="str">
        <f t="shared" ca="1" si="45"/>
        <v>C2</v>
      </c>
      <c r="N454" s="15" t="str">
        <f t="shared" ca="1" si="46"/>
        <v>G</v>
      </c>
    </row>
    <row r="455" spans="1:14" ht="36" customHeight="1" x14ac:dyDescent="0.2">
      <c r="A455" s="196" t="s">
        <v>156</v>
      </c>
      <c r="B455" s="216" t="s">
        <v>509</v>
      </c>
      <c r="C455" s="68" t="s">
        <v>158</v>
      </c>
      <c r="D455" s="69" t="s">
        <v>159</v>
      </c>
      <c r="E455" s="76"/>
      <c r="F455" s="99"/>
      <c r="G455" s="132"/>
      <c r="H455" s="224"/>
      <c r="I455" s="12" t="str">
        <f t="shared" ca="1" si="43"/>
        <v>LOCKED</v>
      </c>
      <c r="J455" s="13" t="str">
        <f t="shared" si="47"/>
        <v>E003Catch BasinCW 2130-R12</v>
      </c>
      <c r="K455" s="14">
        <f>MATCH(J455,'[2]Pay Items'!$L$1:$L$644,0)</f>
        <v>435</v>
      </c>
      <c r="L455" s="15" t="str">
        <f t="shared" ca="1" si="44"/>
        <v>F0</v>
      </c>
      <c r="M455" s="15" t="str">
        <f t="shared" ca="1" si="45"/>
        <v>G</v>
      </c>
      <c r="N455" s="15" t="str">
        <f t="shared" ca="1" si="46"/>
        <v>C2</v>
      </c>
    </row>
    <row r="456" spans="1:14" ht="36" customHeight="1" x14ac:dyDescent="0.2">
      <c r="A456" s="196" t="s">
        <v>160</v>
      </c>
      <c r="B456" s="219" t="s">
        <v>39</v>
      </c>
      <c r="C456" s="68" t="s">
        <v>161</v>
      </c>
      <c r="D456" s="69"/>
      <c r="E456" s="76" t="s">
        <v>145</v>
      </c>
      <c r="F456" s="99">
        <v>3</v>
      </c>
      <c r="G456" s="118"/>
      <c r="H456" s="217">
        <f>ROUND(G456*F456,2)</f>
        <v>0</v>
      </c>
      <c r="I456" s="12" t="str">
        <f t="shared" ca="1" si="43"/>
        <v/>
      </c>
      <c r="J456" s="13" t="str">
        <f t="shared" si="47"/>
        <v>E004ASD-024, 1800 mm deepeach</v>
      </c>
      <c r="K456" s="14">
        <f>MATCH(J456,'[2]Pay Items'!$L$1:$L$644,0)</f>
        <v>437</v>
      </c>
      <c r="L456" s="15" t="str">
        <f t="shared" ca="1" si="44"/>
        <v>F0</v>
      </c>
      <c r="M456" s="15" t="str">
        <f t="shared" ca="1" si="45"/>
        <v>C2</v>
      </c>
      <c r="N456" s="15" t="str">
        <f t="shared" ca="1" si="46"/>
        <v>C2</v>
      </c>
    </row>
    <row r="457" spans="1:14" ht="36" customHeight="1" x14ac:dyDescent="0.2">
      <c r="A457" s="196" t="s">
        <v>502</v>
      </c>
      <c r="B457" s="216" t="s">
        <v>510</v>
      </c>
      <c r="C457" s="68" t="s">
        <v>504</v>
      </c>
      <c r="D457" s="69" t="s">
        <v>159</v>
      </c>
      <c r="E457" s="76"/>
      <c r="F457" s="99"/>
      <c r="G457" s="132"/>
      <c r="H457" s="224"/>
      <c r="I457" s="12" t="str">
        <f t="shared" ca="1" si="43"/>
        <v>LOCKED</v>
      </c>
      <c r="J457" s="13" t="str">
        <f t="shared" si="47"/>
        <v>E007ARemove and Replace Existing Catch BasinCW 2130-R12</v>
      </c>
      <c r="K457" s="14">
        <f>MATCH(J457,'[2]Pay Items'!$L$1:$L$644,0)</f>
        <v>442</v>
      </c>
      <c r="L457" s="15" t="str">
        <f t="shared" ca="1" si="44"/>
        <v>F0</v>
      </c>
      <c r="M457" s="15" t="str">
        <f t="shared" ca="1" si="45"/>
        <v>G</v>
      </c>
      <c r="N457" s="15" t="str">
        <f t="shared" ca="1" si="46"/>
        <v>C2</v>
      </c>
    </row>
    <row r="458" spans="1:14" ht="36" customHeight="1" x14ac:dyDescent="0.2">
      <c r="A458" s="196" t="s">
        <v>505</v>
      </c>
      <c r="B458" s="219" t="s">
        <v>39</v>
      </c>
      <c r="C458" s="68" t="s">
        <v>506</v>
      </c>
      <c r="D458" s="69"/>
      <c r="E458" s="76" t="s">
        <v>145</v>
      </c>
      <c r="F458" s="99">
        <v>2</v>
      </c>
      <c r="G458" s="118"/>
      <c r="H458" s="217">
        <f>ROUND(G458*F458,2)</f>
        <v>0</v>
      </c>
      <c r="I458" s="12" t="str">
        <f t="shared" ca="1" si="43"/>
        <v/>
      </c>
      <c r="J458" s="13" t="str">
        <f t="shared" si="47"/>
        <v>E007BSD-024each</v>
      </c>
      <c r="K458" s="14">
        <f>MATCH(J458,'[2]Pay Items'!$L$1:$L$644,0)</f>
        <v>443</v>
      </c>
      <c r="L458" s="15" t="str">
        <f t="shared" ca="1" si="44"/>
        <v>F0</v>
      </c>
      <c r="M458" s="15" t="str">
        <f t="shared" ca="1" si="45"/>
        <v>C2</v>
      </c>
      <c r="N458" s="15" t="str">
        <f t="shared" ca="1" si="46"/>
        <v>C2</v>
      </c>
    </row>
    <row r="459" spans="1:14" ht="36" customHeight="1" x14ac:dyDescent="0.2">
      <c r="A459" s="196" t="s">
        <v>167</v>
      </c>
      <c r="B459" s="216" t="s">
        <v>511</v>
      </c>
      <c r="C459" s="68" t="s">
        <v>169</v>
      </c>
      <c r="D459" s="69" t="s">
        <v>159</v>
      </c>
      <c r="E459" s="76"/>
      <c r="F459" s="99"/>
      <c r="G459" s="132"/>
      <c r="H459" s="224"/>
      <c r="I459" s="12" t="str">
        <f t="shared" ca="1" si="43"/>
        <v>LOCKED</v>
      </c>
      <c r="J459" s="13" t="str">
        <f t="shared" si="47"/>
        <v>E008Sewer ServiceCW 2130-R12</v>
      </c>
      <c r="K459" s="14">
        <f>MATCH(J459,'[2]Pay Items'!$L$1:$L$644,0)</f>
        <v>447</v>
      </c>
      <c r="L459" s="15" t="str">
        <f t="shared" ca="1" si="44"/>
        <v>F0</v>
      </c>
      <c r="M459" s="15" t="str">
        <f t="shared" ca="1" si="45"/>
        <v>G</v>
      </c>
      <c r="N459" s="15" t="str">
        <f t="shared" ca="1" si="46"/>
        <v>C2</v>
      </c>
    </row>
    <row r="460" spans="1:14" ht="36" customHeight="1" x14ac:dyDescent="0.2">
      <c r="A460" s="196" t="s">
        <v>170</v>
      </c>
      <c r="B460" s="219" t="s">
        <v>39</v>
      </c>
      <c r="C460" s="68" t="s">
        <v>171</v>
      </c>
      <c r="D460" s="69"/>
      <c r="E460" s="76"/>
      <c r="F460" s="99"/>
      <c r="G460" s="132"/>
      <c r="H460" s="224"/>
      <c r="I460" s="12" t="str">
        <f t="shared" ca="1" si="43"/>
        <v>LOCKED</v>
      </c>
      <c r="J460" s="13" t="str">
        <f t="shared" si="47"/>
        <v>E009250 mm, PVC</v>
      </c>
      <c r="K460" s="14" t="e">
        <f>MATCH(J460,'[2]Pay Items'!$L$1:$L$644,0)</f>
        <v>#N/A</v>
      </c>
      <c r="L460" s="15" t="str">
        <f t="shared" ca="1" si="44"/>
        <v>F0</v>
      </c>
      <c r="M460" s="15" t="str">
        <f t="shared" ca="1" si="45"/>
        <v>G</v>
      </c>
      <c r="N460" s="15" t="str">
        <f t="shared" ca="1" si="46"/>
        <v>C2</v>
      </c>
    </row>
    <row r="461" spans="1:14" ht="36" customHeight="1" x14ac:dyDescent="0.2">
      <c r="A461" s="196" t="s">
        <v>172</v>
      </c>
      <c r="B461" s="221" t="s">
        <v>68</v>
      </c>
      <c r="C461" s="68" t="s">
        <v>173</v>
      </c>
      <c r="D461" s="69"/>
      <c r="E461" s="76" t="s">
        <v>95</v>
      </c>
      <c r="F461" s="99">
        <v>3</v>
      </c>
      <c r="G461" s="118"/>
      <c r="H461" s="217">
        <f>ROUND(G461*F461,2)</f>
        <v>0</v>
      </c>
      <c r="I461" s="12" t="str">
        <f t="shared" ca="1" si="43"/>
        <v/>
      </c>
      <c r="J461" s="13" t="str">
        <f t="shared" si="47"/>
        <v>E010In a Trench, Class B compacted sand bedding, Class 3 Backfillm</v>
      </c>
      <c r="K461" s="14" t="e">
        <f>MATCH(J461,'[2]Pay Items'!$L$1:$L$644,0)</f>
        <v>#N/A</v>
      </c>
      <c r="L461" s="15" t="str">
        <f t="shared" ca="1" si="44"/>
        <v>F0</v>
      </c>
      <c r="M461" s="15" t="str">
        <f t="shared" ca="1" si="45"/>
        <v>C2</v>
      </c>
      <c r="N461" s="15" t="str">
        <f t="shared" ca="1" si="46"/>
        <v>C2</v>
      </c>
    </row>
    <row r="462" spans="1:14" ht="36" customHeight="1" x14ac:dyDescent="0.2">
      <c r="A462" s="196" t="s">
        <v>181</v>
      </c>
      <c r="B462" s="219" t="s">
        <v>47</v>
      </c>
      <c r="C462" s="68" t="s">
        <v>182</v>
      </c>
      <c r="D462" s="69"/>
      <c r="E462" s="76" t="s">
        <v>145</v>
      </c>
      <c r="F462" s="99">
        <v>13</v>
      </c>
      <c r="G462" s="118"/>
      <c r="H462" s="217">
        <f>ROUND(G462*F462,2)</f>
        <v>0</v>
      </c>
      <c r="I462" s="12" t="str">
        <f t="shared" ca="1" si="43"/>
        <v/>
      </c>
      <c r="J462" s="13" t="str">
        <f t="shared" si="47"/>
        <v>E024AP-006 - Standard Frame for Manhole and Catch Basineach</v>
      </c>
      <c r="K462" s="14">
        <f>MATCH(J462,'[2]Pay Items'!$L$1:$L$644,0)</f>
        <v>502</v>
      </c>
      <c r="L462" s="15" t="str">
        <f t="shared" ca="1" si="44"/>
        <v>F0</v>
      </c>
      <c r="M462" s="15" t="str">
        <f t="shared" ca="1" si="45"/>
        <v>C2</v>
      </c>
      <c r="N462" s="15" t="str">
        <f t="shared" ca="1" si="46"/>
        <v>C2</v>
      </c>
    </row>
    <row r="463" spans="1:14" ht="36" customHeight="1" x14ac:dyDescent="0.2">
      <c r="A463" s="196" t="s">
        <v>183</v>
      </c>
      <c r="B463" s="219" t="s">
        <v>50</v>
      </c>
      <c r="C463" s="68" t="s">
        <v>184</v>
      </c>
      <c r="D463" s="69"/>
      <c r="E463" s="76" t="s">
        <v>145</v>
      </c>
      <c r="F463" s="99">
        <v>13</v>
      </c>
      <c r="G463" s="118"/>
      <c r="H463" s="217">
        <f>ROUND(G463*F463,2)</f>
        <v>0</v>
      </c>
      <c r="I463" s="12" t="str">
        <f t="shared" ca="1" si="43"/>
        <v/>
      </c>
      <c r="J463" s="13" t="str">
        <f t="shared" si="47"/>
        <v>E025AP-007 - Standard Solid Cover for Standard Frameeach</v>
      </c>
      <c r="K463" s="14">
        <f>MATCH(J463,'[2]Pay Items'!$L$1:$L$644,0)</f>
        <v>503</v>
      </c>
      <c r="L463" s="15" t="str">
        <f t="shared" ca="1" si="44"/>
        <v>F0</v>
      </c>
      <c r="M463" s="15" t="str">
        <f t="shared" ca="1" si="45"/>
        <v>C2</v>
      </c>
      <c r="N463" s="15" t="str">
        <f t="shared" ca="1" si="46"/>
        <v>C2</v>
      </c>
    </row>
    <row r="464" spans="1:14" ht="36" customHeight="1" x14ac:dyDescent="0.2">
      <c r="A464" s="196" t="s">
        <v>185</v>
      </c>
      <c r="B464" s="219" t="s">
        <v>116</v>
      </c>
      <c r="C464" s="68" t="s">
        <v>186</v>
      </c>
      <c r="D464" s="69"/>
      <c r="E464" s="76" t="s">
        <v>145</v>
      </c>
      <c r="F464" s="99">
        <v>3</v>
      </c>
      <c r="G464" s="118"/>
      <c r="H464" s="217">
        <f>ROUND(G464*F464,2)</f>
        <v>0</v>
      </c>
      <c r="I464" s="12" t="str">
        <f t="shared" ca="1" si="43"/>
        <v/>
      </c>
      <c r="J464" s="13" t="str">
        <f t="shared" si="47"/>
        <v>E028AP-011 - Barrier Curb and Gutter Frameeach</v>
      </c>
      <c r="K464" s="14">
        <f>MATCH(J464,'[2]Pay Items'!$L$1:$L$644,0)</f>
        <v>507</v>
      </c>
      <c r="L464" s="15" t="str">
        <f t="shared" ca="1" si="44"/>
        <v>F0</v>
      </c>
      <c r="M464" s="15" t="str">
        <f t="shared" ca="1" si="45"/>
        <v>C2</v>
      </c>
      <c r="N464" s="15" t="str">
        <f t="shared" ca="1" si="46"/>
        <v>C2</v>
      </c>
    </row>
    <row r="465" spans="1:14" ht="36" customHeight="1" x14ac:dyDescent="0.2">
      <c r="A465" s="196" t="s">
        <v>187</v>
      </c>
      <c r="B465" s="219" t="s">
        <v>395</v>
      </c>
      <c r="C465" s="68" t="s">
        <v>188</v>
      </c>
      <c r="D465" s="69"/>
      <c r="E465" s="76" t="s">
        <v>145</v>
      </c>
      <c r="F465" s="99">
        <v>3</v>
      </c>
      <c r="G465" s="118"/>
      <c r="H465" s="217">
        <f>ROUND(G465*F465,2)</f>
        <v>0</v>
      </c>
      <c r="I465" s="12" t="str">
        <f t="shared" ca="1" si="43"/>
        <v/>
      </c>
      <c r="J465" s="13" t="str">
        <f t="shared" si="47"/>
        <v>E029AP-012 - Barrier Curb and Gutter Covereach</v>
      </c>
      <c r="K465" s="14">
        <f>MATCH(J465,'[2]Pay Items'!$L$1:$L$644,0)</f>
        <v>508</v>
      </c>
      <c r="L465" s="15" t="str">
        <f t="shared" ca="1" si="44"/>
        <v>F0</v>
      </c>
      <c r="M465" s="15" t="str">
        <f t="shared" ca="1" si="45"/>
        <v>C2</v>
      </c>
      <c r="N465" s="15" t="str">
        <f t="shared" ca="1" si="46"/>
        <v>C2</v>
      </c>
    </row>
    <row r="466" spans="1:14" ht="36" customHeight="1" x14ac:dyDescent="0.2">
      <c r="A466" s="196" t="s">
        <v>189</v>
      </c>
      <c r="B466" s="216" t="s">
        <v>512</v>
      </c>
      <c r="C466" s="72" t="s">
        <v>191</v>
      </c>
      <c r="D466" s="69" t="s">
        <v>159</v>
      </c>
      <c r="E466" s="76"/>
      <c r="F466" s="99"/>
      <c r="G466" s="132"/>
      <c r="H466" s="224"/>
      <c r="I466" s="12" t="str">
        <f t="shared" ca="1" si="43"/>
        <v>LOCKED</v>
      </c>
      <c r="J466" s="13" t="str">
        <f t="shared" si="47"/>
        <v>E042Connecting New Sewer Service to Existing Sewer ServiceCW 2130-R12</v>
      </c>
      <c r="K466" s="14">
        <f>MATCH(J466,'[2]Pay Items'!$L$1:$L$644,0)</f>
        <v>540</v>
      </c>
      <c r="L466" s="15" t="str">
        <f t="shared" ca="1" si="44"/>
        <v>F0</v>
      </c>
      <c r="M466" s="15" t="str">
        <f t="shared" ca="1" si="45"/>
        <v>G</v>
      </c>
      <c r="N466" s="15" t="str">
        <f t="shared" ca="1" si="46"/>
        <v>C2</v>
      </c>
    </row>
    <row r="467" spans="1:14" ht="36" customHeight="1" x14ac:dyDescent="0.2">
      <c r="A467" s="196" t="s">
        <v>192</v>
      </c>
      <c r="B467" s="219" t="s">
        <v>39</v>
      </c>
      <c r="C467" s="72" t="s">
        <v>193</v>
      </c>
      <c r="D467" s="69"/>
      <c r="E467" s="76" t="s">
        <v>145</v>
      </c>
      <c r="F467" s="99">
        <v>5</v>
      </c>
      <c r="G467" s="118"/>
      <c r="H467" s="217">
        <f>ROUND(G467*F467,2)</f>
        <v>0</v>
      </c>
      <c r="I467" s="12" t="str">
        <f t="shared" ca="1" si="43"/>
        <v/>
      </c>
      <c r="J467" s="13" t="str">
        <f t="shared" si="47"/>
        <v>E043150-250 mmeach</v>
      </c>
      <c r="K467" s="14" t="e">
        <f>MATCH(J467,'[2]Pay Items'!$L$1:$L$644,0)</f>
        <v>#N/A</v>
      </c>
      <c r="L467" s="15" t="str">
        <f t="shared" ca="1" si="44"/>
        <v>F0</v>
      </c>
      <c r="M467" s="15" t="str">
        <f t="shared" ca="1" si="45"/>
        <v>C2</v>
      </c>
      <c r="N467" s="15" t="str">
        <f t="shared" ca="1" si="46"/>
        <v>C2</v>
      </c>
    </row>
    <row r="468" spans="1:14" ht="36" customHeight="1" x14ac:dyDescent="0.2">
      <c r="A468" s="196" t="s">
        <v>197</v>
      </c>
      <c r="B468" s="216" t="s">
        <v>513</v>
      </c>
      <c r="C468" s="68" t="s">
        <v>199</v>
      </c>
      <c r="D468" s="69" t="s">
        <v>159</v>
      </c>
      <c r="E468" s="76" t="s">
        <v>145</v>
      </c>
      <c r="F468" s="99">
        <v>1</v>
      </c>
      <c r="G468" s="118"/>
      <c r="H468" s="217">
        <f>ROUND(G468*F468,2)</f>
        <v>0</v>
      </c>
      <c r="I468" s="12" t="str">
        <f t="shared" ca="1" si="43"/>
        <v/>
      </c>
      <c r="J468" s="13" t="str">
        <f t="shared" si="47"/>
        <v>E046Removal of Existing Catch BasinsCW 2130-R12each</v>
      </c>
      <c r="K468" s="14">
        <f>MATCH(J468,'[2]Pay Items'!$L$1:$L$644,0)</f>
        <v>544</v>
      </c>
      <c r="L468" s="15" t="str">
        <f t="shared" ca="1" si="44"/>
        <v>F0</v>
      </c>
      <c r="M468" s="15" t="str">
        <f t="shared" ca="1" si="45"/>
        <v>C2</v>
      </c>
      <c r="N468" s="15" t="str">
        <f t="shared" ca="1" si="46"/>
        <v>C2</v>
      </c>
    </row>
    <row r="469" spans="1:14" ht="36" customHeight="1" x14ac:dyDescent="0.25">
      <c r="A469" s="92"/>
      <c r="B469" s="225"/>
      <c r="C469" s="105" t="s">
        <v>203</v>
      </c>
      <c r="D469" s="104"/>
      <c r="E469" s="98"/>
      <c r="F469" s="78"/>
      <c r="G469" s="94"/>
      <c r="H469" s="218"/>
      <c r="I469" s="12" t="str">
        <f t="shared" ca="1" si="43"/>
        <v>LOCKED</v>
      </c>
      <c r="J469" s="13" t="str">
        <f t="shared" si="47"/>
        <v>ADJUSTMENTS</v>
      </c>
      <c r="K469" s="14">
        <f>MATCH(J469,'[2]Pay Items'!$L$1:$L$644,0)</f>
        <v>581</v>
      </c>
      <c r="L469" s="15" t="str">
        <f t="shared" ca="1" si="44"/>
        <v>C2</v>
      </c>
      <c r="M469" s="15" t="str">
        <f t="shared" ca="1" si="45"/>
        <v>C2</v>
      </c>
      <c r="N469" s="15" t="str">
        <f t="shared" ca="1" si="46"/>
        <v>G</v>
      </c>
    </row>
    <row r="470" spans="1:14" ht="36" customHeight="1" x14ac:dyDescent="0.2">
      <c r="A470" s="196" t="s">
        <v>204</v>
      </c>
      <c r="B470" s="216" t="s">
        <v>514</v>
      </c>
      <c r="C470" s="68" t="s">
        <v>206</v>
      </c>
      <c r="D470" s="69" t="s">
        <v>207</v>
      </c>
      <c r="E470" s="70" t="s">
        <v>145</v>
      </c>
      <c r="F470" s="99">
        <v>17</v>
      </c>
      <c r="G470" s="118"/>
      <c r="H470" s="217">
        <f>ROUND(G470*F470,2)</f>
        <v>0</v>
      </c>
      <c r="I470" s="12" t="str">
        <f t="shared" ca="1" si="43"/>
        <v/>
      </c>
      <c r="J470" s="13" t="str">
        <f t="shared" si="47"/>
        <v>F001Adjustment of Manholes/Catch Basins FramesCW 3210-R8each</v>
      </c>
      <c r="K470" s="14">
        <f>MATCH(J470,'[2]Pay Items'!$L$1:$L$644,0)</f>
        <v>582</v>
      </c>
      <c r="L470" s="15" t="str">
        <f t="shared" ca="1" si="44"/>
        <v>F0</v>
      </c>
      <c r="M470" s="15" t="str">
        <f t="shared" ca="1" si="45"/>
        <v>C2</v>
      </c>
      <c r="N470" s="15" t="str">
        <f t="shared" ca="1" si="46"/>
        <v>C2</v>
      </c>
    </row>
    <row r="471" spans="1:14" ht="36" customHeight="1" x14ac:dyDescent="0.2">
      <c r="A471" s="196" t="s">
        <v>208</v>
      </c>
      <c r="B471" s="216" t="s">
        <v>515</v>
      </c>
      <c r="C471" s="68" t="s">
        <v>210</v>
      </c>
      <c r="D471" s="69" t="s">
        <v>159</v>
      </c>
      <c r="E471" s="70"/>
      <c r="F471" s="99"/>
      <c r="G471" s="97"/>
      <c r="H471" s="224"/>
      <c r="I471" s="12" t="str">
        <f t="shared" ca="1" si="43"/>
        <v>LOCKED</v>
      </c>
      <c r="J471" s="13" t="str">
        <f t="shared" si="47"/>
        <v>F002Replacing Existing RisersCW 2130-R12</v>
      </c>
      <c r="K471" s="14">
        <f>MATCH(J471,'[2]Pay Items'!$L$1:$L$644,0)</f>
        <v>583</v>
      </c>
      <c r="L471" s="15" t="str">
        <f t="shared" ca="1" si="44"/>
        <v>F0</v>
      </c>
      <c r="M471" s="15" t="str">
        <f t="shared" ca="1" si="45"/>
        <v>C2</v>
      </c>
      <c r="N471" s="15" t="str">
        <f t="shared" ca="1" si="46"/>
        <v>C2</v>
      </c>
    </row>
    <row r="472" spans="1:14" ht="36" customHeight="1" x14ac:dyDescent="0.2">
      <c r="A472" s="196" t="s">
        <v>211</v>
      </c>
      <c r="B472" s="219" t="s">
        <v>39</v>
      </c>
      <c r="C472" s="68" t="s">
        <v>212</v>
      </c>
      <c r="D472" s="69"/>
      <c r="E472" s="70" t="s">
        <v>213</v>
      </c>
      <c r="F472" s="121">
        <v>1</v>
      </c>
      <c r="G472" s="118"/>
      <c r="H472" s="217">
        <f>ROUND(G472*F472,2)</f>
        <v>0</v>
      </c>
      <c r="I472" s="12" t="str">
        <f t="shared" ca="1" si="43"/>
        <v/>
      </c>
      <c r="J472" s="13" t="str">
        <f t="shared" si="47"/>
        <v>F002APre-cast Concrete Risersvert. m</v>
      </c>
      <c r="K472" s="14">
        <f>MATCH(J472,'[2]Pay Items'!$L$1:$L$644,0)</f>
        <v>584</v>
      </c>
      <c r="L472" s="15" t="str">
        <f t="shared" ca="1" si="44"/>
        <v>F1</v>
      </c>
      <c r="M472" s="15" t="str">
        <f t="shared" ca="1" si="45"/>
        <v>C2</v>
      </c>
      <c r="N472" s="15" t="str">
        <f t="shared" ca="1" si="46"/>
        <v>C2</v>
      </c>
    </row>
    <row r="473" spans="1:14" ht="36" customHeight="1" x14ac:dyDescent="0.2">
      <c r="A473" s="196" t="s">
        <v>214</v>
      </c>
      <c r="B473" s="219" t="s">
        <v>47</v>
      </c>
      <c r="C473" s="68" t="s">
        <v>215</v>
      </c>
      <c r="D473" s="69"/>
      <c r="E473" s="70" t="s">
        <v>213</v>
      </c>
      <c r="F473" s="121">
        <v>1.7</v>
      </c>
      <c r="G473" s="118"/>
      <c r="H473" s="217">
        <f>ROUND(G473*F473,2)</f>
        <v>0</v>
      </c>
      <c r="I473" s="12" t="str">
        <f t="shared" ca="1" si="43"/>
        <v/>
      </c>
      <c r="J473" s="13" t="str">
        <f t="shared" si="47"/>
        <v>F002BBrick Risersvert. m</v>
      </c>
      <c r="K473" s="14">
        <f>MATCH(J473,'[2]Pay Items'!$L$1:$L$644,0)</f>
        <v>585</v>
      </c>
      <c r="L473" s="15" t="str">
        <f t="shared" ca="1" si="44"/>
        <v>F1</v>
      </c>
      <c r="M473" s="15" t="str">
        <f t="shared" ca="1" si="45"/>
        <v>C2</v>
      </c>
      <c r="N473" s="15" t="str">
        <f t="shared" ca="1" si="46"/>
        <v>C2</v>
      </c>
    </row>
    <row r="474" spans="1:14" ht="36" customHeight="1" x14ac:dyDescent="0.2">
      <c r="A474" s="196" t="s">
        <v>216</v>
      </c>
      <c r="B474" s="216" t="s">
        <v>516</v>
      </c>
      <c r="C474" s="68" t="s">
        <v>218</v>
      </c>
      <c r="D474" s="69" t="s">
        <v>207</v>
      </c>
      <c r="E474" s="70"/>
      <c r="F474" s="99"/>
      <c r="G474" s="132"/>
      <c r="H474" s="224"/>
      <c r="I474" s="12" t="str">
        <f t="shared" ca="1" si="43"/>
        <v>LOCKED</v>
      </c>
      <c r="J474" s="13" t="str">
        <f t="shared" si="47"/>
        <v>F003Lifter Rings (AP-010)CW 3210-R8</v>
      </c>
      <c r="K474" s="14">
        <f>MATCH(J474,'[2]Pay Items'!$L$1:$L$644,0)</f>
        <v>587</v>
      </c>
      <c r="L474" s="15" t="str">
        <f t="shared" ca="1" si="44"/>
        <v>F0</v>
      </c>
      <c r="M474" s="15" t="str">
        <f t="shared" ca="1" si="45"/>
        <v>G</v>
      </c>
      <c r="N474" s="15" t="str">
        <f t="shared" ca="1" si="46"/>
        <v>C2</v>
      </c>
    </row>
    <row r="475" spans="1:14" ht="36" customHeight="1" x14ac:dyDescent="0.2">
      <c r="A475" s="196" t="s">
        <v>219</v>
      </c>
      <c r="B475" s="219" t="s">
        <v>39</v>
      </c>
      <c r="C475" s="68" t="s">
        <v>220</v>
      </c>
      <c r="D475" s="69"/>
      <c r="E475" s="70" t="s">
        <v>145</v>
      </c>
      <c r="F475" s="99">
        <v>7</v>
      </c>
      <c r="G475" s="118"/>
      <c r="H475" s="217">
        <f t="shared" ref="H475:H480" si="49">ROUND(G475*F475,2)</f>
        <v>0</v>
      </c>
      <c r="I475" s="12" t="str">
        <f t="shared" ca="1" si="43"/>
        <v/>
      </c>
      <c r="J475" s="13" t="str">
        <f t="shared" si="47"/>
        <v>F00438 mmeach</v>
      </c>
      <c r="K475" s="14">
        <f>MATCH(J475,'[2]Pay Items'!$L$1:$L$644,0)</f>
        <v>588</v>
      </c>
      <c r="L475" s="15" t="str">
        <f t="shared" ca="1" si="44"/>
        <v>F0</v>
      </c>
      <c r="M475" s="15" t="str">
        <f t="shared" ca="1" si="45"/>
        <v>C2</v>
      </c>
      <c r="N475" s="15" t="str">
        <f t="shared" ca="1" si="46"/>
        <v>C2</v>
      </c>
    </row>
    <row r="476" spans="1:14" ht="36" customHeight="1" x14ac:dyDescent="0.2">
      <c r="A476" s="196" t="s">
        <v>221</v>
      </c>
      <c r="B476" s="219" t="s">
        <v>47</v>
      </c>
      <c r="C476" s="68" t="s">
        <v>222</v>
      </c>
      <c r="D476" s="69"/>
      <c r="E476" s="70" t="s">
        <v>145</v>
      </c>
      <c r="F476" s="99">
        <v>10</v>
      </c>
      <c r="G476" s="118"/>
      <c r="H476" s="217">
        <f t="shared" si="49"/>
        <v>0</v>
      </c>
      <c r="I476" s="12" t="str">
        <f t="shared" ca="1" si="43"/>
        <v/>
      </c>
      <c r="J476" s="13" t="str">
        <f t="shared" si="47"/>
        <v>F00551 mmeach</v>
      </c>
      <c r="K476" s="14">
        <f>MATCH(J476,'[2]Pay Items'!$L$1:$L$644,0)</f>
        <v>589</v>
      </c>
      <c r="L476" s="15" t="str">
        <f t="shared" ca="1" si="44"/>
        <v>F0</v>
      </c>
      <c r="M476" s="15" t="str">
        <f t="shared" ca="1" si="45"/>
        <v>C2</v>
      </c>
      <c r="N476" s="15" t="str">
        <f t="shared" ca="1" si="46"/>
        <v>C2</v>
      </c>
    </row>
    <row r="477" spans="1:14" ht="36" customHeight="1" x14ac:dyDescent="0.2">
      <c r="A477" s="196" t="s">
        <v>223</v>
      </c>
      <c r="B477" s="216" t="s">
        <v>517</v>
      </c>
      <c r="C477" s="68" t="s">
        <v>225</v>
      </c>
      <c r="D477" s="69" t="s">
        <v>207</v>
      </c>
      <c r="E477" s="70" t="s">
        <v>145</v>
      </c>
      <c r="F477" s="99">
        <v>3</v>
      </c>
      <c r="G477" s="118"/>
      <c r="H477" s="217">
        <f t="shared" si="49"/>
        <v>0</v>
      </c>
      <c r="I477" s="12" t="str">
        <f t="shared" ca="1" si="43"/>
        <v/>
      </c>
      <c r="J477" s="13" t="str">
        <f t="shared" si="47"/>
        <v>F009Adjustment of Valve BoxesCW 3210-R8each</v>
      </c>
      <c r="K477" s="14">
        <f>MATCH(J477,'[2]Pay Items'!$L$1:$L$644,0)</f>
        <v>593</v>
      </c>
      <c r="L477" s="15" t="str">
        <f t="shared" ca="1" si="44"/>
        <v>F0</v>
      </c>
      <c r="M477" s="15" t="str">
        <f t="shared" ca="1" si="45"/>
        <v>C2</v>
      </c>
      <c r="N477" s="15" t="str">
        <f t="shared" ca="1" si="46"/>
        <v>C2</v>
      </c>
    </row>
    <row r="478" spans="1:14" ht="36" customHeight="1" x14ac:dyDescent="0.2">
      <c r="A478" s="196" t="s">
        <v>226</v>
      </c>
      <c r="B478" s="216" t="s">
        <v>730</v>
      </c>
      <c r="C478" s="68" t="s">
        <v>228</v>
      </c>
      <c r="D478" s="69" t="s">
        <v>207</v>
      </c>
      <c r="E478" s="70" t="s">
        <v>145</v>
      </c>
      <c r="F478" s="99">
        <v>1</v>
      </c>
      <c r="G478" s="118"/>
      <c r="H478" s="217">
        <f t="shared" si="49"/>
        <v>0</v>
      </c>
      <c r="I478" s="12" t="str">
        <f t="shared" ca="1" si="43"/>
        <v/>
      </c>
      <c r="J478" s="13" t="str">
        <f t="shared" si="47"/>
        <v>F010Valve Box ExtensionsCW 3210-R8each</v>
      </c>
      <c r="K478" s="14">
        <f>MATCH(J478,'[2]Pay Items'!$L$1:$L$644,0)</f>
        <v>594</v>
      </c>
      <c r="L478" s="15" t="str">
        <f t="shared" ca="1" si="44"/>
        <v>F0</v>
      </c>
      <c r="M478" s="15" t="str">
        <f t="shared" ca="1" si="45"/>
        <v>C2</v>
      </c>
      <c r="N478" s="15" t="str">
        <f t="shared" ca="1" si="46"/>
        <v>C2</v>
      </c>
    </row>
    <row r="479" spans="1:14" ht="36" customHeight="1" x14ac:dyDescent="0.2">
      <c r="A479" s="196" t="s">
        <v>229</v>
      </c>
      <c r="B479" s="216" t="s">
        <v>758</v>
      </c>
      <c r="C479" s="68" t="s">
        <v>231</v>
      </c>
      <c r="D479" s="69" t="s">
        <v>207</v>
      </c>
      <c r="E479" s="76" t="s">
        <v>145</v>
      </c>
      <c r="F479" s="99">
        <v>7</v>
      </c>
      <c r="G479" s="118"/>
      <c r="H479" s="217">
        <f t="shared" si="49"/>
        <v>0</v>
      </c>
      <c r="I479" s="12" t="str">
        <f t="shared" ca="1" si="43"/>
        <v/>
      </c>
      <c r="J479" s="13" t="str">
        <f t="shared" si="47"/>
        <v>F011Adjustment of Curb Stop BoxesCW 3210-R8each</v>
      </c>
      <c r="K479" s="14">
        <f>MATCH(J479,'[2]Pay Items'!$L$1:$L$644,0)</f>
        <v>595</v>
      </c>
      <c r="L479" s="15" t="str">
        <f t="shared" ca="1" si="44"/>
        <v>F0</v>
      </c>
      <c r="M479" s="15" t="str">
        <f t="shared" ca="1" si="45"/>
        <v>C2</v>
      </c>
      <c r="N479" s="15" t="str">
        <f t="shared" ca="1" si="46"/>
        <v>C2</v>
      </c>
    </row>
    <row r="480" spans="1:14" ht="36" customHeight="1" x14ac:dyDescent="0.2">
      <c r="A480" s="196" t="s">
        <v>232</v>
      </c>
      <c r="B480" s="216" t="s">
        <v>759</v>
      </c>
      <c r="C480" s="68" t="s">
        <v>234</v>
      </c>
      <c r="D480" s="69" t="s">
        <v>207</v>
      </c>
      <c r="E480" s="76" t="s">
        <v>145</v>
      </c>
      <c r="F480" s="99">
        <v>2</v>
      </c>
      <c r="G480" s="118"/>
      <c r="H480" s="217">
        <f t="shared" si="49"/>
        <v>0</v>
      </c>
      <c r="I480" s="12" t="str">
        <f t="shared" ca="1" si="43"/>
        <v/>
      </c>
      <c r="J480" s="13" t="str">
        <f t="shared" si="47"/>
        <v>F018Curb Stop ExtensionsCW 3210-R8each</v>
      </c>
      <c r="K480" s="14">
        <f>MATCH(J480,'[2]Pay Items'!$L$1:$L$644,0)</f>
        <v>596</v>
      </c>
      <c r="L480" s="15" t="str">
        <f t="shared" ca="1" si="44"/>
        <v>F0</v>
      </c>
      <c r="M480" s="15" t="str">
        <f t="shared" ca="1" si="45"/>
        <v>C2</v>
      </c>
      <c r="N480" s="15" t="str">
        <f t="shared" ca="1" si="46"/>
        <v>C2</v>
      </c>
    </row>
    <row r="481" spans="1:14" ht="36" customHeight="1" x14ac:dyDescent="0.25">
      <c r="A481" s="92"/>
      <c r="B481" s="214"/>
      <c r="C481" s="105" t="s">
        <v>235</v>
      </c>
      <c r="D481" s="104"/>
      <c r="E481" s="93"/>
      <c r="F481" s="78"/>
      <c r="G481" s="94"/>
      <c r="H481" s="218"/>
      <c r="I481" s="12" t="str">
        <f t="shared" ca="1" si="43"/>
        <v>LOCKED</v>
      </c>
      <c r="J481" s="13" t="str">
        <f t="shared" si="47"/>
        <v>LANDSCAPING</v>
      </c>
      <c r="K481" s="14">
        <f>MATCH(J481,'[2]Pay Items'!$L$1:$L$644,0)</f>
        <v>615</v>
      </c>
      <c r="L481" s="15" t="str">
        <f t="shared" ca="1" si="44"/>
        <v>C2</v>
      </c>
      <c r="M481" s="15" t="str">
        <f t="shared" ca="1" si="45"/>
        <v>C2</v>
      </c>
      <c r="N481" s="15" t="str">
        <f t="shared" ca="1" si="46"/>
        <v>G</v>
      </c>
    </row>
    <row r="482" spans="1:14" ht="36" customHeight="1" x14ac:dyDescent="0.2">
      <c r="A482" s="197" t="s">
        <v>236</v>
      </c>
      <c r="B482" s="216" t="s">
        <v>760</v>
      </c>
      <c r="C482" s="68" t="s">
        <v>238</v>
      </c>
      <c r="D482" s="69" t="s">
        <v>239</v>
      </c>
      <c r="E482" s="76"/>
      <c r="F482" s="96"/>
      <c r="G482" s="132"/>
      <c r="H482" s="217"/>
      <c r="I482" s="12" t="str">
        <f t="shared" ref="I482:I550" ca="1" si="50">IF(CELL("protect",$G482)=1, "LOCKED", "")</f>
        <v>LOCKED</v>
      </c>
      <c r="J482" s="13" t="str">
        <f t="shared" si="47"/>
        <v>G001SoddingCW 3510-R9</v>
      </c>
      <c r="K482" s="14">
        <f>MATCH(J482,'[2]Pay Items'!$L$1:$L$644,0)</f>
        <v>616</v>
      </c>
      <c r="L482" s="15" t="str">
        <f t="shared" ref="L482:L550" ca="1" si="51">CELL("format",$F482)</f>
        <v>F0</v>
      </c>
      <c r="M482" s="15" t="str">
        <f t="shared" ref="M482:M550" ca="1" si="52">CELL("format",$G482)</f>
        <v>G</v>
      </c>
      <c r="N482" s="15" t="str">
        <f t="shared" ref="N482:N550" ca="1" si="53">CELL("format",$H482)</f>
        <v>C2</v>
      </c>
    </row>
    <row r="483" spans="1:14" ht="36" customHeight="1" x14ac:dyDescent="0.2">
      <c r="A483" s="197" t="s">
        <v>240</v>
      </c>
      <c r="B483" s="219" t="s">
        <v>39</v>
      </c>
      <c r="C483" s="68" t="s">
        <v>241</v>
      </c>
      <c r="D483" s="69"/>
      <c r="E483" s="70" t="s">
        <v>32</v>
      </c>
      <c r="F483" s="96">
        <v>75</v>
      </c>
      <c r="G483" s="118"/>
      <c r="H483" s="217">
        <f>ROUND(G483*F483,2)</f>
        <v>0</v>
      </c>
      <c r="I483" s="12" t="str">
        <f t="shared" ca="1" si="50"/>
        <v/>
      </c>
      <c r="J483" s="13" t="str">
        <f t="shared" ref="J483:J551" si="54">CLEAN(CONCATENATE(TRIM($A483),TRIM($C483),IF(LEFT($D483)&lt;&gt;"E",TRIM($D483),),TRIM($E483)))</f>
        <v>G002width &lt; 600 mmm²</v>
      </c>
      <c r="K483" s="14">
        <f>MATCH(J483,'[2]Pay Items'!$L$1:$L$644,0)</f>
        <v>617</v>
      </c>
      <c r="L483" s="15" t="str">
        <f t="shared" ca="1" si="51"/>
        <v>F0</v>
      </c>
      <c r="M483" s="15" t="str">
        <f t="shared" ca="1" si="52"/>
        <v>C2</v>
      </c>
      <c r="N483" s="15" t="str">
        <f t="shared" ca="1" si="53"/>
        <v>C2</v>
      </c>
    </row>
    <row r="484" spans="1:14" ht="36" customHeight="1" x14ac:dyDescent="0.2">
      <c r="A484" s="197" t="s">
        <v>242</v>
      </c>
      <c r="B484" s="219" t="s">
        <v>47</v>
      </c>
      <c r="C484" s="68" t="s">
        <v>243</v>
      </c>
      <c r="D484" s="69"/>
      <c r="E484" s="70" t="s">
        <v>32</v>
      </c>
      <c r="F484" s="96">
        <v>1047</v>
      </c>
      <c r="G484" s="118"/>
      <c r="H484" s="217">
        <f>ROUND(G484*F484,2)</f>
        <v>0</v>
      </c>
      <c r="I484" s="12" t="str">
        <f t="shared" ca="1" si="50"/>
        <v/>
      </c>
      <c r="J484" s="13" t="str">
        <f t="shared" si="54"/>
        <v>G003width &gt; or = 600 mmm²</v>
      </c>
      <c r="K484" s="14">
        <f>MATCH(J484,'[2]Pay Items'!$L$1:$L$644,0)</f>
        <v>618</v>
      </c>
      <c r="L484" s="15" t="str">
        <f t="shared" ca="1" si="51"/>
        <v>F0</v>
      </c>
      <c r="M484" s="15" t="str">
        <f t="shared" ca="1" si="52"/>
        <v>C2</v>
      </c>
      <c r="N484" s="15" t="str">
        <f t="shared" ca="1" si="53"/>
        <v>C2</v>
      </c>
    </row>
    <row r="485" spans="1:14" s="16" customFormat="1" ht="30" customHeight="1" thickBot="1" x14ac:dyDescent="0.3">
      <c r="A485" s="199"/>
      <c r="B485" s="226" t="s">
        <v>471</v>
      </c>
      <c r="C485" s="287" t="str">
        <f>C409</f>
        <v>GARDEN GROVE DRIVE - Burrows Avenue to Fairgrove Bay (West Leg) - Asphalt Rehabilitation</v>
      </c>
      <c r="D485" s="288"/>
      <c r="E485" s="288"/>
      <c r="F485" s="289"/>
      <c r="G485" s="135"/>
      <c r="H485" s="230">
        <f>SUM(H411:H484)</f>
        <v>0</v>
      </c>
      <c r="I485" s="12" t="str">
        <f t="shared" ca="1" si="50"/>
        <v>LOCKED</v>
      </c>
      <c r="J485" s="13" t="str">
        <f t="shared" si="54"/>
        <v>GARDEN GROVE DRIVE - Burrows Avenue to Fairgrove Bay (West Leg) - Asphalt Rehabilitation</v>
      </c>
      <c r="K485" s="14" t="e">
        <f>MATCH(J485,'[2]Pay Items'!$L$1:$L$644,0)</f>
        <v>#N/A</v>
      </c>
      <c r="L485" s="15" t="str">
        <f t="shared" ca="1" si="51"/>
        <v>F0</v>
      </c>
      <c r="M485" s="15" t="str">
        <f t="shared" ca="1" si="52"/>
        <v>C2</v>
      </c>
      <c r="N485" s="15" t="str">
        <f t="shared" ca="1" si="53"/>
        <v>C2</v>
      </c>
    </row>
    <row r="486" spans="1:14" s="16" customFormat="1" ht="30" customHeight="1" thickTop="1" x14ac:dyDescent="0.25">
      <c r="A486" s="91"/>
      <c r="B486" s="228" t="s">
        <v>518</v>
      </c>
      <c r="C486" s="290" t="s">
        <v>519</v>
      </c>
      <c r="D486" s="291"/>
      <c r="E486" s="291"/>
      <c r="F486" s="292"/>
      <c r="G486" s="134"/>
      <c r="H486" s="229"/>
      <c r="I486" s="12" t="str">
        <f t="shared" ca="1" si="50"/>
        <v>LOCKED</v>
      </c>
      <c r="J486" s="13" t="str">
        <f t="shared" si="54"/>
        <v>PEONY AVENUE - Viola Street to Verbena Street - Concrete Rehabilitation</v>
      </c>
      <c r="K486" s="14" t="e">
        <f>MATCH(J486,'[2]Pay Items'!$L$1:$L$644,0)</f>
        <v>#N/A</v>
      </c>
      <c r="L486" s="15" t="str">
        <f t="shared" ca="1" si="51"/>
        <v>F0</v>
      </c>
      <c r="M486" s="15" t="str">
        <f t="shared" ca="1" si="52"/>
        <v>C2</v>
      </c>
      <c r="N486" s="15" t="str">
        <f t="shared" ca="1" si="53"/>
        <v>C2</v>
      </c>
    </row>
    <row r="487" spans="1:14" ht="36" customHeight="1" x14ac:dyDescent="0.2">
      <c r="A487" s="86"/>
      <c r="B487" s="232"/>
      <c r="C487" s="106" t="s">
        <v>23</v>
      </c>
      <c r="D487" s="107"/>
      <c r="E487" s="108" t="s">
        <v>22</v>
      </c>
      <c r="F487" s="149"/>
      <c r="G487" s="150"/>
      <c r="H487" s="233"/>
      <c r="I487" s="12" t="str">
        <f t="shared" ca="1" si="50"/>
        <v>LOCKED</v>
      </c>
      <c r="J487" s="13" t="str">
        <f t="shared" si="54"/>
        <v>EARTH AND BASE WORKS</v>
      </c>
      <c r="K487" s="14">
        <f>MATCH(J487,'[2]Pay Items'!$L$1:$L$644,0)</f>
        <v>3</v>
      </c>
      <c r="L487" s="15" t="str">
        <f t="shared" ca="1" si="51"/>
        <v>C2</v>
      </c>
      <c r="M487" s="15" t="str">
        <f t="shared" ca="1" si="52"/>
        <v>C2</v>
      </c>
      <c r="N487" s="15" t="str">
        <f t="shared" ca="1" si="53"/>
        <v>G</v>
      </c>
    </row>
    <row r="488" spans="1:14" ht="36" customHeight="1" x14ac:dyDescent="0.2">
      <c r="A488" s="201" t="s">
        <v>24</v>
      </c>
      <c r="B488" s="234" t="s">
        <v>520</v>
      </c>
      <c r="C488" s="65" t="s">
        <v>26</v>
      </c>
      <c r="D488" s="69" t="s">
        <v>27</v>
      </c>
      <c r="E488" s="67" t="s">
        <v>28</v>
      </c>
      <c r="F488" s="113">
        <v>36</v>
      </c>
      <c r="G488" s="136"/>
      <c r="H488" s="235">
        <f>ROUND(G488*F488,2)</f>
        <v>0</v>
      </c>
      <c r="I488" s="12" t="str">
        <f t="shared" ca="1" si="50"/>
        <v/>
      </c>
      <c r="J488" s="13" t="str">
        <f t="shared" si="54"/>
        <v>A010Supplying and Placing Base Course MaterialCW 3110-R19m³</v>
      </c>
      <c r="K488" s="14">
        <f>MATCH(J488,'[2]Pay Items'!$L$1:$L$644,0)</f>
        <v>20</v>
      </c>
      <c r="L488" s="15" t="str">
        <f t="shared" ca="1" si="51"/>
        <v>F0</v>
      </c>
      <c r="M488" s="15" t="str">
        <f t="shared" ca="1" si="52"/>
        <v>C2</v>
      </c>
      <c r="N488" s="15" t="str">
        <f t="shared" ca="1" si="53"/>
        <v>C2</v>
      </c>
    </row>
    <row r="489" spans="1:14" ht="36" customHeight="1" x14ac:dyDescent="0.2">
      <c r="A489" s="200" t="s">
        <v>29</v>
      </c>
      <c r="B489" s="234" t="s">
        <v>521</v>
      </c>
      <c r="C489" s="65" t="s">
        <v>31</v>
      </c>
      <c r="D489" s="69" t="s">
        <v>27</v>
      </c>
      <c r="E489" s="77" t="s">
        <v>32</v>
      </c>
      <c r="F489" s="113">
        <v>892</v>
      </c>
      <c r="G489" s="136"/>
      <c r="H489" s="235">
        <f>ROUND(G489*F489,2)</f>
        <v>0</v>
      </c>
      <c r="I489" s="12" t="str">
        <f t="shared" ca="1" si="50"/>
        <v/>
      </c>
      <c r="J489" s="13" t="str">
        <f t="shared" si="54"/>
        <v>A012Grading of BoulevardsCW 3110-R19m²</v>
      </c>
      <c r="K489" s="14">
        <f>MATCH(J489,'[2]Pay Items'!$L$1:$L$644,0)</f>
        <v>25</v>
      </c>
      <c r="L489" s="15" t="str">
        <f t="shared" ca="1" si="51"/>
        <v>F0</v>
      </c>
      <c r="M489" s="15" t="str">
        <f t="shared" ca="1" si="52"/>
        <v>C2</v>
      </c>
      <c r="N489" s="15" t="str">
        <f t="shared" ca="1" si="53"/>
        <v>C2</v>
      </c>
    </row>
    <row r="490" spans="1:14" ht="36" customHeight="1" x14ac:dyDescent="0.2">
      <c r="A490" s="86"/>
      <c r="B490" s="232"/>
      <c r="C490" s="109" t="s">
        <v>33</v>
      </c>
      <c r="D490" s="107"/>
      <c r="E490" s="110"/>
      <c r="F490" s="111"/>
      <c r="G490" s="112"/>
      <c r="H490" s="237"/>
      <c r="I490" s="12" t="str">
        <f t="shared" ca="1" si="50"/>
        <v>LOCKED</v>
      </c>
      <c r="J490" s="13" t="str">
        <f t="shared" si="54"/>
        <v>ROADWORKS - RENEWALS</v>
      </c>
      <c r="K490" s="14" t="e">
        <f>MATCH(J490,'[2]Pay Items'!$L$1:$L$644,0)</f>
        <v>#N/A</v>
      </c>
      <c r="L490" s="15" t="str">
        <f t="shared" ca="1" si="51"/>
        <v>C2</v>
      </c>
      <c r="M490" s="15" t="str">
        <f t="shared" ca="1" si="52"/>
        <v>C2</v>
      </c>
      <c r="N490" s="15" t="str">
        <f t="shared" ca="1" si="53"/>
        <v>G</v>
      </c>
    </row>
    <row r="491" spans="1:14" ht="36" customHeight="1" x14ac:dyDescent="0.2">
      <c r="A491" s="202" t="s">
        <v>357</v>
      </c>
      <c r="B491" s="234" t="s">
        <v>522</v>
      </c>
      <c r="C491" s="65" t="s">
        <v>359</v>
      </c>
      <c r="D491" s="69" t="s">
        <v>27</v>
      </c>
      <c r="E491" s="67"/>
      <c r="F491" s="113"/>
      <c r="G491" s="137"/>
      <c r="H491" s="235"/>
      <c r="I491" s="12" t="str">
        <f t="shared" ca="1" si="50"/>
        <v>LOCKED</v>
      </c>
      <c r="J491" s="13" t="str">
        <f t="shared" si="54"/>
        <v>B001Pavement RemovalCW 3110-R19</v>
      </c>
      <c r="K491" s="14">
        <f>MATCH(J491,'[2]Pay Items'!$L$1:$L$644,0)</f>
        <v>52</v>
      </c>
      <c r="L491" s="15" t="str">
        <f t="shared" ca="1" si="51"/>
        <v>F0</v>
      </c>
      <c r="M491" s="15" t="str">
        <f t="shared" ca="1" si="52"/>
        <v>G</v>
      </c>
      <c r="N491" s="15" t="str">
        <f t="shared" ca="1" si="53"/>
        <v>C2</v>
      </c>
    </row>
    <row r="492" spans="1:14" ht="36" customHeight="1" x14ac:dyDescent="0.2">
      <c r="A492" s="202" t="s">
        <v>523</v>
      </c>
      <c r="B492" s="236" t="s">
        <v>39</v>
      </c>
      <c r="C492" s="65" t="s">
        <v>524</v>
      </c>
      <c r="D492" s="66" t="s">
        <v>22</v>
      </c>
      <c r="E492" s="67" t="s">
        <v>32</v>
      </c>
      <c r="F492" s="113">
        <v>69</v>
      </c>
      <c r="G492" s="136"/>
      <c r="H492" s="235">
        <f>ROUND(G492*F492,2)</f>
        <v>0</v>
      </c>
      <c r="I492" s="12" t="str">
        <f t="shared" ca="1" si="50"/>
        <v/>
      </c>
      <c r="J492" s="13" t="str">
        <f t="shared" si="54"/>
        <v>B003Asphalt Pavementm²</v>
      </c>
      <c r="K492" s="14">
        <f>MATCH(J492,'[2]Pay Items'!$L$1:$L$644,0)</f>
        <v>54</v>
      </c>
      <c r="L492" s="15" t="str">
        <f t="shared" ca="1" si="51"/>
        <v>F0</v>
      </c>
      <c r="M492" s="15" t="str">
        <f t="shared" ca="1" si="52"/>
        <v>C2</v>
      </c>
      <c r="N492" s="15" t="str">
        <f t="shared" ca="1" si="53"/>
        <v>C2</v>
      </c>
    </row>
    <row r="493" spans="1:14" ht="36" customHeight="1" x14ac:dyDescent="0.2">
      <c r="A493" s="202" t="s">
        <v>34</v>
      </c>
      <c r="B493" s="234" t="s">
        <v>525</v>
      </c>
      <c r="C493" s="65" t="s">
        <v>36</v>
      </c>
      <c r="D493" s="66" t="s">
        <v>37</v>
      </c>
      <c r="E493" s="67"/>
      <c r="F493" s="113"/>
      <c r="G493" s="137"/>
      <c r="H493" s="235"/>
      <c r="I493" s="12" t="str">
        <f t="shared" ca="1" si="50"/>
        <v>LOCKED</v>
      </c>
      <c r="J493" s="13" t="str">
        <f t="shared" si="54"/>
        <v>B004Slab ReplacementCW 3230-R8</v>
      </c>
      <c r="K493" s="14">
        <f>MATCH(J493,'[2]Pay Items'!$L$1:$L$644,0)</f>
        <v>55</v>
      </c>
      <c r="L493" s="15" t="str">
        <f t="shared" ca="1" si="51"/>
        <v>F0</v>
      </c>
      <c r="M493" s="15" t="str">
        <f t="shared" ca="1" si="52"/>
        <v>G</v>
      </c>
      <c r="N493" s="15" t="str">
        <f t="shared" ca="1" si="53"/>
        <v>C2</v>
      </c>
    </row>
    <row r="494" spans="1:14" ht="36" customHeight="1" x14ac:dyDescent="0.2">
      <c r="A494" s="202" t="s">
        <v>38</v>
      </c>
      <c r="B494" s="236" t="s">
        <v>39</v>
      </c>
      <c r="C494" s="65" t="s">
        <v>40</v>
      </c>
      <c r="D494" s="66" t="s">
        <v>22</v>
      </c>
      <c r="E494" s="67" t="s">
        <v>32</v>
      </c>
      <c r="F494" s="113">
        <v>855</v>
      </c>
      <c r="G494" s="136"/>
      <c r="H494" s="235">
        <f>ROUND(G494*F494,2)</f>
        <v>0</v>
      </c>
      <c r="I494" s="12" t="str">
        <f t="shared" ca="1" si="50"/>
        <v/>
      </c>
      <c r="J494" s="13" t="str">
        <f t="shared" si="54"/>
        <v>B014150 mm Concrete Pavement (Reinforced)m²</v>
      </c>
      <c r="K494" s="14">
        <f>MATCH(J494,'[2]Pay Items'!$L$1:$L$644,0)</f>
        <v>65</v>
      </c>
      <c r="L494" s="15" t="str">
        <f t="shared" ca="1" si="51"/>
        <v>F0</v>
      </c>
      <c r="M494" s="15" t="str">
        <f t="shared" ca="1" si="52"/>
        <v>C2</v>
      </c>
      <c r="N494" s="15" t="str">
        <f t="shared" ca="1" si="53"/>
        <v>C2</v>
      </c>
    </row>
    <row r="495" spans="1:14" ht="36" customHeight="1" x14ac:dyDescent="0.2">
      <c r="A495" s="202" t="s">
        <v>41</v>
      </c>
      <c r="B495" s="234" t="s">
        <v>526</v>
      </c>
      <c r="C495" s="65" t="s">
        <v>43</v>
      </c>
      <c r="D495" s="66" t="s">
        <v>37</v>
      </c>
      <c r="E495" s="67"/>
      <c r="F495" s="113"/>
      <c r="G495" s="137"/>
      <c r="H495" s="235"/>
      <c r="I495" s="12" t="str">
        <f t="shared" ca="1" si="50"/>
        <v>LOCKED</v>
      </c>
      <c r="J495" s="13" t="str">
        <f t="shared" si="54"/>
        <v>B017Partial Slab PatchesCW 3230-R8</v>
      </c>
      <c r="K495" s="14">
        <f>MATCH(J495,'[2]Pay Items'!$L$1:$L$644,0)</f>
        <v>68</v>
      </c>
      <c r="L495" s="15" t="str">
        <f t="shared" ca="1" si="51"/>
        <v>F0</v>
      </c>
      <c r="M495" s="15" t="str">
        <f t="shared" ca="1" si="52"/>
        <v>G</v>
      </c>
      <c r="N495" s="15" t="str">
        <f t="shared" ca="1" si="53"/>
        <v>C2</v>
      </c>
    </row>
    <row r="496" spans="1:14" ht="36" customHeight="1" x14ac:dyDescent="0.2">
      <c r="A496" s="202" t="s">
        <v>44</v>
      </c>
      <c r="B496" s="236" t="s">
        <v>39</v>
      </c>
      <c r="C496" s="65" t="s">
        <v>45</v>
      </c>
      <c r="D496" s="66" t="s">
        <v>22</v>
      </c>
      <c r="E496" s="67" t="s">
        <v>32</v>
      </c>
      <c r="F496" s="113">
        <v>8</v>
      </c>
      <c r="G496" s="136"/>
      <c r="H496" s="235">
        <f>ROUND(G496*F496,2)</f>
        <v>0</v>
      </c>
      <c r="I496" s="12" t="str">
        <f t="shared" ca="1" si="50"/>
        <v/>
      </c>
      <c r="J496" s="13" t="str">
        <f t="shared" si="54"/>
        <v>B030150 mm Concrete Pavement (Type A)m²</v>
      </c>
      <c r="K496" s="14">
        <f>MATCH(J496,'[2]Pay Items'!$L$1:$L$644,0)</f>
        <v>81</v>
      </c>
      <c r="L496" s="15" t="str">
        <f t="shared" ca="1" si="51"/>
        <v>F0</v>
      </c>
      <c r="M496" s="15" t="str">
        <f t="shared" ca="1" si="52"/>
        <v>C2</v>
      </c>
      <c r="N496" s="15" t="str">
        <f t="shared" ca="1" si="53"/>
        <v>C2</v>
      </c>
    </row>
    <row r="497" spans="1:14" ht="36" customHeight="1" x14ac:dyDescent="0.2">
      <c r="A497" s="202" t="s">
        <v>46</v>
      </c>
      <c r="B497" s="236" t="s">
        <v>47</v>
      </c>
      <c r="C497" s="65" t="s">
        <v>48</v>
      </c>
      <c r="D497" s="66" t="s">
        <v>22</v>
      </c>
      <c r="E497" s="67" t="s">
        <v>32</v>
      </c>
      <c r="F497" s="113">
        <v>64</v>
      </c>
      <c r="G497" s="136"/>
      <c r="H497" s="235">
        <f>ROUND(G497*F497,2)</f>
        <v>0</v>
      </c>
      <c r="I497" s="12" t="str">
        <f t="shared" ca="1" si="50"/>
        <v/>
      </c>
      <c r="J497" s="13" t="str">
        <f t="shared" si="54"/>
        <v>B031150 mm Concrete Pavement (Type B)m²</v>
      </c>
      <c r="K497" s="14">
        <f>MATCH(J497,'[2]Pay Items'!$L$1:$L$644,0)</f>
        <v>82</v>
      </c>
      <c r="L497" s="15" t="str">
        <f t="shared" ca="1" si="51"/>
        <v>F0</v>
      </c>
      <c r="M497" s="15" t="str">
        <f t="shared" ca="1" si="52"/>
        <v>C2</v>
      </c>
      <c r="N497" s="15" t="str">
        <f t="shared" ca="1" si="53"/>
        <v>C2</v>
      </c>
    </row>
    <row r="498" spans="1:14" ht="36" customHeight="1" x14ac:dyDescent="0.2">
      <c r="A498" s="202" t="s">
        <v>49</v>
      </c>
      <c r="B498" s="236" t="s">
        <v>50</v>
      </c>
      <c r="C498" s="65" t="s">
        <v>51</v>
      </c>
      <c r="D498" s="66" t="s">
        <v>22</v>
      </c>
      <c r="E498" s="67" t="s">
        <v>32</v>
      </c>
      <c r="F498" s="113">
        <v>216</v>
      </c>
      <c r="G498" s="136"/>
      <c r="H498" s="235">
        <f>ROUND(G498*F498,2)</f>
        <v>0</v>
      </c>
      <c r="I498" s="12" t="str">
        <f t="shared" ca="1" si="50"/>
        <v/>
      </c>
      <c r="J498" s="13" t="str">
        <f t="shared" si="54"/>
        <v>B033150 mm Concrete Pavement (Type D)m²</v>
      </c>
      <c r="K498" s="14">
        <f>MATCH(J498,'[2]Pay Items'!$L$1:$L$644,0)</f>
        <v>84</v>
      </c>
      <c r="L498" s="15" t="str">
        <f t="shared" ca="1" si="51"/>
        <v>F0</v>
      </c>
      <c r="M498" s="15" t="str">
        <f t="shared" ca="1" si="52"/>
        <v>C2</v>
      </c>
      <c r="N498" s="15" t="str">
        <f t="shared" ca="1" si="53"/>
        <v>C2</v>
      </c>
    </row>
    <row r="499" spans="1:14" s="56" customFormat="1" ht="36" customHeight="1" x14ac:dyDescent="0.2">
      <c r="A499" s="202" t="s">
        <v>740</v>
      </c>
      <c r="B499" s="234" t="s">
        <v>527</v>
      </c>
      <c r="C499" s="65" t="s">
        <v>738</v>
      </c>
      <c r="D499" s="66" t="s">
        <v>37</v>
      </c>
      <c r="E499" s="67"/>
      <c r="F499" s="113"/>
      <c r="G499" s="137"/>
      <c r="H499" s="235"/>
      <c r="I499" s="87" t="str">
        <f t="shared" ca="1" si="50"/>
        <v>LOCKED</v>
      </c>
      <c r="J499" s="88" t="str">
        <f t="shared" si="54"/>
        <v>B094Drilled DowelsCW 3230-R8</v>
      </c>
      <c r="K499" s="89">
        <f>MATCH(J499,'[2]Pay Items'!$L$1:$L$644,0)</f>
        <v>147</v>
      </c>
      <c r="L499" s="90" t="str">
        <f t="shared" ca="1" si="51"/>
        <v>F0</v>
      </c>
      <c r="M499" s="90" t="str">
        <f t="shared" ca="1" si="52"/>
        <v>G</v>
      </c>
      <c r="N499" s="90" t="str">
        <f t="shared" ca="1" si="53"/>
        <v>C2</v>
      </c>
    </row>
    <row r="500" spans="1:14" s="56" customFormat="1" ht="36" customHeight="1" x14ac:dyDescent="0.2">
      <c r="A500" s="202" t="s">
        <v>741</v>
      </c>
      <c r="B500" s="236" t="s">
        <v>39</v>
      </c>
      <c r="C500" s="65" t="s">
        <v>739</v>
      </c>
      <c r="D500" s="66" t="s">
        <v>22</v>
      </c>
      <c r="E500" s="67" t="s">
        <v>145</v>
      </c>
      <c r="F500" s="113">
        <v>240</v>
      </c>
      <c r="G500" s="136"/>
      <c r="H500" s="235">
        <f>ROUND(G500*F500,2)</f>
        <v>0</v>
      </c>
      <c r="I500" s="87" t="str">
        <f t="shared" ca="1" si="50"/>
        <v/>
      </c>
      <c r="J500" s="88" t="str">
        <f t="shared" si="54"/>
        <v>B09519.1 mm Diametereach</v>
      </c>
      <c r="K500" s="89">
        <f>MATCH(J500,'[2]Pay Items'!$L$1:$L$644,0)</f>
        <v>148</v>
      </c>
      <c r="L500" s="90" t="str">
        <f t="shared" ca="1" si="51"/>
        <v>F0</v>
      </c>
      <c r="M500" s="90" t="str">
        <f t="shared" ca="1" si="52"/>
        <v>C2</v>
      </c>
      <c r="N500" s="90" t="str">
        <f t="shared" ca="1" si="53"/>
        <v>C2</v>
      </c>
    </row>
    <row r="501" spans="1:14" s="56" customFormat="1" ht="36" customHeight="1" x14ac:dyDescent="0.2">
      <c r="A501" s="202" t="s">
        <v>364</v>
      </c>
      <c r="B501" s="234" t="s">
        <v>529</v>
      </c>
      <c r="C501" s="65" t="s">
        <v>366</v>
      </c>
      <c r="D501" s="66" t="s">
        <v>37</v>
      </c>
      <c r="E501" s="67"/>
      <c r="F501" s="113"/>
      <c r="G501" s="137"/>
      <c r="H501" s="235"/>
      <c r="I501" s="87" t="str">
        <f t="shared" ca="1" si="50"/>
        <v>LOCKED</v>
      </c>
      <c r="J501" s="88" t="str">
        <f t="shared" si="54"/>
        <v>B097Drilled Tie BarsCW 3230-R8</v>
      </c>
      <c r="K501" s="89">
        <f>MATCH(J501,'[2]Pay Items'!$L$1:$L$644,0)</f>
        <v>150</v>
      </c>
      <c r="L501" s="90" t="str">
        <f t="shared" ca="1" si="51"/>
        <v>F0</v>
      </c>
      <c r="M501" s="90" t="str">
        <f t="shared" ca="1" si="52"/>
        <v>G</v>
      </c>
      <c r="N501" s="90" t="str">
        <f t="shared" ca="1" si="53"/>
        <v>C2</v>
      </c>
    </row>
    <row r="502" spans="1:14" s="56" customFormat="1" ht="36" customHeight="1" x14ac:dyDescent="0.2">
      <c r="A502" s="202" t="s">
        <v>367</v>
      </c>
      <c r="B502" s="236" t="s">
        <v>39</v>
      </c>
      <c r="C502" s="65" t="s">
        <v>368</v>
      </c>
      <c r="D502" s="66" t="s">
        <v>22</v>
      </c>
      <c r="E502" s="67" t="s">
        <v>145</v>
      </c>
      <c r="F502" s="113">
        <v>840</v>
      </c>
      <c r="G502" s="136"/>
      <c r="H502" s="235">
        <f>ROUND(G502*F502,2)</f>
        <v>0</v>
      </c>
      <c r="I502" s="87" t="str">
        <f t="shared" ca="1" si="50"/>
        <v/>
      </c>
      <c r="J502" s="88" t="str">
        <f t="shared" si="54"/>
        <v>B09820 M Deformed Tie Bareach</v>
      </c>
      <c r="K502" s="89">
        <f>MATCH(J502,'[2]Pay Items'!$L$1:$L$644,0)</f>
        <v>152</v>
      </c>
      <c r="L502" s="90" t="str">
        <f t="shared" ca="1" si="51"/>
        <v>F0</v>
      </c>
      <c r="M502" s="90" t="str">
        <f t="shared" ca="1" si="52"/>
        <v>C2</v>
      </c>
      <c r="N502" s="90" t="str">
        <f t="shared" ca="1" si="53"/>
        <v>C2</v>
      </c>
    </row>
    <row r="503" spans="1:14" ht="36" customHeight="1" x14ac:dyDescent="0.2">
      <c r="A503" s="202" t="s">
        <v>59</v>
      </c>
      <c r="B503" s="234" t="s">
        <v>531</v>
      </c>
      <c r="C503" s="65" t="s">
        <v>61</v>
      </c>
      <c r="D503" s="66" t="s">
        <v>62</v>
      </c>
      <c r="E503" s="67"/>
      <c r="F503" s="113"/>
      <c r="G503" s="137"/>
      <c r="H503" s="235"/>
      <c r="I503" s="12" t="str">
        <f t="shared" ca="1" si="50"/>
        <v>LOCKED</v>
      </c>
      <c r="J503" s="13" t="str">
        <f t="shared" si="54"/>
        <v>B100rMiscellaneous Concrete Slab RemovalCW 3235-R9</v>
      </c>
      <c r="K503" s="14">
        <f>MATCH(J503,'[2]Pay Items'!$L$1:$L$644,0)</f>
        <v>154</v>
      </c>
      <c r="L503" s="15" t="str">
        <f t="shared" ca="1" si="51"/>
        <v>F0</v>
      </c>
      <c r="M503" s="15" t="str">
        <f t="shared" ca="1" si="52"/>
        <v>G</v>
      </c>
      <c r="N503" s="15" t="str">
        <f t="shared" ca="1" si="53"/>
        <v>C2</v>
      </c>
    </row>
    <row r="504" spans="1:14" ht="36" customHeight="1" x14ac:dyDescent="0.2">
      <c r="A504" s="202" t="s">
        <v>63</v>
      </c>
      <c r="B504" s="236" t="s">
        <v>39</v>
      </c>
      <c r="C504" s="65" t="s">
        <v>64</v>
      </c>
      <c r="D504" s="66" t="s">
        <v>22</v>
      </c>
      <c r="E504" s="67" t="s">
        <v>32</v>
      </c>
      <c r="F504" s="113">
        <v>6</v>
      </c>
      <c r="G504" s="136"/>
      <c r="H504" s="235">
        <f>ROUND(G504*F504,2)</f>
        <v>0</v>
      </c>
      <c r="I504" s="12" t="str">
        <f t="shared" ca="1" si="50"/>
        <v/>
      </c>
      <c r="J504" s="13" t="str">
        <f t="shared" si="54"/>
        <v>B104r100 mm Sidewalkm²</v>
      </c>
      <c r="K504" s="14">
        <f>MATCH(J504,'[2]Pay Items'!$L$1:$L$644,0)</f>
        <v>158</v>
      </c>
      <c r="L504" s="15" t="str">
        <f t="shared" ca="1" si="51"/>
        <v>F0</v>
      </c>
      <c r="M504" s="15" t="str">
        <f t="shared" ca="1" si="52"/>
        <v>C2</v>
      </c>
      <c r="N504" s="15" t="str">
        <f t="shared" ca="1" si="53"/>
        <v>C2</v>
      </c>
    </row>
    <row r="505" spans="1:14" ht="36" customHeight="1" x14ac:dyDescent="0.2">
      <c r="A505" s="202" t="s">
        <v>528</v>
      </c>
      <c r="B505" s="234" t="s">
        <v>532</v>
      </c>
      <c r="C505" s="65" t="s">
        <v>530</v>
      </c>
      <c r="D505" s="66" t="s">
        <v>62</v>
      </c>
      <c r="E505" s="67"/>
      <c r="F505" s="113"/>
      <c r="G505" s="137"/>
      <c r="H505" s="235"/>
      <c r="I505" s="12" t="str">
        <f t="shared" ca="1" si="50"/>
        <v>LOCKED</v>
      </c>
      <c r="J505" s="13" t="str">
        <f t="shared" si="54"/>
        <v>B114rlMiscellaneous Concrete Slab RenewalCW 3235-R9</v>
      </c>
      <c r="K505" s="14">
        <f>MATCH(J505,'[2]Pay Items'!$L$1:$L$644,0)</f>
        <v>170</v>
      </c>
      <c r="L505" s="15" t="str">
        <f t="shared" ca="1" si="51"/>
        <v>F0</v>
      </c>
      <c r="M505" s="15" t="str">
        <f t="shared" ca="1" si="52"/>
        <v>G</v>
      </c>
      <c r="N505" s="15" t="str">
        <f t="shared" ca="1" si="53"/>
        <v>C2</v>
      </c>
    </row>
    <row r="506" spans="1:14" ht="36" customHeight="1" x14ac:dyDescent="0.2">
      <c r="A506" s="202" t="s">
        <v>65</v>
      </c>
      <c r="B506" s="236" t="s">
        <v>39</v>
      </c>
      <c r="C506" s="65" t="s">
        <v>64</v>
      </c>
      <c r="D506" s="66" t="s">
        <v>66</v>
      </c>
      <c r="E506" s="67"/>
      <c r="F506" s="113"/>
      <c r="G506" s="137"/>
      <c r="H506" s="235"/>
      <c r="I506" s="12" t="str">
        <f t="shared" ca="1" si="50"/>
        <v>LOCKED</v>
      </c>
      <c r="J506" s="13" t="str">
        <f t="shared" si="54"/>
        <v>B118rl100 mm SidewalkSD-228A</v>
      </c>
      <c r="K506" s="14">
        <f>MATCH(J506,'[2]Pay Items'!$L$1:$L$644,0)</f>
        <v>174</v>
      </c>
      <c r="L506" s="15" t="str">
        <f t="shared" ca="1" si="51"/>
        <v>F0</v>
      </c>
      <c r="M506" s="15" t="str">
        <f t="shared" ca="1" si="52"/>
        <v>G</v>
      </c>
      <c r="N506" s="15" t="str">
        <f t="shared" ca="1" si="53"/>
        <v>C2</v>
      </c>
    </row>
    <row r="507" spans="1:14" ht="36" customHeight="1" x14ac:dyDescent="0.2">
      <c r="A507" s="202" t="s">
        <v>67</v>
      </c>
      <c r="B507" s="238" t="s">
        <v>68</v>
      </c>
      <c r="C507" s="65" t="s">
        <v>69</v>
      </c>
      <c r="D507" s="66"/>
      <c r="E507" s="67" t="s">
        <v>32</v>
      </c>
      <c r="F507" s="113">
        <v>43</v>
      </c>
      <c r="G507" s="136"/>
      <c r="H507" s="235">
        <f t="shared" ref="H507:H512" si="55">ROUND(G507*F507,2)</f>
        <v>0</v>
      </c>
      <c r="I507" s="12" t="str">
        <f t="shared" ca="1" si="50"/>
        <v/>
      </c>
      <c r="J507" s="13" t="str">
        <f t="shared" si="54"/>
        <v>B119rlLess than 5 sq.m.m²</v>
      </c>
      <c r="K507" s="14">
        <f>MATCH(J507,'[2]Pay Items'!$L$1:$L$644,0)</f>
        <v>175</v>
      </c>
      <c r="L507" s="15" t="str">
        <f t="shared" ca="1" si="51"/>
        <v>F0</v>
      </c>
      <c r="M507" s="15" t="str">
        <f t="shared" ca="1" si="52"/>
        <v>C2</v>
      </c>
      <c r="N507" s="15" t="str">
        <f t="shared" ca="1" si="53"/>
        <v>C2</v>
      </c>
    </row>
    <row r="508" spans="1:14" ht="36" customHeight="1" x14ac:dyDescent="0.2">
      <c r="A508" s="202" t="s">
        <v>70</v>
      </c>
      <c r="B508" s="238" t="s">
        <v>71</v>
      </c>
      <c r="C508" s="65" t="s">
        <v>72</v>
      </c>
      <c r="D508" s="66"/>
      <c r="E508" s="67" t="s">
        <v>32</v>
      </c>
      <c r="F508" s="113">
        <v>152</v>
      </c>
      <c r="G508" s="136"/>
      <c r="H508" s="235">
        <f t="shared" si="55"/>
        <v>0</v>
      </c>
      <c r="I508" s="12" t="str">
        <f t="shared" ca="1" si="50"/>
        <v/>
      </c>
      <c r="J508" s="13" t="str">
        <f t="shared" si="54"/>
        <v>B120rl5 sq.m. to 20 sq.m.m²</v>
      </c>
      <c r="K508" s="14">
        <f>MATCH(J508,'[2]Pay Items'!$L$1:$L$644,0)</f>
        <v>176</v>
      </c>
      <c r="L508" s="15" t="str">
        <f t="shared" ca="1" si="51"/>
        <v>F0</v>
      </c>
      <c r="M508" s="15" t="str">
        <f t="shared" ca="1" si="52"/>
        <v>C2</v>
      </c>
      <c r="N508" s="15" t="str">
        <f t="shared" ca="1" si="53"/>
        <v>C2</v>
      </c>
    </row>
    <row r="509" spans="1:14" ht="36" customHeight="1" x14ac:dyDescent="0.2">
      <c r="A509" s="202" t="s">
        <v>73</v>
      </c>
      <c r="B509" s="238" t="s">
        <v>74</v>
      </c>
      <c r="C509" s="65" t="s">
        <v>75</v>
      </c>
      <c r="D509" s="66" t="s">
        <v>22</v>
      </c>
      <c r="E509" s="67" t="s">
        <v>32</v>
      </c>
      <c r="F509" s="113">
        <v>41</v>
      </c>
      <c r="G509" s="136"/>
      <c r="H509" s="235">
        <f t="shared" si="55"/>
        <v>0</v>
      </c>
      <c r="I509" s="12" t="str">
        <f t="shared" ca="1" si="50"/>
        <v/>
      </c>
      <c r="J509" s="13" t="str">
        <f t="shared" si="54"/>
        <v>B121rlGreater than 20 sq.m.m²</v>
      </c>
      <c r="K509" s="14">
        <f>MATCH(J509,'[2]Pay Items'!$L$1:$L$644,0)</f>
        <v>177</v>
      </c>
      <c r="L509" s="15" t="str">
        <f t="shared" ca="1" si="51"/>
        <v>F0</v>
      </c>
      <c r="M509" s="15" t="str">
        <f t="shared" ca="1" si="52"/>
        <v>C2</v>
      </c>
      <c r="N509" s="15" t="str">
        <f t="shared" ca="1" si="53"/>
        <v>C2</v>
      </c>
    </row>
    <row r="510" spans="1:14" ht="36" customHeight="1" x14ac:dyDescent="0.2">
      <c r="A510" s="202" t="s">
        <v>76</v>
      </c>
      <c r="B510" s="236" t="s">
        <v>47</v>
      </c>
      <c r="C510" s="65" t="s">
        <v>77</v>
      </c>
      <c r="D510" s="66" t="s">
        <v>22</v>
      </c>
      <c r="E510" s="67"/>
      <c r="F510" s="113"/>
      <c r="G510" s="114"/>
      <c r="H510" s="235">
        <f t="shared" si="55"/>
        <v>0</v>
      </c>
      <c r="I510" s="12" t="str">
        <f t="shared" ca="1" si="50"/>
        <v>LOCKED</v>
      </c>
      <c r="J510" s="13" t="str">
        <f t="shared" si="54"/>
        <v>B121rlA150 mm Reinforced Sidewalk</v>
      </c>
      <c r="K510" s="14">
        <f>MATCH(J510,'[2]Pay Items'!$L$1:$L$644,0)</f>
        <v>178</v>
      </c>
      <c r="L510" s="15" t="str">
        <f t="shared" ca="1" si="51"/>
        <v>F0</v>
      </c>
      <c r="M510" s="15" t="str">
        <f t="shared" ca="1" si="52"/>
        <v>C2</v>
      </c>
      <c r="N510" s="15" t="str">
        <f t="shared" ca="1" si="53"/>
        <v>C2</v>
      </c>
    </row>
    <row r="511" spans="1:14" ht="36" customHeight="1" x14ac:dyDescent="0.2">
      <c r="A511" s="202" t="s">
        <v>78</v>
      </c>
      <c r="B511" s="238" t="s">
        <v>68</v>
      </c>
      <c r="C511" s="65" t="s">
        <v>69</v>
      </c>
      <c r="D511" s="66"/>
      <c r="E511" s="67" t="s">
        <v>32</v>
      </c>
      <c r="F511" s="113">
        <v>25</v>
      </c>
      <c r="G511" s="136"/>
      <c r="H511" s="235">
        <f t="shared" si="55"/>
        <v>0</v>
      </c>
      <c r="I511" s="12" t="str">
        <f t="shared" ca="1" si="50"/>
        <v/>
      </c>
      <c r="J511" s="13" t="str">
        <f t="shared" si="54"/>
        <v>B121rlBLess than 5 sq.m.m²</v>
      </c>
      <c r="K511" s="14">
        <f>MATCH(J511,'[2]Pay Items'!$L$1:$L$644,0)</f>
        <v>179</v>
      </c>
      <c r="L511" s="15" t="str">
        <f t="shared" ca="1" si="51"/>
        <v>F0</v>
      </c>
      <c r="M511" s="15" t="str">
        <f t="shared" ca="1" si="52"/>
        <v>C2</v>
      </c>
      <c r="N511" s="15" t="str">
        <f t="shared" ca="1" si="53"/>
        <v>C2</v>
      </c>
    </row>
    <row r="512" spans="1:14" ht="36" customHeight="1" x14ac:dyDescent="0.2">
      <c r="A512" s="202" t="s">
        <v>79</v>
      </c>
      <c r="B512" s="238" t="s">
        <v>71</v>
      </c>
      <c r="C512" s="65" t="s">
        <v>72</v>
      </c>
      <c r="D512" s="66"/>
      <c r="E512" s="67" t="s">
        <v>32</v>
      </c>
      <c r="F512" s="113">
        <v>18</v>
      </c>
      <c r="G512" s="136"/>
      <c r="H512" s="235">
        <f t="shared" si="55"/>
        <v>0</v>
      </c>
      <c r="I512" s="12" t="str">
        <f t="shared" ca="1" si="50"/>
        <v/>
      </c>
      <c r="J512" s="13" t="str">
        <f t="shared" si="54"/>
        <v>B121rlC5 sq.m. to 20 sq.m.m²</v>
      </c>
      <c r="K512" s="14">
        <f>MATCH(J512,'[2]Pay Items'!$L$1:$L$644,0)</f>
        <v>180</v>
      </c>
      <c r="L512" s="15" t="str">
        <f t="shared" ca="1" si="51"/>
        <v>F0</v>
      </c>
      <c r="M512" s="15" t="str">
        <f t="shared" ca="1" si="52"/>
        <v>C2</v>
      </c>
      <c r="N512" s="15" t="str">
        <f t="shared" ca="1" si="53"/>
        <v>C2</v>
      </c>
    </row>
    <row r="513" spans="1:14" ht="36" customHeight="1" x14ac:dyDescent="0.2">
      <c r="A513" s="202"/>
      <c r="B513" s="234" t="s">
        <v>533</v>
      </c>
      <c r="C513" s="65" t="s">
        <v>98</v>
      </c>
      <c r="D513" s="66" t="s">
        <v>255</v>
      </c>
      <c r="E513" s="67"/>
      <c r="F513" s="113"/>
      <c r="G513" s="137"/>
      <c r="H513" s="235"/>
      <c r="I513" s="12" t="str">
        <f t="shared" ca="1" si="50"/>
        <v>LOCKED</v>
      </c>
      <c r="J513" s="13" t="str">
        <f t="shared" si="54"/>
        <v>Concrete Curb RenewalCW 3240-R10, E13</v>
      </c>
      <c r="K513" s="14" t="e">
        <f>MATCH(J513,'[2]Pay Items'!$L$1:$L$644,0)</f>
        <v>#N/A</v>
      </c>
      <c r="L513" s="15" t="str">
        <f t="shared" ca="1" si="51"/>
        <v>F0</v>
      </c>
      <c r="M513" s="15" t="str">
        <f t="shared" ca="1" si="52"/>
        <v>G</v>
      </c>
      <c r="N513" s="15" t="str">
        <f t="shared" ca="1" si="53"/>
        <v>C2</v>
      </c>
    </row>
    <row r="514" spans="1:14" ht="36" customHeight="1" x14ac:dyDescent="0.2">
      <c r="A514" s="202" t="s">
        <v>99</v>
      </c>
      <c r="B514" s="236" t="s">
        <v>39</v>
      </c>
      <c r="C514" s="65" t="s">
        <v>100</v>
      </c>
      <c r="D514" s="66" t="s">
        <v>101</v>
      </c>
      <c r="E514" s="67"/>
      <c r="F514" s="113"/>
      <c r="G514" s="114"/>
      <c r="H514" s="235"/>
      <c r="I514" s="12" t="str">
        <f t="shared" ca="1" si="50"/>
        <v>LOCKED</v>
      </c>
      <c r="J514" s="13" t="str">
        <f t="shared" si="54"/>
        <v>B155rlBarrier (125 mm reveal ht, Dowelled)SD-205,SD-206A</v>
      </c>
      <c r="K514" s="14" t="e">
        <f>MATCH(J514,'[2]Pay Items'!$L$1:$L$644,0)</f>
        <v>#N/A</v>
      </c>
      <c r="L514" s="15" t="str">
        <f t="shared" ca="1" si="51"/>
        <v>F0</v>
      </c>
      <c r="M514" s="15" t="str">
        <f t="shared" ca="1" si="52"/>
        <v>C2</v>
      </c>
      <c r="N514" s="15" t="str">
        <f t="shared" ca="1" si="53"/>
        <v>C2</v>
      </c>
    </row>
    <row r="515" spans="1:14" ht="36" customHeight="1" x14ac:dyDescent="0.2">
      <c r="A515" s="202" t="s">
        <v>102</v>
      </c>
      <c r="B515" s="238" t="s">
        <v>68</v>
      </c>
      <c r="C515" s="65" t="s">
        <v>103</v>
      </c>
      <c r="D515" s="66"/>
      <c r="E515" s="67" t="s">
        <v>95</v>
      </c>
      <c r="F515" s="113">
        <v>10</v>
      </c>
      <c r="G515" s="136"/>
      <c r="H515" s="235">
        <f t="shared" ref="H515:H520" si="56">ROUND(G515*F515,2)</f>
        <v>0</v>
      </c>
      <c r="I515" s="12" t="str">
        <f t="shared" ca="1" si="50"/>
        <v/>
      </c>
      <c r="J515" s="13" t="str">
        <f t="shared" si="54"/>
        <v>B156rlLess than 3 mm</v>
      </c>
      <c r="K515" s="14">
        <f>MATCH(J515,'[2]Pay Items'!$L$1:$L$644,0)</f>
        <v>244</v>
      </c>
      <c r="L515" s="15" t="str">
        <f t="shared" ca="1" si="51"/>
        <v>F0</v>
      </c>
      <c r="M515" s="15" t="str">
        <f t="shared" ca="1" si="52"/>
        <v>C2</v>
      </c>
      <c r="N515" s="15" t="str">
        <f t="shared" ca="1" si="53"/>
        <v>C2</v>
      </c>
    </row>
    <row r="516" spans="1:14" ht="36" customHeight="1" x14ac:dyDescent="0.2">
      <c r="A516" s="202" t="s">
        <v>104</v>
      </c>
      <c r="B516" s="238" t="s">
        <v>71</v>
      </c>
      <c r="C516" s="65" t="s">
        <v>105</v>
      </c>
      <c r="D516" s="66"/>
      <c r="E516" s="67" t="s">
        <v>95</v>
      </c>
      <c r="F516" s="113">
        <v>387</v>
      </c>
      <c r="G516" s="136"/>
      <c r="H516" s="235">
        <f t="shared" si="56"/>
        <v>0</v>
      </c>
      <c r="I516" s="12" t="str">
        <f t="shared" ca="1" si="50"/>
        <v/>
      </c>
      <c r="J516" s="13" t="str">
        <f t="shared" si="54"/>
        <v>B157rl3 m to 30 mm</v>
      </c>
      <c r="K516" s="14">
        <f>MATCH(J516,'[2]Pay Items'!$L$1:$L$644,0)</f>
        <v>245</v>
      </c>
      <c r="L516" s="15" t="str">
        <f t="shared" ca="1" si="51"/>
        <v>F0</v>
      </c>
      <c r="M516" s="15" t="str">
        <f t="shared" ca="1" si="52"/>
        <v>C2</v>
      </c>
      <c r="N516" s="15" t="str">
        <f t="shared" ca="1" si="53"/>
        <v>C2</v>
      </c>
    </row>
    <row r="517" spans="1:14" ht="36" customHeight="1" x14ac:dyDescent="0.2">
      <c r="A517" s="202" t="s">
        <v>106</v>
      </c>
      <c r="B517" s="238" t="s">
        <v>107</v>
      </c>
      <c r="C517" s="65" t="s">
        <v>108</v>
      </c>
      <c r="D517" s="66" t="s">
        <v>22</v>
      </c>
      <c r="E517" s="67" t="s">
        <v>95</v>
      </c>
      <c r="F517" s="113">
        <v>245</v>
      </c>
      <c r="G517" s="136"/>
      <c r="H517" s="235">
        <f t="shared" si="56"/>
        <v>0</v>
      </c>
      <c r="I517" s="12" t="str">
        <f t="shared" ca="1" si="50"/>
        <v/>
      </c>
      <c r="J517" s="13" t="str">
        <f t="shared" si="54"/>
        <v>B158rlGreater than 30 mm</v>
      </c>
      <c r="K517" s="14">
        <f>MATCH(J517,'[2]Pay Items'!$L$1:$L$644,0)</f>
        <v>246</v>
      </c>
      <c r="L517" s="15" t="str">
        <f t="shared" ca="1" si="51"/>
        <v>F0</v>
      </c>
      <c r="M517" s="15" t="str">
        <f t="shared" ca="1" si="52"/>
        <v>C2</v>
      </c>
      <c r="N517" s="15" t="str">
        <f t="shared" ca="1" si="53"/>
        <v>C2</v>
      </c>
    </row>
    <row r="518" spans="1:14" ht="36" customHeight="1" x14ac:dyDescent="0.2">
      <c r="A518" s="202" t="s">
        <v>109</v>
      </c>
      <c r="B518" s="236" t="s">
        <v>47</v>
      </c>
      <c r="C518" s="65" t="s">
        <v>110</v>
      </c>
      <c r="D518" s="66" t="s">
        <v>111</v>
      </c>
      <c r="E518" s="67" t="s">
        <v>95</v>
      </c>
      <c r="F518" s="113">
        <v>276</v>
      </c>
      <c r="G518" s="136"/>
      <c r="H518" s="235">
        <f t="shared" si="56"/>
        <v>0</v>
      </c>
      <c r="I518" s="12" t="str">
        <f t="shared" ca="1" si="50"/>
        <v/>
      </c>
      <c r="J518" s="13" t="str">
        <f t="shared" si="54"/>
        <v>B167rlModified Barrier (125 mm reveal ht, Dowelled)SD-203Bm</v>
      </c>
      <c r="K518" s="14" t="e">
        <f>MATCH(J518,'[2]Pay Items'!$L$1:$L$644,0)</f>
        <v>#N/A</v>
      </c>
      <c r="L518" s="15" t="str">
        <f t="shared" ca="1" si="51"/>
        <v>F0</v>
      </c>
      <c r="M518" s="15" t="str">
        <f t="shared" ca="1" si="52"/>
        <v>C2</v>
      </c>
      <c r="N518" s="15" t="str">
        <f t="shared" ca="1" si="53"/>
        <v>C2</v>
      </c>
    </row>
    <row r="519" spans="1:14" ht="36" customHeight="1" x14ac:dyDescent="0.2">
      <c r="A519" s="202" t="s">
        <v>115</v>
      </c>
      <c r="B519" s="236" t="s">
        <v>50</v>
      </c>
      <c r="C519" s="65" t="s">
        <v>117</v>
      </c>
      <c r="D519" s="66" t="s">
        <v>118</v>
      </c>
      <c r="E519" s="67" t="s">
        <v>95</v>
      </c>
      <c r="F519" s="113">
        <v>43</v>
      </c>
      <c r="G519" s="136"/>
      <c r="H519" s="235">
        <f t="shared" si="56"/>
        <v>0</v>
      </c>
      <c r="I519" s="12" t="str">
        <f t="shared" ca="1" si="50"/>
        <v/>
      </c>
      <c r="J519" s="13" t="str">
        <f t="shared" si="54"/>
        <v>B184rlCurb Ramp (8-12 mm reveal ht, Integral)SD-229C,Dm</v>
      </c>
      <c r="K519" s="14">
        <f>MATCH(J519,'[2]Pay Items'!$L$1:$L$644,0)</f>
        <v>287</v>
      </c>
      <c r="L519" s="15" t="str">
        <f t="shared" ca="1" si="51"/>
        <v>F0</v>
      </c>
      <c r="M519" s="15" t="str">
        <f t="shared" ca="1" si="52"/>
        <v>C2</v>
      </c>
      <c r="N519" s="15" t="str">
        <f t="shared" ca="1" si="53"/>
        <v>C2</v>
      </c>
    </row>
    <row r="520" spans="1:14" ht="36" customHeight="1" x14ac:dyDescent="0.2">
      <c r="A520" s="202" t="s">
        <v>119</v>
      </c>
      <c r="B520" s="234" t="s">
        <v>534</v>
      </c>
      <c r="C520" s="65" t="s">
        <v>121</v>
      </c>
      <c r="D520" s="66" t="s">
        <v>122</v>
      </c>
      <c r="E520" s="67" t="s">
        <v>32</v>
      </c>
      <c r="F520" s="113">
        <v>14</v>
      </c>
      <c r="G520" s="136"/>
      <c r="H520" s="235">
        <f t="shared" si="56"/>
        <v>0</v>
      </c>
      <c r="I520" s="12" t="str">
        <f t="shared" ca="1" si="50"/>
        <v/>
      </c>
      <c r="J520" s="13" t="str">
        <f t="shared" si="54"/>
        <v>B189Regrading Existing Interlocking Paving StonesCW 3330-R5m²</v>
      </c>
      <c r="K520" s="14">
        <f>MATCH(J520,'[2]Pay Items'!$L$1:$L$644,0)</f>
        <v>302</v>
      </c>
      <c r="L520" s="15" t="str">
        <f t="shared" ca="1" si="51"/>
        <v>F0</v>
      </c>
      <c r="M520" s="15" t="str">
        <f t="shared" ca="1" si="52"/>
        <v>C2</v>
      </c>
      <c r="N520" s="15" t="str">
        <f t="shared" ca="1" si="53"/>
        <v>C2</v>
      </c>
    </row>
    <row r="521" spans="1:14" ht="36" customHeight="1" x14ac:dyDescent="0.2">
      <c r="A521" s="202" t="s">
        <v>123</v>
      </c>
      <c r="B521" s="234" t="s">
        <v>535</v>
      </c>
      <c r="C521" s="65" t="s">
        <v>125</v>
      </c>
      <c r="D521" s="66" t="s">
        <v>126</v>
      </c>
      <c r="E521" s="241"/>
      <c r="F521" s="113"/>
      <c r="G521" s="137"/>
      <c r="H521" s="235"/>
      <c r="I521" s="12" t="str">
        <f t="shared" ca="1" si="50"/>
        <v>LOCKED</v>
      </c>
      <c r="J521" s="13" t="str">
        <f t="shared" si="54"/>
        <v>B190Construction of Asphaltic Concrete OverlayCW 3410-R12</v>
      </c>
      <c r="K521" s="14">
        <f>MATCH(J521,'[2]Pay Items'!$L$1:$L$644,0)</f>
        <v>303</v>
      </c>
      <c r="L521" s="15" t="str">
        <f t="shared" ca="1" si="51"/>
        <v>F0</v>
      </c>
      <c r="M521" s="15" t="str">
        <f t="shared" ca="1" si="52"/>
        <v>G</v>
      </c>
      <c r="N521" s="15" t="str">
        <f t="shared" ca="1" si="53"/>
        <v>C2</v>
      </c>
    </row>
    <row r="522" spans="1:14" ht="36" customHeight="1" x14ac:dyDescent="0.2">
      <c r="A522" s="202" t="s">
        <v>127</v>
      </c>
      <c r="B522" s="236" t="s">
        <v>39</v>
      </c>
      <c r="C522" s="65" t="s">
        <v>128</v>
      </c>
      <c r="D522" s="66"/>
      <c r="E522" s="67"/>
      <c r="F522" s="113"/>
      <c r="G522" s="137"/>
      <c r="H522" s="235"/>
      <c r="I522" s="12" t="str">
        <f t="shared" ca="1" si="50"/>
        <v>LOCKED</v>
      </c>
      <c r="J522" s="13" t="str">
        <f t="shared" si="54"/>
        <v>B191Main Line Paving</v>
      </c>
      <c r="K522" s="14">
        <f>MATCH(J522,'[2]Pay Items'!$L$1:$L$644,0)</f>
        <v>304</v>
      </c>
      <c r="L522" s="15" t="str">
        <f t="shared" ca="1" si="51"/>
        <v>F0</v>
      </c>
      <c r="M522" s="15" t="str">
        <f t="shared" ca="1" si="52"/>
        <v>G</v>
      </c>
      <c r="N522" s="15" t="str">
        <f t="shared" ca="1" si="53"/>
        <v>C2</v>
      </c>
    </row>
    <row r="523" spans="1:14" ht="36" customHeight="1" x14ac:dyDescent="0.2">
      <c r="A523" s="202" t="s">
        <v>129</v>
      </c>
      <c r="B523" s="238" t="s">
        <v>68</v>
      </c>
      <c r="C523" s="65" t="s">
        <v>130</v>
      </c>
      <c r="D523" s="66"/>
      <c r="E523" s="67" t="s">
        <v>131</v>
      </c>
      <c r="F523" s="113">
        <v>923</v>
      </c>
      <c r="G523" s="136"/>
      <c r="H523" s="235">
        <f>ROUND(G523*F523,2)</f>
        <v>0</v>
      </c>
      <c r="I523" s="12" t="str">
        <f t="shared" ca="1" si="50"/>
        <v/>
      </c>
      <c r="J523" s="13" t="str">
        <f t="shared" si="54"/>
        <v>B193Type IAtonne</v>
      </c>
      <c r="K523" s="14">
        <f>MATCH(J523,'[2]Pay Items'!$L$1:$L$644,0)</f>
        <v>305</v>
      </c>
      <c r="L523" s="15" t="str">
        <f t="shared" ca="1" si="51"/>
        <v>F0</v>
      </c>
      <c r="M523" s="15" t="str">
        <f t="shared" ca="1" si="52"/>
        <v>C2</v>
      </c>
      <c r="N523" s="15" t="str">
        <f t="shared" ca="1" si="53"/>
        <v>C2</v>
      </c>
    </row>
    <row r="524" spans="1:14" ht="36" customHeight="1" x14ac:dyDescent="0.2">
      <c r="A524" s="202" t="s">
        <v>132</v>
      </c>
      <c r="B524" s="236" t="s">
        <v>47</v>
      </c>
      <c r="C524" s="65" t="s">
        <v>133</v>
      </c>
      <c r="D524" s="66"/>
      <c r="E524" s="67"/>
      <c r="F524" s="113"/>
      <c r="G524" s="137"/>
      <c r="H524" s="235"/>
      <c r="I524" s="12" t="str">
        <f t="shared" ca="1" si="50"/>
        <v>LOCKED</v>
      </c>
      <c r="J524" s="13" t="str">
        <f t="shared" si="54"/>
        <v>B194Tie-ins and Approaches</v>
      </c>
      <c r="K524" s="14">
        <f>MATCH(J524,'[2]Pay Items'!$L$1:$L$644,0)</f>
        <v>307</v>
      </c>
      <c r="L524" s="15" t="str">
        <f t="shared" ca="1" si="51"/>
        <v>F0</v>
      </c>
      <c r="M524" s="15" t="str">
        <f t="shared" ca="1" si="52"/>
        <v>G</v>
      </c>
      <c r="N524" s="15" t="str">
        <f t="shared" ca="1" si="53"/>
        <v>C2</v>
      </c>
    </row>
    <row r="525" spans="1:14" ht="36" customHeight="1" x14ac:dyDescent="0.2">
      <c r="A525" s="202" t="s">
        <v>134</v>
      </c>
      <c r="B525" s="238" t="s">
        <v>68</v>
      </c>
      <c r="C525" s="65" t="s">
        <v>130</v>
      </c>
      <c r="D525" s="66"/>
      <c r="E525" s="77" t="s">
        <v>131</v>
      </c>
      <c r="F525" s="113">
        <v>90</v>
      </c>
      <c r="G525" s="136"/>
      <c r="H525" s="235">
        <f>ROUND(G525*F525,2)</f>
        <v>0</v>
      </c>
      <c r="I525" s="12" t="str">
        <f t="shared" ca="1" si="50"/>
        <v/>
      </c>
      <c r="J525" s="13" t="str">
        <f t="shared" si="54"/>
        <v>B195Type IAtonne</v>
      </c>
      <c r="K525" s="14">
        <f>MATCH(J525,'[2]Pay Items'!$L$1:$L$644,0)</f>
        <v>308</v>
      </c>
      <c r="L525" s="15" t="str">
        <f t="shared" ca="1" si="51"/>
        <v>F0</v>
      </c>
      <c r="M525" s="15" t="str">
        <f t="shared" ca="1" si="52"/>
        <v>C2</v>
      </c>
      <c r="N525" s="15" t="str">
        <f t="shared" ca="1" si="53"/>
        <v>C2</v>
      </c>
    </row>
    <row r="526" spans="1:14" ht="36" customHeight="1" x14ac:dyDescent="0.2">
      <c r="A526" s="202" t="s">
        <v>135</v>
      </c>
      <c r="B526" s="234" t="s">
        <v>536</v>
      </c>
      <c r="C526" s="65" t="s">
        <v>137</v>
      </c>
      <c r="D526" s="66" t="s">
        <v>138</v>
      </c>
      <c r="E526" s="77"/>
      <c r="F526" s="113"/>
      <c r="G526" s="137"/>
      <c r="H526" s="235"/>
      <c r="I526" s="12" t="str">
        <f t="shared" ca="1" si="50"/>
        <v>LOCKED</v>
      </c>
      <c r="J526" s="13" t="str">
        <f t="shared" si="54"/>
        <v>B200Planing of PavementCW 3450-R6</v>
      </c>
      <c r="K526" s="14">
        <f>MATCH(J526,'[2]Pay Items'!$L$1:$L$644,0)</f>
        <v>313</v>
      </c>
      <c r="L526" s="15" t="str">
        <f t="shared" ca="1" si="51"/>
        <v>F0</v>
      </c>
      <c r="M526" s="15" t="str">
        <f t="shared" ca="1" si="52"/>
        <v>G</v>
      </c>
      <c r="N526" s="15" t="str">
        <f t="shared" ca="1" si="53"/>
        <v>C2</v>
      </c>
    </row>
    <row r="527" spans="1:14" ht="36" customHeight="1" x14ac:dyDescent="0.2">
      <c r="A527" s="202" t="s">
        <v>139</v>
      </c>
      <c r="B527" s="236" t="s">
        <v>39</v>
      </c>
      <c r="C527" s="65" t="s">
        <v>140</v>
      </c>
      <c r="D527" s="66" t="s">
        <v>22</v>
      </c>
      <c r="E527" s="77" t="s">
        <v>32</v>
      </c>
      <c r="F527" s="113">
        <v>857</v>
      </c>
      <c r="G527" s="136"/>
      <c r="H527" s="235">
        <f>ROUND(G527*F527,2)</f>
        <v>0</v>
      </c>
      <c r="I527" s="12" t="str">
        <f t="shared" ca="1" si="50"/>
        <v/>
      </c>
      <c r="J527" s="13" t="str">
        <f t="shared" si="54"/>
        <v>B20250 - 100 mm Depth (Asphalt)m²</v>
      </c>
      <c r="K527" s="14">
        <f>MATCH(J527,'[2]Pay Items'!$L$1:$L$644,0)</f>
        <v>315</v>
      </c>
      <c r="L527" s="15" t="str">
        <f t="shared" ca="1" si="51"/>
        <v>F0</v>
      </c>
      <c r="M527" s="15" t="str">
        <f t="shared" ca="1" si="52"/>
        <v>C2</v>
      </c>
      <c r="N527" s="15" t="str">
        <f t="shared" ca="1" si="53"/>
        <v>C2</v>
      </c>
    </row>
    <row r="528" spans="1:14" ht="36" customHeight="1" x14ac:dyDescent="0.2">
      <c r="A528" s="197" t="s">
        <v>726</v>
      </c>
      <c r="B528" s="216" t="s">
        <v>537</v>
      </c>
      <c r="C528" s="68" t="s">
        <v>727</v>
      </c>
      <c r="D528" s="69" t="s">
        <v>728</v>
      </c>
      <c r="E528" s="70" t="s">
        <v>32</v>
      </c>
      <c r="F528" s="96">
        <v>180</v>
      </c>
      <c r="G528" s="118"/>
      <c r="H528" s="235">
        <f>ROUND(G528*F528,2)</f>
        <v>0</v>
      </c>
      <c r="I528" s="87" t="str">
        <f t="shared" ca="1" si="50"/>
        <v/>
      </c>
      <c r="J528" s="88" t="str">
        <f t="shared" si="54"/>
        <v>B206Pavement Repair Fabricm²</v>
      </c>
      <c r="K528" s="89">
        <f>MATCH(J528,'[2]Pay Items'!$L$1:$L$644,0)</f>
        <v>319</v>
      </c>
      <c r="L528" s="90" t="str">
        <f t="shared" ca="1" si="51"/>
        <v>F0</v>
      </c>
      <c r="M528" s="90" t="str">
        <f t="shared" ca="1" si="52"/>
        <v>C2</v>
      </c>
      <c r="N528" s="90" t="str">
        <f t="shared" ca="1" si="53"/>
        <v>C2</v>
      </c>
    </row>
    <row r="529" spans="1:14" ht="36" customHeight="1" x14ac:dyDescent="0.2">
      <c r="A529" s="86"/>
      <c r="B529" s="239"/>
      <c r="C529" s="109" t="s">
        <v>150</v>
      </c>
      <c r="D529" s="107"/>
      <c r="E529" s="116"/>
      <c r="F529" s="111"/>
      <c r="G529" s="112"/>
      <c r="H529" s="237"/>
      <c r="I529" s="12" t="str">
        <f t="shared" ca="1" si="50"/>
        <v>LOCKED</v>
      </c>
      <c r="J529" s="13" t="str">
        <f t="shared" si="54"/>
        <v>JOINT AND CRACK SEALING</v>
      </c>
      <c r="K529" s="14">
        <f>MATCH(J529,'[2]Pay Items'!$L$1:$L$644,0)</f>
        <v>424</v>
      </c>
      <c r="L529" s="15" t="str">
        <f t="shared" ca="1" si="51"/>
        <v>C2</v>
      </c>
      <c r="M529" s="15" t="str">
        <f t="shared" ca="1" si="52"/>
        <v>C2</v>
      </c>
      <c r="N529" s="15" t="str">
        <f t="shared" ca="1" si="53"/>
        <v>G</v>
      </c>
    </row>
    <row r="530" spans="1:14" ht="36" customHeight="1" x14ac:dyDescent="0.2">
      <c r="A530" s="200" t="s">
        <v>151</v>
      </c>
      <c r="B530" s="234" t="s">
        <v>539</v>
      </c>
      <c r="C530" s="65" t="s">
        <v>153</v>
      </c>
      <c r="D530" s="66" t="s">
        <v>154</v>
      </c>
      <c r="E530" s="77" t="s">
        <v>95</v>
      </c>
      <c r="F530" s="115">
        <v>1550</v>
      </c>
      <c r="G530" s="136"/>
      <c r="H530" s="235">
        <f>ROUND(G530*F530,2)</f>
        <v>0</v>
      </c>
      <c r="I530" s="12" t="str">
        <f t="shared" ca="1" si="50"/>
        <v/>
      </c>
      <c r="J530" s="13" t="str">
        <f t="shared" si="54"/>
        <v>D006Reflective Crack MaintenanceCW 3250-R7m</v>
      </c>
      <c r="K530" s="14">
        <f>MATCH(J530,'[2]Pay Items'!$L$1:$L$644,0)</f>
        <v>430</v>
      </c>
      <c r="L530" s="15" t="str">
        <f t="shared" ca="1" si="51"/>
        <v>F0</v>
      </c>
      <c r="M530" s="15" t="str">
        <f t="shared" ca="1" si="52"/>
        <v>C2</v>
      </c>
      <c r="N530" s="15" t="str">
        <f t="shared" ca="1" si="53"/>
        <v>C2</v>
      </c>
    </row>
    <row r="531" spans="1:14" ht="36" customHeight="1" x14ac:dyDescent="0.2">
      <c r="A531" s="86"/>
      <c r="B531" s="239"/>
      <c r="C531" s="109" t="s">
        <v>155</v>
      </c>
      <c r="D531" s="107"/>
      <c r="E531" s="116"/>
      <c r="F531" s="111"/>
      <c r="G531" s="112"/>
      <c r="H531" s="237"/>
      <c r="I531" s="12" t="str">
        <f t="shared" ca="1" si="50"/>
        <v>LOCKED</v>
      </c>
      <c r="J531" s="13" t="str">
        <f t="shared" si="54"/>
        <v>ASSOCIATED DRAINAGE AND UNDERGROUND WORKS</v>
      </c>
      <c r="K531" s="14">
        <f>MATCH(J531,'[2]Pay Items'!$L$1:$L$644,0)</f>
        <v>432</v>
      </c>
      <c r="L531" s="15" t="str">
        <f t="shared" ca="1" si="51"/>
        <v>C2</v>
      </c>
      <c r="M531" s="15" t="str">
        <f t="shared" ca="1" si="52"/>
        <v>C2</v>
      </c>
      <c r="N531" s="15" t="str">
        <f t="shared" ca="1" si="53"/>
        <v>G</v>
      </c>
    </row>
    <row r="532" spans="1:14" ht="36" customHeight="1" x14ac:dyDescent="0.2">
      <c r="A532" s="200" t="s">
        <v>156</v>
      </c>
      <c r="B532" s="234" t="s">
        <v>540</v>
      </c>
      <c r="C532" s="65" t="s">
        <v>158</v>
      </c>
      <c r="D532" s="66" t="s">
        <v>159</v>
      </c>
      <c r="E532" s="77"/>
      <c r="F532" s="115"/>
      <c r="G532" s="137"/>
      <c r="H532" s="240"/>
      <c r="I532" s="12" t="str">
        <f t="shared" ca="1" si="50"/>
        <v>LOCKED</v>
      </c>
      <c r="J532" s="13" t="str">
        <f t="shared" si="54"/>
        <v>E003Catch BasinCW 2130-R12</v>
      </c>
      <c r="K532" s="14">
        <f>MATCH(J532,'[2]Pay Items'!$L$1:$L$644,0)</f>
        <v>435</v>
      </c>
      <c r="L532" s="15" t="str">
        <f t="shared" ca="1" si="51"/>
        <v>F0</v>
      </c>
      <c r="M532" s="15" t="str">
        <f t="shared" ca="1" si="52"/>
        <v>G</v>
      </c>
      <c r="N532" s="15" t="str">
        <f t="shared" ca="1" si="53"/>
        <v>C2</v>
      </c>
    </row>
    <row r="533" spans="1:14" ht="36" customHeight="1" x14ac:dyDescent="0.2">
      <c r="A533" s="196" t="s">
        <v>160</v>
      </c>
      <c r="B533" s="236" t="s">
        <v>39</v>
      </c>
      <c r="C533" s="65" t="s">
        <v>161</v>
      </c>
      <c r="D533" s="66"/>
      <c r="E533" s="77" t="s">
        <v>145</v>
      </c>
      <c r="F533" s="115">
        <v>10</v>
      </c>
      <c r="G533" s="136"/>
      <c r="H533" s="235">
        <f>ROUND(G533*F533,2)</f>
        <v>0</v>
      </c>
      <c r="I533" s="12" t="str">
        <f t="shared" ca="1" si="50"/>
        <v/>
      </c>
      <c r="J533" s="13" t="str">
        <f t="shared" si="54"/>
        <v>E004ASD-024, 1800 mm deepeach</v>
      </c>
      <c r="K533" s="14">
        <f>MATCH(J533,'[2]Pay Items'!$L$1:$L$644,0)</f>
        <v>437</v>
      </c>
      <c r="L533" s="15" t="str">
        <f t="shared" ca="1" si="51"/>
        <v>F0</v>
      </c>
      <c r="M533" s="15" t="str">
        <f t="shared" ca="1" si="52"/>
        <v>C2</v>
      </c>
      <c r="N533" s="15" t="str">
        <f t="shared" ca="1" si="53"/>
        <v>C2</v>
      </c>
    </row>
    <row r="534" spans="1:14" ht="36" customHeight="1" x14ac:dyDescent="0.2">
      <c r="A534" s="200" t="s">
        <v>167</v>
      </c>
      <c r="B534" s="234" t="s">
        <v>541</v>
      </c>
      <c r="C534" s="65" t="s">
        <v>169</v>
      </c>
      <c r="D534" s="66" t="s">
        <v>159</v>
      </c>
      <c r="E534" s="67"/>
      <c r="F534" s="115"/>
      <c r="G534" s="137"/>
      <c r="H534" s="240"/>
      <c r="I534" s="12" t="str">
        <f t="shared" ca="1" si="50"/>
        <v>LOCKED</v>
      </c>
      <c r="J534" s="13" t="str">
        <f t="shared" si="54"/>
        <v>E008Sewer ServiceCW 2130-R12</v>
      </c>
      <c r="K534" s="14">
        <f>MATCH(J534,'[2]Pay Items'!$L$1:$L$644,0)</f>
        <v>447</v>
      </c>
      <c r="L534" s="15" t="str">
        <f t="shared" ca="1" si="51"/>
        <v>F0</v>
      </c>
      <c r="M534" s="15" t="str">
        <f t="shared" ca="1" si="52"/>
        <v>G</v>
      </c>
      <c r="N534" s="15" t="str">
        <f t="shared" ca="1" si="53"/>
        <v>C2</v>
      </c>
    </row>
    <row r="535" spans="1:14" ht="36" customHeight="1" x14ac:dyDescent="0.2">
      <c r="A535" s="196" t="s">
        <v>170</v>
      </c>
      <c r="B535" s="219" t="s">
        <v>39</v>
      </c>
      <c r="C535" s="68" t="s">
        <v>538</v>
      </c>
      <c r="D535" s="69"/>
      <c r="E535" s="70"/>
      <c r="F535" s="99"/>
      <c r="G535" s="137"/>
      <c r="H535" s="240"/>
      <c r="I535" s="12" t="str">
        <f t="shared" ca="1" si="50"/>
        <v>LOCKED</v>
      </c>
      <c r="J535" s="13" t="str">
        <f t="shared" si="54"/>
        <v>E009250 mm CB Lead</v>
      </c>
      <c r="K535" s="14" t="e">
        <f>MATCH(J535,'[2]Pay Items'!$L$1:$L$644,0)</f>
        <v>#N/A</v>
      </c>
      <c r="L535" s="15" t="str">
        <f t="shared" ca="1" si="51"/>
        <v>F0</v>
      </c>
      <c r="M535" s="15" t="str">
        <f t="shared" ca="1" si="52"/>
        <v>G</v>
      </c>
      <c r="N535" s="15" t="str">
        <f t="shared" ca="1" si="53"/>
        <v>C2</v>
      </c>
    </row>
    <row r="536" spans="1:14" ht="36" customHeight="1" x14ac:dyDescent="0.2">
      <c r="A536" s="196" t="s">
        <v>172</v>
      </c>
      <c r="B536" s="221" t="s">
        <v>68</v>
      </c>
      <c r="C536" s="68" t="s">
        <v>173</v>
      </c>
      <c r="D536" s="69"/>
      <c r="E536" s="70" t="s">
        <v>95</v>
      </c>
      <c r="F536" s="99">
        <v>40</v>
      </c>
      <c r="G536" s="136"/>
      <c r="H536" s="235">
        <f>ROUND(G536*F536,2)</f>
        <v>0</v>
      </c>
      <c r="I536" s="12" t="str">
        <f t="shared" ca="1" si="50"/>
        <v/>
      </c>
      <c r="J536" s="13" t="str">
        <f t="shared" si="54"/>
        <v>E010In a Trench, Class B compacted sand bedding, Class 3 Backfillm</v>
      </c>
      <c r="K536" s="14" t="e">
        <f>MATCH(J536,'[2]Pay Items'!$L$1:$L$644,0)</f>
        <v>#N/A</v>
      </c>
      <c r="L536" s="15" t="str">
        <f t="shared" ca="1" si="51"/>
        <v>F0</v>
      </c>
      <c r="M536" s="15" t="str">
        <f t="shared" ca="1" si="52"/>
        <v>C2</v>
      </c>
      <c r="N536" s="15" t="str">
        <f t="shared" ca="1" si="53"/>
        <v>C2</v>
      </c>
    </row>
    <row r="537" spans="1:14" ht="36" customHeight="1" x14ac:dyDescent="0.2">
      <c r="A537" s="196" t="s">
        <v>174</v>
      </c>
      <c r="B537" s="216" t="s">
        <v>542</v>
      </c>
      <c r="C537" s="68" t="s">
        <v>176</v>
      </c>
      <c r="D537" s="69" t="s">
        <v>159</v>
      </c>
      <c r="E537" s="70" t="s">
        <v>95</v>
      </c>
      <c r="F537" s="99">
        <v>4</v>
      </c>
      <c r="G537" s="136"/>
      <c r="H537" s="235">
        <f>ROUND(G537*F537,2)</f>
        <v>0</v>
      </c>
      <c r="I537" s="12" t="str">
        <f t="shared" ca="1" si="50"/>
        <v/>
      </c>
      <c r="J537" s="13" t="str">
        <f t="shared" si="54"/>
        <v>E012Drainage Connection PipeCW 2130-R12m</v>
      </c>
      <c r="K537" s="14">
        <f>MATCH(J537,'[2]Pay Items'!$L$1:$L$644,0)</f>
        <v>452</v>
      </c>
      <c r="L537" s="15" t="str">
        <f t="shared" ca="1" si="51"/>
        <v>F0</v>
      </c>
      <c r="M537" s="15" t="str">
        <f t="shared" ca="1" si="52"/>
        <v>C2</v>
      </c>
      <c r="N537" s="15" t="str">
        <f t="shared" ca="1" si="53"/>
        <v>C2</v>
      </c>
    </row>
    <row r="538" spans="1:14" ht="36" customHeight="1" x14ac:dyDescent="0.2">
      <c r="A538" s="196" t="s">
        <v>177</v>
      </c>
      <c r="B538" s="216" t="s">
        <v>543</v>
      </c>
      <c r="C538" s="72" t="s">
        <v>179</v>
      </c>
      <c r="D538" s="69" t="s">
        <v>207</v>
      </c>
      <c r="E538" s="70"/>
      <c r="F538" s="99"/>
      <c r="G538" s="137"/>
      <c r="H538" s="240"/>
      <c r="I538" s="12" t="str">
        <f t="shared" ca="1" si="50"/>
        <v>LOCKED</v>
      </c>
      <c r="J538" s="13" t="str">
        <f t="shared" si="54"/>
        <v>E023Frames &amp; CoversCW 3210-R8</v>
      </c>
      <c r="K538" s="14">
        <f>MATCH(J538,'[2]Pay Items'!$L$1:$L$644,0)</f>
        <v>501</v>
      </c>
      <c r="L538" s="15" t="str">
        <f t="shared" ca="1" si="51"/>
        <v>F0</v>
      </c>
      <c r="M538" s="15" t="str">
        <f t="shared" ca="1" si="52"/>
        <v>G</v>
      </c>
      <c r="N538" s="15" t="str">
        <f t="shared" ca="1" si="53"/>
        <v>C2</v>
      </c>
    </row>
    <row r="539" spans="1:14" ht="36" customHeight="1" x14ac:dyDescent="0.2">
      <c r="A539" s="196" t="s">
        <v>181</v>
      </c>
      <c r="B539" s="219" t="s">
        <v>39</v>
      </c>
      <c r="C539" s="68" t="s">
        <v>182</v>
      </c>
      <c r="D539" s="69"/>
      <c r="E539" s="70" t="s">
        <v>145</v>
      </c>
      <c r="F539" s="99">
        <v>5</v>
      </c>
      <c r="G539" s="118"/>
      <c r="H539" s="217">
        <f>ROUND(G539*F539,2)</f>
        <v>0</v>
      </c>
      <c r="I539" s="12" t="str">
        <f t="shared" ca="1" si="50"/>
        <v/>
      </c>
      <c r="J539" s="13" t="str">
        <f t="shared" si="54"/>
        <v>E024AP-006 - Standard Frame for Manhole and Catch Basineach</v>
      </c>
      <c r="K539" s="14">
        <f>MATCH(J539,'[2]Pay Items'!$L$1:$L$644,0)</f>
        <v>502</v>
      </c>
      <c r="L539" s="15" t="str">
        <f t="shared" ca="1" si="51"/>
        <v>F0</v>
      </c>
      <c r="M539" s="15" t="str">
        <f t="shared" ca="1" si="52"/>
        <v>C2</v>
      </c>
      <c r="N539" s="15" t="str">
        <f t="shared" ca="1" si="53"/>
        <v>C2</v>
      </c>
    </row>
    <row r="540" spans="1:14" ht="36" customHeight="1" x14ac:dyDescent="0.2">
      <c r="A540" s="196" t="s">
        <v>183</v>
      </c>
      <c r="B540" s="219" t="s">
        <v>47</v>
      </c>
      <c r="C540" s="68" t="s">
        <v>184</v>
      </c>
      <c r="D540" s="69"/>
      <c r="E540" s="70" t="s">
        <v>145</v>
      </c>
      <c r="F540" s="99">
        <v>5</v>
      </c>
      <c r="G540" s="118"/>
      <c r="H540" s="217">
        <f>ROUND(G540*F540,2)</f>
        <v>0</v>
      </c>
      <c r="I540" s="12" t="str">
        <f t="shared" ca="1" si="50"/>
        <v/>
      </c>
      <c r="J540" s="13" t="str">
        <f t="shared" si="54"/>
        <v>E025AP-007 - Standard Solid Cover for Standard Frameeach</v>
      </c>
      <c r="K540" s="14">
        <f>MATCH(J540,'[2]Pay Items'!$L$1:$L$644,0)</f>
        <v>503</v>
      </c>
      <c r="L540" s="15" t="str">
        <f t="shared" ca="1" si="51"/>
        <v>F0</v>
      </c>
      <c r="M540" s="15" t="str">
        <f t="shared" ca="1" si="52"/>
        <v>C2</v>
      </c>
      <c r="N540" s="15" t="str">
        <f t="shared" ca="1" si="53"/>
        <v>C2</v>
      </c>
    </row>
    <row r="541" spans="1:14" ht="36" customHeight="1" x14ac:dyDescent="0.2">
      <c r="A541" s="196" t="s">
        <v>315</v>
      </c>
      <c r="B541" s="216" t="s">
        <v>544</v>
      </c>
      <c r="C541" s="72" t="s">
        <v>317</v>
      </c>
      <c r="D541" s="69" t="s">
        <v>159</v>
      </c>
      <c r="E541" s="70"/>
      <c r="F541" s="99"/>
      <c r="G541" s="137"/>
      <c r="H541" s="240"/>
      <c r="I541" s="12" t="str">
        <f t="shared" ca="1" si="50"/>
        <v>LOCKED</v>
      </c>
      <c r="J541" s="13" t="str">
        <f t="shared" si="54"/>
        <v>E032Connecting to Existing ManholeCW 2130-R12</v>
      </c>
      <c r="K541" s="14">
        <f>MATCH(J541,'[2]Pay Items'!$L$1:$L$644,0)</f>
        <v>516</v>
      </c>
      <c r="L541" s="15" t="str">
        <f t="shared" ca="1" si="51"/>
        <v>F0</v>
      </c>
      <c r="M541" s="15" t="str">
        <f t="shared" ca="1" si="52"/>
        <v>G</v>
      </c>
      <c r="N541" s="15" t="str">
        <f t="shared" ca="1" si="53"/>
        <v>C2</v>
      </c>
    </row>
    <row r="542" spans="1:14" ht="36" customHeight="1" x14ac:dyDescent="0.2">
      <c r="A542" s="196" t="s">
        <v>318</v>
      </c>
      <c r="B542" s="219" t="s">
        <v>39</v>
      </c>
      <c r="C542" s="72" t="s">
        <v>319</v>
      </c>
      <c r="D542" s="69"/>
      <c r="E542" s="70" t="s">
        <v>145</v>
      </c>
      <c r="F542" s="99">
        <v>2</v>
      </c>
      <c r="G542" s="136"/>
      <c r="H542" s="235">
        <f>ROUND(G542*F542,2)</f>
        <v>0</v>
      </c>
      <c r="I542" s="12" t="str">
        <f t="shared" ca="1" si="50"/>
        <v/>
      </c>
      <c r="J542" s="13" t="str">
        <f t="shared" si="54"/>
        <v>E033250 mm Catch Basin Leadeach</v>
      </c>
      <c r="K542" s="14">
        <f>MATCH(J542,'[2]Pay Items'!$L$1:$L$644,0)</f>
        <v>519</v>
      </c>
      <c r="L542" s="15" t="str">
        <f t="shared" ca="1" si="51"/>
        <v>F0</v>
      </c>
      <c r="M542" s="15" t="str">
        <f t="shared" ca="1" si="52"/>
        <v>C2</v>
      </c>
      <c r="N542" s="15" t="str">
        <f t="shared" ca="1" si="53"/>
        <v>C2</v>
      </c>
    </row>
    <row r="543" spans="1:14" ht="36" customHeight="1" x14ac:dyDescent="0.2">
      <c r="A543" s="200" t="s">
        <v>271</v>
      </c>
      <c r="B543" s="234" t="s">
        <v>545</v>
      </c>
      <c r="C543" s="71" t="s">
        <v>273</v>
      </c>
      <c r="D543" s="66" t="s">
        <v>159</v>
      </c>
      <c r="E543" s="67"/>
      <c r="F543" s="115"/>
      <c r="G543" s="137"/>
      <c r="H543" s="240"/>
      <c r="I543" s="12" t="str">
        <f t="shared" ca="1" si="50"/>
        <v>LOCKED</v>
      </c>
      <c r="J543" s="13" t="str">
        <f t="shared" si="54"/>
        <v>E036Connecting to Existing SewerCW 2130-R12</v>
      </c>
      <c r="K543" s="14">
        <f>MATCH(J543,'[2]Pay Items'!$L$1:$L$644,0)</f>
        <v>532</v>
      </c>
      <c r="L543" s="15" t="str">
        <f t="shared" ca="1" si="51"/>
        <v>F0</v>
      </c>
      <c r="M543" s="15" t="str">
        <f t="shared" ca="1" si="52"/>
        <v>G</v>
      </c>
      <c r="N543" s="15" t="str">
        <f t="shared" ca="1" si="53"/>
        <v>C2</v>
      </c>
    </row>
    <row r="544" spans="1:14" ht="36" customHeight="1" x14ac:dyDescent="0.2">
      <c r="A544" s="200" t="s">
        <v>274</v>
      </c>
      <c r="B544" s="236" t="s">
        <v>39</v>
      </c>
      <c r="C544" s="71" t="s">
        <v>538</v>
      </c>
      <c r="D544" s="66"/>
      <c r="E544" s="67"/>
      <c r="F544" s="115"/>
      <c r="G544" s="137"/>
      <c r="H544" s="240"/>
      <c r="I544" s="87" t="str">
        <f t="shared" ca="1" si="50"/>
        <v>LOCKED</v>
      </c>
      <c r="J544" s="88" t="str">
        <f t="shared" si="54"/>
        <v>E037250 mm CB Lead</v>
      </c>
      <c r="K544" s="89" t="e">
        <f>MATCH(J544,'[2]Pay Items'!$L$1:$L$644,0)</f>
        <v>#N/A</v>
      </c>
      <c r="L544" s="90" t="str">
        <f t="shared" ca="1" si="51"/>
        <v>F0</v>
      </c>
      <c r="M544" s="90" t="str">
        <f t="shared" ca="1" si="52"/>
        <v>G</v>
      </c>
      <c r="N544" s="90" t="str">
        <f t="shared" ca="1" si="53"/>
        <v>C2</v>
      </c>
    </row>
    <row r="545" spans="1:14" ht="36" customHeight="1" x14ac:dyDescent="0.2">
      <c r="A545" s="200" t="s">
        <v>275</v>
      </c>
      <c r="B545" s="238" t="s">
        <v>68</v>
      </c>
      <c r="C545" s="65" t="s">
        <v>276</v>
      </c>
      <c r="D545" s="66"/>
      <c r="E545" s="67" t="s">
        <v>145</v>
      </c>
      <c r="F545" s="115">
        <v>8</v>
      </c>
      <c r="G545" s="136"/>
      <c r="H545" s="235">
        <f>ROUND(G545*F545,2)</f>
        <v>0</v>
      </c>
      <c r="I545" s="12" t="str">
        <f t="shared" ca="1" si="50"/>
        <v/>
      </c>
      <c r="J545" s="13" t="str">
        <f t="shared" si="54"/>
        <v>E038Connecting to 300 mm CSeach</v>
      </c>
      <c r="K545" s="14" t="e">
        <f>MATCH(J545,'[2]Pay Items'!$L$1:$L$644,0)</f>
        <v>#N/A</v>
      </c>
      <c r="L545" s="15" t="str">
        <f t="shared" ca="1" si="51"/>
        <v>F0</v>
      </c>
      <c r="M545" s="15" t="str">
        <f t="shared" ca="1" si="52"/>
        <v>C2</v>
      </c>
      <c r="N545" s="15" t="str">
        <f t="shared" ca="1" si="53"/>
        <v>C2</v>
      </c>
    </row>
    <row r="546" spans="1:14" ht="36" customHeight="1" x14ac:dyDescent="0.2">
      <c r="A546" s="200" t="s">
        <v>321</v>
      </c>
      <c r="B546" s="234" t="s">
        <v>546</v>
      </c>
      <c r="C546" s="65" t="s">
        <v>323</v>
      </c>
      <c r="D546" s="66" t="s">
        <v>159</v>
      </c>
      <c r="E546" s="67" t="s">
        <v>145</v>
      </c>
      <c r="F546" s="115">
        <v>10</v>
      </c>
      <c r="G546" s="136"/>
      <c r="H546" s="235">
        <f>ROUND(G546*F546,2)</f>
        <v>0</v>
      </c>
      <c r="I546" s="12" t="str">
        <f t="shared" ca="1" si="50"/>
        <v/>
      </c>
      <c r="J546" s="13" t="str">
        <f t="shared" si="54"/>
        <v>E044Abandoning Existing Catch BasinsCW 2130-R12each</v>
      </c>
      <c r="K546" s="14">
        <f>MATCH(J546,'[2]Pay Items'!$L$1:$L$644,0)</f>
        <v>542</v>
      </c>
      <c r="L546" s="15" t="str">
        <f t="shared" ca="1" si="51"/>
        <v>F0</v>
      </c>
      <c r="M546" s="15" t="str">
        <f t="shared" ca="1" si="52"/>
        <v>C2</v>
      </c>
      <c r="N546" s="15" t="str">
        <f t="shared" ca="1" si="53"/>
        <v>C2</v>
      </c>
    </row>
    <row r="547" spans="1:14" ht="36" customHeight="1" x14ac:dyDescent="0.2">
      <c r="A547" s="200" t="s">
        <v>194</v>
      </c>
      <c r="B547" s="234" t="s">
        <v>547</v>
      </c>
      <c r="C547" s="65" t="s">
        <v>196</v>
      </c>
      <c r="D547" s="66" t="s">
        <v>159</v>
      </c>
      <c r="E547" s="77" t="s">
        <v>145</v>
      </c>
      <c r="F547" s="115">
        <v>2</v>
      </c>
      <c r="G547" s="136"/>
      <c r="H547" s="235">
        <f>ROUND(G547*F547,2)</f>
        <v>0</v>
      </c>
      <c r="I547" s="12" t="str">
        <f t="shared" ca="1" si="50"/>
        <v/>
      </c>
      <c r="J547" s="13" t="str">
        <f t="shared" si="54"/>
        <v>E045Abandoning Existing Catch PitCW 2130-R12each</v>
      </c>
      <c r="K547" s="14">
        <f>MATCH(J547,'[2]Pay Items'!$L$1:$L$644,0)</f>
        <v>543</v>
      </c>
      <c r="L547" s="15" t="str">
        <f t="shared" ca="1" si="51"/>
        <v>F0</v>
      </c>
      <c r="M547" s="15" t="str">
        <f t="shared" ca="1" si="52"/>
        <v>C2</v>
      </c>
      <c r="N547" s="15" t="str">
        <f t="shared" ca="1" si="53"/>
        <v>C2</v>
      </c>
    </row>
    <row r="548" spans="1:14" ht="36" customHeight="1" x14ac:dyDescent="0.2">
      <c r="A548" s="86"/>
      <c r="B548" s="242"/>
      <c r="C548" s="109" t="s">
        <v>203</v>
      </c>
      <c r="D548" s="107"/>
      <c r="E548" s="116"/>
      <c r="F548" s="111"/>
      <c r="G548" s="112"/>
      <c r="H548" s="237"/>
      <c r="I548" s="12" t="str">
        <f t="shared" ca="1" si="50"/>
        <v>LOCKED</v>
      </c>
      <c r="J548" s="13" t="str">
        <f t="shared" si="54"/>
        <v>ADJUSTMENTS</v>
      </c>
      <c r="K548" s="14">
        <f>MATCH(J548,'[2]Pay Items'!$L$1:$L$644,0)</f>
        <v>581</v>
      </c>
      <c r="L548" s="15" t="str">
        <f t="shared" ca="1" si="51"/>
        <v>C2</v>
      </c>
      <c r="M548" s="15" t="str">
        <f t="shared" ca="1" si="52"/>
        <v>C2</v>
      </c>
      <c r="N548" s="15" t="str">
        <f t="shared" ca="1" si="53"/>
        <v>G</v>
      </c>
    </row>
    <row r="549" spans="1:14" ht="36" customHeight="1" x14ac:dyDescent="0.2">
      <c r="A549" s="200" t="s">
        <v>204</v>
      </c>
      <c r="B549" s="234" t="s">
        <v>548</v>
      </c>
      <c r="C549" s="68" t="s">
        <v>206</v>
      </c>
      <c r="D549" s="69" t="s">
        <v>207</v>
      </c>
      <c r="E549" s="76" t="s">
        <v>145</v>
      </c>
      <c r="F549" s="115">
        <v>4</v>
      </c>
      <c r="G549" s="136"/>
      <c r="H549" s="235">
        <f>ROUND(G549*F549,2)</f>
        <v>0</v>
      </c>
      <c r="I549" s="12" t="str">
        <f t="shared" ca="1" si="50"/>
        <v/>
      </c>
      <c r="J549" s="13" t="str">
        <f t="shared" si="54"/>
        <v>F001Adjustment of Manholes/Catch Basins FramesCW 3210-R8each</v>
      </c>
      <c r="K549" s="14">
        <f>MATCH(J549,'[2]Pay Items'!$L$1:$L$644,0)</f>
        <v>582</v>
      </c>
      <c r="L549" s="15" t="str">
        <f t="shared" ca="1" si="51"/>
        <v>F0</v>
      </c>
      <c r="M549" s="15" t="str">
        <f t="shared" ca="1" si="52"/>
        <v>C2</v>
      </c>
      <c r="N549" s="15" t="str">
        <f t="shared" ca="1" si="53"/>
        <v>C2</v>
      </c>
    </row>
    <row r="550" spans="1:14" ht="36" customHeight="1" x14ac:dyDescent="0.2">
      <c r="A550" s="196" t="s">
        <v>208</v>
      </c>
      <c r="B550" s="216" t="s">
        <v>549</v>
      </c>
      <c r="C550" s="68" t="s">
        <v>210</v>
      </c>
      <c r="D550" s="69" t="s">
        <v>159</v>
      </c>
      <c r="E550" s="76"/>
      <c r="F550" s="99"/>
      <c r="G550" s="114"/>
      <c r="H550" s="240"/>
      <c r="I550" s="12" t="str">
        <f t="shared" ca="1" si="50"/>
        <v>LOCKED</v>
      </c>
      <c r="J550" s="13" t="str">
        <f t="shared" si="54"/>
        <v>F002Replacing Existing RisersCW 2130-R12</v>
      </c>
      <c r="K550" s="14">
        <f>MATCH(J550,'[2]Pay Items'!$L$1:$L$644,0)</f>
        <v>583</v>
      </c>
      <c r="L550" s="15" t="str">
        <f t="shared" ca="1" si="51"/>
        <v>F0</v>
      </c>
      <c r="M550" s="15" t="str">
        <f t="shared" ca="1" si="52"/>
        <v>C2</v>
      </c>
      <c r="N550" s="15" t="str">
        <f t="shared" ca="1" si="53"/>
        <v>C2</v>
      </c>
    </row>
    <row r="551" spans="1:14" ht="36" customHeight="1" x14ac:dyDescent="0.2">
      <c r="A551" s="196" t="s">
        <v>211</v>
      </c>
      <c r="B551" s="219" t="s">
        <v>39</v>
      </c>
      <c r="C551" s="68" t="s">
        <v>212</v>
      </c>
      <c r="D551" s="69"/>
      <c r="E551" s="70" t="s">
        <v>213</v>
      </c>
      <c r="F551" s="121">
        <v>1</v>
      </c>
      <c r="G551" s="136"/>
      <c r="H551" s="235">
        <f>ROUND(G551*F551,2)</f>
        <v>0</v>
      </c>
      <c r="I551" s="12" t="str">
        <f t="shared" ref="I551:I619" ca="1" si="57">IF(CELL("protect",$G551)=1, "LOCKED", "")</f>
        <v/>
      </c>
      <c r="J551" s="13" t="str">
        <f t="shared" si="54"/>
        <v>F002APre-cast Concrete Risersvert. m</v>
      </c>
      <c r="K551" s="14">
        <f>MATCH(J551,'[2]Pay Items'!$L$1:$L$644,0)</f>
        <v>584</v>
      </c>
      <c r="L551" s="15" t="str">
        <f t="shared" ref="L551:L619" ca="1" si="58">CELL("format",$F551)</f>
        <v>F1</v>
      </c>
      <c r="M551" s="15" t="str">
        <f t="shared" ref="M551:M619" ca="1" si="59">CELL("format",$G551)</f>
        <v>C2</v>
      </c>
      <c r="N551" s="15" t="str">
        <f t="shared" ref="N551:N619" ca="1" si="60">CELL("format",$H551)</f>
        <v>C2</v>
      </c>
    </row>
    <row r="552" spans="1:14" ht="36" customHeight="1" x14ac:dyDescent="0.2">
      <c r="A552" s="196" t="s">
        <v>214</v>
      </c>
      <c r="B552" s="219" t="s">
        <v>47</v>
      </c>
      <c r="C552" s="68" t="s">
        <v>215</v>
      </c>
      <c r="D552" s="69"/>
      <c r="E552" s="70" t="s">
        <v>213</v>
      </c>
      <c r="F552" s="121">
        <v>0.5</v>
      </c>
      <c r="G552" s="136"/>
      <c r="H552" s="235">
        <f>ROUND(G552*F552,2)</f>
        <v>0</v>
      </c>
      <c r="I552" s="12" t="str">
        <f t="shared" ca="1" si="57"/>
        <v/>
      </c>
      <c r="J552" s="13" t="str">
        <f t="shared" ref="J552:J620" si="61">CLEAN(CONCATENATE(TRIM($A552),TRIM($C552),IF(LEFT($D552)&lt;&gt;"E",TRIM($D552),),TRIM($E552)))</f>
        <v>F002BBrick Risersvert. m</v>
      </c>
      <c r="K552" s="14">
        <f>MATCH(J552,'[2]Pay Items'!$L$1:$L$644,0)</f>
        <v>585</v>
      </c>
      <c r="L552" s="15" t="str">
        <f t="shared" ca="1" si="58"/>
        <v>F1</v>
      </c>
      <c r="M552" s="15" t="str">
        <f t="shared" ca="1" si="59"/>
        <v>C2</v>
      </c>
      <c r="N552" s="15" t="str">
        <f t="shared" ca="1" si="60"/>
        <v>C2</v>
      </c>
    </row>
    <row r="553" spans="1:14" ht="36" customHeight="1" x14ac:dyDescent="0.2">
      <c r="A553" s="196" t="s">
        <v>216</v>
      </c>
      <c r="B553" s="216" t="s">
        <v>550</v>
      </c>
      <c r="C553" s="68" t="s">
        <v>218</v>
      </c>
      <c r="D553" s="69" t="s">
        <v>207</v>
      </c>
      <c r="E553" s="70"/>
      <c r="F553" s="99"/>
      <c r="G553" s="137"/>
      <c r="H553" s="240"/>
      <c r="I553" s="12" t="str">
        <f t="shared" ca="1" si="57"/>
        <v>LOCKED</v>
      </c>
      <c r="J553" s="13" t="str">
        <f t="shared" si="61"/>
        <v>F003Lifter Rings (AP-010)CW 3210-R8</v>
      </c>
      <c r="K553" s="14">
        <f>MATCH(J553,'[2]Pay Items'!$L$1:$L$644,0)</f>
        <v>587</v>
      </c>
      <c r="L553" s="15" t="str">
        <f t="shared" ca="1" si="58"/>
        <v>F0</v>
      </c>
      <c r="M553" s="15" t="str">
        <f t="shared" ca="1" si="59"/>
        <v>G</v>
      </c>
      <c r="N553" s="15" t="str">
        <f t="shared" ca="1" si="60"/>
        <v>C2</v>
      </c>
    </row>
    <row r="554" spans="1:14" ht="36" customHeight="1" x14ac:dyDescent="0.2">
      <c r="A554" s="196" t="s">
        <v>219</v>
      </c>
      <c r="B554" s="219" t="s">
        <v>39</v>
      </c>
      <c r="C554" s="68" t="s">
        <v>220</v>
      </c>
      <c r="D554" s="69"/>
      <c r="E554" s="70" t="s">
        <v>145</v>
      </c>
      <c r="F554" s="99">
        <v>2</v>
      </c>
      <c r="G554" s="136"/>
      <c r="H554" s="235">
        <f t="shared" ref="H554:H560" si="62">ROUND(G554*F554,2)</f>
        <v>0</v>
      </c>
      <c r="I554" s="12" t="str">
        <f t="shared" ca="1" si="57"/>
        <v/>
      </c>
      <c r="J554" s="13" t="str">
        <f t="shared" si="61"/>
        <v>F00438 mmeach</v>
      </c>
      <c r="K554" s="14">
        <f>MATCH(J554,'[2]Pay Items'!$L$1:$L$644,0)</f>
        <v>588</v>
      </c>
      <c r="L554" s="15" t="str">
        <f t="shared" ca="1" si="58"/>
        <v>F0</v>
      </c>
      <c r="M554" s="15" t="str">
        <f t="shared" ca="1" si="59"/>
        <v>C2</v>
      </c>
      <c r="N554" s="15" t="str">
        <f t="shared" ca="1" si="60"/>
        <v>C2</v>
      </c>
    </row>
    <row r="555" spans="1:14" ht="36" customHeight="1" x14ac:dyDescent="0.2">
      <c r="A555" s="196" t="s">
        <v>221</v>
      </c>
      <c r="B555" s="219" t="s">
        <v>47</v>
      </c>
      <c r="C555" s="68" t="s">
        <v>222</v>
      </c>
      <c r="D555" s="69"/>
      <c r="E555" s="70" t="s">
        <v>145</v>
      </c>
      <c r="F555" s="99">
        <v>4</v>
      </c>
      <c r="G555" s="136"/>
      <c r="H555" s="235">
        <f t="shared" si="62"/>
        <v>0</v>
      </c>
      <c r="I555" s="12" t="str">
        <f t="shared" ca="1" si="57"/>
        <v/>
      </c>
      <c r="J555" s="13" t="str">
        <f t="shared" si="61"/>
        <v>F00551 mmeach</v>
      </c>
      <c r="K555" s="14">
        <f>MATCH(J555,'[2]Pay Items'!$L$1:$L$644,0)</f>
        <v>589</v>
      </c>
      <c r="L555" s="15" t="str">
        <f t="shared" ca="1" si="58"/>
        <v>F0</v>
      </c>
      <c r="M555" s="15" t="str">
        <f t="shared" ca="1" si="59"/>
        <v>C2</v>
      </c>
      <c r="N555" s="15" t="str">
        <f t="shared" ca="1" si="60"/>
        <v>C2</v>
      </c>
    </row>
    <row r="556" spans="1:14" ht="36" customHeight="1" x14ac:dyDescent="0.2">
      <c r="A556" s="196" t="s">
        <v>223</v>
      </c>
      <c r="B556" s="216" t="s">
        <v>551</v>
      </c>
      <c r="C556" s="68" t="s">
        <v>225</v>
      </c>
      <c r="D556" s="69" t="s">
        <v>207</v>
      </c>
      <c r="E556" s="70" t="s">
        <v>145</v>
      </c>
      <c r="F556" s="99">
        <v>4</v>
      </c>
      <c r="G556" s="136"/>
      <c r="H556" s="235">
        <f t="shared" si="62"/>
        <v>0</v>
      </c>
      <c r="I556" s="12" t="str">
        <f t="shared" ca="1" si="57"/>
        <v/>
      </c>
      <c r="J556" s="13" t="str">
        <f t="shared" si="61"/>
        <v>F009Adjustment of Valve BoxesCW 3210-R8each</v>
      </c>
      <c r="K556" s="14">
        <f>MATCH(J556,'[2]Pay Items'!$L$1:$L$644,0)</f>
        <v>593</v>
      </c>
      <c r="L556" s="15" t="str">
        <f t="shared" ca="1" si="58"/>
        <v>F0</v>
      </c>
      <c r="M556" s="15" t="str">
        <f t="shared" ca="1" si="59"/>
        <v>C2</v>
      </c>
      <c r="N556" s="15" t="str">
        <f t="shared" ca="1" si="60"/>
        <v>C2</v>
      </c>
    </row>
    <row r="557" spans="1:14" ht="36" customHeight="1" x14ac:dyDescent="0.2">
      <c r="A557" s="196" t="s">
        <v>226</v>
      </c>
      <c r="B557" s="216" t="s">
        <v>553</v>
      </c>
      <c r="C557" s="68" t="s">
        <v>228</v>
      </c>
      <c r="D557" s="69" t="s">
        <v>207</v>
      </c>
      <c r="E557" s="70" t="s">
        <v>145</v>
      </c>
      <c r="F557" s="99">
        <v>1</v>
      </c>
      <c r="G557" s="136"/>
      <c r="H557" s="235">
        <f t="shared" si="62"/>
        <v>0</v>
      </c>
      <c r="I557" s="12" t="str">
        <f t="shared" ca="1" si="57"/>
        <v/>
      </c>
      <c r="J557" s="13" t="str">
        <f t="shared" si="61"/>
        <v>F010Valve Box ExtensionsCW 3210-R8each</v>
      </c>
      <c r="K557" s="14">
        <f>MATCH(J557,'[2]Pay Items'!$L$1:$L$644,0)</f>
        <v>594</v>
      </c>
      <c r="L557" s="15" t="str">
        <f t="shared" ca="1" si="58"/>
        <v>F0</v>
      </c>
      <c r="M557" s="15" t="str">
        <f t="shared" ca="1" si="59"/>
        <v>C2</v>
      </c>
      <c r="N557" s="15" t="str">
        <f t="shared" ca="1" si="60"/>
        <v>C2</v>
      </c>
    </row>
    <row r="558" spans="1:14" ht="36" customHeight="1" x14ac:dyDescent="0.2">
      <c r="A558" s="196" t="s">
        <v>229</v>
      </c>
      <c r="B558" s="216" t="s">
        <v>556</v>
      </c>
      <c r="C558" s="68" t="s">
        <v>231</v>
      </c>
      <c r="D558" s="69" t="s">
        <v>207</v>
      </c>
      <c r="E558" s="70" t="s">
        <v>145</v>
      </c>
      <c r="F558" s="99">
        <v>10</v>
      </c>
      <c r="G558" s="136"/>
      <c r="H558" s="235">
        <f t="shared" si="62"/>
        <v>0</v>
      </c>
      <c r="I558" s="12" t="str">
        <f t="shared" ca="1" si="57"/>
        <v/>
      </c>
      <c r="J558" s="13" t="str">
        <f t="shared" si="61"/>
        <v>F011Adjustment of Curb Stop BoxesCW 3210-R8each</v>
      </c>
      <c r="K558" s="14">
        <f>MATCH(J558,'[2]Pay Items'!$L$1:$L$644,0)</f>
        <v>595</v>
      </c>
      <c r="L558" s="15" t="str">
        <f t="shared" ca="1" si="58"/>
        <v>F0</v>
      </c>
      <c r="M558" s="15" t="str">
        <f t="shared" ca="1" si="59"/>
        <v>C2</v>
      </c>
      <c r="N558" s="15" t="str">
        <f t="shared" ca="1" si="60"/>
        <v>C2</v>
      </c>
    </row>
    <row r="559" spans="1:14" ht="36" customHeight="1" x14ac:dyDescent="0.2">
      <c r="A559" s="196" t="s">
        <v>232</v>
      </c>
      <c r="B559" s="216" t="s">
        <v>729</v>
      </c>
      <c r="C559" s="68" t="s">
        <v>234</v>
      </c>
      <c r="D559" s="69" t="s">
        <v>207</v>
      </c>
      <c r="E559" s="70" t="s">
        <v>145</v>
      </c>
      <c r="F559" s="99">
        <v>2</v>
      </c>
      <c r="G559" s="136"/>
      <c r="H559" s="235">
        <f t="shared" si="62"/>
        <v>0</v>
      </c>
      <c r="I559" s="12" t="str">
        <f t="shared" ca="1" si="57"/>
        <v/>
      </c>
      <c r="J559" s="13" t="str">
        <f t="shared" si="61"/>
        <v>F018Curb Stop ExtensionsCW 3210-R8each</v>
      </c>
      <c r="K559" s="14">
        <f>MATCH(J559,'[2]Pay Items'!$L$1:$L$644,0)</f>
        <v>596</v>
      </c>
      <c r="L559" s="15" t="str">
        <f t="shared" ca="1" si="58"/>
        <v>F0</v>
      </c>
      <c r="M559" s="15" t="str">
        <f t="shared" ca="1" si="59"/>
        <v>C2</v>
      </c>
      <c r="N559" s="15" t="str">
        <f t="shared" ca="1" si="60"/>
        <v>C2</v>
      </c>
    </row>
    <row r="560" spans="1:14" ht="36" customHeight="1" x14ac:dyDescent="0.2">
      <c r="A560" s="196" t="s">
        <v>552</v>
      </c>
      <c r="B560" s="216" t="s">
        <v>761</v>
      </c>
      <c r="C560" s="68" t="s">
        <v>554</v>
      </c>
      <c r="D560" s="69" t="s">
        <v>555</v>
      </c>
      <c r="E560" s="70" t="s">
        <v>145</v>
      </c>
      <c r="F560" s="99">
        <v>1</v>
      </c>
      <c r="G560" s="136"/>
      <c r="H560" s="235">
        <f t="shared" si="62"/>
        <v>0</v>
      </c>
      <c r="I560" s="12" t="str">
        <f t="shared" ca="1" si="57"/>
        <v/>
      </c>
      <c r="J560" s="13" t="str">
        <f t="shared" si="61"/>
        <v>F022Raising of Existing HydrantCW 2110-R11each</v>
      </c>
      <c r="K560" s="14">
        <f>MATCH(J560,'[2]Pay Items'!$L$1:$L$644,0)</f>
        <v>607</v>
      </c>
      <c r="L560" s="15" t="str">
        <f t="shared" ca="1" si="58"/>
        <v>F0</v>
      </c>
      <c r="M560" s="15" t="str">
        <f t="shared" ca="1" si="59"/>
        <v>C2</v>
      </c>
      <c r="N560" s="15" t="str">
        <f t="shared" ca="1" si="60"/>
        <v>C2</v>
      </c>
    </row>
    <row r="561" spans="1:14" ht="36" customHeight="1" x14ac:dyDescent="0.25">
      <c r="A561" s="92"/>
      <c r="B561" s="214"/>
      <c r="C561" s="105" t="s">
        <v>235</v>
      </c>
      <c r="D561" s="104"/>
      <c r="E561" s="93"/>
      <c r="F561" s="78"/>
      <c r="G561" s="112"/>
      <c r="H561" s="237"/>
      <c r="I561" s="12" t="str">
        <f t="shared" ca="1" si="57"/>
        <v>LOCKED</v>
      </c>
      <c r="J561" s="13" t="str">
        <f t="shared" si="61"/>
        <v>LANDSCAPING</v>
      </c>
      <c r="K561" s="14">
        <f>MATCH(J561,'[2]Pay Items'!$L$1:$L$644,0)</f>
        <v>615</v>
      </c>
      <c r="L561" s="15" t="str">
        <f t="shared" ca="1" si="58"/>
        <v>C2</v>
      </c>
      <c r="M561" s="15" t="str">
        <f t="shared" ca="1" si="59"/>
        <v>C2</v>
      </c>
      <c r="N561" s="15" t="str">
        <f t="shared" ca="1" si="60"/>
        <v>G</v>
      </c>
    </row>
    <row r="562" spans="1:14" ht="36" customHeight="1" x14ac:dyDescent="0.2">
      <c r="A562" s="202" t="s">
        <v>236</v>
      </c>
      <c r="B562" s="234" t="s">
        <v>762</v>
      </c>
      <c r="C562" s="65" t="s">
        <v>238</v>
      </c>
      <c r="D562" s="66" t="s">
        <v>239</v>
      </c>
      <c r="E562" s="67"/>
      <c r="F562" s="113"/>
      <c r="G562" s="137"/>
      <c r="H562" s="235"/>
      <c r="I562" s="12" t="str">
        <f t="shared" ca="1" si="57"/>
        <v>LOCKED</v>
      </c>
      <c r="J562" s="13" t="str">
        <f t="shared" si="61"/>
        <v>G001SoddingCW 3510-R9</v>
      </c>
      <c r="K562" s="14">
        <f>MATCH(J562,'[2]Pay Items'!$L$1:$L$644,0)</f>
        <v>616</v>
      </c>
      <c r="L562" s="15" t="str">
        <f t="shared" ca="1" si="58"/>
        <v>F0</v>
      </c>
      <c r="M562" s="15" t="str">
        <f t="shared" ca="1" si="59"/>
        <v>G</v>
      </c>
      <c r="N562" s="15" t="str">
        <f t="shared" ca="1" si="60"/>
        <v>C2</v>
      </c>
    </row>
    <row r="563" spans="1:14" ht="36" customHeight="1" x14ac:dyDescent="0.2">
      <c r="A563" s="202" t="s">
        <v>240</v>
      </c>
      <c r="B563" s="236" t="s">
        <v>39</v>
      </c>
      <c r="C563" s="65" t="s">
        <v>241</v>
      </c>
      <c r="D563" s="66"/>
      <c r="E563" s="67" t="s">
        <v>32</v>
      </c>
      <c r="F563" s="113">
        <v>150</v>
      </c>
      <c r="G563" s="136"/>
      <c r="H563" s="235">
        <f>ROUND(G563*F563,2)</f>
        <v>0</v>
      </c>
      <c r="I563" s="12" t="str">
        <f t="shared" ca="1" si="57"/>
        <v/>
      </c>
      <c r="J563" s="13" t="str">
        <f t="shared" si="61"/>
        <v>G002width &lt; 600 mmm²</v>
      </c>
      <c r="K563" s="14">
        <f>MATCH(J563,'[2]Pay Items'!$L$1:$L$644,0)</f>
        <v>617</v>
      </c>
      <c r="L563" s="15" t="str">
        <f t="shared" ca="1" si="58"/>
        <v>F0</v>
      </c>
      <c r="M563" s="15" t="str">
        <f t="shared" ca="1" si="59"/>
        <v>C2</v>
      </c>
      <c r="N563" s="15" t="str">
        <f t="shared" ca="1" si="60"/>
        <v>C2</v>
      </c>
    </row>
    <row r="564" spans="1:14" ht="36" customHeight="1" x14ac:dyDescent="0.2">
      <c r="A564" s="202" t="s">
        <v>242</v>
      </c>
      <c r="B564" s="236" t="s">
        <v>47</v>
      </c>
      <c r="C564" s="65" t="s">
        <v>243</v>
      </c>
      <c r="D564" s="66"/>
      <c r="E564" s="67" t="s">
        <v>32</v>
      </c>
      <c r="F564" s="113">
        <v>742</v>
      </c>
      <c r="G564" s="136"/>
      <c r="H564" s="235">
        <f>ROUND(G564*F564,2)</f>
        <v>0</v>
      </c>
      <c r="I564" s="12" t="str">
        <f t="shared" ca="1" si="57"/>
        <v/>
      </c>
      <c r="J564" s="13" t="str">
        <f t="shared" si="61"/>
        <v>G003width &gt; or = 600 mmm²</v>
      </c>
      <c r="K564" s="14">
        <f>MATCH(J564,'[2]Pay Items'!$L$1:$L$644,0)</f>
        <v>618</v>
      </c>
      <c r="L564" s="15" t="str">
        <f t="shared" ca="1" si="58"/>
        <v>F0</v>
      </c>
      <c r="M564" s="15" t="str">
        <f t="shared" ca="1" si="59"/>
        <v>C2</v>
      </c>
      <c r="N564" s="15" t="str">
        <f t="shared" ca="1" si="60"/>
        <v>C2</v>
      </c>
    </row>
    <row r="565" spans="1:14" s="16" customFormat="1" ht="30" customHeight="1" thickBot="1" x14ac:dyDescent="0.3">
      <c r="A565" s="199"/>
      <c r="B565" s="226" t="s">
        <v>518</v>
      </c>
      <c r="C565" s="287" t="str">
        <f>C486</f>
        <v>PEONY AVENUE - Viola Street to Verbena Street - Concrete Rehabilitation</v>
      </c>
      <c r="D565" s="288"/>
      <c r="E565" s="288"/>
      <c r="F565" s="289"/>
      <c r="G565" s="135"/>
      <c r="H565" s="230">
        <f>SUM(H488:H564)</f>
        <v>0</v>
      </c>
      <c r="I565" s="12" t="str">
        <f t="shared" ca="1" si="57"/>
        <v>LOCKED</v>
      </c>
      <c r="J565" s="13" t="str">
        <f t="shared" si="61"/>
        <v>PEONY AVENUE - Viola Street to Verbena Street - Concrete Rehabilitation</v>
      </c>
      <c r="K565" s="14" t="e">
        <f>MATCH(J565,'[2]Pay Items'!$L$1:$L$644,0)</f>
        <v>#N/A</v>
      </c>
      <c r="L565" s="15" t="str">
        <f t="shared" ca="1" si="58"/>
        <v>F0</v>
      </c>
      <c r="M565" s="15" t="str">
        <f t="shared" ca="1" si="59"/>
        <v>C2</v>
      </c>
      <c r="N565" s="15" t="str">
        <f t="shared" ca="1" si="60"/>
        <v>C2</v>
      </c>
    </row>
    <row r="566" spans="1:14" s="16" customFormat="1" ht="30" customHeight="1" thickTop="1" x14ac:dyDescent="0.25">
      <c r="A566" s="91"/>
      <c r="B566" s="228" t="s">
        <v>557</v>
      </c>
      <c r="C566" s="290" t="s">
        <v>558</v>
      </c>
      <c r="D566" s="291"/>
      <c r="E566" s="291"/>
      <c r="F566" s="292"/>
      <c r="G566" s="134"/>
      <c r="H566" s="229"/>
      <c r="I566" s="12" t="str">
        <f t="shared" ca="1" si="57"/>
        <v>LOCKED</v>
      </c>
      <c r="J566" s="13" t="str">
        <f t="shared" si="61"/>
        <v>ROBERTS CRESCENT - Jefferson Avenue to Agnes Arnold Place - Concrete Rehabilitation</v>
      </c>
      <c r="K566" s="14" t="e">
        <f>MATCH(J566,'[2]Pay Items'!$L$1:$L$644,0)</f>
        <v>#N/A</v>
      </c>
      <c r="L566" s="15" t="str">
        <f t="shared" ca="1" si="58"/>
        <v>F0</v>
      </c>
      <c r="M566" s="15" t="str">
        <f t="shared" ca="1" si="59"/>
        <v>C2</v>
      </c>
      <c r="N566" s="15" t="str">
        <f t="shared" ca="1" si="60"/>
        <v>C2</v>
      </c>
    </row>
    <row r="567" spans="1:14" ht="36" customHeight="1" x14ac:dyDescent="0.25">
      <c r="A567" s="92"/>
      <c r="B567" s="214"/>
      <c r="C567" s="103" t="s">
        <v>23</v>
      </c>
      <c r="D567" s="104"/>
      <c r="E567" s="102" t="s">
        <v>22</v>
      </c>
      <c r="F567" s="163"/>
      <c r="G567" s="146"/>
      <c r="H567" s="215"/>
      <c r="I567" s="12" t="str">
        <f t="shared" ca="1" si="57"/>
        <v>LOCKED</v>
      </c>
      <c r="J567" s="13" t="str">
        <f t="shared" si="61"/>
        <v>EARTH AND BASE WORKS</v>
      </c>
      <c r="K567" s="14">
        <f>MATCH(J567,'[2]Pay Items'!$L$1:$L$644,0)</f>
        <v>3</v>
      </c>
      <c r="L567" s="15" t="str">
        <f t="shared" ca="1" si="58"/>
        <v>C2</v>
      </c>
      <c r="M567" s="15" t="str">
        <f t="shared" ca="1" si="59"/>
        <v>C2</v>
      </c>
      <c r="N567" s="15" t="str">
        <f t="shared" ca="1" si="60"/>
        <v>G</v>
      </c>
    </row>
    <row r="568" spans="1:14" ht="36" customHeight="1" x14ac:dyDescent="0.2">
      <c r="A568" s="195" t="s">
        <v>24</v>
      </c>
      <c r="B568" s="216" t="s">
        <v>559</v>
      </c>
      <c r="C568" s="68" t="s">
        <v>26</v>
      </c>
      <c r="D568" s="69" t="s">
        <v>27</v>
      </c>
      <c r="E568" s="76" t="s">
        <v>28</v>
      </c>
      <c r="F568" s="96">
        <v>15</v>
      </c>
      <c r="G568" s="118"/>
      <c r="H568" s="217">
        <f>ROUND(G568*F568,2)</f>
        <v>0</v>
      </c>
      <c r="I568" s="12" t="str">
        <f t="shared" ca="1" si="57"/>
        <v/>
      </c>
      <c r="J568" s="13" t="str">
        <f t="shared" si="61"/>
        <v>A010Supplying and Placing Base Course MaterialCW 3110-R19m³</v>
      </c>
      <c r="K568" s="14">
        <f>MATCH(J568,'[2]Pay Items'!$L$1:$L$644,0)</f>
        <v>20</v>
      </c>
      <c r="L568" s="15" t="str">
        <f t="shared" ca="1" si="58"/>
        <v>F0</v>
      </c>
      <c r="M568" s="15" t="str">
        <f t="shared" ca="1" si="59"/>
        <v>C2</v>
      </c>
      <c r="N568" s="15" t="str">
        <f t="shared" ca="1" si="60"/>
        <v>C2</v>
      </c>
    </row>
    <row r="569" spans="1:14" ht="36" customHeight="1" x14ac:dyDescent="0.2">
      <c r="A569" s="196" t="s">
        <v>29</v>
      </c>
      <c r="B569" s="216" t="s">
        <v>560</v>
      </c>
      <c r="C569" s="68" t="s">
        <v>31</v>
      </c>
      <c r="D569" s="69" t="s">
        <v>27</v>
      </c>
      <c r="E569" s="76" t="s">
        <v>32</v>
      </c>
      <c r="F569" s="96">
        <v>1229</v>
      </c>
      <c r="G569" s="118"/>
      <c r="H569" s="217">
        <f>ROUND(G569*F569,2)</f>
        <v>0</v>
      </c>
      <c r="I569" s="12" t="str">
        <f t="shared" ca="1" si="57"/>
        <v/>
      </c>
      <c r="J569" s="13" t="str">
        <f t="shared" si="61"/>
        <v>A012Grading of BoulevardsCW 3110-R19m²</v>
      </c>
      <c r="K569" s="14">
        <f>MATCH(J569,'[2]Pay Items'!$L$1:$L$644,0)</f>
        <v>25</v>
      </c>
      <c r="L569" s="15" t="str">
        <f t="shared" ca="1" si="58"/>
        <v>F0</v>
      </c>
      <c r="M569" s="15" t="str">
        <f t="shared" ca="1" si="59"/>
        <v>C2</v>
      </c>
      <c r="N569" s="15" t="str">
        <f t="shared" ca="1" si="60"/>
        <v>C2</v>
      </c>
    </row>
    <row r="570" spans="1:14" ht="36" customHeight="1" x14ac:dyDescent="0.25">
      <c r="A570" s="92"/>
      <c r="B570" s="214"/>
      <c r="C570" s="105" t="s">
        <v>33</v>
      </c>
      <c r="D570" s="104"/>
      <c r="E570" s="93"/>
      <c r="F570" s="78"/>
      <c r="G570" s="94"/>
      <c r="H570" s="218"/>
      <c r="I570" s="12" t="str">
        <f t="shared" ca="1" si="57"/>
        <v>LOCKED</v>
      </c>
      <c r="J570" s="13" t="str">
        <f t="shared" si="61"/>
        <v>ROADWORKS - RENEWALS</v>
      </c>
      <c r="K570" s="14" t="e">
        <f>MATCH(J570,'[2]Pay Items'!$L$1:$L$644,0)</f>
        <v>#N/A</v>
      </c>
      <c r="L570" s="15" t="str">
        <f t="shared" ca="1" si="58"/>
        <v>C2</v>
      </c>
      <c r="M570" s="15" t="str">
        <f t="shared" ca="1" si="59"/>
        <v>C2</v>
      </c>
      <c r="N570" s="15" t="str">
        <f t="shared" ca="1" si="60"/>
        <v>G</v>
      </c>
    </row>
    <row r="571" spans="1:14" ht="36" customHeight="1" x14ac:dyDescent="0.2">
      <c r="A571" s="197" t="s">
        <v>34</v>
      </c>
      <c r="B571" s="216" t="s">
        <v>561</v>
      </c>
      <c r="C571" s="68" t="s">
        <v>36</v>
      </c>
      <c r="D571" s="69" t="s">
        <v>37</v>
      </c>
      <c r="E571" s="76"/>
      <c r="F571" s="96"/>
      <c r="G571" s="132"/>
      <c r="H571" s="217"/>
      <c r="I571" s="12" t="str">
        <f t="shared" ca="1" si="57"/>
        <v>LOCKED</v>
      </c>
      <c r="J571" s="13" t="str">
        <f t="shared" si="61"/>
        <v>B004Slab ReplacementCW 3230-R8</v>
      </c>
      <c r="K571" s="14">
        <f>MATCH(J571,'[2]Pay Items'!$L$1:$L$644,0)</f>
        <v>55</v>
      </c>
      <c r="L571" s="15" t="str">
        <f t="shared" ca="1" si="58"/>
        <v>F0</v>
      </c>
      <c r="M571" s="15" t="str">
        <f t="shared" ca="1" si="59"/>
        <v>G</v>
      </c>
      <c r="N571" s="15" t="str">
        <f t="shared" ca="1" si="60"/>
        <v>C2</v>
      </c>
    </row>
    <row r="572" spans="1:14" ht="36" customHeight="1" x14ac:dyDescent="0.2">
      <c r="A572" s="197" t="s">
        <v>38</v>
      </c>
      <c r="B572" s="219" t="s">
        <v>39</v>
      </c>
      <c r="C572" s="68" t="s">
        <v>40</v>
      </c>
      <c r="D572" s="69" t="s">
        <v>22</v>
      </c>
      <c r="E572" s="76" t="s">
        <v>32</v>
      </c>
      <c r="F572" s="96">
        <v>60</v>
      </c>
      <c r="G572" s="118"/>
      <c r="H572" s="217">
        <f>ROUND(G572*F572,2)</f>
        <v>0</v>
      </c>
      <c r="I572" s="12" t="str">
        <f t="shared" ca="1" si="57"/>
        <v/>
      </c>
      <c r="J572" s="13" t="str">
        <f t="shared" si="61"/>
        <v>B014150 mm Concrete Pavement (Reinforced)m²</v>
      </c>
      <c r="K572" s="14">
        <f>MATCH(J572,'[2]Pay Items'!$L$1:$L$644,0)</f>
        <v>65</v>
      </c>
      <c r="L572" s="15" t="str">
        <f t="shared" ca="1" si="58"/>
        <v>F0</v>
      </c>
      <c r="M572" s="15" t="str">
        <f t="shared" ca="1" si="59"/>
        <v>C2</v>
      </c>
      <c r="N572" s="15" t="str">
        <f t="shared" ca="1" si="60"/>
        <v>C2</v>
      </c>
    </row>
    <row r="573" spans="1:14" ht="36" customHeight="1" x14ac:dyDescent="0.2">
      <c r="A573" s="197" t="s">
        <v>41</v>
      </c>
      <c r="B573" s="216" t="s">
        <v>562</v>
      </c>
      <c r="C573" s="68" t="s">
        <v>43</v>
      </c>
      <c r="D573" s="69" t="s">
        <v>37</v>
      </c>
      <c r="E573" s="76"/>
      <c r="F573" s="96"/>
      <c r="G573" s="132"/>
      <c r="H573" s="217"/>
      <c r="I573" s="12" t="str">
        <f t="shared" ca="1" si="57"/>
        <v>LOCKED</v>
      </c>
      <c r="J573" s="13" t="str">
        <f t="shared" si="61"/>
        <v>B017Partial Slab PatchesCW 3230-R8</v>
      </c>
      <c r="K573" s="14">
        <f>MATCH(J573,'[2]Pay Items'!$L$1:$L$644,0)</f>
        <v>68</v>
      </c>
      <c r="L573" s="15" t="str">
        <f t="shared" ca="1" si="58"/>
        <v>F0</v>
      </c>
      <c r="M573" s="15" t="str">
        <f t="shared" ca="1" si="59"/>
        <v>G</v>
      </c>
      <c r="N573" s="15" t="str">
        <f t="shared" ca="1" si="60"/>
        <v>C2</v>
      </c>
    </row>
    <row r="574" spans="1:14" ht="36" customHeight="1" x14ac:dyDescent="0.2">
      <c r="A574" s="197" t="s">
        <v>44</v>
      </c>
      <c r="B574" s="219" t="s">
        <v>39</v>
      </c>
      <c r="C574" s="68" t="s">
        <v>45</v>
      </c>
      <c r="D574" s="69" t="s">
        <v>22</v>
      </c>
      <c r="E574" s="76" t="s">
        <v>32</v>
      </c>
      <c r="F574" s="96">
        <v>5</v>
      </c>
      <c r="G574" s="118"/>
      <c r="H574" s="217">
        <f>ROUND(G574*F574,2)</f>
        <v>0</v>
      </c>
      <c r="I574" s="12" t="str">
        <f t="shared" ca="1" si="57"/>
        <v/>
      </c>
      <c r="J574" s="13" t="str">
        <f t="shared" si="61"/>
        <v>B030150 mm Concrete Pavement (Type A)m²</v>
      </c>
      <c r="K574" s="14">
        <f>MATCH(J574,'[2]Pay Items'!$L$1:$L$644,0)</f>
        <v>81</v>
      </c>
      <c r="L574" s="15" t="str">
        <f t="shared" ca="1" si="58"/>
        <v>F0</v>
      </c>
      <c r="M574" s="15" t="str">
        <f t="shared" ca="1" si="59"/>
        <v>C2</v>
      </c>
      <c r="N574" s="15" t="str">
        <f t="shared" ca="1" si="60"/>
        <v>C2</v>
      </c>
    </row>
    <row r="575" spans="1:14" ht="36" customHeight="1" x14ac:dyDescent="0.2">
      <c r="A575" s="197" t="s">
        <v>46</v>
      </c>
      <c r="B575" s="219" t="s">
        <v>47</v>
      </c>
      <c r="C575" s="68" t="s">
        <v>48</v>
      </c>
      <c r="D575" s="69" t="s">
        <v>22</v>
      </c>
      <c r="E575" s="76" t="s">
        <v>32</v>
      </c>
      <c r="F575" s="96">
        <v>123</v>
      </c>
      <c r="G575" s="118"/>
      <c r="H575" s="217">
        <f>ROUND(G575*F575,2)</f>
        <v>0</v>
      </c>
      <c r="I575" s="12" t="str">
        <f t="shared" ca="1" si="57"/>
        <v/>
      </c>
      <c r="J575" s="13" t="str">
        <f t="shared" si="61"/>
        <v>B031150 mm Concrete Pavement (Type B)m²</v>
      </c>
      <c r="K575" s="14">
        <f>MATCH(J575,'[2]Pay Items'!$L$1:$L$644,0)</f>
        <v>82</v>
      </c>
      <c r="L575" s="15" t="str">
        <f t="shared" ca="1" si="58"/>
        <v>F0</v>
      </c>
      <c r="M575" s="15" t="str">
        <f t="shared" ca="1" si="59"/>
        <v>C2</v>
      </c>
      <c r="N575" s="15" t="str">
        <f t="shared" ca="1" si="60"/>
        <v>C2</v>
      </c>
    </row>
    <row r="576" spans="1:14" ht="36" customHeight="1" x14ac:dyDescent="0.2">
      <c r="A576" s="197" t="s">
        <v>49</v>
      </c>
      <c r="B576" s="219" t="s">
        <v>50</v>
      </c>
      <c r="C576" s="68" t="s">
        <v>51</v>
      </c>
      <c r="D576" s="69" t="s">
        <v>22</v>
      </c>
      <c r="E576" s="76" t="s">
        <v>32</v>
      </c>
      <c r="F576" s="96">
        <v>14</v>
      </c>
      <c r="G576" s="118"/>
      <c r="H576" s="217">
        <f>ROUND(G576*F576,2)</f>
        <v>0</v>
      </c>
      <c r="I576" s="12" t="str">
        <f t="shared" ca="1" si="57"/>
        <v/>
      </c>
      <c r="J576" s="13" t="str">
        <f t="shared" si="61"/>
        <v>B033150 mm Concrete Pavement (Type D)m²</v>
      </c>
      <c r="K576" s="14">
        <f>MATCH(J576,'[2]Pay Items'!$L$1:$L$644,0)</f>
        <v>84</v>
      </c>
      <c r="L576" s="15" t="str">
        <f t="shared" ca="1" si="58"/>
        <v>F0</v>
      </c>
      <c r="M576" s="15" t="str">
        <f t="shared" ca="1" si="59"/>
        <v>C2</v>
      </c>
      <c r="N576" s="15" t="str">
        <f t="shared" ca="1" si="60"/>
        <v>C2</v>
      </c>
    </row>
    <row r="577" spans="1:14" ht="36" customHeight="1" x14ac:dyDescent="0.2">
      <c r="A577" s="197" t="s">
        <v>52</v>
      </c>
      <c r="B577" s="216" t="s">
        <v>563</v>
      </c>
      <c r="C577" s="220" t="s">
        <v>54</v>
      </c>
      <c r="D577" s="69" t="s">
        <v>55</v>
      </c>
      <c r="E577" s="76" t="s">
        <v>32</v>
      </c>
      <c r="F577" s="96">
        <v>64</v>
      </c>
      <c r="G577" s="118"/>
      <c r="H577" s="217">
        <f>ROUND(G577*F577,2)</f>
        <v>0</v>
      </c>
      <c r="I577" s="12" t="str">
        <f t="shared" ca="1" si="57"/>
        <v/>
      </c>
      <c r="J577" s="13" t="str">
        <f t="shared" si="61"/>
        <v>B093APartial Depth Planing of Existing Jointsm²</v>
      </c>
      <c r="K577" s="14">
        <f>MATCH(J577,'[2]Pay Items'!$L$1:$L$644,0)</f>
        <v>145</v>
      </c>
      <c r="L577" s="15" t="str">
        <f t="shared" ca="1" si="58"/>
        <v>F0</v>
      </c>
      <c r="M577" s="15" t="str">
        <f t="shared" ca="1" si="59"/>
        <v>C2</v>
      </c>
      <c r="N577" s="15" t="str">
        <f t="shared" ca="1" si="60"/>
        <v>C2</v>
      </c>
    </row>
    <row r="578" spans="1:14" ht="36" customHeight="1" x14ac:dyDescent="0.2">
      <c r="A578" s="197" t="s">
        <v>56</v>
      </c>
      <c r="B578" s="216" t="s">
        <v>564</v>
      </c>
      <c r="C578" s="220" t="s">
        <v>58</v>
      </c>
      <c r="D578" s="69" t="s">
        <v>55</v>
      </c>
      <c r="E578" s="76" t="s">
        <v>32</v>
      </c>
      <c r="F578" s="96">
        <v>64</v>
      </c>
      <c r="G578" s="118"/>
      <c r="H578" s="217">
        <f>ROUND(G578*F578,2)</f>
        <v>0</v>
      </c>
      <c r="I578" s="12" t="str">
        <f t="shared" ca="1" si="57"/>
        <v/>
      </c>
      <c r="J578" s="13" t="str">
        <f t="shared" si="61"/>
        <v>B093BAsphalt Patching of Partial Depth Jointsm²</v>
      </c>
      <c r="K578" s="14">
        <f>MATCH(J578,'[2]Pay Items'!$L$1:$L$644,0)</f>
        <v>146</v>
      </c>
      <c r="L578" s="15" t="str">
        <f t="shared" ca="1" si="58"/>
        <v>F0</v>
      </c>
      <c r="M578" s="15" t="str">
        <f t="shared" ca="1" si="59"/>
        <v>C2</v>
      </c>
      <c r="N578" s="15" t="str">
        <f t="shared" ca="1" si="60"/>
        <v>C2</v>
      </c>
    </row>
    <row r="579" spans="1:14" s="57" customFormat="1" ht="36" customHeight="1" x14ac:dyDescent="0.2">
      <c r="A579" s="202" t="s">
        <v>740</v>
      </c>
      <c r="B579" s="234" t="s">
        <v>565</v>
      </c>
      <c r="C579" s="65" t="s">
        <v>738</v>
      </c>
      <c r="D579" s="66" t="s">
        <v>37</v>
      </c>
      <c r="E579" s="67"/>
      <c r="F579" s="96"/>
      <c r="G579" s="132"/>
      <c r="H579" s="217"/>
      <c r="I579" s="87" t="str">
        <f t="shared" ca="1" si="57"/>
        <v>LOCKED</v>
      </c>
      <c r="J579" s="88" t="str">
        <f t="shared" si="61"/>
        <v>B094Drilled DowelsCW 3230-R8</v>
      </c>
      <c r="K579" s="89">
        <f>MATCH(J579,'[2]Pay Items'!$L$1:$L$644,0)</f>
        <v>147</v>
      </c>
      <c r="L579" s="90" t="str">
        <f t="shared" ca="1" si="58"/>
        <v>F0</v>
      </c>
      <c r="M579" s="90" t="str">
        <f t="shared" ca="1" si="59"/>
        <v>G</v>
      </c>
      <c r="N579" s="90" t="str">
        <f t="shared" ca="1" si="60"/>
        <v>C2</v>
      </c>
    </row>
    <row r="580" spans="1:14" s="57" customFormat="1" ht="36" customHeight="1" x14ac:dyDescent="0.2">
      <c r="A580" s="202" t="s">
        <v>741</v>
      </c>
      <c r="B580" s="236" t="s">
        <v>39</v>
      </c>
      <c r="C580" s="65" t="s">
        <v>739</v>
      </c>
      <c r="D580" s="66" t="s">
        <v>22</v>
      </c>
      <c r="E580" s="67" t="s">
        <v>145</v>
      </c>
      <c r="F580" s="96">
        <v>290</v>
      </c>
      <c r="G580" s="118"/>
      <c r="H580" s="217">
        <f>ROUND(G580*F580,2)</f>
        <v>0</v>
      </c>
      <c r="I580" s="87" t="str">
        <f t="shared" ca="1" si="57"/>
        <v/>
      </c>
      <c r="J580" s="88" t="str">
        <f t="shared" si="61"/>
        <v>B09519.1 mm Diametereach</v>
      </c>
      <c r="K580" s="89">
        <f>MATCH(J580,'[2]Pay Items'!$L$1:$L$644,0)</f>
        <v>148</v>
      </c>
      <c r="L580" s="90" t="str">
        <f t="shared" ca="1" si="58"/>
        <v>F0</v>
      </c>
      <c r="M580" s="90" t="str">
        <f t="shared" ca="1" si="59"/>
        <v>C2</v>
      </c>
      <c r="N580" s="90" t="str">
        <f t="shared" ca="1" si="60"/>
        <v>C2</v>
      </c>
    </row>
    <row r="581" spans="1:14" s="57" customFormat="1" ht="36" customHeight="1" x14ac:dyDescent="0.2">
      <c r="A581" s="202" t="s">
        <v>364</v>
      </c>
      <c r="B581" s="234" t="s">
        <v>566</v>
      </c>
      <c r="C581" s="65" t="s">
        <v>366</v>
      </c>
      <c r="D581" s="66" t="s">
        <v>37</v>
      </c>
      <c r="E581" s="67"/>
      <c r="F581" s="96"/>
      <c r="G581" s="132"/>
      <c r="H581" s="217"/>
      <c r="I581" s="87" t="str">
        <f t="shared" ca="1" si="57"/>
        <v>LOCKED</v>
      </c>
      <c r="J581" s="88" t="str">
        <f t="shared" si="61"/>
        <v>B097Drilled Tie BarsCW 3230-R8</v>
      </c>
      <c r="K581" s="89">
        <f>MATCH(J581,'[2]Pay Items'!$L$1:$L$644,0)</f>
        <v>150</v>
      </c>
      <c r="L581" s="90" t="str">
        <f t="shared" ca="1" si="58"/>
        <v>F0</v>
      </c>
      <c r="M581" s="90" t="str">
        <f t="shared" ca="1" si="59"/>
        <v>G</v>
      </c>
      <c r="N581" s="90" t="str">
        <f t="shared" ca="1" si="60"/>
        <v>C2</v>
      </c>
    </row>
    <row r="582" spans="1:14" s="57" customFormat="1" ht="36" customHeight="1" x14ac:dyDescent="0.2">
      <c r="A582" s="202" t="s">
        <v>367</v>
      </c>
      <c r="B582" s="236" t="s">
        <v>39</v>
      </c>
      <c r="C582" s="65" t="s">
        <v>368</v>
      </c>
      <c r="D582" s="66" t="s">
        <v>22</v>
      </c>
      <c r="E582" s="67" t="s">
        <v>145</v>
      </c>
      <c r="F582" s="96">
        <v>400</v>
      </c>
      <c r="G582" s="118"/>
      <c r="H582" s="217">
        <f>ROUND(G582*F582,2)</f>
        <v>0</v>
      </c>
      <c r="I582" s="87" t="str">
        <f t="shared" ca="1" si="57"/>
        <v/>
      </c>
      <c r="J582" s="88" t="str">
        <f t="shared" si="61"/>
        <v>B09820 M Deformed Tie Bareach</v>
      </c>
      <c r="K582" s="89">
        <f>MATCH(J582,'[2]Pay Items'!$L$1:$L$644,0)</f>
        <v>152</v>
      </c>
      <c r="L582" s="90" t="str">
        <f t="shared" ca="1" si="58"/>
        <v>F0</v>
      </c>
      <c r="M582" s="90" t="str">
        <f t="shared" ca="1" si="59"/>
        <v>C2</v>
      </c>
      <c r="N582" s="90" t="str">
        <f t="shared" ca="1" si="60"/>
        <v>C2</v>
      </c>
    </row>
    <row r="583" spans="1:14" s="36" customFormat="1" ht="36" customHeight="1" x14ac:dyDescent="0.2">
      <c r="A583" s="202" t="s">
        <v>528</v>
      </c>
      <c r="B583" s="234" t="s">
        <v>567</v>
      </c>
      <c r="C583" s="65" t="s">
        <v>530</v>
      </c>
      <c r="D583" s="66" t="s">
        <v>62</v>
      </c>
      <c r="E583" s="76"/>
      <c r="F583" s="96"/>
      <c r="G583" s="97"/>
      <c r="H583" s="217"/>
      <c r="I583" s="87" t="str">
        <f t="shared" ca="1" si="57"/>
        <v>LOCKED</v>
      </c>
      <c r="J583" s="88" t="str">
        <f t="shared" si="61"/>
        <v>B114rlMiscellaneous Concrete Slab RenewalCW 3235-R9</v>
      </c>
      <c r="K583" s="89">
        <f>MATCH(J583,'[2]Pay Items'!$L$1:$L$644,0)</f>
        <v>170</v>
      </c>
      <c r="L583" s="90" t="str">
        <f t="shared" ca="1" si="58"/>
        <v>F0</v>
      </c>
      <c r="M583" s="90" t="str">
        <f t="shared" ca="1" si="59"/>
        <v>C2</v>
      </c>
      <c r="N583" s="90" t="str">
        <f t="shared" ca="1" si="60"/>
        <v>C2</v>
      </c>
    </row>
    <row r="584" spans="1:14" ht="36" customHeight="1" x14ac:dyDescent="0.2">
      <c r="A584" s="197" t="s">
        <v>65</v>
      </c>
      <c r="B584" s="219" t="s">
        <v>39</v>
      </c>
      <c r="C584" s="68" t="s">
        <v>64</v>
      </c>
      <c r="D584" s="69" t="s">
        <v>66</v>
      </c>
      <c r="E584" s="76"/>
      <c r="F584" s="96"/>
      <c r="G584" s="132"/>
      <c r="H584" s="217"/>
      <c r="I584" s="12" t="str">
        <f t="shared" ca="1" si="57"/>
        <v>LOCKED</v>
      </c>
      <c r="J584" s="13" t="str">
        <f t="shared" si="61"/>
        <v>B118rl100 mm SidewalkSD-228A</v>
      </c>
      <c r="K584" s="14">
        <f>MATCH(J584,'[2]Pay Items'!$L$1:$L$644,0)</f>
        <v>174</v>
      </c>
      <c r="L584" s="15" t="str">
        <f t="shared" ca="1" si="58"/>
        <v>F0</v>
      </c>
      <c r="M584" s="15" t="str">
        <f t="shared" ca="1" si="59"/>
        <v>G</v>
      </c>
      <c r="N584" s="15" t="str">
        <f t="shared" ca="1" si="60"/>
        <v>C2</v>
      </c>
    </row>
    <row r="585" spans="1:14" ht="36" customHeight="1" x14ac:dyDescent="0.2">
      <c r="A585" s="197" t="s">
        <v>67</v>
      </c>
      <c r="B585" s="221" t="s">
        <v>68</v>
      </c>
      <c r="C585" s="68" t="s">
        <v>69</v>
      </c>
      <c r="D585" s="69"/>
      <c r="E585" s="76" t="s">
        <v>32</v>
      </c>
      <c r="F585" s="96">
        <v>6</v>
      </c>
      <c r="G585" s="118"/>
      <c r="H585" s="217">
        <f t="shared" ref="H585:H592" si="63">ROUND(G585*F585,2)</f>
        <v>0</v>
      </c>
      <c r="I585" s="12" t="str">
        <f t="shared" ca="1" si="57"/>
        <v/>
      </c>
      <c r="J585" s="13" t="str">
        <f t="shared" si="61"/>
        <v>B119rlLess than 5 sq.m.m²</v>
      </c>
      <c r="K585" s="14">
        <f>MATCH(J585,'[2]Pay Items'!$L$1:$L$644,0)</f>
        <v>175</v>
      </c>
      <c r="L585" s="15" t="str">
        <f t="shared" ca="1" si="58"/>
        <v>F0</v>
      </c>
      <c r="M585" s="15" t="str">
        <f t="shared" ca="1" si="59"/>
        <v>C2</v>
      </c>
      <c r="N585" s="15" t="str">
        <f t="shared" ca="1" si="60"/>
        <v>C2</v>
      </c>
    </row>
    <row r="586" spans="1:14" ht="36" customHeight="1" x14ac:dyDescent="0.2">
      <c r="A586" s="197" t="s">
        <v>70</v>
      </c>
      <c r="B586" s="221" t="s">
        <v>71</v>
      </c>
      <c r="C586" s="68" t="s">
        <v>72</v>
      </c>
      <c r="D586" s="69"/>
      <c r="E586" s="76" t="s">
        <v>32</v>
      </c>
      <c r="F586" s="96">
        <v>80</v>
      </c>
      <c r="G586" s="118"/>
      <c r="H586" s="217">
        <f t="shared" si="63"/>
        <v>0</v>
      </c>
      <c r="I586" s="12" t="str">
        <f t="shared" ca="1" si="57"/>
        <v/>
      </c>
      <c r="J586" s="13" t="str">
        <f t="shared" si="61"/>
        <v>B120rl5 sq.m. to 20 sq.m.m²</v>
      </c>
      <c r="K586" s="14">
        <f>MATCH(J586,'[2]Pay Items'!$L$1:$L$644,0)</f>
        <v>176</v>
      </c>
      <c r="L586" s="15" t="str">
        <f t="shared" ca="1" si="58"/>
        <v>F0</v>
      </c>
      <c r="M586" s="15" t="str">
        <f t="shared" ca="1" si="59"/>
        <v>C2</v>
      </c>
      <c r="N586" s="15" t="str">
        <f t="shared" ca="1" si="60"/>
        <v>C2</v>
      </c>
    </row>
    <row r="587" spans="1:14" ht="36" customHeight="1" x14ac:dyDescent="0.2">
      <c r="A587" s="197" t="s">
        <v>73</v>
      </c>
      <c r="B587" s="221" t="s">
        <v>74</v>
      </c>
      <c r="C587" s="68" t="s">
        <v>75</v>
      </c>
      <c r="D587" s="69" t="s">
        <v>22</v>
      </c>
      <c r="E587" s="76" t="s">
        <v>32</v>
      </c>
      <c r="F587" s="96">
        <v>357</v>
      </c>
      <c r="G587" s="118"/>
      <c r="H587" s="217">
        <f t="shared" si="63"/>
        <v>0</v>
      </c>
      <c r="I587" s="12" t="str">
        <f t="shared" ca="1" si="57"/>
        <v/>
      </c>
      <c r="J587" s="13" t="str">
        <f t="shared" si="61"/>
        <v>B121rlGreater than 20 sq.m.m²</v>
      </c>
      <c r="K587" s="14">
        <f>MATCH(J587,'[2]Pay Items'!$L$1:$L$644,0)</f>
        <v>177</v>
      </c>
      <c r="L587" s="15" t="str">
        <f t="shared" ca="1" si="58"/>
        <v>F0</v>
      </c>
      <c r="M587" s="15" t="str">
        <f t="shared" ca="1" si="59"/>
        <v>C2</v>
      </c>
      <c r="N587" s="15" t="str">
        <f t="shared" ca="1" si="60"/>
        <v>C2</v>
      </c>
    </row>
    <row r="588" spans="1:14" ht="36" customHeight="1" x14ac:dyDescent="0.2">
      <c r="A588" s="197" t="s">
        <v>76</v>
      </c>
      <c r="B588" s="219" t="s">
        <v>47</v>
      </c>
      <c r="C588" s="68" t="s">
        <v>77</v>
      </c>
      <c r="D588" s="69" t="s">
        <v>22</v>
      </c>
      <c r="E588" s="76"/>
      <c r="F588" s="96"/>
      <c r="G588" s="97"/>
      <c r="H588" s="217">
        <f t="shared" si="63"/>
        <v>0</v>
      </c>
      <c r="I588" s="12" t="str">
        <f t="shared" ca="1" si="57"/>
        <v>LOCKED</v>
      </c>
      <c r="J588" s="13" t="str">
        <f t="shared" si="61"/>
        <v>B121rlA150 mm Reinforced Sidewalk</v>
      </c>
      <c r="K588" s="14">
        <f>MATCH(J588,'[2]Pay Items'!$L$1:$L$644,0)</f>
        <v>178</v>
      </c>
      <c r="L588" s="15" t="str">
        <f t="shared" ca="1" si="58"/>
        <v>F0</v>
      </c>
      <c r="M588" s="15" t="str">
        <f t="shared" ca="1" si="59"/>
        <v>C2</v>
      </c>
      <c r="N588" s="15" t="str">
        <f t="shared" ca="1" si="60"/>
        <v>C2</v>
      </c>
    </row>
    <row r="589" spans="1:14" ht="36" customHeight="1" x14ac:dyDescent="0.2">
      <c r="A589" s="197" t="s">
        <v>79</v>
      </c>
      <c r="B589" s="221" t="s">
        <v>68</v>
      </c>
      <c r="C589" s="68" t="s">
        <v>72</v>
      </c>
      <c r="D589" s="69"/>
      <c r="E589" s="76" t="s">
        <v>32</v>
      </c>
      <c r="F589" s="96">
        <v>18</v>
      </c>
      <c r="G589" s="118"/>
      <c r="H589" s="217">
        <f t="shared" si="63"/>
        <v>0</v>
      </c>
      <c r="I589" s="12" t="str">
        <f t="shared" ca="1" si="57"/>
        <v/>
      </c>
      <c r="J589" s="13" t="str">
        <f t="shared" si="61"/>
        <v>B121rlC5 sq.m. to 20 sq.m.m²</v>
      </c>
      <c r="K589" s="14">
        <f>MATCH(J589,'[2]Pay Items'!$L$1:$L$644,0)</f>
        <v>180</v>
      </c>
      <c r="L589" s="15" t="str">
        <f t="shared" ca="1" si="58"/>
        <v>F0</v>
      </c>
      <c r="M589" s="15" t="str">
        <f t="shared" ca="1" si="59"/>
        <v>C2</v>
      </c>
      <c r="N589" s="15" t="str">
        <f t="shared" ca="1" si="60"/>
        <v>C2</v>
      </c>
    </row>
    <row r="590" spans="1:14" ht="36" customHeight="1" x14ac:dyDescent="0.2">
      <c r="A590" s="197" t="s">
        <v>80</v>
      </c>
      <c r="B590" s="216" t="s">
        <v>568</v>
      </c>
      <c r="C590" s="68" t="s">
        <v>82</v>
      </c>
      <c r="D590" s="69" t="s">
        <v>62</v>
      </c>
      <c r="E590" s="76" t="s">
        <v>32</v>
      </c>
      <c r="F590" s="99">
        <v>9</v>
      </c>
      <c r="G590" s="118"/>
      <c r="H590" s="217">
        <f t="shared" si="63"/>
        <v>0</v>
      </c>
      <c r="I590" s="12" t="str">
        <f t="shared" ca="1" si="57"/>
        <v/>
      </c>
      <c r="J590" s="13" t="str">
        <f t="shared" si="61"/>
        <v>B124Adjustment of Precast Sidewalk BlocksCW 3235-R9m²</v>
      </c>
      <c r="K590" s="14">
        <f>MATCH(J590,'[2]Pay Items'!$L$1:$L$644,0)</f>
        <v>184</v>
      </c>
      <c r="L590" s="15" t="str">
        <f t="shared" ca="1" si="58"/>
        <v>F0</v>
      </c>
      <c r="M590" s="15" t="str">
        <f t="shared" ca="1" si="59"/>
        <v>C2</v>
      </c>
      <c r="N590" s="15" t="str">
        <f t="shared" ca="1" si="60"/>
        <v>C2</v>
      </c>
    </row>
    <row r="591" spans="1:14" ht="36" customHeight="1" x14ac:dyDescent="0.2">
      <c r="A591" s="197" t="s">
        <v>83</v>
      </c>
      <c r="B591" s="216" t="s">
        <v>569</v>
      </c>
      <c r="C591" s="68" t="s">
        <v>85</v>
      </c>
      <c r="D591" s="69" t="s">
        <v>62</v>
      </c>
      <c r="E591" s="76" t="s">
        <v>32</v>
      </c>
      <c r="F591" s="96">
        <v>8</v>
      </c>
      <c r="G591" s="118"/>
      <c r="H591" s="217">
        <f t="shared" si="63"/>
        <v>0</v>
      </c>
      <c r="I591" s="12" t="str">
        <f t="shared" ca="1" si="57"/>
        <v/>
      </c>
      <c r="J591" s="13" t="str">
        <f t="shared" si="61"/>
        <v>B125Supply of Precast Sidewalk BlocksCW 3235-R9m²</v>
      </c>
      <c r="K591" s="14">
        <f>MATCH(J591,'[2]Pay Items'!$L$1:$L$644,0)</f>
        <v>185</v>
      </c>
      <c r="L591" s="15" t="str">
        <f t="shared" ca="1" si="58"/>
        <v>F0</v>
      </c>
      <c r="M591" s="15" t="str">
        <f t="shared" ca="1" si="59"/>
        <v>C2</v>
      </c>
      <c r="N591" s="15" t="str">
        <f t="shared" ca="1" si="60"/>
        <v>C2</v>
      </c>
    </row>
    <row r="592" spans="1:14" ht="36" customHeight="1" x14ac:dyDescent="0.2">
      <c r="A592" s="197" t="s">
        <v>86</v>
      </c>
      <c r="B592" s="216" t="s">
        <v>570</v>
      </c>
      <c r="C592" s="68" t="s">
        <v>88</v>
      </c>
      <c r="D592" s="69" t="s">
        <v>62</v>
      </c>
      <c r="E592" s="76" t="s">
        <v>32</v>
      </c>
      <c r="F592" s="96">
        <v>8</v>
      </c>
      <c r="G592" s="118"/>
      <c r="H592" s="217">
        <f t="shared" si="63"/>
        <v>0</v>
      </c>
      <c r="I592" s="12" t="str">
        <f t="shared" ca="1" si="57"/>
        <v/>
      </c>
      <c r="J592" s="13" t="str">
        <f t="shared" si="61"/>
        <v>B125ARemoval of Precast Sidewalk BlocksCW 3235-R9m²</v>
      </c>
      <c r="K592" s="14">
        <f>MATCH(J592,'[2]Pay Items'!$L$1:$L$644,0)</f>
        <v>186</v>
      </c>
      <c r="L592" s="15" t="str">
        <f t="shared" ca="1" si="58"/>
        <v>F0</v>
      </c>
      <c r="M592" s="15" t="str">
        <f t="shared" ca="1" si="59"/>
        <v>C2</v>
      </c>
      <c r="N592" s="15" t="str">
        <f t="shared" ca="1" si="60"/>
        <v>C2</v>
      </c>
    </row>
    <row r="593" spans="1:14" ht="36" customHeight="1" x14ac:dyDescent="0.2">
      <c r="A593" s="197" t="s">
        <v>96</v>
      </c>
      <c r="B593" s="216" t="s">
        <v>571</v>
      </c>
      <c r="C593" s="68" t="s">
        <v>98</v>
      </c>
      <c r="D593" s="69" t="s">
        <v>92</v>
      </c>
      <c r="E593" s="76"/>
      <c r="F593" s="96"/>
      <c r="G593" s="132"/>
      <c r="H593" s="217"/>
      <c r="I593" s="12" t="str">
        <f t="shared" ca="1" si="57"/>
        <v>LOCKED</v>
      </c>
      <c r="J593" s="13" t="str">
        <f t="shared" si="61"/>
        <v>B154rlConcrete Curb RenewalCW 3240-R10</v>
      </c>
      <c r="K593" s="14">
        <f>MATCH(J593,'[2]Pay Items'!$L$1:$L$644,0)</f>
        <v>240</v>
      </c>
      <c r="L593" s="15" t="str">
        <f t="shared" ca="1" si="58"/>
        <v>F0</v>
      </c>
      <c r="M593" s="15" t="str">
        <f t="shared" ca="1" si="59"/>
        <v>G</v>
      </c>
      <c r="N593" s="15" t="str">
        <f t="shared" ca="1" si="60"/>
        <v>C2</v>
      </c>
    </row>
    <row r="594" spans="1:14" ht="36" customHeight="1" x14ac:dyDescent="0.2">
      <c r="A594" s="197" t="s">
        <v>99</v>
      </c>
      <c r="B594" s="219" t="s">
        <v>39</v>
      </c>
      <c r="C594" s="68" t="s">
        <v>100</v>
      </c>
      <c r="D594" s="69" t="s">
        <v>101</v>
      </c>
      <c r="E594" s="76"/>
      <c r="F594" s="96"/>
      <c r="G594" s="97"/>
      <c r="H594" s="217"/>
      <c r="I594" s="12" t="str">
        <f t="shared" ca="1" si="57"/>
        <v>LOCKED</v>
      </c>
      <c r="J594" s="13" t="str">
        <f t="shared" si="61"/>
        <v>B155rlBarrier (125 mm reveal ht, Dowelled)SD-205,SD-206A</v>
      </c>
      <c r="K594" s="14" t="e">
        <f>MATCH(J594,'[2]Pay Items'!$L$1:$L$644,0)</f>
        <v>#N/A</v>
      </c>
      <c r="L594" s="15" t="str">
        <f t="shared" ca="1" si="58"/>
        <v>F0</v>
      </c>
      <c r="M594" s="15" t="str">
        <f t="shared" ca="1" si="59"/>
        <v>C2</v>
      </c>
      <c r="N594" s="15" t="str">
        <f t="shared" ca="1" si="60"/>
        <v>C2</v>
      </c>
    </row>
    <row r="595" spans="1:14" ht="36" customHeight="1" x14ac:dyDescent="0.2">
      <c r="A595" s="197" t="s">
        <v>102</v>
      </c>
      <c r="B595" s="221" t="s">
        <v>68</v>
      </c>
      <c r="C595" s="68" t="s">
        <v>103</v>
      </c>
      <c r="D595" s="69"/>
      <c r="E595" s="76" t="s">
        <v>95</v>
      </c>
      <c r="F595" s="96">
        <v>7</v>
      </c>
      <c r="G595" s="118"/>
      <c r="H595" s="217">
        <f t="shared" ref="H595:H601" si="64">ROUND(G595*F595,2)</f>
        <v>0</v>
      </c>
      <c r="I595" s="12" t="str">
        <f t="shared" ca="1" si="57"/>
        <v/>
      </c>
      <c r="J595" s="13" t="str">
        <f t="shared" si="61"/>
        <v>B156rlLess than 3 mm</v>
      </c>
      <c r="K595" s="14">
        <f>MATCH(J595,'[2]Pay Items'!$L$1:$L$644,0)</f>
        <v>244</v>
      </c>
      <c r="L595" s="15" t="str">
        <f t="shared" ca="1" si="58"/>
        <v>F0</v>
      </c>
      <c r="M595" s="15" t="str">
        <f t="shared" ca="1" si="59"/>
        <v>C2</v>
      </c>
      <c r="N595" s="15" t="str">
        <f t="shared" ca="1" si="60"/>
        <v>C2</v>
      </c>
    </row>
    <row r="596" spans="1:14" ht="36" customHeight="1" x14ac:dyDescent="0.2">
      <c r="A596" s="197" t="s">
        <v>104</v>
      </c>
      <c r="B596" s="221" t="s">
        <v>71</v>
      </c>
      <c r="C596" s="68" t="s">
        <v>105</v>
      </c>
      <c r="D596" s="69"/>
      <c r="E596" s="76" t="s">
        <v>95</v>
      </c>
      <c r="F596" s="96">
        <v>147</v>
      </c>
      <c r="G596" s="118"/>
      <c r="H596" s="217">
        <f t="shared" si="64"/>
        <v>0</v>
      </c>
      <c r="I596" s="12" t="str">
        <f t="shared" ca="1" si="57"/>
        <v/>
      </c>
      <c r="J596" s="13" t="str">
        <f t="shared" si="61"/>
        <v>B157rl3 m to 30 mm</v>
      </c>
      <c r="K596" s="14">
        <f>MATCH(J596,'[2]Pay Items'!$L$1:$L$644,0)</f>
        <v>245</v>
      </c>
      <c r="L596" s="15" t="str">
        <f t="shared" ca="1" si="58"/>
        <v>F0</v>
      </c>
      <c r="M596" s="15" t="str">
        <f t="shared" ca="1" si="59"/>
        <v>C2</v>
      </c>
      <c r="N596" s="15" t="str">
        <f t="shared" ca="1" si="60"/>
        <v>C2</v>
      </c>
    </row>
    <row r="597" spans="1:14" ht="36" customHeight="1" x14ac:dyDescent="0.2">
      <c r="A597" s="197" t="s">
        <v>106</v>
      </c>
      <c r="B597" s="221" t="s">
        <v>107</v>
      </c>
      <c r="C597" s="68" t="s">
        <v>108</v>
      </c>
      <c r="D597" s="69" t="s">
        <v>22</v>
      </c>
      <c r="E597" s="76" t="s">
        <v>95</v>
      </c>
      <c r="F597" s="96">
        <v>299</v>
      </c>
      <c r="G597" s="118"/>
      <c r="H597" s="217">
        <f t="shared" si="64"/>
        <v>0</v>
      </c>
      <c r="I597" s="12" t="str">
        <f t="shared" ca="1" si="57"/>
        <v/>
      </c>
      <c r="J597" s="13" t="str">
        <f t="shared" si="61"/>
        <v>B158rlGreater than 30 mm</v>
      </c>
      <c r="K597" s="14">
        <f>MATCH(J597,'[2]Pay Items'!$L$1:$L$644,0)</f>
        <v>246</v>
      </c>
      <c r="L597" s="15" t="str">
        <f t="shared" ca="1" si="58"/>
        <v>F0</v>
      </c>
      <c r="M597" s="15" t="str">
        <f t="shared" ca="1" si="59"/>
        <v>C2</v>
      </c>
      <c r="N597" s="15" t="str">
        <f t="shared" ca="1" si="60"/>
        <v>C2</v>
      </c>
    </row>
    <row r="598" spans="1:14" ht="36" customHeight="1" x14ac:dyDescent="0.2">
      <c r="A598" s="197" t="s">
        <v>109</v>
      </c>
      <c r="B598" s="219" t="s">
        <v>47</v>
      </c>
      <c r="C598" s="68" t="s">
        <v>110</v>
      </c>
      <c r="D598" s="69" t="s">
        <v>111</v>
      </c>
      <c r="E598" s="76" t="s">
        <v>95</v>
      </c>
      <c r="F598" s="96">
        <v>25</v>
      </c>
      <c r="G598" s="118"/>
      <c r="H598" s="217">
        <f t="shared" si="64"/>
        <v>0</v>
      </c>
      <c r="I598" s="12" t="str">
        <f t="shared" ca="1" si="57"/>
        <v/>
      </c>
      <c r="J598" s="13" t="str">
        <f t="shared" si="61"/>
        <v>B167rlModified Barrier (125 mm reveal ht, Dowelled)SD-203Bm</v>
      </c>
      <c r="K598" s="14" t="e">
        <f>MATCH(J598,'[2]Pay Items'!$L$1:$L$644,0)</f>
        <v>#N/A</v>
      </c>
      <c r="L598" s="15" t="str">
        <f t="shared" ca="1" si="58"/>
        <v>F0</v>
      </c>
      <c r="M598" s="15" t="str">
        <f t="shared" ca="1" si="59"/>
        <v>C2</v>
      </c>
      <c r="N598" s="15" t="str">
        <f t="shared" ca="1" si="60"/>
        <v>C2</v>
      </c>
    </row>
    <row r="599" spans="1:14" ht="36" customHeight="1" x14ac:dyDescent="0.2">
      <c r="A599" s="197" t="s">
        <v>112</v>
      </c>
      <c r="B599" s="219" t="s">
        <v>50</v>
      </c>
      <c r="C599" s="68" t="s">
        <v>113</v>
      </c>
      <c r="D599" s="69" t="s">
        <v>114</v>
      </c>
      <c r="E599" s="76" t="s">
        <v>95</v>
      </c>
      <c r="F599" s="96">
        <v>9</v>
      </c>
      <c r="G599" s="118"/>
      <c r="H599" s="217">
        <f t="shared" si="64"/>
        <v>0</v>
      </c>
      <c r="I599" s="12" t="str">
        <f t="shared" ca="1" si="57"/>
        <v/>
      </c>
      <c r="J599" s="13" t="str">
        <f t="shared" si="61"/>
        <v>B183rlModified Lip Curb (75 mm reveal ht, Dowelled)SD-202Cm</v>
      </c>
      <c r="K599" s="14">
        <f>MATCH(J599,'[2]Pay Items'!$L$1:$L$644,0)</f>
        <v>286</v>
      </c>
      <c r="L599" s="15" t="str">
        <f t="shared" ca="1" si="58"/>
        <v>F0</v>
      </c>
      <c r="M599" s="15" t="str">
        <f t="shared" ca="1" si="59"/>
        <v>C2</v>
      </c>
      <c r="N599" s="15" t="str">
        <f t="shared" ca="1" si="60"/>
        <v>C2</v>
      </c>
    </row>
    <row r="600" spans="1:14" ht="36" customHeight="1" x14ac:dyDescent="0.2">
      <c r="A600" s="197" t="s">
        <v>115</v>
      </c>
      <c r="B600" s="219" t="s">
        <v>116</v>
      </c>
      <c r="C600" s="68" t="s">
        <v>117</v>
      </c>
      <c r="D600" s="69" t="s">
        <v>118</v>
      </c>
      <c r="E600" s="76" t="s">
        <v>95</v>
      </c>
      <c r="F600" s="96">
        <v>19</v>
      </c>
      <c r="G600" s="118"/>
      <c r="H600" s="217">
        <f t="shared" si="64"/>
        <v>0</v>
      </c>
      <c r="I600" s="12" t="str">
        <f t="shared" ca="1" si="57"/>
        <v/>
      </c>
      <c r="J600" s="13" t="str">
        <f t="shared" si="61"/>
        <v>B184rlCurb Ramp (8-12 mm reveal ht, Integral)SD-229C,Dm</v>
      </c>
      <c r="K600" s="14">
        <f>MATCH(J600,'[2]Pay Items'!$L$1:$L$644,0)</f>
        <v>287</v>
      </c>
      <c r="L600" s="15" t="str">
        <f t="shared" ca="1" si="58"/>
        <v>F0</v>
      </c>
      <c r="M600" s="15" t="str">
        <f t="shared" ca="1" si="59"/>
        <v>C2</v>
      </c>
      <c r="N600" s="15" t="str">
        <f t="shared" ca="1" si="60"/>
        <v>C2</v>
      </c>
    </row>
    <row r="601" spans="1:14" ht="36" customHeight="1" x14ac:dyDescent="0.2">
      <c r="A601" s="197" t="s">
        <v>119</v>
      </c>
      <c r="B601" s="216" t="s">
        <v>572</v>
      </c>
      <c r="C601" s="68" t="s">
        <v>121</v>
      </c>
      <c r="D601" s="69" t="s">
        <v>122</v>
      </c>
      <c r="E601" s="76" t="s">
        <v>32</v>
      </c>
      <c r="F601" s="96">
        <v>7</v>
      </c>
      <c r="G601" s="118"/>
      <c r="H601" s="217">
        <f t="shared" si="64"/>
        <v>0</v>
      </c>
      <c r="I601" s="12" t="str">
        <f t="shared" ca="1" si="57"/>
        <v/>
      </c>
      <c r="J601" s="13" t="str">
        <f t="shared" si="61"/>
        <v>B189Regrading Existing Interlocking Paving StonesCW 3330-R5m²</v>
      </c>
      <c r="K601" s="14">
        <f>MATCH(J601,'[2]Pay Items'!$L$1:$L$644,0)</f>
        <v>302</v>
      </c>
      <c r="L601" s="15" t="str">
        <f t="shared" ca="1" si="58"/>
        <v>F0</v>
      </c>
      <c r="M601" s="15" t="str">
        <f t="shared" ca="1" si="59"/>
        <v>C2</v>
      </c>
      <c r="N601" s="15" t="str">
        <f t="shared" ca="1" si="60"/>
        <v>C2</v>
      </c>
    </row>
    <row r="602" spans="1:14" ht="36" customHeight="1" x14ac:dyDescent="0.2">
      <c r="A602" s="197" t="s">
        <v>123</v>
      </c>
      <c r="B602" s="216" t="s">
        <v>573</v>
      </c>
      <c r="C602" s="68" t="s">
        <v>125</v>
      </c>
      <c r="D602" s="69" t="s">
        <v>126</v>
      </c>
      <c r="E602" s="222"/>
      <c r="F602" s="96"/>
      <c r="G602" s="132"/>
      <c r="H602" s="217"/>
      <c r="I602" s="12" t="str">
        <f t="shared" ca="1" si="57"/>
        <v>LOCKED</v>
      </c>
      <c r="J602" s="13" t="str">
        <f t="shared" si="61"/>
        <v>B190Construction of Asphaltic Concrete OverlayCW 3410-R12</v>
      </c>
      <c r="K602" s="14">
        <f>MATCH(J602,'[2]Pay Items'!$L$1:$L$644,0)</f>
        <v>303</v>
      </c>
      <c r="L602" s="15" t="str">
        <f t="shared" ca="1" si="58"/>
        <v>F0</v>
      </c>
      <c r="M602" s="15" t="str">
        <f t="shared" ca="1" si="59"/>
        <v>G</v>
      </c>
      <c r="N602" s="15" t="str">
        <f t="shared" ca="1" si="60"/>
        <v>C2</v>
      </c>
    </row>
    <row r="603" spans="1:14" ht="36" customHeight="1" x14ac:dyDescent="0.2">
      <c r="A603" s="197" t="s">
        <v>127</v>
      </c>
      <c r="B603" s="219" t="s">
        <v>39</v>
      </c>
      <c r="C603" s="68" t="s">
        <v>128</v>
      </c>
      <c r="D603" s="69"/>
      <c r="E603" s="76"/>
      <c r="F603" s="96"/>
      <c r="G603" s="132"/>
      <c r="H603" s="217"/>
      <c r="I603" s="12" t="str">
        <f t="shared" ca="1" si="57"/>
        <v>LOCKED</v>
      </c>
      <c r="J603" s="13" t="str">
        <f t="shared" si="61"/>
        <v>B191Main Line Paving</v>
      </c>
      <c r="K603" s="14">
        <f>MATCH(J603,'[2]Pay Items'!$L$1:$L$644,0)</f>
        <v>304</v>
      </c>
      <c r="L603" s="15" t="str">
        <f t="shared" ca="1" si="58"/>
        <v>F0</v>
      </c>
      <c r="M603" s="15" t="str">
        <f t="shared" ca="1" si="59"/>
        <v>G</v>
      </c>
      <c r="N603" s="15" t="str">
        <f t="shared" ca="1" si="60"/>
        <v>C2</v>
      </c>
    </row>
    <row r="604" spans="1:14" ht="36" customHeight="1" x14ac:dyDescent="0.2">
      <c r="A604" s="197" t="s">
        <v>129</v>
      </c>
      <c r="B604" s="221" t="s">
        <v>68</v>
      </c>
      <c r="C604" s="68" t="s">
        <v>130</v>
      </c>
      <c r="D604" s="69"/>
      <c r="E604" s="76" t="s">
        <v>131</v>
      </c>
      <c r="F604" s="96">
        <v>552</v>
      </c>
      <c r="G604" s="118"/>
      <c r="H604" s="217">
        <f>ROUND(G604*F604,2)</f>
        <v>0</v>
      </c>
      <c r="I604" s="12" t="str">
        <f t="shared" ca="1" si="57"/>
        <v/>
      </c>
      <c r="J604" s="13" t="str">
        <f t="shared" si="61"/>
        <v>B193Type IAtonne</v>
      </c>
      <c r="K604" s="14">
        <f>MATCH(J604,'[2]Pay Items'!$L$1:$L$644,0)</f>
        <v>305</v>
      </c>
      <c r="L604" s="15" t="str">
        <f t="shared" ca="1" si="58"/>
        <v>F0</v>
      </c>
      <c r="M604" s="15" t="str">
        <f t="shared" ca="1" si="59"/>
        <v>C2</v>
      </c>
      <c r="N604" s="15" t="str">
        <f t="shared" ca="1" si="60"/>
        <v>C2</v>
      </c>
    </row>
    <row r="605" spans="1:14" ht="36" customHeight="1" x14ac:dyDescent="0.2">
      <c r="A605" s="197" t="s">
        <v>132</v>
      </c>
      <c r="B605" s="219" t="s">
        <v>47</v>
      </c>
      <c r="C605" s="68" t="s">
        <v>133</v>
      </c>
      <c r="D605" s="69"/>
      <c r="E605" s="76"/>
      <c r="F605" s="96"/>
      <c r="G605" s="132"/>
      <c r="H605" s="217"/>
      <c r="I605" s="12" t="str">
        <f t="shared" ca="1" si="57"/>
        <v>LOCKED</v>
      </c>
      <c r="J605" s="13" t="str">
        <f t="shared" si="61"/>
        <v>B194Tie-ins and Approaches</v>
      </c>
      <c r="K605" s="14">
        <f>MATCH(J605,'[2]Pay Items'!$L$1:$L$644,0)</f>
        <v>307</v>
      </c>
      <c r="L605" s="15" t="str">
        <f t="shared" ca="1" si="58"/>
        <v>F0</v>
      </c>
      <c r="M605" s="15" t="str">
        <f t="shared" ca="1" si="59"/>
        <v>G</v>
      </c>
      <c r="N605" s="15" t="str">
        <f t="shared" ca="1" si="60"/>
        <v>C2</v>
      </c>
    </row>
    <row r="606" spans="1:14" ht="36" customHeight="1" x14ac:dyDescent="0.2">
      <c r="A606" s="197" t="s">
        <v>134</v>
      </c>
      <c r="B606" s="221" t="s">
        <v>68</v>
      </c>
      <c r="C606" s="68" t="s">
        <v>130</v>
      </c>
      <c r="D606" s="69"/>
      <c r="E606" s="76" t="s">
        <v>131</v>
      </c>
      <c r="F606" s="96">
        <v>12</v>
      </c>
      <c r="G606" s="118"/>
      <c r="H606" s="217">
        <f>ROUND(G606*F606,2)</f>
        <v>0</v>
      </c>
      <c r="I606" s="12" t="str">
        <f t="shared" ca="1" si="57"/>
        <v/>
      </c>
      <c r="J606" s="13" t="str">
        <f t="shared" si="61"/>
        <v>B195Type IAtonne</v>
      </c>
      <c r="K606" s="14">
        <f>MATCH(J606,'[2]Pay Items'!$L$1:$L$644,0)</f>
        <v>308</v>
      </c>
      <c r="L606" s="15" t="str">
        <f t="shared" ca="1" si="58"/>
        <v>F0</v>
      </c>
      <c r="M606" s="15" t="str">
        <f t="shared" ca="1" si="59"/>
        <v>C2</v>
      </c>
      <c r="N606" s="15" t="str">
        <f t="shared" ca="1" si="60"/>
        <v>C2</v>
      </c>
    </row>
    <row r="607" spans="1:14" ht="36" customHeight="1" x14ac:dyDescent="0.2">
      <c r="A607" s="197" t="s">
        <v>135</v>
      </c>
      <c r="B607" s="216" t="s">
        <v>574</v>
      </c>
      <c r="C607" s="68" t="s">
        <v>137</v>
      </c>
      <c r="D607" s="69" t="s">
        <v>138</v>
      </c>
      <c r="E607" s="76"/>
      <c r="F607" s="96"/>
      <c r="G607" s="132"/>
      <c r="H607" s="217"/>
      <c r="I607" s="12" t="str">
        <f t="shared" ca="1" si="57"/>
        <v>LOCKED</v>
      </c>
      <c r="J607" s="13" t="str">
        <f t="shared" si="61"/>
        <v>B200Planing of PavementCW 3450-R6</v>
      </c>
      <c r="K607" s="14">
        <f>MATCH(J607,'[2]Pay Items'!$L$1:$L$644,0)</f>
        <v>313</v>
      </c>
      <c r="L607" s="15" t="str">
        <f t="shared" ca="1" si="58"/>
        <v>F0</v>
      </c>
      <c r="M607" s="15" t="str">
        <f t="shared" ca="1" si="59"/>
        <v>G</v>
      </c>
      <c r="N607" s="15" t="str">
        <f t="shared" ca="1" si="60"/>
        <v>C2</v>
      </c>
    </row>
    <row r="608" spans="1:14" ht="36" customHeight="1" x14ac:dyDescent="0.2">
      <c r="A608" s="197" t="s">
        <v>139</v>
      </c>
      <c r="B608" s="219" t="s">
        <v>39</v>
      </c>
      <c r="C608" s="68" t="s">
        <v>140</v>
      </c>
      <c r="D608" s="69" t="s">
        <v>22</v>
      </c>
      <c r="E608" s="76" t="s">
        <v>32</v>
      </c>
      <c r="F608" s="96">
        <v>47</v>
      </c>
      <c r="G608" s="118"/>
      <c r="H608" s="217">
        <f>ROUND(G608*F608,2)</f>
        <v>0</v>
      </c>
      <c r="I608" s="12" t="str">
        <f t="shared" ca="1" si="57"/>
        <v/>
      </c>
      <c r="J608" s="13" t="str">
        <f t="shared" si="61"/>
        <v>B20250 - 100 mm Depth (Asphalt)m²</v>
      </c>
      <c r="K608" s="14">
        <f>MATCH(J608,'[2]Pay Items'!$L$1:$L$644,0)</f>
        <v>315</v>
      </c>
      <c r="L608" s="15" t="str">
        <f t="shared" ca="1" si="58"/>
        <v>F0</v>
      </c>
      <c r="M608" s="15" t="str">
        <f t="shared" ca="1" si="59"/>
        <v>C2</v>
      </c>
      <c r="N608" s="15" t="str">
        <f t="shared" ca="1" si="60"/>
        <v>C2</v>
      </c>
    </row>
    <row r="609" spans="1:14" ht="36" customHeight="1" x14ac:dyDescent="0.2">
      <c r="A609" s="197" t="s">
        <v>141</v>
      </c>
      <c r="B609" s="216" t="s">
        <v>576</v>
      </c>
      <c r="C609" s="68" t="s">
        <v>143</v>
      </c>
      <c r="D609" s="69" t="s">
        <v>144</v>
      </c>
      <c r="E609" s="76" t="s">
        <v>145</v>
      </c>
      <c r="F609" s="99">
        <v>4</v>
      </c>
      <c r="G609" s="118"/>
      <c r="H609" s="217">
        <f>ROUND(G609*F609,2)</f>
        <v>0</v>
      </c>
      <c r="I609" s="12" t="str">
        <f t="shared" ca="1" si="57"/>
        <v/>
      </c>
      <c r="J609" s="13" t="str">
        <f t="shared" si="61"/>
        <v>B219Detectable Warning Surface TilesCW 3326-R3each</v>
      </c>
      <c r="K609" s="14">
        <f>MATCH(J609,'[2]Pay Items'!$L$1:$L$644,0)</f>
        <v>323</v>
      </c>
      <c r="L609" s="15" t="str">
        <f t="shared" ca="1" si="58"/>
        <v>F0</v>
      </c>
      <c r="M609" s="15" t="str">
        <f t="shared" ca="1" si="59"/>
        <v>C2</v>
      </c>
      <c r="N609" s="15" t="str">
        <f t="shared" ca="1" si="60"/>
        <v>C2</v>
      </c>
    </row>
    <row r="610" spans="1:14" ht="36" customHeight="1" x14ac:dyDescent="0.25">
      <c r="A610" s="92"/>
      <c r="B610" s="223"/>
      <c r="C610" s="105" t="s">
        <v>150</v>
      </c>
      <c r="D610" s="104"/>
      <c r="E610" s="98"/>
      <c r="F610" s="78"/>
      <c r="G610" s="94"/>
      <c r="H610" s="218"/>
      <c r="I610" s="12" t="str">
        <f t="shared" ca="1" si="57"/>
        <v>LOCKED</v>
      </c>
      <c r="J610" s="13" t="str">
        <f t="shared" si="61"/>
        <v>JOINT AND CRACK SEALING</v>
      </c>
      <c r="K610" s="14">
        <f>MATCH(J610,'[2]Pay Items'!$L$1:$L$644,0)</f>
        <v>424</v>
      </c>
      <c r="L610" s="15" t="str">
        <f t="shared" ca="1" si="58"/>
        <v>C2</v>
      </c>
      <c r="M610" s="15" t="str">
        <f t="shared" ca="1" si="59"/>
        <v>C2</v>
      </c>
      <c r="N610" s="15" t="str">
        <f t="shared" ca="1" si="60"/>
        <v>G</v>
      </c>
    </row>
    <row r="611" spans="1:14" ht="36" customHeight="1" x14ac:dyDescent="0.2">
      <c r="A611" s="196" t="s">
        <v>151</v>
      </c>
      <c r="B611" s="216" t="s">
        <v>579</v>
      </c>
      <c r="C611" s="68" t="s">
        <v>153</v>
      </c>
      <c r="D611" s="69" t="s">
        <v>154</v>
      </c>
      <c r="E611" s="76" t="s">
        <v>95</v>
      </c>
      <c r="F611" s="99">
        <v>950</v>
      </c>
      <c r="G611" s="118"/>
      <c r="H611" s="217">
        <f>ROUND(G611*F611,2)</f>
        <v>0</v>
      </c>
      <c r="I611" s="12" t="str">
        <f t="shared" ca="1" si="57"/>
        <v/>
      </c>
      <c r="J611" s="13" t="str">
        <f t="shared" si="61"/>
        <v>D006Reflective Crack MaintenanceCW 3250-R7m</v>
      </c>
      <c r="K611" s="14">
        <f>MATCH(J611,'[2]Pay Items'!$L$1:$L$644,0)</f>
        <v>430</v>
      </c>
      <c r="L611" s="15" t="str">
        <f t="shared" ca="1" si="58"/>
        <v>F0</v>
      </c>
      <c r="M611" s="15" t="str">
        <f t="shared" ca="1" si="59"/>
        <v>C2</v>
      </c>
      <c r="N611" s="15" t="str">
        <f t="shared" ca="1" si="60"/>
        <v>C2</v>
      </c>
    </row>
    <row r="612" spans="1:14" ht="36" customHeight="1" x14ac:dyDescent="0.25">
      <c r="A612" s="92"/>
      <c r="B612" s="223"/>
      <c r="C612" s="105" t="s">
        <v>155</v>
      </c>
      <c r="D612" s="104"/>
      <c r="E612" s="98"/>
      <c r="F612" s="78"/>
      <c r="G612" s="94"/>
      <c r="H612" s="218"/>
      <c r="I612" s="12" t="str">
        <f t="shared" ca="1" si="57"/>
        <v>LOCKED</v>
      </c>
      <c r="J612" s="13" t="str">
        <f t="shared" si="61"/>
        <v>ASSOCIATED DRAINAGE AND UNDERGROUND WORKS</v>
      </c>
      <c r="K612" s="14">
        <f>MATCH(J612,'[2]Pay Items'!$L$1:$L$644,0)</f>
        <v>432</v>
      </c>
      <c r="L612" s="15" t="str">
        <f t="shared" ca="1" si="58"/>
        <v>C2</v>
      </c>
      <c r="M612" s="15" t="str">
        <f t="shared" ca="1" si="59"/>
        <v>C2</v>
      </c>
      <c r="N612" s="15" t="str">
        <f t="shared" ca="1" si="60"/>
        <v>G</v>
      </c>
    </row>
    <row r="613" spans="1:14" ht="36" customHeight="1" x14ac:dyDescent="0.2">
      <c r="A613" s="196" t="s">
        <v>162</v>
      </c>
      <c r="B613" s="216" t="s">
        <v>580</v>
      </c>
      <c r="C613" s="68" t="s">
        <v>164</v>
      </c>
      <c r="D613" s="69" t="s">
        <v>159</v>
      </c>
      <c r="E613" s="76"/>
      <c r="F613" s="99"/>
      <c r="G613" s="132"/>
      <c r="H613" s="224"/>
      <c r="I613" s="12" t="str">
        <f t="shared" ca="1" si="57"/>
        <v>LOCKED</v>
      </c>
      <c r="J613" s="13" t="str">
        <f t="shared" si="61"/>
        <v>E006Catch PitCW 2130-R12</v>
      </c>
      <c r="K613" s="14">
        <f>MATCH(J613,'[2]Pay Items'!$L$1:$L$644,0)</f>
        <v>440</v>
      </c>
      <c r="L613" s="15" t="str">
        <f t="shared" ca="1" si="58"/>
        <v>F0</v>
      </c>
      <c r="M613" s="15" t="str">
        <f t="shared" ca="1" si="59"/>
        <v>G</v>
      </c>
      <c r="N613" s="15" t="str">
        <f t="shared" ca="1" si="60"/>
        <v>C2</v>
      </c>
    </row>
    <row r="614" spans="1:14" ht="36" customHeight="1" x14ac:dyDescent="0.2">
      <c r="A614" s="196" t="s">
        <v>165</v>
      </c>
      <c r="B614" s="219" t="s">
        <v>39</v>
      </c>
      <c r="C614" s="68" t="s">
        <v>166</v>
      </c>
      <c r="D614" s="69"/>
      <c r="E614" s="76" t="s">
        <v>145</v>
      </c>
      <c r="F614" s="99">
        <v>2</v>
      </c>
      <c r="G614" s="118"/>
      <c r="H614" s="217">
        <f>ROUND(G614*F614,2)</f>
        <v>0</v>
      </c>
      <c r="I614" s="12" t="str">
        <f t="shared" ca="1" si="57"/>
        <v/>
      </c>
      <c r="J614" s="13" t="str">
        <f t="shared" si="61"/>
        <v>E007SD-023each</v>
      </c>
      <c r="K614" s="14">
        <f>MATCH(J614,'[2]Pay Items'!$L$1:$L$644,0)</f>
        <v>441</v>
      </c>
      <c r="L614" s="15" t="str">
        <f t="shared" ca="1" si="58"/>
        <v>F0</v>
      </c>
      <c r="M614" s="15" t="str">
        <f t="shared" ca="1" si="59"/>
        <v>C2</v>
      </c>
      <c r="N614" s="15" t="str">
        <f t="shared" ca="1" si="60"/>
        <v>C2</v>
      </c>
    </row>
    <row r="615" spans="1:14" ht="36" customHeight="1" x14ac:dyDescent="0.2">
      <c r="A615" s="196" t="s">
        <v>575</v>
      </c>
      <c r="B615" s="216" t="s">
        <v>581</v>
      </c>
      <c r="C615" s="68" t="s">
        <v>577</v>
      </c>
      <c r="D615" s="69" t="s">
        <v>159</v>
      </c>
      <c r="E615" s="76"/>
      <c r="F615" s="99"/>
      <c r="G615" s="132"/>
      <c r="H615" s="224"/>
      <c r="I615" s="12" t="str">
        <f t="shared" ca="1" si="57"/>
        <v>LOCKED</v>
      </c>
      <c r="J615" s="13" t="str">
        <f t="shared" si="61"/>
        <v>E007DRemove and Replace Existing Catch PitCW 2130-R12</v>
      </c>
      <c r="K615" s="14">
        <f>MATCH(J615,'[2]Pay Items'!$L$1:$L$644,0)</f>
        <v>445</v>
      </c>
      <c r="L615" s="15" t="str">
        <f t="shared" ca="1" si="58"/>
        <v>F0</v>
      </c>
      <c r="M615" s="15" t="str">
        <f t="shared" ca="1" si="59"/>
        <v>G</v>
      </c>
      <c r="N615" s="15" t="str">
        <f t="shared" ca="1" si="60"/>
        <v>C2</v>
      </c>
    </row>
    <row r="616" spans="1:14" ht="36" customHeight="1" x14ac:dyDescent="0.2">
      <c r="A616" s="196" t="s">
        <v>578</v>
      </c>
      <c r="B616" s="219" t="s">
        <v>39</v>
      </c>
      <c r="C616" s="68" t="s">
        <v>166</v>
      </c>
      <c r="D616" s="69"/>
      <c r="E616" s="76" t="s">
        <v>145</v>
      </c>
      <c r="F616" s="99">
        <v>1</v>
      </c>
      <c r="G616" s="118"/>
      <c r="H616" s="217">
        <f>ROUND(G616*F616,2)</f>
        <v>0</v>
      </c>
      <c r="I616" s="12" t="str">
        <f t="shared" ca="1" si="57"/>
        <v/>
      </c>
      <c r="J616" s="13" t="str">
        <f t="shared" si="61"/>
        <v>E007ESD-023each</v>
      </c>
      <c r="K616" s="14">
        <f>MATCH(J616,'[2]Pay Items'!$L$1:$L$644,0)</f>
        <v>446</v>
      </c>
      <c r="L616" s="15" t="str">
        <f t="shared" ca="1" si="58"/>
        <v>F0</v>
      </c>
      <c r="M616" s="15" t="str">
        <f t="shared" ca="1" si="59"/>
        <v>C2</v>
      </c>
      <c r="N616" s="15" t="str">
        <f t="shared" ca="1" si="60"/>
        <v>C2</v>
      </c>
    </row>
    <row r="617" spans="1:14" ht="36" customHeight="1" x14ac:dyDescent="0.2">
      <c r="A617" s="196" t="s">
        <v>174</v>
      </c>
      <c r="B617" s="216" t="s">
        <v>583</v>
      </c>
      <c r="C617" s="68" t="s">
        <v>176</v>
      </c>
      <c r="D617" s="69" t="s">
        <v>159</v>
      </c>
      <c r="E617" s="76" t="s">
        <v>95</v>
      </c>
      <c r="F617" s="99">
        <v>11</v>
      </c>
      <c r="G617" s="118"/>
      <c r="H617" s="217">
        <f>ROUND(G617*F617,2)</f>
        <v>0</v>
      </c>
      <c r="I617" s="12" t="str">
        <f t="shared" ca="1" si="57"/>
        <v/>
      </c>
      <c r="J617" s="13" t="str">
        <f t="shared" si="61"/>
        <v>E012Drainage Connection PipeCW 2130-R12m</v>
      </c>
      <c r="K617" s="14">
        <f>MATCH(J617,'[2]Pay Items'!$L$1:$L$644,0)</f>
        <v>452</v>
      </c>
      <c r="L617" s="15" t="str">
        <f t="shared" ca="1" si="58"/>
        <v>F0</v>
      </c>
      <c r="M617" s="15" t="str">
        <f t="shared" ca="1" si="59"/>
        <v>C2</v>
      </c>
      <c r="N617" s="15" t="str">
        <f t="shared" ca="1" si="60"/>
        <v>C2</v>
      </c>
    </row>
    <row r="618" spans="1:14" ht="36" customHeight="1" x14ac:dyDescent="0.2">
      <c r="A618" s="196" t="s">
        <v>185</v>
      </c>
      <c r="B618" s="219" t="s">
        <v>39</v>
      </c>
      <c r="C618" s="68" t="s">
        <v>186</v>
      </c>
      <c r="D618" s="69"/>
      <c r="E618" s="76" t="s">
        <v>145</v>
      </c>
      <c r="F618" s="99">
        <v>1</v>
      </c>
      <c r="G618" s="118"/>
      <c r="H618" s="217">
        <f>ROUND(G618*F618,2)</f>
        <v>0</v>
      </c>
      <c r="I618" s="12" t="str">
        <f t="shared" ca="1" si="57"/>
        <v/>
      </c>
      <c r="J618" s="13" t="str">
        <f t="shared" si="61"/>
        <v>E028AP-011 - Barrier Curb and Gutter Frameeach</v>
      </c>
      <c r="K618" s="14">
        <f>MATCH(J618,'[2]Pay Items'!$L$1:$L$644,0)</f>
        <v>507</v>
      </c>
      <c r="L618" s="15" t="str">
        <f t="shared" ca="1" si="58"/>
        <v>F0</v>
      </c>
      <c r="M618" s="15" t="str">
        <f t="shared" ca="1" si="59"/>
        <v>C2</v>
      </c>
      <c r="N618" s="15" t="str">
        <f t="shared" ca="1" si="60"/>
        <v>C2</v>
      </c>
    </row>
    <row r="619" spans="1:14" ht="36" customHeight="1" x14ac:dyDescent="0.2">
      <c r="A619" s="196" t="s">
        <v>187</v>
      </c>
      <c r="B619" s="219" t="s">
        <v>47</v>
      </c>
      <c r="C619" s="68" t="s">
        <v>188</v>
      </c>
      <c r="D619" s="69"/>
      <c r="E619" s="76" t="s">
        <v>145</v>
      </c>
      <c r="F619" s="99">
        <v>1</v>
      </c>
      <c r="G619" s="118"/>
      <c r="H619" s="217">
        <f>ROUND(G619*F619,2)</f>
        <v>0</v>
      </c>
      <c r="I619" s="12" t="str">
        <f t="shared" ca="1" si="57"/>
        <v/>
      </c>
      <c r="J619" s="13" t="str">
        <f t="shared" si="61"/>
        <v>E029AP-012 - Barrier Curb and Gutter Covereach</v>
      </c>
      <c r="K619" s="14">
        <f>MATCH(J619,'[2]Pay Items'!$L$1:$L$644,0)</f>
        <v>508</v>
      </c>
      <c r="L619" s="15" t="str">
        <f t="shared" ca="1" si="58"/>
        <v>F0</v>
      </c>
      <c r="M619" s="15" t="str">
        <f t="shared" ca="1" si="59"/>
        <v>C2</v>
      </c>
      <c r="N619" s="15" t="str">
        <f t="shared" ca="1" si="60"/>
        <v>C2</v>
      </c>
    </row>
    <row r="620" spans="1:14" ht="36" customHeight="1" x14ac:dyDescent="0.2">
      <c r="A620" s="196" t="s">
        <v>266</v>
      </c>
      <c r="B620" s="216" t="s">
        <v>584</v>
      </c>
      <c r="C620" s="72" t="s">
        <v>268</v>
      </c>
      <c r="D620" s="69" t="s">
        <v>159</v>
      </c>
      <c r="E620" s="76"/>
      <c r="F620" s="99"/>
      <c r="G620" s="132"/>
      <c r="H620" s="224"/>
      <c r="I620" s="12" t="str">
        <f t="shared" ref="I620:I688" ca="1" si="65">IF(CELL("protect",$G620)=1, "LOCKED", "")</f>
        <v>LOCKED</v>
      </c>
      <c r="J620" s="13" t="str">
        <f t="shared" si="61"/>
        <v>E034Connecting to Existing Catch BasinCW 2130-R12</v>
      </c>
      <c r="K620" s="14">
        <f>MATCH(J620,'[2]Pay Items'!$L$1:$L$644,0)</f>
        <v>520</v>
      </c>
      <c r="L620" s="15" t="str">
        <f t="shared" ref="L620:L688" ca="1" si="66">CELL("format",$F620)</f>
        <v>F0</v>
      </c>
      <c r="M620" s="15" t="str">
        <f t="shared" ref="M620:M688" ca="1" si="67">CELL("format",$G620)</f>
        <v>G</v>
      </c>
      <c r="N620" s="15" t="str">
        <f t="shared" ref="N620:N688" ca="1" si="68">CELL("format",$H620)</f>
        <v>C2</v>
      </c>
    </row>
    <row r="621" spans="1:14" ht="36" customHeight="1" x14ac:dyDescent="0.2">
      <c r="A621" s="196" t="s">
        <v>269</v>
      </c>
      <c r="B621" s="219" t="s">
        <v>39</v>
      </c>
      <c r="C621" s="72" t="s">
        <v>270</v>
      </c>
      <c r="D621" s="69"/>
      <c r="E621" s="76" t="s">
        <v>145</v>
      </c>
      <c r="F621" s="99">
        <v>2</v>
      </c>
      <c r="G621" s="118"/>
      <c r="H621" s="217">
        <f>ROUND(G621*F621,2)</f>
        <v>0</v>
      </c>
      <c r="I621" s="12" t="str">
        <f t="shared" ca="1" si="65"/>
        <v/>
      </c>
      <c r="J621" s="13" t="str">
        <f t="shared" ref="J621:J689" si="69">CLEAN(CONCATENATE(TRIM($A621),TRIM($C621),IF(LEFT($D621)&lt;&gt;"E",TRIM($D621),),TRIM($E621)))</f>
        <v>E035250 mm Drainage Connection Pipeeach</v>
      </c>
      <c r="K621" s="14">
        <f>MATCH(J621,'[2]Pay Items'!$L$1:$L$644,0)</f>
        <v>523</v>
      </c>
      <c r="L621" s="15" t="str">
        <f t="shared" ca="1" si="66"/>
        <v>F0</v>
      </c>
      <c r="M621" s="15" t="str">
        <f t="shared" ca="1" si="67"/>
        <v>C2</v>
      </c>
      <c r="N621" s="15" t="str">
        <f t="shared" ca="1" si="68"/>
        <v>C2</v>
      </c>
    </row>
    <row r="622" spans="1:14" ht="36" customHeight="1" x14ac:dyDescent="0.2">
      <c r="A622" s="196" t="s">
        <v>189</v>
      </c>
      <c r="B622" s="216" t="s">
        <v>585</v>
      </c>
      <c r="C622" s="72" t="s">
        <v>191</v>
      </c>
      <c r="D622" s="69" t="s">
        <v>159</v>
      </c>
      <c r="E622" s="76"/>
      <c r="F622" s="99"/>
      <c r="G622" s="132"/>
      <c r="H622" s="224"/>
      <c r="I622" s="12" t="str">
        <f t="shared" ca="1" si="65"/>
        <v>LOCKED</v>
      </c>
      <c r="J622" s="13" t="str">
        <f t="shared" si="69"/>
        <v>E042Connecting New Sewer Service to Existing Sewer ServiceCW 2130-R12</v>
      </c>
      <c r="K622" s="14">
        <f>MATCH(J622,'[2]Pay Items'!$L$1:$L$644,0)</f>
        <v>540</v>
      </c>
      <c r="L622" s="15" t="str">
        <f t="shared" ca="1" si="66"/>
        <v>F0</v>
      </c>
      <c r="M622" s="15" t="str">
        <f t="shared" ca="1" si="67"/>
        <v>G</v>
      </c>
      <c r="N622" s="15" t="str">
        <f t="shared" ca="1" si="68"/>
        <v>C2</v>
      </c>
    </row>
    <row r="623" spans="1:14" ht="36" customHeight="1" x14ac:dyDescent="0.2">
      <c r="A623" s="196" t="s">
        <v>192</v>
      </c>
      <c r="B623" s="219" t="s">
        <v>39</v>
      </c>
      <c r="C623" s="72" t="s">
        <v>582</v>
      </c>
      <c r="D623" s="69"/>
      <c r="E623" s="76" t="s">
        <v>145</v>
      </c>
      <c r="F623" s="99">
        <v>1</v>
      </c>
      <c r="G623" s="118"/>
      <c r="H623" s="217">
        <f>ROUND(G623*F623,2)</f>
        <v>0</v>
      </c>
      <c r="I623" s="12" t="str">
        <f t="shared" ca="1" si="65"/>
        <v/>
      </c>
      <c r="J623" s="13" t="str">
        <f t="shared" si="69"/>
        <v>E043250 mmeach</v>
      </c>
      <c r="K623" s="14" t="e">
        <f>MATCH(J623,'[2]Pay Items'!$L$1:$L$644,0)</f>
        <v>#N/A</v>
      </c>
      <c r="L623" s="15" t="str">
        <f t="shared" ca="1" si="66"/>
        <v>F0</v>
      </c>
      <c r="M623" s="15" t="str">
        <f t="shared" ca="1" si="67"/>
        <v>C2</v>
      </c>
      <c r="N623" s="15" t="str">
        <f t="shared" ca="1" si="68"/>
        <v>C2</v>
      </c>
    </row>
    <row r="624" spans="1:14" ht="36" customHeight="1" x14ac:dyDescent="0.2">
      <c r="A624" s="196" t="s">
        <v>194</v>
      </c>
      <c r="B624" s="216" t="s">
        <v>586</v>
      </c>
      <c r="C624" s="68" t="s">
        <v>196</v>
      </c>
      <c r="D624" s="69" t="s">
        <v>159</v>
      </c>
      <c r="E624" s="76" t="s">
        <v>145</v>
      </c>
      <c r="F624" s="99">
        <v>2</v>
      </c>
      <c r="G624" s="118"/>
      <c r="H624" s="217">
        <f>ROUND(G624*F624,2)</f>
        <v>0</v>
      </c>
      <c r="I624" s="12" t="str">
        <f t="shared" ca="1" si="65"/>
        <v/>
      </c>
      <c r="J624" s="13" t="str">
        <f t="shared" si="69"/>
        <v>E045Abandoning Existing Catch PitCW 2130-R12each</v>
      </c>
      <c r="K624" s="14">
        <f>MATCH(J624,'[2]Pay Items'!$L$1:$L$644,0)</f>
        <v>543</v>
      </c>
      <c r="L624" s="15" t="str">
        <f t="shared" ca="1" si="66"/>
        <v>F0</v>
      </c>
      <c r="M624" s="15" t="str">
        <f t="shared" ca="1" si="67"/>
        <v>C2</v>
      </c>
      <c r="N624" s="15" t="str">
        <f t="shared" ca="1" si="68"/>
        <v>C2</v>
      </c>
    </row>
    <row r="625" spans="1:14" ht="36" customHeight="1" x14ac:dyDescent="0.25">
      <c r="A625" s="92"/>
      <c r="B625" s="225"/>
      <c r="C625" s="105" t="s">
        <v>203</v>
      </c>
      <c r="D625" s="104"/>
      <c r="E625" s="98"/>
      <c r="F625" s="78"/>
      <c r="G625" s="94"/>
      <c r="H625" s="218"/>
      <c r="I625" s="12" t="str">
        <f t="shared" ca="1" si="65"/>
        <v>LOCKED</v>
      </c>
      <c r="J625" s="13" t="str">
        <f t="shared" si="69"/>
        <v>ADJUSTMENTS</v>
      </c>
      <c r="K625" s="14">
        <f>MATCH(J625,'[2]Pay Items'!$L$1:$L$644,0)</f>
        <v>581</v>
      </c>
      <c r="L625" s="15" t="str">
        <f t="shared" ca="1" si="66"/>
        <v>C2</v>
      </c>
      <c r="M625" s="15" t="str">
        <f t="shared" ca="1" si="67"/>
        <v>C2</v>
      </c>
      <c r="N625" s="15" t="str">
        <f t="shared" ca="1" si="68"/>
        <v>G</v>
      </c>
    </row>
    <row r="626" spans="1:14" ht="36" customHeight="1" x14ac:dyDescent="0.2">
      <c r="A626" s="196" t="s">
        <v>204</v>
      </c>
      <c r="B626" s="216" t="s">
        <v>587</v>
      </c>
      <c r="C626" s="68" t="s">
        <v>206</v>
      </c>
      <c r="D626" s="69" t="s">
        <v>207</v>
      </c>
      <c r="E626" s="76" t="s">
        <v>145</v>
      </c>
      <c r="F626" s="99">
        <v>5</v>
      </c>
      <c r="G626" s="118"/>
      <c r="H626" s="217">
        <f>ROUND(G626*F626,2)</f>
        <v>0</v>
      </c>
      <c r="I626" s="12" t="str">
        <f t="shared" ca="1" si="65"/>
        <v/>
      </c>
      <c r="J626" s="13" t="str">
        <f t="shared" si="69"/>
        <v>F001Adjustment of Manholes/Catch Basins FramesCW 3210-R8each</v>
      </c>
      <c r="K626" s="14">
        <f>MATCH(J626,'[2]Pay Items'!$L$1:$L$644,0)</f>
        <v>582</v>
      </c>
      <c r="L626" s="15" t="str">
        <f t="shared" ca="1" si="66"/>
        <v>F0</v>
      </c>
      <c r="M626" s="15" t="str">
        <f t="shared" ca="1" si="67"/>
        <v>C2</v>
      </c>
      <c r="N626" s="15" t="str">
        <f t="shared" ca="1" si="68"/>
        <v>C2</v>
      </c>
    </row>
    <row r="627" spans="1:14" ht="36" customHeight="1" x14ac:dyDescent="0.2">
      <c r="A627" s="196" t="s">
        <v>208</v>
      </c>
      <c r="B627" s="216" t="s">
        <v>588</v>
      </c>
      <c r="C627" s="68" t="s">
        <v>210</v>
      </c>
      <c r="D627" s="69" t="s">
        <v>159</v>
      </c>
      <c r="E627" s="76"/>
      <c r="F627" s="99"/>
      <c r="G627" s="97"/>
      <c r="H627" s="224"/>
      <c r="I627" s="12" t="str">
        <f t="shared" ca="1" si="65"/>
        <v>LOCKED</v>
      </c>
      <c r="J627" s="13" t="str">
        <f t="shared" si="69"/>
        <v>F002Replacing Existing RisersCW 2130-R12</v>
      </c>
      <c r="K627" s="14">
        <f>MATCH(J627,'[2]Pay Items'!$L$1:$L$644,0)</f>
        <v>583</v>
      </c>
      <c r="L627" s="15" t="str">
        <f t="shared" ca="1" si="66"/>
        <v>F0</v>
      </c>
      <c r="M627" s="15" t="str">
        <f t="shared" ca="1" si="67"/>
        <v>C2</v>
      </c>
      <c r="N627" s="15" t="str">
        <f t="shared" ca="1" si="68"/>
        <v>C2</v>
      </c>
    </row>
    <row r="628" spans="1:14" ht="36" customHeight="1" x14ac:dyDescent="0.2">
      <c r="A628" s="196" t="s">
        <v>211</v>
      </c>
      <c r="B628" s="219" t="s">
        <v>39</v>
      </c>
      <c r="C628" s="68" t="s">
        <v>212</v>
      </c>
      <c r="D628" s="69"/>
      <c r="E628" s="76" t="s">
        <v>213</v>
      </c>
      <c r="F628" s="121">
        <v>0.5</v>
      </c>
      <c r="G628" s="118"/>
      <c r="H628" s="217">
        <f>ROUND(G628*F628,2)</f>
        <v>0</v>
      </c>
      <c r="I628" s="12" t="str">
        <f t="shared" ca="1" si="65"/>
        <v/>
      </c>
      <c r="J628" s="13" t="str">
        <f t="shared" si="69"/>
        <v>F002APre-cast Concrete Risersvert. m</v>
      </c>
      <c r="K628" s="14">
        <f>MATCH(J628,'[2]Pay Items'!$L$1:$L$644,0)</f>
        <v>584</v>
      </c>
      <c r="L628" s="15" t="str">
        <f t="shared" ca="1" si="66"/>
        <v>F1</v>
      </c>
      <c r="M628" s="15" t="str">
        <f t="shared" ca="1" si="67"/>
        <v>C2</v>
      </c>
      <c r="N628" s="15" t="str">
        <f t="shared" ca="1" si="68"/>
        <v>C2</v>
      </c>
    </row>
    <row r="629" spans="1:14" ht="36" customHeight="1" x14ac:dyDescent="0.2">
      <c r="A629" s="196" t="s">
        <v>214</v>
      </c>
      <c r="B629" s="219" t="s">
        <v>47</v>
      </c>
      <c r="C629" s="68" t="s">
        <v>215</v>
      </c>
      <c r="D629" s="69"/>
      <c r="E629" s="76" t="s">
        <v>213</v>
      </c>
      <c r="F629" s="121">
        <v>1</v>
      </c>
      <c r="G629" s="118"/>
      <c r="H629" s="217">
        <f>ROUND(G629*F629,2)</f>
        <v>0</v>
      </c>
      <c r="I629" s="12" t="str">
        <f t="shared" ca="1" si="65"/>
        <v/>
      </c>
      <c r="J629" s="13" t="str">
        <f t="shared" si="69"/>
        <v>F002BBrick Risersvert. m</v>
      </c>
      <c r="K629" s="14">
        <f>MATCH(J629,'[2]Pay Items'!$L$1:$L$644,0)</f>
        <v>585</v>
      </c>
      <c r="L629" s="15" t="str">
        <f t="shared" ca="1" si="66"/>
        <v>F1</v>
      </c>
      <c r="M629" s="15" t="str">
        <f t="shared" ca="1" si="67"/>
        <v>C2</v>
      </c>
      <c r="N629" s="15" t="str">
        <f t="shared" ca="1" si="68"/>
        <v>C2</v>
      </c>
    </row>
    <row r="630" spans="1:14" ht="36" customHeight="1" x14ac:dyDescent="0.2">
      <c r="A630" s="196" t="s">
        <v>216</v>
      </c>
      <c r="B630" s="216" t="s">
        <v>589</v>
      </c>
      <c r="C630" s="68" t="s">
        <v>218</v>
      </c>
      <c r="D630" s="69" t="s">
        <v>207</v>
      </c>
      <c r="E630" s="76"/>
      <c r="F630" s="99"/>
      <c r="G630" s="132"/>
      <c r="H630" s="224"/>
      <c r="I630" s="12" t="str">
        <f t="shared" ca="1" si="65"/>
        <v>LOCKED</v>
      </c>
      <c r="J630" s="13" t="str">
        <f t="shared" si="69"/>
        <v>F003Lifter Rings (AP-010)CW 3210-R8</v>
      </c>
      <c r="K630" s="14">
        <f>MATCH(J630,'[2]Pay Items'!$L$1:$L$644,0)</f>
        <v>587</v>
      </c>
      <c r="L630" s="15" t="str">
        <f t="shared" ca="1" si="66"/>
        <v>F0</v>
      </c>
      <c r="M630" s="15" t="str">
        <f t="shared" ca="1" si="67"/>
        <v>G</v>
      </c>
      <c r="N630" s="15" t="str">
        <f t="shared" ca="1" si="68"/>
        <v>C2</v>
      </c>
    </row>
    <row r="631" spans="1:14" ht="36" customHeight="1" x14ac:dyDescent="0.2">
      <c r="A631" s="196" t="s">
        <v>219</v>
      </c>
      <c r="B631" s="219" t="s">
        <v>39</v>
      </c>
      <c r="C631" s="68" t="s">
        <v>220</v>
      </c>
      <c r="D631" s="69"/>
      <c r="E631" s="76" t="s">
        <v>145</v>
      </c>
      <c r="F631" s="99">
        <v>2</v>
      </c>
      <c r="G631" s="118"/>
      <c r="H631" s="217">
        <f t="shared" ref="H631:H637" si="70">ROUND(G631*F631,2)</f>
        <v>0</v>
      </c>
      <c r="I631" s="12" t="str">
        <f t="shared" ca="1" si="65"/>
        <v/>
      </c>
      <c r="J631" s="13" t="str">
        <f t="shared" si="69"/>
        <v>F00438 mmeach</v>
      </c>
      <c r="K631" s="14">
        <f>MATCH(J631,'[2]Pay Items'!$L$1:$L$644,0)</f>
        <v>588</v>
      </c>
      <c r="L631" s="15" t="str">
        <f t="shared" ca="1" si="66"/>
        <v>F0</v>
      </c>
      <c r="M631" s="15" t="str">
        <f t="shared" ca="1" si="67"/>
        <v>C2</v>
      </c>
      <c r="N631" s="15" t="str">
        <f t="shared" ca="1" si="68"/>
        <v>C2</v>
      </c>
    </row>
    <row r="632" spans="1:14" ht="36" customHeight="1" x14ac:dyDescent="0.2">
      <c r="A632" s="196" t="s">
        <v>221</v>
      </c>
      <c r="B632" s="219" t="s">
        <v>47</v>
      </c>
      <c r="C632" s="68" t="s">
        <v>222</v>
      </c>
      <c r="D632" s="69"/>
      <c r="E632" s="76" t="s">
        <v>145</v>
      </c>
      <c r="F632" s="99">
        <f>1+2</f>
        <v>3</v>
      </c>
      <c r="G632" s="118"/>
      <c r="H632" s="217">
        <f t="shared" si="70"/>
        <v>0</v>
      </c>
      <c r="I632" s="12" t="str">
        <f t="shared" ca="1" si="65"/>
        <v/>
      </c>
      <c r="J632" s="13" t="str">
        <f t="shared" si="69"/>
        <v>F00551 mmeach</v>
      </c>
      <c r="K632" s="14">
        <f>MATCH(J632,'[2]Pay Items'!$L$1:$L$644,0)</f>
        <v>589</v>
      </c>
      <c r="L632" s="15" t="str">
        <f t="shared" ca="1" si="66"/>
        <v>F0</v>
      </c>
      <c r="M632" s="15" t="str">
        <f t="shared" ca="1" si="67"/>
        <v>C2</v>
      </c>
      <c r="N632" s="15" t="str">
        <f t="shared" ca="1" si="68"/>
        <v>C2</v>
      </c>
    </row>
    <row r="633" spans="1:14" ht="36" customHeight="1" x14ac:dyDescent="0.2">
      <c r="A633" s="196" t="s">
        <v>223</v>
      </c>
      <c r="B633" s="216" t="s">
        <v>590</v>
      </c>
      <c r="C633" s="68" t="s">
        <v>225</v>
      </c>
      <c r="D633" s="69" t="s">
        <v>207</v>
      </c>
      <c r="E633" s="76" t="s">
        <v>145</v>
      </c>
      <c r="F633" s="99">
        <v>2</v>
      </c>
      <c r="G633" s="118"/>
      <c r="H633" s="217">
        <f t="shared" si="70"/>
        <v>0</v>
      </c>
      <c r="I633" s="12" t="str">
        <f t="shared" ca="1" si="65"/>
        <v/>
      </c>
      <c r="J633" s="13" t="str">
        <f t="shared" si="69"/>
        <v>F009Adjustment of Valve BoxesCW 3210-R8each</v>
      </c>
      <c r="K633" s="14">
        <f>MATCH(J633,'[2]Pay Items'!$L$1:$L$644,0)</f>
        <v>593</v>
      </c>
      <c r="L633" s="15" t="str">
        <f t="shared" ca="1" si="66"/>
        <v>F0</v>
      </c>
      <c r="M633" s="15" t="str">
        <f t="shared" ca="1" si="67"/>
        <v>C2</v>
      </c>
      <c r="N633" s="15" t="str">
        <f t="shared" ca="1" si="68"/>
        <v>C2</v>
      </c>
    </row>
    <row r="634" spans="1:14" ht="36" customHeight="1" x14ac:dyDescent="0.2">
      <c r="A634" s="196" t="s">
        <v>226</v>
      </c>
      <c r="B634" s="216" t="s">
        <v>591</v>
      </c>
      <c r="C634" s="68" t="s">
        <v>228</v>
      </c>
      <c r="D634" s="69" t="s">
        <v>207</v>
      </c>
      <c r="E634" s="76" t="s">
        <v>145</v>
      </c>
      <c r="F634" s="99">
        <v>1</v>
      </c>
      <c r="G634" s="118"/>
      <c r="H634" s="217">
        <f t="shared" si="70"/>
        <v>0</v>
      </c>
      <c r="I634" s="12" t="str">
        <f t="shared" ca="1" si="65"/>
        <v/>
      </c>
      <c r="J634" s="13" t="str">
        <f t="shared" si="69"/>
        <v>F010Valve Box ExtensionsCW 3210-R8each</v>
      </c>
      <c r="K634" s="14">
        <f>MATCH(J634,'[2]Pay Items'!$L$1:$L$644,0)</f>
        <v>594</v>
      </c>
      <c r="L634" s="15" t="str">
        <f t="shared" ca="1" si="66"/>
        <v>F0</v>
      </c>
      <c r="M634" s="15" t="str">
        <f t="shared" ca="1" si="67"/>
        <v>C2</v>
      </c>
      <c r="N634" s="15" t="str">
        <f t="shared" ca="1" si="68"/>
        <v>C2</v>
      </c>
    </row>
    <row r="635" spans="1:14" ht="36" customHeight="1" x14ac:dyDescent="0.2">
      <c r="A635" s="196" t="s">
        <v>229</v>
      </c>
      <c r="B635" s="216" t="s">
        <v>592</v>
      </c>
      <c r="C635" s="68" t="s">
        <v>231</v>
      </c>
      <c r="D635" s="69" t="s">
        <v>207</v>
      </c>
      <c r="E635" s="76" t="s">
        <v>145</v>
      </c>
      <c r="F635" s="99">
        <v>2</v>
      </c>
      <c r="G635" s="118"/>
      <c r="H635" s="217">
        <f t="shared" si="70"/>
        <v>0</v>
      </c>
      <c r="I635" s="12" t="str">
        <f t="shared" ca="1" si="65"/>
        <v/>
      </c>
      <c r="J635" s="13" t="str">
        <f t="shared" si="69"/>
        <v>F011Adjustment of Curb Stop BoxesCW 3210-R8each</v>
      </c>
      <c r="K635" s="14">
        <f>MATCH(J635,'[2]Pay Items'!$L$1:$L$644,0)</f>
        <v>595</v>
      </c>
      <c r="L635" s="15" t="str">
        <f t="shared" ca="1" si="66"/>
        <v>F0</v>
      </c>
      <c r="M635" s="15" t="str">
        <f t="shared" ca="1" si="67"/>
        <v>C2</v>
      </c>
      <c r="N635" s="15" t="str">
        <f t="shared" ca="1" si="68"/>
        <v>C2</v>
      </c>
    </row>
    <row r="636" spans="1:14" ht="36" customHeight="1" x14ac:dyDescent="0.2">
      <c r="A636" s="196" t="s">
        <v>232</v>
      </c>
      <c r="B636" s="216" t="s">
        <v>763</v>
      </c>
      <c r="C636" s="68" t="s">
        <v>234</v>
      </c>
      <c r="D636" s="69" t="s">
        <v>207</v>
      </c>
      <c r="E636" s="76" t="s">
        <v>145</v>
      </c>
      <c r="F636" s="99">
        <v>18</v>
      </c>
      <c r="G636" s="118"/>
      <c r="H636" s="217">
        <f t="shared" si="70"/>
        <v>0</v>
      </c>
      <c r="I636" s="12" t="str">
        <f t="shared" ca="1" si="65"/>
        <v/>
      </c>
      <c r="J636" s="13" t="str">
        <f t="shared" si="69"/>
        <v>F018Curb Stop ExtensionsCW 3210-R8each</v>
      </c>
      <c r="K636" s="14">
        <f>MATCH(J636,'[2]Pay Items'!$L$1:$L$644,0)</f>
        <v>596</v>
      </c>
      <c r="L636" s="15" t="str">
        <f t="shared" ca="1" si="66"/>
        <v>F0</v>
      </c>
      <c r="M636" s="15" t="str">
        <f t="shared" ca="1" si="67"/>
        <v>C2</v>
      </c>
      <c r="N636" s="15" t="str">
        <f t="shared" ca="1" si="68"/>
        <v>C2</v>
      </c>
    </row>
    <row r="637" spans="1:14" ht="36" customHeight="1" x14ac:dyDescent="0.2">
      <c r="A637" s="196" t="s">
        <v>552</v>
      </c>
      <c r="B637" s="216" t="s">
        <v>764</v>
      </c>
      <c r="C637" s="68" t="s">
        <v>554</v>
      </c>
      <c r="D637" s="69" t="s">
        <v>555</v>
      </c>
      <c r="E637" s="76" t="s">
        <v>145</v>
      </c>
      <c r="F637" s="99">
        <v>1</v>
      </c>
      <c r="G637" s="118"/>
      <c r="H637" s="217">
        <f t="shared" si="70"/>
        <v>0</v>
      </c>
      <c r="I637" s="12" t="str">
        <f t="shared" ca="1" si="65"/>
        <v/>
      </c>
      <c r="J637" s="13" t="str">
        <f t="shared" si="69"/>
        <v>F022Raising of Existing HydrantCW 2110-R11each</v>
      </c>
      <c r="K637" s="14">
        <f>MATCH(J637,'[2]Pay Items'!$L$1:$L$644,0)</f>
        <v>607</v>
      </c>
      <c r="L637" s="15" t="str">
        <f t="shared" ca="1" si="66"/>
        <v>F0</v>
      </c>
      <c r="M637" s="15" t="str">
        <f t="shared" ca="1" si="67"/>
        <v>C2</v>
      </c>
      <c r="N637" s="15" t="str">
        <f t="shared" ca="1" si="68"/>
        <v>C2</v>
      </c>
    </row>
    <row r="638" spans="1:14" ht="36" customHeight="1" x14ac:dyDescent="0.25">
      <c r="A638" s="92"/>
      <c r="B638" s="214"/>
      <c r="C638" s="105" t="s">
        <v>235</v>
      </c>
      <c r="D638" s="104"/>
      <c r="E638" s="93"/>
      <c r="F638" s="78"/>
      <c r="G638" s="94"/>
      <c r="H638" s="218"/>
      <c r="I638" s="12" t="str">
        <f t="shared" ca="1" si="65"/>
        <v>LOCKED</v>
      </c>
      <c r="J638" s="13" t="str">
        <f t="shared" si="69"/>
        <v>LANDSCAPING</v>
      </c>
      <c r="K638" s="14">
        <f>MATCH(J638,'[2]Pay Items'!$L$1:$L$644,0)</f>
        <v>615</v>
      </c>
      <c r="L638" s="15" t="str">
        <f t="shared" ca="1" si="66"/>
        <v>C2</v>
      </c>
      <c r="M638" s="15" t="str">
        <f t="shared" ca="1" si="67"/>
        <v>C2</v>
      </c>
      <c r="N638" s="15" t="str">
        <f t="shared" ca="1" si="68"/>
        <v>G</v>
      </c>
    </row>
    <row r="639" spans="1:14" ht="36" customHeight="1" x14ac:dyDescent="0.2">
      <c r="A639" s="197" t="s">
        <v>236</v>
      </c>
      <c r="B639" s="216" t="s">
        <v>765</v>
      </c>
      <c r="C639" s="68" t="s">
        <v>238</v>
      </c>
      <c r="D639" s="69" t="s">
        <v>239</v>
      </c>
      <c r="E639" s="76"/>
      <c r="F639" s="96"/>
      <c r="G639" s="132"/>
      <c r="H639" s="217"/>
      <c r="I639" s="12" t="str">
        <f t="shared" ca="1" si="65"/>
        <v>LOCKED</v>
      </c>
      <c r="J639" s="13" t="str">
        <f t="shared" si="69"/>
        <v>G001SoddingCW 3510-R9</v>
      </c>
      <c r="K639" s="14">
        <f>MATCH(J639,'[2]Pay Items'!$L$1:$L$644,0)</f>
        <v>616</v>
      </c>
      <c r="L639" s="15" t="str">
        <f t="shared" ca="1" si="66"/>
        <v>F0</v>
      </c>
      <c r="M639" s="15" t="str">
        <f t="shared" ca="1" si="67"/>
        <v>G</v>
      </c>
      <c r="N639" s="15" t="str">
        <f t="shared" ca="1" si="68"/>
        <v>C2</v>
      </c>
    </row>
    <row r="640" spans="1:14" ht="36" customHeight="1" x14ac:dyDescent="0.2">
      <c r="A640" s="197" t="s">
        <v>240</v>
      </c>
      <c r="B640" s="219" t="s">
        <v>39</v>
      </c>
      <c r="C640" s="68" t="s">
        <v>241</v>
      </c>
      <c r="D640" s="69"/>
      <c r="E640" s="76" t="s">
        <v>32</v>
      </c>
      <c r="F640" s="96">
        <v>50</v>
      </c>
      <c r="G640" s="118"/>
      <c r="H640" s="217">
        <f>ROUND(G640*F640,2)</f>
        <v>0</v>
      </c>
      <c r="I640" s="12" t="str">
        <f t="shared" ca="1" si="65"/>
        <v/>
      </c>
      <c r="J640" s="13" t="str">
        <f t="shared" si="69"/>
        <v>G002width &lt; 600 mmm²</v>
      </c>
      <c r="K640" s="14">
        <f>MATCH(J640,'[2]Pay Items'!$L$1:$L$644,0)</f>
        <v>617</v>
      </c>
      <c r="L640" s="15" t="str">
        <f t="shared" ca="1" si="66"/>
        <v>F0</v>
      </c>
      <c r="M640" s="15" t="str">
        <f t="shared" ca="1" si="67"/>
        <v>C2</v>
      </c>
      <c r="N640" s="15" t="str">
        <f t="shared" ca="1" si="68"/>
        <v>C2</v>
      </c>
    </row>
    <row r="641" spans="1:14" ht="36" customHeight="1" x14ac:dyDescent="0.2">
      <c r="A641" s="197" t="s">
        <v>242</v>
      </c>
      <c r="B641" s="219" t="s">
        <v>47</v>
      </c>
      <c r="C641" s="68" t="s">
        <v>243</v>
      </c>
      <c r="D641" s="69"/>
      <c r="E641" s="76" t="s">
        <v>32</v>
      </c>
      <c r="F641" s="145">
        <v>1179</v>
      </c>
      <c r="G641" s="118"/>
      <c r="H641" s="217">
        <f>ROUND(G641*F641,2)</f>
        <v>0</v>
      </c>
      <c r="I641" s="12" t="str">
        <f t="shared" ca="1" si="65"/>
        <v/>
      </c>
      <c r="J641" s="13" t="str">
        <f t="shared" si="69"/>
        <v>G003width &gt; or = 600 mmm²</v>
      </c>
      <c r="K641" s="14">
        <f>MATCH(J641,'[2]Pay Items'!$L$1:$L$644,0)</f>
        <v>618</v>
      </c>
      <c r="L641" s="15" t="str">
        <f t="shared" ca="1" si="66"/>
        <v>F0</v>
      </c>
      <c r="M641" s="15" t="str">
        <f t="shared" ca="1" si="67"/>
        <v>C2</v>
      </c>
      <c r="N641" s="15" t="str">
        <f t="shared" ca="1" si="68"/>
        <v>C2</v>
      </c>
    </row>
    <row r="642" spans="1:14" s="16" customFormat="1" ht="30" customHeight="1" thickBot="1" x14ac:dyDescent="0.3">
      <c r="A642" s="199"/>
      <c r="B642" s="226" t="s">
        <v>557</v>
      </c>
      <c r="C642" s="287" t="str">
        <f>C566</f>
        <v>ROBERTS CRESCENT - Jefferson Avenue to Agnes Arnold Place - Concrete Rehabilitation</v>
      </c>
      <c r="D642" s="288"/>
      <c r="E642" s="288"/>
      <c r="F642" s="289"/>
      <c r="G642" s="135"/>
      <c r="H642" s="230">
        <f>SUM(H568:H641)</f>
        <v>0</v>
      </c>
      <c r="I642" s="12" t="str">
        <f t="shared" ca="1" si="65"/>
        <v>LOCKED</v>
      </c>
      <c r="J642" s="13" t="str">
        <f t="shared" si="69"/>
        <v>ROBERTS CRESCENT - Jefferson Avenue to Agnes Arnold Place - Concrete Rehabilitation</v>
      </c>
      <c r="K642" s="14" t="e">
        <f>MATCH(J642,'[2]Pay Items'!$L$1:$L$644,0)</f>
        <v>#N/A</v>
      </c>
      <c r="L642" s="15" t="str">
        <f t="shared" ca="1" si="66"/>
        <v>F0</v>
      </c>
      <c r="M642" s="15" t="str">
        <f t="shared" ca="1" si="67"/>
        <v>C2</v>
      </c>
      <c r="N642" s="15" t="str">
        <f t="shared" ca="1" si="68"/>
        <v>C2</v>
      </c>
    </row>
    <row r="643" spans="1:14" s="16" customFormat="1" ht="30" customHeight="1" thickTop="1" x14ac:dyDescent="0.25">
      <c r="A643" s="91"/>
      <c r="B643" s="228" t="s">
        <v>593</v>
      </c>
      <c r="C643" s="290" t="s">
        <v>594</v>
      </c>
      <c r="D643" s="291"/>
      <c r="E643" s="291"/>
      <c r="F643" s="292"/>
      <c r="G643" s="134"/>
      <c r="H643" s="229"/>
      <c r="I643" s="12" t="str">
        <f t="shared" ca="1" si="65"/>
        <v>LOCKED</v>
      </c>
      <c r="J643" s="13" t="str">
        <f t="shared" si="69"/>
        <v>TROY AVENUE - Fife Street to McPhillips Street - Concrete Rehabilitation</v>
      </c>
      <c r="K643" s="14" t="e">
        <f>MATCH(J643,'[2]Pay Items'!$L$1:$L$644,0)</f>
        <v>#N/A</v>
      </c>
      <c r="L643" s="15" t="str">
        <f t="shared" ca="1" si="66"/>
        <v>F0</v>
      </c>
      <c r="M643" s="15" t="str">
        <f t="shared" ca="1" si="67"/>
        <v>C2</v>
      </c>
      <c r="N643" s="15" t="str">
        <f t="shared" ca="1" si="68"/>
        <v>C2</v>
      </c>
    </row>
    <row r="644" spans="1:14" ht="36" customHeight="1" x14ac:dyDescent="0.25">
      <c r="A644" s="92"/>
      <c r="B644" s="214"/>
      <c r="C644" s="103" t="s">
        <v>23</v>
      </c>
      <c r="D644" s="104"/>
      <c r="E644" s="102" t="s">
        <v>22</v>
      </c>
      <c r="F644" s="163" t="s">
        <v>22</v>
      </c>
      <c r="G644" s="146"/>
      <c r="H644" s="215"/>
      <c r="I644" s="12" t="str">
        <f t="shared" ca="1" si="65"/>
        <v>LOCKED</v>
      </c>
      <c r="J644" s="13" t="str">
        <f t="shared" si="69"/>
        <v>EARTH AND BASE WORKS</v>
      </c>
      <c r="K644" s="14">
        <f>MATCH(J644,'[2]Pay Items'!$L$1:$L$644,0)</f>
        <v>3</v>
      </c>
      <c r="L644" s="15" t="str">
        <f t="shared" ca="1" si="66"/>
        <v>C2</v>
      </c>
      <c r="M644" s="15" t="str">
        <f t="shared" ca="1" si="67"/>
        <v>C2</v>
      </c>
      <c r="N644" s="15" t="str">
        <f t="shared" ca="1" si="68"/>
        <v>G</v>
      </c>
    </row>
    <row r="645" spans="1:14" ht="36" customHeight="1" x14ac:dyDescent="0.2">
      <c r="A645" s="195" t="s">
        <v>24</v>
      </c>
      <c r="B645" s="216" t="s">
        <v>595</v>
      </c>
      <c r="C645" s="68" t="s">
        <v>26</v>
      </c>
      <c r="D645" s="69" t="s">
        <v>27</v>
      </c>
      <c r="E645" s="76" t="s">
        <v>28</v>
      </c>
      <c r="F645" s="96">
        <v>38</v>
      </c>
      <c r="G645" s="118"/>
      <c r="H645" s="217">
        <f>ROUND(G645*F645,2)</f>
        <v>0</v>
      </c>
      <c r="I645" s="12" t="str">
        <f t="shared" ca="1" si="65"/>
        <v/>
      </c>
      <c r="J645" s="13" t="str">
        <f t="shared" si="69"/>
        <v>A010Supplying and Placing Base Course MaterialCW 3110-R19m³</v>
      </c>
      <c r="K645" s="14">
        <f>MATCH(J645,'[2]Pay Items'!$L$1:$L$644,0)</f>
        <v>20</v>
      </c>
      <c r="L645" s="15" t="str">
        <f t="shared" ca="1" si="66"/>
        <v>F0</v>
      </c>
      <c r="M645" s="15" t="str">
        <f t="shared" ca="1" si="67"/>
        <v>C2</v>
      </c>
      <c r="N645" s="15" t="str">
        <f t="shared" ca="1" si="68"/>
        <v>C2</v>
      </c>
    </row>
    <row r="646" spans="1:14" ht="36" customHeight="1" x14ac:dyDescent="0.2">
      <c r="A646" s="196" t="s">
        <v>29</v>
      </c>
      <c r="B646" s="216" t="s">
        <v>596</v>
      </c>
      <c r="C646" s="68" t="s">
        <v>31</v>
      </c>
      <c r="D646" s="69" t="s">
        <v>27</v>
      </c>
      <c r="E646" s="76" t="s">
        <v>32</v>
      </c>
      <c r="F646" s="96">
        <v>1378</v>
      </c>
      <c r="G646" s="118"/>
      <c r="H646" s="217">
        <f>ROUND(G646*F646,2)</f>
        <v>0</v>
      </c>
      <c r="I646" s="12" t="str">
        <f t="shared" ca="1" si="65"/>
        <v/>
      </c>
      <c r="J646" s="13" t="str">
        <f t="shared" si="69"/>
        <v>A012Grading of BoulevardsCW 3110-R19m²</v>
      </c>
      <c r="K646" s="14">
        <f>MATCH(J646,'[2]Pay Items'!$L$1:$L$644,0)</f>
        <v>25</v>
      </c>
      <c r="L646" s="15" t="str">
        <f t="shared" ca="1" si="66"/>
        <v>F0</v>
      </c>
      <c r="M646" s="15" t="str">
        <f t="shared" ca="1" si="67"/>
        <v>C2</v>
      </c>
      <c r="N646" s="15" t="str">
        <f t="shared" ca="1" si="68"/>
        <v>C2</v>
      </c>
    </row>
    <row r="647" spans="1:14" ht="36" customHeight="1" x14ac:dyDescent="0.25">
      <c r="A647" s="92"/>
      <c r="B647" s="214"/>
      <c r="C647" s="105" t="s">
        <v>33</v>
      </c>
      <c r="D647" s="104"/>
      <c r="E647" s="93"/>
      <c r="F647" s="78"/>
      <c r="G647" s="94"/>
      <c r="H647" s="218"/>
      <c r="I647" s="12" t="str">
        <f t="shared" ca="1" si="65"/>
        <v>LOCKED</v>
      </c>
      <c r="J647" s="13" t="str">
        <f t="shared" si="69"/>
        <v>ROADWORKS - RENEWALS</v>
      </c>
      <c r="K647" s="14" t="e">
        <f>MATCH(J647,'[2]Pay Items'!$L$1:$L$644,0)</f>
        <v>#N/A</v>
      </c>
      <c r="L647" s="15" t="str">
        <f t="shared" ca="1" si="66"/>
        <v>C2</v>
      </c>
      <c r="M647" s="15" t="str">
        <f t="shared" ca="1" si="67"/>
        <v>C2</v>
      </c>
      <c r="N647" s="15" t="str">
        <f t="shared" ca="1" si="68"/>
        <v>G</v>
      </c>
    </row>
    <row r="648" spans="1:14" ht="36" customHeight="1" x14ac:dyDescent="0.2">
      <c r="A648" s="197" t="s">
        <v>34</v>
      </c>
      <c r="B648" s="216" t="s">
        <v>597</v>
      </c>
      <c r="C648" s="68" t="s">
        <v>36</v>
      </c>
      <c r="D648" s="69" t="s">
        <v>37</v>
      </c>
      <c r="E648" s="76"/>
      <c r="F648" s="96"/>
      <c r="G648" s="132"/>
      <c r="H648" s="217"/>
      <c r="I648" s="12" t="str">
        <f t="shared" ca="1" si="65"/>
        <v>LOCKED</v>
      </c>
      <c r="J648" s="13" t="str">
        <f t="shared" si="69"/>
        <v>B004Slab ReplacementCW 3230-R8</v>
      </c>
      <c r="K648" s="14">
        <f>MATCH(J648,'[2]Pay Items'!$L$1:$L$644,0)</f>
        <v>55</v>
      </c>
      <c r="L648" s="15" t="str">
        <f t="shared" ca="1" si="66"/>
        <v>F0</v>
      </c>
      <c r="M648" s="15" t="str">
        <f t="shared" ca="1" si="67"/>
        <v>G</v>
      </c>
      <c r="N648" s="15" t="str">
        <f t="shared" ca="1" si="68"/>
        <v>C2</v>
      </c>
    </row>
    <row r="649" spans="1:14" ht="36" customHeight="1" x14ac:dyDescent="0.2">
      <c r="A649" s="197" t="s">
        <v>38</v>
      </c>
      <c r="B649" s="219" t="s">
        <v>39</v>
      </c>
      <c r="C649" s="68" t="s">
        <v>40</v>
      </c>
      <c r="D649" s="69" t="s">
        <v>22</v>
      </c>
      <c r="E649" s="76" t="s">
        <v>32</v>
      </c>
      <c r="F649" s="96">
        <v>544</v>
      </c>
      <c r="G649" s="118"/>
      <c r="H649" s="217">
        <f>ROUND(G649*F649,2)</f>
        <v>0</v>
      </c>
      <c r="I649" s="12" t="str">
        <f t="shared" ca="1" si="65"/>
        <v/>
      </c>
      <c r="J649" s="13" t="str">
        <f t="shared" si="69"/>
        <v>B014150 mm Concrete Pavement (Reinforced)m²</v>
      </c>
      <c r="K649" s="14">
        <f>MATCH(J649,'[2]Pay Items'!$L$1:$L$644,0)</f>
        <v>65</v>
      </c>
      <c r="L649" s="15" t="str">
        <f t="shared" ca="1" si="66"/>
        <v>F0</v>
      </c>
      <c r="M649" s="15" t="str">
        <f t="shared" ca="1" si="67"/>
        <v>C2</v>
      </c>
      <c r="N649" s="15" t="str">
        <f t="shared" ca="1" si="68"/>
        <v>C2</v>
      </c>
    </row>
    <row r="650" spans="1:14" ht="36" customHeight="1" x14ac:dyDescent="0.2">
      <c r="A650" s="197" t="s">
        <v>41</v>
      </c>
      <c r="B650" s="216" t="s">
        <v>598</v>
      </c>
      <c r="C650" s="68" t="s">
        <v>43</v>
      </c>
      <c r="D650" s="69" t="s">
        <v>37</v>
      </c>
      <c r="E650" s="76"/>
      <c r="F650" s="96"/>
      <c r="G650" s="132"/>
      <c r="H650" s="217"/>
      <c r="I650" s="12" t="str">
        <f t="shared" ca="1" si="65"/>
        <v>LOCKED</v>
      </c>
      <c r="J650" s="13" t="str">
        <f t="shared" si="69"/>
        <v>B017Partial Slab PatchesCW 3230-R8</v>
      </c>
      <c r="K650" s="14">
        <f>MATCH(J650,'[2]Pay Items'!$L$1:$L$644,0)</f>
        <v>68</v>
      </c>
      <c r="L650" s="15" t="str">
        <f t="shared" ca="1" si="66"/>
        <v>F0</v>
      </c>
      <c r="M650" s="15" t="str">
        <f t="shared" ca="1" si="67"/>
        <v>G</v>
      </c>
      <c r="N650" s="15" t="str">
        <f t="shared" ca="1" si="68"/>
        <v>C2</v>
      </c>
    </row>
    <row r="651" spans="1:14" ht="36" customHeight="1" x14ac:dyDescent="0.2">
      <c r="A651" s="197" t="s">
        <v>44</v>
      </c>
      <c r="B651" s="219" t="s">
        <v>39</v>
      </c>
      <c r="C651" s="68" t="s">
        <v>45</v>
      </c>
      <c r="D651" s="69" t="s">
        <v>22</v>
      </c>
      <c r="E651" s="76" t="s">
        <v>32</v>
      </c>
      <c r="F651" s="96">
        <v>8</v>
      </c>
      <c r="G651" s="118"/>
      <c r="H651" s="217">
        <f>ROUND(G651*F651,2)</f>
        <v>0</v>
      </c>
      <c r="I651" s="12" t="str">
        <f t="shared" ca="1" si="65"/>
        <v/>
      </c>
      <c r="J651" s="13" t="str">
        <f t="shared" si="69"/>
        <v>B030150 mm Concrete Pavement (Type A)m²</v>
      </c>
      <c r="K651" s="14">
        <f>MATCH(J651,'[2]Pay Items'!$L$1:$L$644,0)</f>
        <v>81</v>
      </c>
      <c r="L651" s="15" t="str">
        <f t="shared" ca="1" si="66"/>
        <v>F0</v>
      </c>
      <c r="M651" s="15" t="str">
        <f t="shared" ca="1" si="67"/>
        <v>C2</v>
      </c>
      <c r="N651" s="15" t="str">
        <f t="shared" ca="1" si="68"/>
        <v>C2</v>
      </c>
    </row>
    <row r="652" spans="1:14" ht="36" customHeight="1" x14ac:dyDescent="0.2">
      <c r="A652" s="197" t="s">
        <v>46</v>
      </c>
      <c r="B652" s="219" t="s">
        <v>47</v>
      </c>
      <c r="C652" s="68" t="s">
        <v>48</v>
      </c>
      <c r="D652" s="69" t="s">
        <v>22</v>
      </c>
      <c r="E652" s="76" t="s">
        <v>32</v>
      </c>
      <c r="F652" s="96">
        <v>328</v>
      </c>
      <c r="G652" s="118"/>
      <c r="H652" s="217">
        <f>ROUND(G652*F652,2)</f>
        <v>0</v>
      </c>
      <c r="I652" s="12" t="str">
        <f t="shared" ca="1" si="65"/>
        <v/>
      </c>
      <c r="J652" s="13" t="str">
        <f t="shared" si="69"/>
        <v>B031150 mm Concrete Pavement (Type B)m²</v>
      </c>
      <c r="K652" s="14">
        <f>MATCH(J652,'[2]Pay Items'!$L$1:$L$644,0)</f>
        <v>82</v>
      </c>
      <c r="L652" s="15" t="str">
        <f t="shared" ca="1" si="66"/>
        <v>F0</v>
      </c>
      <c r="M652" s="15" t="str">
        <f t="shared" ca="1" si="67"/>
        <v>C2</v>
      </c>
      <c r="N652" s="15" t="str">
        <f t="shared" ca="1" si="68"/>
        <v>C2</v>
      </c>
    </row>
    <row r="653" spans="1:14" ht="36" customHeight="1" x14ac:dyDescent="0.2">
      <c r="A653" s="197" t="s">
        <v>49</v>
      </c>
      <c r="B653" s="219" t="s">
        <v>50</v>
      </c>
      <c r="C653" s="68" t="s">
        <v>51</v>
      </c>
      <c r="D653" s="69" t="s">
        <v>22</v>
      </c>
      <c r="E653" s="76" t="s">
        <v>32</v>
      </c>
      <c r="F653" s="96">
        <v>68</v>
      </c>
      <c r="G653" s="118"/>
      <c r="H653" s="217">
        <f>ROUND(G653*F653,2)</f>
        <v>0</v>
      </c>
      <c r="I653" s="12" t="str">
        <f t="shared" ca="1" si="65"/>
        <v/>
      </c>
      <c r="J653" s="13" t="str">
        <f t="shared" si="69"/>
        <v>B033150 mm Concrete Pavement (Type D)m²</v>
      </c>
      <c r="K653" s="14">
        <f>MATCH(J653,'[2]Pay Items'!$L$1:$L$644,0)</f>
        <v>84</v>
      </c>
      <c r="L653" s="15" t="str">
        <f t="shared" ca="1" si="66"/>
        <v>F0</v>
      </c>
      <c r="M653" s="15" t="str">
        <f t="shared" ca="1" si="67"/>
        <v>C2</v>
      </c>
      <c r="N653" s="15" t="str">
        <f t="shared" ca="1" si="68"/>
        <v>C2</v>
      </c>
    </row>
    <row r="654" spans="1:14" s="58" customFormat="1" ht="36" customHeight="1" x14ac:dyDescent="0.2">
      <c r="A654" s="202" t="s">
        <v>740</v>
      </c>
      <c r="B654" s="234" t="s">
        <v>599</v>
      </c>
      <c r="C654" s="65" t="s">
        <v>738</v>
      </c>
      <c r="D654" s="66" t="s">
        <v>37</v>
      </c>
      <c r="E654" s="76"/>
      <c r="F654" s="96"/>
      <c r="G654" s="132"/>
      <c r="H654" s="217"/>
      <c r="I654" s="87" t="str">
        <f t="shared" ca="1" si="65"/>
        <v>LOCKED</v>
      </c>
      <c r="J654" s="88" t="str">
        <f t="shared" si="69"/>
        <v>B094Drilled DowelsCW 3230-R8</v>
      </c>
      <c r="K654" s="89">
        <f>MATCH(J654,'[2]Pay Items'!$L$1:$L$644,0)</f>
        <v>147</v>
      </c>
      <c r="L654" s="90" t="str">
        <f t="shared" ca="1" si="66"/>
        <v>F0</v>
      </c>
      <c r="M654" s="90" t="str">
        <f t="shared" ca="1" si="67"/>
        <v>G</v>
      </c>
      <c r="N654" s="90" t="str">
        <f t="shared" ca="1" si="68"/>
        <v>C2</v>
      </c>
    </row>
    <row r="655" spans="1:14" s="58" customFormat="1" ht="36" customHeight="1" x14ac:dyDescent="0.2">
      <c r="A655" s="202" t="s">
        <v>741</v>
      </c>
      <c r="B655" s="236" t="s">
        <v>39</v>
      </c>
      <c r="C655" s="65" t="s">
        <v>739</v>
      </c>
      <c r="D655" s="66" t="s">
        <v>22</v>
      </c>
      <c r="E655" s="76" t="s">
        <v>145</v>
      </c>
      <c r="F655" s="96">
        <v>800</v>
      </c>
      <c r="G655" s="118"/>
      <c r="H655" s="217">
        <f>ROUND(G655*F655,2)</f>
        <v>0</v>
      </c>
      <c r="I655" s="87" t="str">
        <f t="shared" ca="1" si="65"/>
        <v/>
      </c>
      <c r="J655" s="88" t="str">
        <f t="shared" si="69"/>
        <v>B09519.1 mm Diametereach</v>
      </c>
      <c r="K655" s="89">
        <f>MATCH(J655,'[2]Pay Items'!$L$1:$L$644,0)</f>
        <v>148</v>
      </c>
      <c r="L655" s="90" t="str">
        <f t="shared" ca="1" si="66"/>
        <v>F0</v>
      </c>
      <c r="M655" s="90" t="str">
        <f t="shared" ca="1" si="67"/>
        <v>C2</v>
      </c>
      <c r="N655" s="90" t="str">
        <f t="shared" ca="1" si="68"/>
        <v>C2</v>
      </c>
    </row>
    <row r="656" spans="1:14" s="58" customFormat="1" ht="36" customHeight="1" x14ac:dyDescent="0.2">
      <c r="A656" s="202" t="s">
        <v>364</v>
      </c>
      <c r="B656" s="234" t="s">
        <v>600</v>
      </c>
      <c r="C656" s="65" t="s">
        <v>366</v>
      </c>
      <c r="D656" s="66" t="s">
        <v>37</v>
      </c>
      <c r="E656" s="76"/>
      <c r="F656" s="96"/>
      <c r="G656" s="132"/>
      <c r="H656" s="217"/>
      <c r="I656" s="87" t="str">
        <f t="shared" ca="1" si="65"/>
        <v>LOCKED</v>
      </c>
      <c r="J656" s="88" t="str">
        <f t="shared" si="69"/>
        <v>B097Drilled Tie BarsCW 3230-R8</v>
      </c>
      <c r="K656" s="89">
        <f>MATCH(J656,'[2]Pay Items'!$L$1:$L$644,0)</f>
        <v>150</v>
      </c>
      <c r="L656" s="90" t="str">
        <f t="shared" ca="1" si="66"/>
        <v>F0</v>
      </c>
      <c r="M656" s="90" t="str">
        <f t="shared" ca="1" si="67"/>
        <v>G</v>
      </c>
      <c r="N656" s="90" t="str">
        <f t="shared" ca="1" si="68"/>
        <v>C2</v>
      </c>
    </row>
    <row r="657" spans="1:14" s="58" customFormat="1" ht="36" customHeight="1" x14ac:dyDescent="0.2">
      <c r="A657" s="202" t="s">
        <v>367</v>
      </c>
      <c r="B657" s="236" t="s">
        <v>39</v>
      </c>
      <c r="C657" s="65" t="s">
        <v>368</v>
      </c>
      <c r="D657" s="66" t="s">
        <v>22</v>
      </c>
      <c r="E657" s="76" t="s">
        <v>145</v>
      </c>
      <c r="F657" s="96">
        <v>980</v>
      </c>
      <c r="G657" s="118"/>
      <c r="H657" s="217">
        <f>ROUND(G657*F657,2)</f>
        <v>0</v>
      </c>
      <c r="I657" s="87" t="str">
        <f t="shared" ca="1" si="65"/>
        <v/>
      </c>
      <c r="J657" s="88" t="str">
        <f t="shared" si="69"/>
        <v>B09820 M Deformed Tie Bareach</v>
      </c>
      <c r="K657" s="89">
        <f>MATCH(J657,'[2]Pay Items'!$L$1:$L$644,0)</f>
        <v>152</v>
      </c>
      <c r="L657" s="90" t="str">
        <f t="shared" ca="1" si="66"/>
        <v>F0</v>
      </c>
      <c r="M657" s="90" t="str">
        <f t="shared" ca="1" si="67"/>
        <v>C2</v>
      </c>
      <c r="N657" s="90" t="str">
        <f t="shared" ca="1" si="68"/>
        <v>C2</v>
      </c>
    </row>
    <row r="658" spans="1:14" s="37" customFormat="1" ht="36" customHeight="1" x14ac:dyDescent="0.2">
      <c r="A658" s="202" t="s">
        <v>528</v>
      </c>
      <c r="B658" s="234" t="s">
        <v>601</v>
      </c>
      <c r="C658" s="65" t="s">
        <v>530</v>
      </c>
      <c r="D658" s="66" t="s">
        <v>62</v>
      </c>
      <c r="E658" s="76"/>
      <c r="F658" s="96"/>
      <c r="G658" s="97"/>
      <c r="H658" s="217"/>
      <c r="I658" s="87" t="str">
        <f t="shared" ca="1" si="65"/>
        <v>LOCKED</v>
      </c>
      <c r="J658" s="88" t="str">
        <f t="shared" si="69"/>
        <v>B114rlMiscellaneous Concrete Slab RenewalCW 3235-R9</v>
      </c>
      <c r="K658" s="89">
        <f>MATCH(J658,'[2]Pay Items'!$L$1:$L$644,0)</f>
        <v>170</v>
      </c>
      <c r="L658" s="90" t="str">
        <f t="shared" ca="1" si="66"/>
        <v>F0</v>
      </c>
      <c r="M658" s="90" t="str">
        <f t="shared" ca="1" si="67"/>
        <v>C2</v>
      </c>
      <c r="N658" s="90" t="str">
        <f t="shared" ca="1" si="68"/>
        <v>C2</v>
      </c>
    </row>
    <row r="659" spans="1:14" ht="36" customHeight="1" x14ac:dyDescent="0.2">
      <c r="A659" s="197" t="s">
        <v>65</v>
      </c>
      <c r="B659" s="219" t="s">
        <v>39</v>
      </c>
      <c r="C659" s="68" t="s">
        <v>64</v>
      </c>
      <c r="D659" s="69" t="s">
        <v>66</v>
      </c>
      <c r="E659" s="76"/>
      <c r="F659" s="96"/>
      <c r="G659" s="132"/>
      <c r="H659" s="217"/>
      <c r="I659" s="12" t="str">
        <f t="shared" ca="1" si="65"/>
        <v>LOCKED</v>
      </c>
      <c r="J659" s="13" t="str">
        <f t="shared" si="69"/>
        <v>B118rl100 mm SidewalkSD-228A</v>
      </c>
      <c r="K659" s="14">
        <f>MATCH(J659,'[2]Pay Items'!$L$1:$L$644,0)</f>
        <v>174</v>
      </c>
      <c r="L659" s="15" t="str">
        <f t="shared" ca="1" si="66"/>
        <v>F0</v>
      </c>
      <c r="M659" s="15" t="str">
        <f t="shared" ca="1" si="67"/>
        <v>G</v>
      </c>
      <c r="N659" s="15" t="str">
        <f t="shared" ca="1" si="68"/>
        <v>C2</v>
      </c>
    </row>
    <row r="660" spans="1:14" ht="36" customHeight="1" x14ac:dyDescent="0.2">
      <c r="A660" s="197" t="s">
        <v>67</v>
      </c>
      <c r="B660" s="221" t="s">
        <v>68</v>
      </c>
      <c r="C660" s="68" t="s">
        <v>69</v>
      </c>
      <c r="D660" s="69"/>
      <c r="E660" s="76" t="s">
        <v>32</v>
      </c>
      <c r="F660" s="96">
        <v>30</v>
      </c>
      <c r="G660" s="118"/>
      <c r="H660" s="217">
        <f t="shared" ref="H660:H665" si="71">ROUND(G660*F660,2)</f>
        <v>0</v>
      </c>
      <c r="I660" s="12" t="str">
        <f t="shared" ca="1" si="65"/>
        <v/>
      </c>
      <c r="J660" s="13" t="str">
        <f t="shared" si="69"/>
        <v>B119rlLess than 5 sq.m.m²</v>
      </c>
      <c r="K660" s="14">
        <f>MATCH(J660,'[2]Pay Items'!$L$1:$L$644,0)</f>
        <v>175</v>
      </c>
      <c r="L660" s="15" t="str">
        <f t="shared" ca="1" si="66"/>
        <v>F0</v>
      </c>
      <c r="M660" s="15" t="str">
        <f t="shared" ca="1" si="67"/>
        <v>C2</v>
      </c>
      <c r="N660" s="15" t="str">
        <f t="shared" ca="1" si="68"/>
        <v>C2</v>
      </c>
    </row>
    <row r="661" spans="1:14" ht="36" customHeight="1" x14ac:dyDescent="0.2">
      <c r="A661" s="197" t="s">
        <v>70</v>
      </c>
      <c r="B661" s="221" t="s">
        <v>71</v>
      </c>
      <c r="C661" s="68" t="s">
        <v>72</v>
      </c>
      <c r="D661" s="69"/>
      <c r="E661" s="76" t="s">
        <v>32</v>
      </c>
      <c r="F661" s="96">
        <v>123</v>
      </c>
      <c r="G661" s="118"/>
      <c r="H661" s="217">
        <f t="shared" si="71"/>
        <v>0</v>
      </c>
      <c r="I661" s="12" t="str">
        <f t="shared" ca="1" si="65"/>
        <v/>
      </c>
      <c r="J661" s="13" t="str">
        <f t="shared" si="69"/>
        <v>B120rl5 sq.m. to 20 sq.m.m²</v>
      </c>
      <c r="K661" s="14">
        <f>MATCH(J661,'[2]Pay Items'!$L$1:$L$644,0)</f>
        <v>176</v>
      </c>
      <c r="L661" s="15" t="str">
        <f t="shared" ca="1" si="66"/>
        <v>F0</v>
      </c>
      <c r="M661" s="15" t="str">
        <f t="shared" ca="1" si="67"/>
        <v>C2</v>
      </c>
      <c r="N661" s="15" t="str">
        <f t="shared" ca="1" si="68"/>
        <v>C2</v>
      </c>
    </row>
    <row r="662" spans="1:14" ht="36" customHeight="1" x14ac:dyDescent="0.2">
      <c r="A662" s="197" t="s">
        <v>73</v>
      </c>
      <c r="B662" s="221" t="s">
        <v>74</v>
      </c>
      <c r="C662" s="68" t="s">
        <v>75</v>
      </c>
      <c r="D662" s="69" t="s">
        <v>22</v>
      </c>
      <c r="E662" s="76" t="s">
        <v>32</v>
      </c>
      <c r="F662" s="96">
        <v>417</v>
      </c>
      <c r="G662" s="118"/>
      <c r="H662" s="217">
        <f t="shared" si="71"/>
        <v>0</v>
      </c>
      <c r="I662" s="12" t="str">
        <f t="shared" ca="1" si="65"/>
        <v/>
      </c>
      <c r="J662" s="13" t="str">
        <f t="shared" si="69"/>
        <v>B121rlGreater than 20 sq.m.m²</v>
      </c>
      <c r="K662" s="14">
        <f>MATCH(J662,'[2]Pay Items'!$L$1:$L$644,0)</f>
        <v>177</v>
      </c>
      <c r="L662" s="15" t="str">
        <f t="shared" ca="1" si="66"/>
        <v>F0</v>
      </c>
      <c r="M662" s="15" t="str">
        <f t="shared" ca="1" si="67"/>
        <v>C2</v>
      </c>
      <c r="N662" s="15" t="str">
        <f t="shared" ca="1" si="68"/>
        <v>C2</v>
      </c>
    </row>
    <row r="663" spans="1:14" ht="36" customHeight="1" x14ac:dyDescent="0.2">
      <c r="A663" s="197" t="s">
        <v>80</v>
      </c>
      <c r="B663" s="216" t="s">
        <v>602</v>
      </c>
      <c r="C663" s="68" t="s">
        <v>82</v>
      </c>
      <c r="D663" s="69" t="s">
        <v>62</v>
      </c>
      <c r="E663" s="76" t="s">
        <v>32</v>
      </c>
      <c r="F663" s="99">
        <v>5</v>
      </c>
      <c r="G663" s="118"/>
      <c r="H663" s="217">
        <f t="shared" si="71"/>
        <v>0</v>
      </c>
      <c r="I663" s="12" t="str">
        <f t="shared" ca="1" si="65"/>
        <v/>
      </c>
      <c r="J663" s="13" t="str">
        <f t="shared" si="69"/>
        <v>B124Adjustment of Precast Sidewalk BlocksCW 3235-R9m²</v>
      </c>
      <c r="K663" s="14">
        <f>MATCH(J663,'[2]Pay Items'!$L$1:$L$644,0)</f>
        <v>184</v>
      </c>
      <c r="L663" s="15" t="str">
        <f t="shared" ca="1" si="66"/>
        <v>F0</v>
      </c>
      <c r="M663" s="15" t="str">
        <f t="shared" ca="1" si="67"/>
        <v>C2</v>
      </c>
      <c r="N663" s="15" t="str">
        <f t="shared" ca="1" si="68"/>
        <v>C2</v>
      </c>
    </row>
    <row r="664" spans="1:14" ht="36" customHeight="1" x14ac:dyDescent="0.2">
      <c r="A664" s="197" t="s">
        <v>83</v>
      </c>
      <c r="B664" s="216" t="s">
        <v>603</v>
      </c>
      <c r="C664" s="68" t="s">
        <v>85</v>
      </c>
      <c r="D664" s="69" t="s">
        <v>62</v>
      </c>
      <c r="E664" s="76" t="s">
        <v>32</v>
      </c>
      <c r="F664" s="96">
        <v>1</v>
      </c>
      <c r="G664" s="118"/>
      <c r="H664" s="217">
        <f t="shared" si="71"/>
        <v>0</v>
      </c>
      <c r="I664" s="12" t="str">
        <f t="shared" ca="1" si="65"/>
        <v/>
      </c>
      <c r="J664" s="13" t="str">
        <f t="shared" si="69"/>
        <v>B125Supply of Precast Sidewalk BlocksCW 3235-R9m²</v>
      </c>
      <c r="K664" s="14">
        <f>MATCH(J664,'[2]Pay Items'!$L$1:$L$644,0)</f>
        <v>185</v>
      </c>
      <c r="L664" s="15" t="str">
        <f t="shared" ca="1" si="66"/>
        <v>F0</v>
      </c>
      <c r="M664" s="15" t="str">
        <f t="shared" ca="1" si="67"/>
        <v>C2</v>
      </c>
      <c r="N664" s="15" t="str">
        <f t="shared" ca="1" si="68"/>
        <v>C2</v>
      </c>
    </row>
    <row r="665" spans="1:14" ht="36" customHeight="1" x14ac:dyDescent="0.2">
      <c r="A665" s="197" t="s">
        <v>86</v>
      </c>
      <c r="B665" s="216" t="s">
        <v>604</v>
      </c>
      <c r="C665" s="68" t="s">
        <v>88</v>
      </c>
      <c r="D665" s="69" t="s">
        <v>62</v>
      </c>
      <c r="E665" s="76" t="s">
        <v>32</v>
      </c>
      <c r="F665" s="96">
        <v>1</v>
      </c>
      <c r="G665" s="118"/>
      <c r="H665" s="217">
        <f t="shared" si="71"/>
        <v>0</v>
      </c>
      <c r="I665" s="12" t="str">
        <f t="shared" ca="1" si="65"/>
        <v/>
      </c>
      <c r="J665" s="13" t="str">
        <f t="shared" si="69"/>
        <v>B125ARemoval of Precast Sidewalk BlocksCW 3235-R9m²</v>
      </c>
      <c r="K665" s="14">
        <f>MATCH(J665,'[2]Pay Items'!$L$1:$L$644,0)</f>
        <v>186</v>
      </c>
      <c r="L665" s="15" t="str">
        <f t="shared" ca="1" si="66"/>
        <v>F0</v>
      </c>
      <c r="M665" s="15" t="str">
        <f t="shared" ca="1" si="67"/>
        <v>C2</v>
      </c>
      <c r="N665" s="15" t="str">
        <f t="shared" ca="1" si="68"/>
        <v>C2</v>
      </c>
    </row>
    <row r="666" spans="1:14" ht="36" customHeight="1" x14ac:dyDescent="0.2">
      <c r="A666" s="197"/>
      <c r="B666" s="216" t="s">
        <v>605</v>
      </c>
      <c r="C666" s="68" t="s">
        <v>98</v>
      </c>
      <c r="D666" s="69" t="s">
        <v>255</v>
      </c>
      <c r="E666" s="76"/>
      <c r="F666" s="96"/>
      <c r="G666" s="132"/>
      <c r="H666" s="217"/>
      <c r="I666" s="12" t="str">
        <f t="shared" ca="1" si="65"/>
        <v>LOCKED</v>
      </c>
      <c r="J666" s="13" t="str">
        <f t="shared" si="69"/>
        <v>Concrete Curb RenewalCW 3240-R10, E13</v>
      </c>
      <c r="K666" s="14" t="e">
        <f>MATCH(J666,'[2]Pay Items'!$L$1:$L$644,0)</f>
        <v>#N/A</v>
      </c>
      <c r="L666" s="15" t="str">
        <f t="shared" ca="1" si="66"/>
        <v>F0</v>
      </c>
      <c r="M666" s="15" t="str">
        <f t="shared" ca="1" si="67"/>
        <v>G</v>
      </c>
      <c r="N666" s="15" t="str">
        <f t="shared" ca="1" si="68"/>
        <v>C2</v>
      </c>
    </row>
    <row r="667" spans="1:14" ht="36" customHeight="1" x14ac:dyDescent="0.2">
      <c r="A667" s="197" t="s">
        <v>99</v>
      </c>
      <c r="B667" s="219" t="s">
        <v>39</v>
      </c>
      <c r="C667" s="68" t="s">
        <v>100</v>
      </c>
      <c r="D667" s="69" t="s">
        <v>101</v>
      </c>
      <c r="E667" s="76"/>
      <c r="F667" s="96"/>
      <c r="G667" s="97"/>
      <c r="H667" s="217"/>
      <c r="I667" s="12" t="str">
        <f t="shared" ca="1" si="65"/>
        <v>LOCKED</v>
      </c>
      <c r="J667" s="13" t="str">
        <f t="shared" si="69"/>
        <v>B155rlBarrier (125 mm reveal ht, Dowelled)SD-205,SD-206A</v>
      </c>
      <c r="K667" s="14" t="e">
        <f>MATCH(J667,'[2]Pay Items'!$L$1:$L$644,0)</f>
        <v>#N/A</v>
      </c>
      <c r="L667" s="15" t="str">
        <f t="shared" ca="1" si="66"/>
        <v>F0</v>
      </c>
      <c r="M667" s="15" t="str">
        <f t="shared" ca="1" si="67"/>
        <v>C2</v>
      </c>
      <c r="N667" s="15" t="str">
        <f t="shared" ca="1" si="68"/>
        <v>C2</v>
      </c>
    </row>
    <row r="668" spans="1:14" ht="36" customHeight="1" x14ac:dyDescent="0.2">
      <c r="A668" s="197" t="s">
        <v>102</v>
      </c>
      <c r="B668" s="221" t="s">
        <v>68</v>
      </c>
      <c r="C668" s="68" t="s">
        <v>103</v>
      </c>
      <c r="D668" s="69"/>
      <c r="E668" s="76" t="s">
        <v>95</v>
      </c>
      <c r="F668" s="96">
        <v>5</v>
      </c>
      <c r="G668" s="118"/>
      <c r="H668" s="217">
        <f t="shared" ref="H668:H681" si="72">ROUND(G668*F668,2)</f>
        <v>0</v>
      </c>
      <c r="I668" s="12" t="str">
        <f t="shared" ca="1" si="65"/>
        <v/>
      </c>
      <c r="J668" s="13" t="str">
        <f t="shared" si="69"/>
        <v>B156rlLess than 3 mm</v>
      </c>
      <c r="K668" s="14">
        <f>MATCH(J668,'[2]Pay Items'!$L$1:$L$644,0)</f>
        <v>244</v>
      </c>
      <c r="L668" s="15" t="str">
        <f t="shared" ca="1" si="66"/>
        <v>F0</v>
      </c>
      <c r="M668" s="15" t="str">
        <f t="shared" ca="1" si="67"/>
        <v>C2</v>
      </c>
      <c r="N668" s="15" t="str">
        <f t="shared" ca="1" si="68"/>
        <v>C2</v>
      </c>
    </row>
    <row r="669" spans="1:14" ht="36" customHeight="1" x14ac:dyDescent="0.2">
      <c r="A669" s="197" t="s">
        <v>104</v>
      </c>
      <c r="B669" s="221" t="s">
        <v>71</v>
      </c>
      <c r="C669" s="68" t="s">
        <v>105</v>
      </c>
      <c r="D669" s="69"/>
      <c r="E669" s="76" t="s">
        <v>95</v>
      </c>
      <c r="F669" s="96">
        <v>96</v>
      </c>
      <c r="G669" s="118"/>
      <c r="H669" s="217">
        <f t="shared" si="72"/>
        <v>0</v>
      </c>
      <c r="I669" s="12" t="str">
        <f t="shared" ca="1" si="65"/>
        <v/>
      </c>
      <c r="J669" s="13" t="str">
        <f t="shared" si="69"/>
        <v>B157rl3 m to 30 mm</v>
      </c>
      <c r="K669" s="14">
        <f>MATCH(J669,'[2]Pay Items'!$L$1:$L$644,0)</f>
        <v>245</v>
      </c>
      <c r="L669" s="15" t="str">
        <f t="shared" ca="1" si="66"/>
        <v>F0</v>
      </c>
      <c r="M669" s="15" t="str">
        <f t="shared" ca="1" si="67"/>
        <v>C2</v>
      </c>
      <c r="N669" s="15" t="str">
        <f t="shared" ca="1" si="68"/>
        <v>C2</v>
      </c>
    </row>
    <row r="670" spans="1:14" ht="36" customHeight="1" x14ac:dyDescent="0.2">
      <c r="A670" s="197" t="s">
        <v>106</v>
      </c>
      <c r="B670" s="221" t="s">
        <v>107</v>
      </c>
      <c r="C670" s="68" t="s">
        <v>108</v>
      </c>
      <c r="D670" s="69" t="s">
        <v>22</v>
      </c>
      <c r="E670" s="76" t="s">
        <v>95</v>
      </c>
      <c r="F670" s="96">
        <v>470</v>
      </c>
      <c r="G670" s="118"/>
      <c r="H670" s="217">
        <f t="shared" si="72"/>
        <v>0</v>
      </c>
      <c r="I670" s="12" t="str">
        <f t="shared" ca="1" si="65"/>
        <v/>
      </c>
      <c r="J670" s="13" t="str">
        <f t="shared" si="69"/>
        <v>B158rlGreater than 30 mm</v>
      </c>
      <c r="K670" s="14">
        <f>MATCH(J670,'[2]Pay Items'!$L$1:$L$644,0)</f>
        <v>246</v>
      </c>
      <c r="L670" s="15" t="str">
        <f t="shared" ca="1" si="66"/>
        <v>F0</v>
      </c>
      <c r="M670" s="15" t="str">
        <f t="shared" ca="1" si="67"/>
        <v>C2</v>
      </c>
      <c r="N670" s="15" t="str">
        <f t="shared" ca="1" si="68"/>
        <v>C2</v>
      </c>
    </row>
    <row r="671" spans="1:14" ht="36" customHeight="1" x14ac:dyDescent="0.2">
      <c r="A671" s="197" t="s">
        <v>109</v>
      </c>
      <c r="B671" s="219" t="s">
        <v>47</v>
      </c>
      <c r="C671" s="68" t="s">
        <v>110</v>
      </c>
      <c r="D671" s="69" t="s">
        <v>111</v>
      </c>
      <c r="E671" s="76" t="s">
        <v>95</v>
      </c>
      <c r="F671" s="96">
        <v>74</v>
      </c>
      <c r="G671" s="118"/>
      <c r="H671" s="217">
        <f t="shared" si="72"/>
        <v>0</v>
      </c>
      <c r="I671" s="12" t="str">
        <f t="shared" ca="1" si="65"/>
        <v/>
      </c>
      <c r="J671" s="13" t="str">
        <f t="shared" si="69"/>
        <v>B167rlModified Barrier (125 mm reveal ht, Dowelled)SD-203Bm</v>
      </c>
      <c r="K671" s="14" t="e">
        <f>MATCH(J671,'[2]Pay Items'!$L$1:$L$644,0)</f>
        <v>#N/A</v>
      </c>
      <c r="L671" s="15" t="str">
        <f t="shared" ca="1" si="66"/>
        <v>F0</v>
      </c>
      <c r="M671" s="15" t="str">
        <f t="shared" ca="1" si="67"/>
        <v>C2</v>
      </c>
      <c r="N671" s="15" t="str">
        <f t="shared" ca="1" si="68"/>
        <v>C2</v>
      </c>
    </row>
    <row r="672" spans="1:14" ht="36" customHeight="1" x14ac:dyDescent="0.2">
      <c r="A672" s="197" t="s">
        <v>115</v>
      </c>
      <c r="B672" s="219" t="s">
        <v>50</v>
      </c>
      <c r="C672" s="68" t="s">
        <v>117</v>
      </c>
      <c r="D672" s="69" t="s">
        <v>118</v>
      </c>
      <c r="E672" s="76" t="s">
        <v>95</v>
      </c>
      <c r="F672" s="96">
        <v>50</v>
      </c>
      <c r="G672" s="118"/>
      <c r="H672" s="217">
        <f t="shared" si="72"/>
        <v>0</v>
      </c>
      <c r="I672" s="12" t="str">
        <f t="shared" ca="1" si="65"/>
        <v/>
      </c>
      <c r="J672" s="13" t="str">
        <f t="shared" si="69"/>
        <v>B184rlCurb Ramp (8-12 mm reveal ht, Integral)SD-229C,Dm</v>
      </c>
      <c r="K672" s="14">
        <f>MATCH(J672,'[2]Pay Items'!$L$1:$L$644,0)</f>
        <v>287</v>
      </c>
      <c r="L672" s="15" t="str">
        <f t="shared" ca="1" si="66"/>
        <v>F0</v>
      </c>
      <c r="M672" s="15" t="str">
        <f t="shared" ca="1" si="67"/>
        <v>C2</v>
      </c>
      <c r="N672" s="15" t="str">
        <f t="shared" ca="1" si="68"/>
        <v>C2</v>
      </c>
    </row>
    <row r="673" spans="1:14" ht="36" customHeight="1" x14ac:dyDescent="0.2">
      <c r="A673" s="197" t="s">
        <v>119</v>
      </c>
      <c r="B673" s="216" t="s">
        <v>606</v>
      </c>
      <c r="C673" s="68" t="s">
        <v>121</v>
      </c>
      <c r="D673" s="69" t="s">
        <v>122</v>
      </c>
      <c r="E673" s="76" t="s">
        <v>32</v>
      </c>
      <c r="F673" s="96">
        <v>5</v>
      </c>
      <c r="G673" s="118"/>
      <c r="H673" s="217">
        <f t="shared" si="72"/>
        <v>0</v>
      </c>
      <c r="I673" s="12" t="str">
        <f t="shared" ca="1" si="65"/>
        <v/>
      </c>
      <c r="J673" s="13" t="str">
        <f t="shared" si="69"/>
        <v>B189Regrading Existing Interlocking Paving StonesCW 3330-R5m²</v>
      </c>
      <c r="K673" s="14">
        <f>MATCH(J673,'[2]Pay Items'!$L$1:$L$644,0)</f>
        <v>302</v>
      </c>
      <c r="L673" s="15" t="str">
        <f t="shared" ca="1" si="66"/>
        <v>F0</v>
      </c>
      <c r="M673" s="15" t="str">
        <f t="shared" ca="1" si="67"/>
        <v>C2</v>
      </c>
      <c r="N673" s="15" t="str">
        <f t="shared" ca="1" si="68"/>
        <v>C2</v>
      </c>
    </row>
    <row r="674" spans="1:14" ht="36" customHeight="1" x14ac:dyDescent="0.2">
      <c r="A674" s="197" t="s">
        <v>123</v>
      </c>
      <c r="B674" s="216" t="s">
        <v>607</v>
      </c>
      <c r="C674" s="68" t="s">
        <v>125</v>
      </c>
      <c r="D674" s="69" t="s">
        <v>126</v>
      </c>
      <c r="E674" s="222"/>
      <c r="F674" s="96"/>
      <c r="G674" s="132"/>
      <c r="H674" s="217"/>
      <c r="I674" s="12" t="str">
        <f t="shared" ca="1" si="65"/>
        <v>LOCKED</v>
      </c>
      <c r="J674" s="13" t="str">
        <f t="shared" si="69"/>
        <v>B190Construction of Asphaltic Concrete OverlayCW 3410-R12</v>
      </c>
      <c r="K674" s="14">
        <f>MATCH(J674,'[2]Pay Items'!$L$1:$L$644,0)</f>
        <v>303</v>
      </c>
      <c r="L674" s="15" t="str">
        <f t="shared" ca="1" si="66"/>
        <v>F0</v>
      </c>
      <c r="M674" s="15" t="str">
        <f t="shared" ca="1" si="67"/>
        <v>G</v>
      </c>
      <c r="N674" s="15" t="str">
        <f t="shared" ca="1" si="68"/>
        <v>C2</v>
      </c>
    </row>
    <row r="675" spans="1:14" ht="36" customHeight="1" x14ac:dyDescent="0.2">
      <c r="A675" s="197" t="s">
        <v>127</v>
      </c>
      <c r="B675" s="219" t="s">
        <v>39</v>
      </c>
      <c r="C675" s="68" t="s">
        <v>128</v>
      </c>
      <c r="D675" s="69"/>
      <c r="E675" s="76"/>
      <c r="F675" s="96"/>
      <c r="G675" s="132"/>
      <c r="H675" s="217"/>
      <c r="I675" s="12" t="str">
        <f t="shared" ca="1" si="65"/>
        <v>LOCKED</v>
      </c>
      <c r="J675" s="13" t="str">
        <f t="shared" si="69"/>
        <v>B191Main Line Paving</v>
      </c>
      <c r="K675" s="14">
        <f>MATCH(J675,'[2]Pay Items'!$L$1:$L$644,0)</f>
        <v>304</v>
      </c>
      <c r="L675" s="15" t="str">
        <f t="shared" ca="1" si="66"/>
        <v>F0</v>
      </c>
      <c r="M675" s="15" t="str">
        <f t="shared" ca="1" si="67"/>
        <v>G</v>
      </c>
      <c r="N675" s="15" t="str">
        <f t="shared" ca="1" si="68"/>
        <v>C2</v>
      </c>
    </row>
    <row r="676" spans="1:14" ht="36" customHeight="1" x14ac:dyDescent="0.2">
      <c r="A676" s="197" t="s">
        <v>129</v>
      </c>
      <c r="B676" s="221" t="s">
        <v>68</v>
      </c>
      <c r="C676" s="68" t="s">
        <v>130</v>
      </c>
      <c r="D676" s="69"/>
      <c r="E676" s="76" t="s">
        <v>131</v>
      </c>
      <c r="F676" s="96">
        <v>656</v>
      </c>
      <c r="G676" s="118"/>
      <c r="H676" s="217">
        <f>ROUND(G676*F676,2)</f>
        <v>0</v>
      </c>
      <c r="I676" s="12" t="str">
        <f t="shared" ca="1" si="65"/>
        <v/>
      </c>
      <c r="J676" s="13" t="str">
        <f t="shared" si="69"/>
        <v>B193Type IAtonne</v>
      </c>
      <c r="K676" s="14">
        <f>MATCH(J676,'[2]Pay Items'!$L$1:$L$644,0)</f>
        <v>305</v>
      </c>
      <c r="L676" s="15" t="str">
        <f t="shared" ca="1" si="66"/>
        <v>F0</v>
      </c>
      <c r="M676" s="15" t="str">
        <f t="shared" ca="1" si="67"/>
        <v>C2</v>
      </c>
      <c r="N676" s="15" t="str">
        <f t="shared" ca="1" si="68"/>
        <v>C2</v>
      </c>
    </row>
    <row r="677" spans="1:14" ht="36" customHeight="1" x14ac:dyDescent="0.2">
      <c r="A677" s="197" t="s">
        <v>132</v>
      </c>
      <c r="B677" s="219" t="s">
        <v>47</v>
      </c>
      <c r="C677" s="68" t="s">
        <v>133</v>
      </c>
      <c r="D677" s="69"/>
      <c r="E677" s="76"/>
      <c r="F677" s="96"/>
      <c r="G677" s="132"/>
      <c r="H677" s="217"/>
      <c r="I677" s="12" t="str">
        <f t="shared" ca="1" si="65"/>
        <v>LOCKED</v>
      </c>
      <c r="J677" s="13" t="str">
        <f t="shared" si="69"/>
        <v>B194Tie-ins and Approaches</v>
      </c>
      <c r="K677" s="14">
        <f>MATCH(J677,'[2]Pay Items'!$L$1:$L$644,0)</f>
        <v>307</v>
      </c>
      <c r="L677" s="15" t="str">
        <f t="shared" ca="1" si="66"/>
        <v>F0</v>
      </c>
      <c r="M677" s="15" t="str">
        <f t="shared" ca="1" si="67"/>
        <v>G</v>
      </c>
      <c r="N677" s="15" t="str">
        <f t="shared" ca="1" si="68"/>
        <v>C2</v>
      </c>
    </row>
    <row r="678" spans="1:14" ht="36" customHeight="1" x14ac:dyDescent="0.2">
      <c r="A678" s="197" t="s">
        <v>134</v>
      </c>
      <c r="B678" s="221" t="s">
        <v>68</v>
      </c>
      <c r="C678" s="68" t="s">
        <v>130</v>
      </c>
      <c r="D678" s="69"/>
      <c r="E678" s="76" t="s">
        <v>131</v>
      </c>
      <c r="F678" s="96">
        <v>53</v>
      </c>
      <c r="G678" s="118"/>
      <c r="H678" s="217">
        <f>ROUND(G678*F678,2)</f>
        <v>0</v>
      </c>
      <c r="I678" s="12" t="str">
        <f t="shared" ca="1" si="65"/>
        <v/>
      </c>
      <c r="J678" s="13" t="str">
        <f t="shared" si="69"/>
        <v>B195Type IAtonne</v>
      </c>
      <c r="K678" s="14">
        <f>MATCH(J678,'[2]Pay Items'!$L$1:$L$644,0)</f>
        <v>308</v>
      </c>
      <c r="L678" s="15" t="str">
        <f t="shared" ca="1" si="66"/>
        <v>F0</v>
      </c>
      <c r="M678" s="15" t="str">
        <f t="shared" ca="1" si="67"/>
        <v>C2</v>
      </c>
      <c r="N678" s="15" t="str">
        <f t="shared" ca="1" si="68"/>
        <v>C2</v>
      </c>
    </row>
    <row r="679" spans="1:14" ht="36" customHeight="1" x14ac:dyDescent="0.2">
      <c r="A679" s="197" t="s">
        <v>135</v>
      </c>
      <c r="B679" s="216" t="s">
        <v>608</v>
      </c>
      <c r="C679" s="68" t="s">
        <v>137</v>
      </c>
      <c r="D679" s="69" t="s">
        <v>138</v>
      </c>
      <c r="E679" s="76"/>
      <c r="F679" s="96"/>
      <c r="G679" s="132"/>
      <c r="H679" s="217"/>
      <c r="I679" s="12" t="str">
        <f ca="1">IF(CELL("protect",$G679)=1, "LOCKED", "")</f>
        <v>LOCKED</v>
      </c>
      <c r="J679" s="13" t="str">
        <f>CLEAN(CONCATENATE(TRIM($A679),TRIM($C679),IF(LEFT($D679)&lt;&gt;"E",TRIM($D679),),TRIM($E679)))</f>
        <v>B200Planing of PavementCW 3450-R6</v>
      </c>
      <c r="K679" s="14">
        <f>MATCH(J679,'[2]Pay Items'!$L$1:$L$644,0)</f>
        <v>313</v>
      </c>
      <c r="L679" s="15" t="str">
        <f ca="1">CELL("format",$F679)</f>
        <v>F0</v>
      </c>
      <c r="M679" s="15" t="str">
        <f ca="1">CELL("format",$G679)</f>
        <v>G</v>
      </c>
      <c r="N679" s="15" t="str">
        <f ca="1">CELL("format",$H679)</f>
        <v>C2</v>
      </c>
    </row>
    <row r="680" spans="1:14" ht="36" customHeight="1" x14ac:dyDescent="0.2">
      <c r="A680" s="197" t="s">
        <v>139</v>
      </c>
      <c r="B680" s="219" t="s">
        <v>39</v>
      </c>
      <c r="C680" s="68" t="s">
        <v>140</v>
      </c>
      <c r="D680" s="69" t="s">
        <v>22</v>
      </c>
      <c r="E680" s="76" t="s">
        <v>32</v>
      </c>
      <c r="F680" s="96">
        <v>49</v>
      </c>
      <c r="G680" s="118"/>
      <c r="H680" s="217">
        <f>ROUND(G680*F680,2)</f>
        <v>0</v>
      </c>
      <c r="I680" s="12" t="str">
        <f ca="1">IF(CELL("protect",$G680)=1, "LOCKED", "")</f>
        <v/>
      </c>
      <c r="J680" s="13" t="str">
        <f>CLEAN(CONCATENATE(TRIM($A680),TRIM($C680),IF(LEFT($D680)&lt;&gt;"E",TRIM($D680),),TRIM($E680)))</f>
        <v>B20250 - 100 mm Depth (Asphalt)m²</v>
      </c>
      <c r="K680" s="14">
        <f>MATCH(J680,'[2]Pay Items'!$L$1:$L$644,0)</f>
        <v>315</v>
      </c>
      <c r="L680" s="15" t="str">
        <f ca="1">CELL("format",$F680)</f>
        <v>F0</v>
      </c>
      <c r="M680" s="15" t="str">
        <f ca="1">CELL("format",$G680)</f>
        <v>C2</v>
      </c>
      <c r="N680" s="15" t="str">
        <f ca="1">CELL("format",$H680)</f>
        <v>C2</v>
      </c>
    </row>
    <row r="681" spans="1:14" ht="36" customHeight="1" x14ac:dyDescent="0.2">
      <c r="A681" s="197" t="s">
        <v>141</v>
      </c>
      <c r="B681" s="216" t="s">
        <v>609</v>
      </c>
      <c r="C681" s="68" t="s">
        <v>143</v>
      </c>
      <c r="D681" s="69" t="s">
        <v>144</v>
      </c>
      <c r="E681" s="76" t="s">
        <v>145</v>
      </c>
      <c r="F681" s="99">
        <v>2</v>
      </c>
      <c r="G681" s="118"/>
      <c r="H681" s="217">
        <f t="shared" si="72"/>
        <v>0</v>
      </c>
      <c r="I681" s="12" t="str">
        <f t="shared" ca="1" si="65"/>
        <v/>
      </c>
      <c r="J681" s="13" t="str">
        <f t="shared" si="69"/>
        <v>B219Detectable Warning Surface TilesCW 3326-R3each</v>
      </c>
      <c r="K681" s="14">
        <f>MATCH(J681,'[2]Pay Items'!$L$1:$L$644,0)</f>
        <v>323</v>
      </c>
      <c r="L681" s="15" t="str">
        <f t="shared" ca="1" si="66"/>
        <v>F0</v>
      </c>
      <c r="M681" s="15" t="str">
        <f t="shared" ca="1" si="67"/>
        <v>C2</v>
      </c>
      <c r="N681" s="15" t="str">
        <f t="shared" ca="1" si="68"/>
        <v>C2</v>
      </c>
    </row>
    <row r="682" spans="1:14" ht="36" customHeight="1" x14ac:dyDescent="0.25">
      <c r="A682" s="92"/>
      <c r="B682" s="223"/>
      <c r="C682" s="105" t="s">
        <v>150</v>
      </c>
      <c r="D682" s="104"/>
      <c r="E682" s="98"/>
      <c r="F682" s="78"/>
      <c r="G682" s="94"/>
      <c r="H682" s="218"/>
      <c r="I682" s="12" t="str">
        <f t="shared" ca="1" si="65"/>
        <v>LOCKED</v>
      </c>
      <c r="J682" s="13" t="str">
        <f t="shared" si="69"/>
        <v>JOINT AND CRACK SEALING</v>
      </c>
      <c r="K682" s="14">
        <f>MATCH(J682,'[2]Pay Items'!$L$1:$L$644,0)</f>
        <v>424</v>
      </c>
      <c r="L682" s="15" t="str">
        <f t="shared" ca="1" si="66"/>
        <v>C2</v>
      </c>
      <c r="M682" s="15" t="str">
        <f t="shared" ca="1" si="67"/>
        <v>C2</v>
      </c>
      <c r="N682" s="15" t="str">
        <f t="shared" ca="1" si="68"/>
        <v>G</v>
      </c>
    </row>
    <row r="683" spans="1:14" ht="36" customHeight="1" x14ac:dyDescent="0.2">
      <c r="A683" s="196" t="s">
        <v>151</v>
      </c>
      <c r="B683" s="216" t="s">
        <v>610</v>
      </c>
      <c r="C683" s="68" t="s">
        <v>153</v>
      </c>
      <c r="D683" s="69" t="s">
        <v>154</v>
      </c>
      <c r="E683" s="76" t="s">
        <v>95</v>
      </c>
      <c r="F683" s="99">
        <v>1150</v>
      </c>
      <c r="G683" s="118"/>
      <c r="H683" s="217">
        <f>ROUND(G683*F683,2)</f>
        <v>0</v>
      </c>
      <c r="I683" s="12" t="str">
        <f t="shared" ca="1" si="65"/>
        <v/>
      </c>
      <c r="J683" s="13" t="str">
        <f t="shared" si="69"/>
        <v>D006Reflective Crack MaintenanceCW 3250-R7m</v>
      </c>
      <c r="K683" s="14">
        <f>MATCH(J683,'[2]Pay Items'!$L$1:$L$644,0)</f>
        <v>430</v>
      </c>
      <c r="L683" s="15" t="str">
        <f t="shared" ca="1" si="66"/>
        <v>F0</v>
      </c>
      <c r="M683" s="15" t="str">
        <f t="shared" ca="1" si="67"/>
        <v>C2</v>
      </c>
      <c r="N683" s="15" t="str">
        <f t="shared" ca="1" si="68"/>
        <v>C2</v>
      </c>
    </row>
    <row r="684" spans="1:14" ht="36" customHeight="1" x14ac:dyDescent="0.25">
      <c r="A684" s="92"/>
      <c r="B684" s="223"/>
      <c r="C684" s="105" t="s">
        <v>155</v>
      </c>
      <c r="D684" s="104"/>
      <c r="E684" s="98"/>
      <c r="F684" s="78"/>
      <c r="G684" s="94"/>
      <c r="H684" s="218"/>
      <c r="I684" s="12" t="str">
        <f t="shared" ca="1" si="65"/>
        <v>LOCKED</v>
      </c>
      <c r="J684" s="13" t="str">
        <f t="shared" si="69"/>
        <v>ASSOCIATED DRAINAGE AND UNDERGROUND WORKS</v>
      </c>
      <c r="K684" s="14">
        <f>MATCH(J684,'[2]Pay Items'!$L$1:$L$644,0)</f>
        <v>432</v>
      </c>
      <c r="L684" s="15" t="str">
        <f t="shared" ca="1" si="66"/>
        <v>C2</v>
      </c>
      <c r="M684" s="15" t="str">
        <f t="shared" ca="1" si="67"/>
        <v>C2</v>
      </c>
      <c r="N684" s="15" t="str">
        <f t="shared" ca="1" si="68"/>
        <v>G</v>
      </c>
    </row>
    <row r="685" spans="1:14" ht="36" customHeight="1" x14ac:dyDescent="0.2">
      <c r="A685" s="196" t="s">
        <v>156</v>
      </c>
      <c r="B685" s="216" t="s">
        <v>611</v>
      </c>
      <c r="C685" s="68" t="s">
        <v>158</v>
      </c>
      <c r="D685" s="69" t="s">
        <v>159</v>
      </c>
      <c r="E685" s="76"/>
      <c r="F685" s="99"/>
      <c r="G685" s="132"/>
      <c r="H685" s="224"/>
      <c r="I685" s="12" t="str">
        <f t="shared" ca="1" si="65"/>
        <v>LOCKED</v>
      </c>
      <c r="J685" s="13" t="str">
        <f t="shared" si="69"/>
        <v>E003Catch BasinCW 2130-R12</v>
      </c>
      <c r="K685" s="14">
        <f>MATCH(J685,'[2]Pay Items'!$L$1:$L$644,0)</f>
        <v>435</v>
      </c>
      <c r="L685" s="15" t="str">
        <f t="shared" ca="1" si="66"/>
        <v>F0</v>
      </c>
      <c r="M685" s="15" t="str">
        <f t="shared" ca="1" si="67"/>
        <v>G</v>
      </c>
      <c r="N685" s="15" t="str">
        <f t="shared" ca="1" si="68"/>
        <v>C2</v>
      </c>
    </row>
    <row r="686" spans="1:14" ht="36" customHeight="1" x14ac:dyDescent="0.2">
      <c r="A686" s="196" t="s">
        <v>160</v>
      </c>
      <c r="B686" s="219" t="s">
        <v>39</v>
      </c>
      <c r="C686" s="68" t="s">
        <v>161</v>
      </c>
      <c r="D686" s="69"/>
      <c r="E686" s="76" t="s">
        <v>145</v>
      </c>
      <c r="F686" s="99">
        <v>1</v>
      </c>
      <c r="G686" s="118"/>
      <c r="H686" s="217">
        <f>ROUND(G686*F686,2)</f>
        <v>0</v>
      </c>
      <c r="I686" s="12" t="str">
        <f t="shared" ca="1" si="65"/>
        <v/>
      </c>
      <c r="J686" s="13" t="str">
        <f t="shared" si="69"/>
        <v>E004ASD-024, 1800 mm deepeach</v>
      </c>
      <c r="K686" s="14">
        <f>MATCH(J686,'[2]Pay Items'!$L$1:$L$644,0)</f>
        <v>437</v>
      </c>
      <c r="L686" s="15" t="str">
        <f t="shared" ca="1" si="66"/>
        <v>F0</v>
      </c>
      <c r="M686" s="15" t="str">
        <f t="shared" ca="1" si="67"/>
        <v>C2</v>
      </c>
      <c r="N686" s="15" t="str">
        <f t="shared" ca="1" si="68"/>
        <v>C2</v>
      </c>
    </row>
    <row r="687" spans="1:14" ht="36" customHeight="1" x14ac:dyDescent="0.2">
      <c r="A687" s="196" t="s">
        <v>162</v>
      </c>
      <c r="B687" s="216" t="s">
        <v>612</v>
      </c>
      <c r="C687" s="68" t="s">
        <v>164</v>
      </c>
      <c r="D687" s="69" t="s">
        <v>159</v>
      </c>
      <c r="E687" s="76"/>
      <c r="F687" s="99"/>
      <c r="G687" s="132"/>
      <c r="H687" s="224"/>
      <c r="I687" s="12" t="str">
        <f t="shared" ca="1" si="65"/>
        <v>LOCKED</v>
      </c>
      <c r="J687" s="13" t="str">
        <f t="shared" si="69"/>
        <v>E006Catch PitCW 2130-R12</v>
      </c>
      <c r="K687" s="14">
        <f>MATCH(J687,'[2]Pay Items'!$L$1:$L$644,0)</f>
        <v>440</v>
      </c>
      <c r="L687" s="15" t="str">
        <f t="shared" ca="1" si="66"/>
        <v>F0</v>
      </c>
      <c r="M687" s="15" t="str">
        <f t="shared" ca="1" si="67"/>
        <v>G</v>
      </c>
      <c r="N687" s="15" t="str">
        <f t="shared" ca="1" si="68"/>
        <v>C2</v>
      </c>
    </row>
    <row r="688" spans="1:14" ht="36" customHeight="1" x14ac:dyDescent="0.2">
      <c r="A688" s="196" t="s">
        <v>165</v>
      </c>
      <c r="B688" s="219" t="s">
        <v>39</v>
      </c>
      <c r="C688" s="68" t="s">
        <v>166</v>
      </c>
      <c r="D688" s="69"/>
      <c r="E688" s="76" t="s">
        <v>145</v>
      </c>
      <c r="F688" s="99">
        <v>5</v>
      </c>
      <c r="G688" s="118"/>
      <c r="H688" s="217">
        <f>ROUND(G688*F688,2)</f>
        <v>0</v>
      </c>
      <c r="I688" s="12" t="str">
        <f t="shared" ca="1" si="65"/>
        <v/>
      </c>
      <c r="J688" s="13" t="str">
        <f t="shared" si="69"/>
        <v>E007SD-023each</v>
      </c>
      <c r="K688" s="14">
        <f>MATCH(J688,'[2]Pay Items'!$L$1:$L$644,0)</f>
        <v>441</v>
      </c>
      <c r="L688" s="15" t="str">
        <f t="shared" ca="1" si="66"/>
        <v>F0</v>
      </c>
      <c r="M688" s="15" t="str">
        <f t="shared" ca="1" si="67"/>
        <v>C2</v>
      </c>
      <c r="N688" s="15" t="str">
        <f t="shared" ca="1" si="68"/>
        <v>C2</v>
      </c>
    </row>
    <row r="689" spans="1:14" ht="36" customHeight="1" x14ac:dyDescent="0.2">
      <c r="A689" s="196" t="s">
        <v>167</v>
      </c>
      <c r="B689" s="216" t="s">
        <v>613</v>
      </c>
      <c r="C689" s="68" t="s">
        <v>169</v>
      </c>
      <c r="D689" s="69" t="s">
        <v>159</v>
      </c>
      <c r="E689" s="76"/>
      <c r="F689" s="99"/>
      <c r="G689" s="132"/>
      <c r="H689" s="224"/>
      <c r="I689" s="12" t="str">
        <f t="shared" ref="I689:I754" ca="1" si="73">IF(CELL("protect",$G689)=1, "LOCKED", "")</f>
        <v>LOCKED</v>
      </c>
      <c r="J689" s="13" t="str">
        <f t="shared" si="69"/>
        <v>E008Sewer ServiceCW 2130-R12</v>
      </c>
      <c r="K689" s="14">
        <f>MATCH(J689,'[2]Pay Items'!$L$1:$L$644,0)</f>
        <v>447</v>
      </c>
      <c r="L689" s="15" t="str">
        <f t="shared" ref="L689:L754" ca="1" si="74">CELL("format",$F689)</f>
        <v>F0</v>
      </c>
      <c r="M689" s="15" t="str">
        <f t="shared" ref="M689:M754" ca="1" si="75">CELL("format",$G689)</f>
        <v>G</v>
      </c>
      <c r="N689" s="15" t="str">
        <f t="shared" ref="N689:N754" ca="1" si="76">CELL("format",$H689)</f>
        <v>C2</v>
      </c>
    </row>
    <row r="690" spans="1:14" ht="36" customHeight="1" x14ac:dyDescent="0.2">
      <c r="A690" s="196" t="s">
        <v>170</v>
      </c>
      <c r="B690" s="219" t="s">
        <v>39</v>
      </c>
      <c r="C690" s="68" t="s">
        <v>319</v>
      </c>
      <c r="D690" s="69"/>
      <c r="E690" s="76"/>
      <c r="F690" s="99"/>
      <c r="G690" s="132"/>
      <c r="H690" s="224"/>
      <c r="I690" s="12" t="str">
        <f t="shared" ca="1" si="73"/>
        <v>LOCKED</v>
      </c>
      <c r="J690" s="13" t="str">
        <f t="shared" ref="J690:J755" si="77">CLEAN(CONCATENATE(TRIM($A690),TRIM($C690),IF(LEFT($D690)&lt;&gt;"E",TRIM($D690),),TRIM($E690)))</f>
        <v>E009250 mm Catch Basin Lead</v>
      </c>
      <c r="K690" s="14" t="e">
        <f>MATCH(J690,'[2]Pay Items'!$L$1:$L$644,0)</f>
        <v>#N/A</v>
      </c>
      <c r="L690" s="15" t="str">
        <f t="shared" ca="1" si="74"/>
        <v>F0</v>
      </c>
      <c r="M690" s="15" t="str">
        <f t="shared" ca="1" si="75"/>
        <v>G</v>
      </c>
      <c r="N690" s="15" t="str">
        <f t="shared" ca="1" si="76"/>
        <v>C2</v>
      </c>
    </row>
    <row r="691" spans="1:14" ht="36" customHeight="1" x14ac:dyDescent="0.2">
      <c r="A691" s="196" t="s">
        <v>172</v>
      </c>
      <c r="B691" s="221" t="s">
        <v>68</v>
      </c>
      <c r="C691" s="68" t="s">
        <v>173</v>
      </c>
      <c r="D691" s="69"/>
      <c r="E691" s="76" t="s">
        <v>95</v>
      </c>
      <c r="F691" s="99">
        <v>23</v>
      </c>
      <c r="G691" s="118"/>
      <c r="H691" s="217">
        <f>ROUND(G691*F691,2)</f>
        <v>0</v>
      </c>
      <c r="I691" s="12" t="str">
        <f t="shared" ca="1" si="73"/>
        <v/>
      </c>
      <c r="J691" s="13" t="str">
        <f t="shared" si="77"/>
        <v>E010In a Trench, Class B compacted sand bedding, Class 3 Backfillm</v>
      </c>
      <c r="K691" s="14" t="e">
        <f>MATCH(J691,'[2]Pay Items'!$L$1:$L$644,0)</f>
        <v>#N/A</v>
      </c>
      <c r="L691" s="15" t="str">
        <f t="shared" ca="1" si="74"/>
        <v>F0</v>
      </c>
      <c r="M691" s="15" t="str">
        <f t="shared" ca="1" si="75"/>
        <v>C2</v>
      </c>
      <c r="N691" s="15" t="str">
        <f t="shared" ca="1" si="76"/>
        <v>C2</v>
      </c>
    </row>
    <row r="692" spans="1:14" ht="36" customHeight="1" x14ac:dyDescent="0.2">
      <c r="A692" s="196" t="s">
        <v>174</v>
      </c>
      <c r="B692" s="216" t="s">
        <v>614</v>
      </c>
      <c r="C692" s="68" t="s">
        <v>176</v>
      </c>
      <c r="D692" s="69" t="s">
        <v>159</v>
      </c>
      <c r="E692" s="76" t="s">
        <v>95</v>
      </c>
      <c r="F692" s="99">
        <v>6</v>
      </c>
      <c r="G692" s="118"/>
      <c r="H692" s="217">
        <f>ROUND(G692*F692,2)</f>
        <v>0</v>
      </c>
      <c r="I692" s="12" t="str">
        <f t="shared" ca="1" si="73"/>
        <v/>
      </c>
      <c r="J692" s="13" t="str">
        <f t="shared" si="77"/>
        <v>E012Drainage Connection PipeCW 2130-R12m</v>
      </c>
      <c r="K692" s="14">
        <f>MATCH(J692,'[2]Pay Items'!$L$1:$L$644,0)</f>
        <v>452</v>
      </c>
      <c r="L692" s="15" t="str">
        <f t="shared" ca="1" si="74"/>
        <v>F0</v>
      </c>
      <c r="M692" s="15" t="str">
        <f t="shared" ca="1" si="75"/>
        <v>C2</v>
      </c>
      <c r="N692" s="15" t="str">
        <f t="shared" ca="1" si="76"/>
        <v>C2</v>
      </c>
    </row>
    <row r="693" spans="1:14" ht="36" customHeight="1" x14ac:dyDescent="0.2">
      <c r="A693" s="196" t="s">
        <v>177</v>
      </c>
      <c r="B693" s="216" t="s">
        <v>615</v>
      </c>
      <c r="C693" s="72" t="s">
        <v>179</v>
      </c>
      <c r="D693" s="69" t="s">
        <v>207</v>
      </c>
      <c r="E693" s="76"/>
      <c r="F693" s="99"/>
      <c r="G693" s="132"/>
      <c r="H693" s="224"/>
      <c r="I693" s="12" t="str">
        <f t="shared" ca="1" si="73"/>
        <v>LOCKED</v>
      </c>
      <c r="J693" s="13" t="str">
        <f t="shared" si="77"/>
        <v>E023Frames &amp; CoversCW 3210-R8</v>
      </c>
      <c r="K693" s="14">
        <f>MATCH(J693,'[2]Pay Items'!$L$1:$L$644,0)</f>
        <v>501</v>
      </c>
      <c r="L693" s="15" t="str">
        <f t="shared" ca="1" si="74"/>
        <v>F0</v>
      </c>
      <c r="M693" s="15" t="str">
        <f t="shared" ca="1" si="75"/>
        <v>G</v>
      </c>
      <c r="N693" s="15" t="str">
        <f t="shared" ca="1" si="76"/>
        <v>C2</v>
      </c>
    </row>
    <row r="694" spans="1:14" ht="36" customHeight="1" x14ac:dyDescent="0.2">
      <c r="A694" s="196" t="s">
        <v>181</v>
      </c>
      <c r="B694" s="219" t="s">
        <v>39</v>
      </c>
      <c r="C694" s="68" t="s">
        <v>182</v>
      </c>
      <c r="D694" s="69"/>
      <c r="E694" s="76" t="s">
        <v>145</v>
      </c>
      <c r="F694" s="99">
        <v>3</v>
      </c>
      <c r="G694" s="118"/>
      <c r="H694" s="217">
        <f>ROUND(G694*F694,2)</f>
        <v>0</v>
      </c>
      <c r="I694" s="12" t="str">
        <f t="shared" ca="1" si="73"/>
        <v/>
      </c>
      <c r="J694" s="13" t="str">
        <f t="shared" si="77"/>
        <v>E024AP-006 - Standard Frame for Manhole and Catch Basineach</v>
      </c>
      <c r="K694" s="14">
        <f>MATCH(J694,'[2]Pay Items'!$L$1:$L$644,0)</f>
        <v>502</v>
      </c>
      <c r="L694" s="15" t="str">
        <f t="shared" ca="1" si="74"/>
        <v>F0</v>
      </c>
      <c r="M694" s="15" t="str">
        <f t="shared" ca="1" si="75"/>
        <v>C2</v>
      </c>
      <c r="N694" s="15" t="str">
        <f t="shared" ca="1" si="76"/>
        <v>C2</v>
      </c>
    </row>
    <row r="695" spans="1:14" ht="36" customHeight="1" x14ac:dyDescent="0.2">
      <c r="A695" s="196" t="s">
        <v>183</v>
      </c>
      <c r="B695" s="219" t="s">
        <v>47</v>
      </c>
      <c r="C695" s="68" t="s">
        <v>184</v>
      </c>
      <c r="D695" s="69"/>
      <c r="E695" s="76" t="s">
        <v>145</v>
      </c>
      <c r="F695" s="99">
        <v>3</v>
      </c>
      <c r="G695" s="118"/>
      <c r="H695" s="217">
        <f>ROUND(G695*F695,2)</f>
        <v>0</v>
      </c>
      <c r="I695" s="12" t="str">
        <f t="shared" ca="1" si="73"/>
        <v/>
      </c>
      <c r="J695" s="13" t="str">
        <f t="shared" si="77"/>
        <v>E025AP-007 - Standard Solid Cover for Standard Frameeach</v>
      </c>
      <c r="K695" s="14">
        <f>MATCH(J695,'[2]Pay Items'!$L$1:$L$644,0)</f>
        <v>503</v>
      </c>
      <c r="L695" s="15" t="str">
        <f t="shared" ca="1" si="74"/>
        <v>F0</v>
      </c>
      <c r="M695" s="15" t="str">
        <f t="shared" ca="1" si="75"/>
        <v>C2</v>
      </c>
      <c r="N695" s="15" t="str">
        <f t="shared" ca="1" si="76"/>
        <v>C2</v>
      </c>
    </row>
    <row r="696" spans="1:14" ht="36" customHeight="1" x14ac:dyDescent="0.2">
      <c r="A696" s="196" t="s">
        <v>315</v>
      </c>
      <c r="B696" s="216" t="s">
        <v>616</v>
      </c>
      <c r="C696" s="72" t="s">
        <v>317</v>
      </c>
      <c r="D696" s="69" t="s">
        <v>159</v>
      </c>
      <c r="E696" s="76"/>
      <c r="F696" s="99"/>
      <c r="G696" s="132"/>
      <c r="H696" s="224"/>
      <c r="I696" s="12" t="str">
        <f t="shared" ca="1" si="73"/>
        <v>LOCKED</v>
      </c>
      <c r="J696" s="13" t="str">
        <f t="shared" si="77"/>
        <v>E032Connecting to Existing ManholeCW 2130-R12</v>
      </c>
      <c r="K696" s="14">
        <f>MATCH(J696,'[2]Pay Items'!$L$1:$L$644,0)</f>
        <v>516</v>
      </c>
      <c r="L696" s="15" t="str">
        <f t="shared" ca="1" si="74"/>
        <v>F0</v>
      </c>
      <c r="M696" s="15" t="str">
        <f t="shared" ca="1" si="75"/>
        <v>G</v>
      </c>
      <c r="N696" s="15" t="str">
        <f t="shared" ca="1" si="76"/>
        <v>C2</v>
      </c>
    </row>
    <row r="697" spans="1:14" ht="36" customHeight="1" x14ac:dyDescent="0.2">
      <c r="A697" s="196" t="s">
        <v>318</v>
      </c>
      <c r="B697" s="219" t="s">
        <v>39</v>
      </c>
      <c r="C697" s="72" t="s">
        <v>319</v>
      </c>
      <c r="D697" s="69"/>
      <c r="E697" s="76" t="s">
        <v>145</v>
      </c>
      <c r="F697" s="99">
        <v>1</v>
      </c>
      <c r="G697" s="118"/>
      <c r="H697" s="217">
        <f>ROUND(G697*F697,2)</f>
        <v>0</v>
      </c>
      <c r="I697" s="12" t="str">
        <f t="shared" ca="1" si="73"/>
        <v/>
      </c>
      <c r="J697" s="13" t="str">
        <f t="shared" si="77"/>
        <v>E033250 mm Catch Basin Leadeach</v>
      </c>
      <c r="K697" s="14">
        <f>MATCH(J697,'[2]Pay Items'!$L$1:$L$644,0)</f>
        <v>519</v>
      </c>
      <c r="L697" s="15" t="str">
        <f t="shared" ca="1" si="74"/>
        <v>F0</v>
      </c>
      <c r="M697" s="15" t="str">
        <f t="shared" ca="1" si="75"/>
        <v>C2</v>
      </c>
      <c r="N697" s="15" t="str">
        <f t="shared" ca="1" si="76"/>
        <v>C2</v>
      </c>
    </row>
    <row r="698" spans="1:14" ht="36" customHeight="1" x14ac:dyDescent="0.2">
      <c r="A698" s="196" t="s">
        <v>266</v>
      </c>
      <c r="B698" s="216" t="s">
        <v>617</v>
      </c>
      <c r="C698" s="72" t="s">
        <v>268</v>
      </c>
      <c r="D698" s="69" t="s">
        <v>159</v>
      </c>
      <c r="E698" s="76"/>
      <c r="F698" s="99"/>
      <c r="G698" s="132"/>
      <c r="H698" s="224"/>
      <c r="I698" s="12" t="str">
        <f t="shared" ca="1" si="73"/>
        <v>LOCKED</v>
      </c>
      <c r="J698" s="13" t="str">
        <f t="shared" si="77"/>
        <v>E034Connecting to Existing Catch BasinCW 2130-R12</v>
      </c>
      <c r="K698" s="14">
        <f>MATCH(J698,'[2]Pay Items'!$L$1:$L$644,0)</f>
        <v>520</v>
      </c>
      <c r="L698" s="15" t="str">
        <f t="shared" ca="1" si="74"/>
        <v>F0</v>
      </c>
      <c r="M698" s="15" t="str">
        <f t="shared" ca="1" si="75"/>
        <v>G</v>
      </c>
      <c r="N698" s="15" t="str">
        <f t="shared" ca="1" si="76"/>
        <v>C2</v>
      </c>
    </row>
    <row r="699" spans="1:14" ht="36" customHeight="1" x14ac:dyDescent="0.2">
      <c r="A699" s="196" t="s">
        <v>269</v>
      </c>
      <c r="B699" s="219" t="s">
        <v>39</v>
      </c>
      <c r="C699" s="72" t="s">
        <v>270</v>
      </c>
      <c r="D699" s="69"/>
      <c r="E699" s="76" t="s">
        <v>145</v>
      </c>
      <c r="F699" s="99">
        <v>6</v>
      </c>
      <c r="G699" s="118"/>
      <c r="H699" s="217">
        <f>ROUND(G699*F699,2)</f>
        <v>0</v>
      </c>
      <c r="I699" s="12" t="str">
        <f t="shared" ca="1" si="73"/>
        <v/>
      </c>
      <c r="J699" s="13" t="str">
        <f t="shared" si="77"/>
        <v>E035250 mm Drainage Connection Pipeeach</v>
      </c>
      <c r="K699" s="14">
        <f>MATCH(J699,'[2]Pay Items'!$L$1:$L$644,0)</f>
        <v>523</v>
      </c>
      <c r="L699" s="15" t="str">
        <f t="shared" ca="1" si="74"/>
        <v>F0</v>
      </c>
      <c r="M699" s="15" t="str">
        <f t="shared" ca="1" si="75"/>
        <v>C2</v>
      </c>
      <c r="N699" s="15" t="str">
        <f t="shared" ca="1" si="76"/>
        <v>C2</v>
      </c>
    </row>
    <row r="700" spans="1:14" ht="36" customHeight="1" x14ac:dyDescent="0.2">
      <c r="A700" s="196" t="s">
        <v>271</v>
      </c>
      <c r="B700" s="216" t="s">
        <v>618</v>
      </c>
      <c r="C700" s="72" t="s">
        <v>273</v>
      </c>
      <c r="D700" s="69" t="s">
        <v>159</v>
      </c>
      <c r="E700" s="76"/>
      <c r="F700" s="99"/>
      <c r="G700" s="132"/>
      <c r="H700" s="224"/>
      <c r="I700" s="12" t="str">
        <f t="shared" ca="1" si="73"/>
        <v>LOCKED</v>
      </c>
      <c r="J700" s="13" t="str">
        <f t="shared" si="77"/>
        <v>E036Connecting to Existing SewerCW 2130-R12</v>
      </c>
      <c r="K700" s="14">
        <f>MATCH(J700,'[2]Pay Items'!$L$1:$L$644,0)</f>
        <v>532</v>
      </c>
      <c r="L700" s="15" t="str">
        <f t="shared" ca="1" si="74"/>
        <v>F0</v>
      </c>
      <c r="M700" s="15" t="str">
        <f t="shared" ca="1" si="75"/>
        <v>G</v>
      </c>
      <c r="N700" s="15" t="str">
        <f t="shared" ca="1" si="76"/>
        <v>C2</v>
      </c>
    </row>
    <row r="701" spans="1:14" ht="36" customHeight="1" x14ac:dyDescent="0.2">
      <c r="A701" s="196" t="s">
        <v>274</v>
      </c>
      <c r="B701" s="219" t="s">
        <v>39</v>
      </c>
      <c r="C701" s="71" t="s">
        <v>538</v>
      </c>
      <c r="D701" s="69"/>
      <c r="E701" s="76"/>
      <c r="F701" s="99"/>
      <c r="G701" s="132"/>
      <c r="H701" s="224"/>
      <c r="I701" s="87" t="str">
        <f t="shared" ca="1" si="73"/>
        <v>LOCKED</v>
      </c>
      <c r="J701" s="88" t="str">
        <f t="shared" si="77"/>
        <v>E037250 mm CB Lead</v>
      </c>
      <c r="K701" s="89" t="e">
        <f>MATCH(J701,'[2]Pay Items'!$L$1:$L$644,0)</f>
        <v>#N/A</v>
      </c>
      <c r="L701" s="90" t="str">
        <f t="shared" ca="1" si="74"/>
        <v>F0</v>
      </c>
      <c r="M701" s="90" t="str">
        <f t="shared" ca="1" si="75"/>
        <v>G</v>
      </c>
      <c r="N701" s="90" t="str">
        <f t="shared" ca="1" si="76"/>
        <v>C2</v>
      </c>
    </row>
    <row r="702" spans="1:14" ht="36" customHeight="1" x14ac:dyDescent="0.2">
      <c r="A702" s="196" t="s">
        <v>457</v>
      </c>
      <c r="B702" s="221" t="s">
        <v>68</v>
      </c>
      <c r="C702" s="68" t="s">
        <v>458</v>
      </c>
      <c r="D702" s="69"/>
      <c r="E702" s="76" t="s">
        <v>145</v>
      </c>
      <c r="F702" s="99">
        <v>2</v>
      </c>
      <c r="G702" s="118"/>
      <c r="H702" s="217">
        <f>ROUND(G702*F702,2)</f>
        <v>0</v>
      </c>
      <c r="I702" s="12" t="str">
        <f t="shared" ca="1" si="73"/>
        <v/>
      </c>
      <c r="J702" s="13" t="str">
        <f t="shared" si="77"/>
        <v>E040Connecting to 450 mm CSeach</v>
      </c>
      <c r="K702" s="14" t="e">
        <f>MATCH(J702,'[2]Pay Items'!$L$1:$L$644,0)</f>
        <v>#N/A</v>
      </c>
      <c r="L702" s="15" t="str">
        <f t="shared" ca="1" si="74"/>
        <v>F0</v>
      </c>
      <c r="M702" s="15" t="str">
        <f t="shared" ca="1" si="75"/>
        <v>C2</v>
      </c>
      <c r="N702" s="15" t="str">
        <f t="shared" ca="1" si="76"/>
        <v>C2</v>
      </c>
    </row>
    <row r="703" spans="1:14" ht="36" customHeight="1" x14ac:dyDescent="0.2">
      <c r="A703" s="196" t="s">
        <v>189</v>
      </c>
      <c r="B703" s="216" t="s">
        <v>619</v>
      </c>
      <c r="C703" s="72" t="s">
        <v>191</v>
      </c>
      <c r="D703" s="69" t="s">
        <v>159</v>
      </c>
      <c r="E703" s="76"/>
      <c r="F703" s="99"/>
      <c r="G703" s="132"/>
      <c r="H703" s="224"/>
      <c r="I703" s="12" t="str">
        <f t="shared" ca="1" si="73"/>
        <v>LOCKED</v>
      </c>
      <c r="J703" s="13" t="str">
        <f t="shared" si="77"/>
        <v>E042Connecting New Sewer Service to Existing Sewer ServiceCW 2130-R12</v>
      </c>
      <c r="K703" s="14">
        <f>MATCH(J703,'[2]Pay Items'!$L$1:$L$644,0)</f>
        <v>540</v>
      </c>
      <c r="L703" s="15" t="str">
        <f t="shared" ca="1" si="74"/>
        <v>F0</v>
      </c>
      <c r="M703" s="15" t="str">
        <f t="shared" ca="1" si="75"/>
        <v>G</v>
      </c>
      <c r="N703" s="15" t="str">
        <f t="shared" ca="1" si="76"/>
        <v>C2</v>
      </c>
    </row>
    <row r="704" spans="1:14" ht="36" customHeight="1" x14ac:dyDescent="0.2">
      <c r="A704" s="196" t="s">
        <v>192</v>
      </c>
      <c r="B704" s="219" t="s">
        <v>39</v>
      </c>
      <c r="C704" s="72" t="s">
        <v>582</v>
      </c>
      <c r="D704" s="69"/>
      <c r="E704" s="76" t="s">
        <v>145</v>
      </c>
      <c r="F704" s="99">
        <v>2</v>
      </c>
      <c r="G704" s="118"/>
      <c r="H704" s="217">
        <f>ROUND(G704*F704,2)</f>
        <v>0</v>
      </c>
      <c r="I704" s="12" t="str">
        <f t="shared" ca="1" si="73"/>
        <v/>
      </c>
      <c r="J704" s="13" t="str">
        <f t="shared" si="77"/>
        <v>E043250 mmeach</v>
      </c>
      <c r="K704" s="14" t="e">
        <f>MATCH(J704,'[2]Pay Items'!$L$1:$L$644,0)</f>
        <v>#N/A</v>
      </c>
      <c r="L704" s="15" t="str">
        <f t="shared" ca="1" si="74"/>
        <v>F0</v>
      </c>
      <c r="M704" s="15" t="str">
        <f t="shared" ca="1" si="75"/>
        <v>C2</v>
      </c>
      <c r="N704" s="15" t="str">
        <f t="shared" ca="1" si="76"/>
        <v>C2</v>
      </c>
    </row>
    <row r="705" spans="1:14" ht="36" customHeight="1" x14ac:dyDescent="0.25">
      <c r="A705" s="92"/>
      <c r="B705" s="225"/>
      <c r="C705" s="105" t="s">
        <v>203</v>
      </c>
      <c r="D705" s="104"/>
      <c r="E705" s="98"/>
      <c r="F705" s="78"/>
      <c r="G705" s="94"/>
      <c r="H705" s="218"/>
      <c r="I705" s="12" t="str">
        <f t="shared" ca="1" si="73"/>
        <v>LOCKED</v>
      </c>
      <c r="J705" s="13" t="str">
        <f t="shared" si="77"/>
        <v>ADJUSTMENTS</v>
      </c>
      <c r="K705" s="14">
        <f>MATCH(J705,'[2]Pay Items'!$L$1:$L$644,0)</f>
        <v>581</v>
      </c>
      <c r="L705" s="15" t="str">
        <f t="shared" ca="1" si="74"/>
        <v>C2</v>
      </c>
      <c r="M705" s="15" t="str">
        <f t="shared" ca="1" si="75"/>
        <v>C2</v>
      </c>
      <c r="N705" s="15" t="str">
        <f t="shared" ca="1" si="76"/>
        <v>G</v>
      </c>
    </row>
    <row r="706" spans="1:14" ht="36" customHeight="1" x14ac:dyDescent="0.2">
      <c r="A706" s="196" t="s">
        <v>204</v>
      </c>
      <c r="B706" s="216" t="s">
        <v>620</v>
      </c>
      <c r="C706" s="68" t="s">
        <v>206</v>
      </c>
      <c r="D706" s="69" t="s">
        <v>207</v>
      </c>
      <c r="E706" s="76" t="s">
        <v>145</v>
      </c>
      <c r="F706" s="99">
        <v>5</v>
      </c>
      <c r="G706" s="118"/>
      <c r="H706" s="217">
        <f>ROUND(G706*F706,2)</f>
        <v>0</v>
      </c>
      <c r="I706" s="12" t="str">
        <f t="shared" ca="1" si="73"/>
        <v/>
      </c>
      <c r="J706" s="13" t="str">
        <f t="shared" si="77"/>
        <v>F001Adjustment of Manholes/Catch Basins FramesCW 3210-R8each</v>
      </c>
      <c r="K706" s="14">
        <f>MATCH(J706,'[2]Pay Items'!$L$1:$L$644,0)</f>
        <v>582</v>
      </c>
      <c r="L706" s="15" t="str">
        <f t="shared" ca="1" si="74"/>
        <v>F0</v>
      </c>
      <c r="M706" s="15" t="str">
        <f t="shared" ca="1" si="75"/>
        <v>C2</v>
      </c>
      <c r="N706" s="15" t="str">
        <f t="shared" ca="1" si="76"/>
        <v>C2</v>
      </c>
    </row>
    <row r="707" spans="1:14" ht="36" customHeight="1" x14ac:dyDescent="0.2">
      <c r="A707" s="196" t="s">
        <v>208</v>
      </c>
      <c r="B707" s="216" t="s">
        <v>621</v>
      </c>
      <c r="C707" s="68" t="s">
        <v>210</v>
      </c>
      <c r="D707" s="69" t="s">
        <v>159</v>
      </c>
      <c r="E707" s="76"/>
      <c r="F707" s="99"/>
      <c r="G707" s="97"/>
      <c r="H707" s="224"/>
      <c r="I707" s="12" t="str">
        <f t="shared" ca="1" si="73"/>
        <v>LOCKED</v>
      </c>
      <c r="J707" s="13" t="str">
        <f t="shared" si="77"/>
        <v>F002Replacing Existing RisersCW 2130-R12</v>
      </c>
      <c r="K707" s="14">
        <f>MATCH(J707,'[2]Pay Items'!$L$1:$L$644,0)</f>
        <v>583</v>
      </c>
      <c r="L707" s="15" t="str">
        <f t="shared" ca="1" si="74"/>
        <v>F0</v>
      </c>
      <c r="M707" s="15" t="str">
        <f t="shared" ca="1" si="75"/>
        <v>C2</v>
      </c>
      <c r="N707" s="15" t="str">
        <f t="shared" ca="1" si="76"/>
        <v>C2</v>
      </c>
    </row>
    <row r="708" spans="1:14" ht="36" customHeight="1" x14ac:dyDescent="0.2">
      <c r="A708" s="196" t="s">
        <v>211</v>
      </c>
      <c r="B708" s="219" t="s">
        <v>39</v>
      </c>
      <c r="C708" s="68" t="s">
        <v>212</v>
      </c>
      <c r="D708" s="69"/>
      <c r="E708" s="76" t="s">
        <v>213</v>
      </c>
      <c r="F708" s="121">
        <v>1</v>
      </c>
      <c r="G708" s="118"/>
      <c r="H708" s="217">
        <f>ROUND(G708*F708,2)</f>
        <v>0</v>
      </c>
      <c r="I708" s="12" t="str">
        <f t="shared" ca="1" si="73"/>
        <v/>
      </c>
      <c r="J708" s="13" t="str">
        <f t="shared" si="77"/>
        <v>F002APre-cast Concrete Risersvert. m</v>
      </c>
      <c r="K708" s="14">
        <f>MATCH(J708,'[2]Pay Items'!$L$1:$L$644,0)</f>
        <v>584</v>
      </c>
      <c r="L708" s="15" t="str">
        <f t="shared" ca="1" si="74"/>
        <v>F1</v>
      </c>
      <c r="M708" s="15" t="str">
        <f t="shared" ca="1" si="75"/>
        <v>C2</v>
      </c>
      <c r="N708" s="15" t="str">
        <f t="shared" ca="1" si="76"/>
        <v>C2</v>
      </c>
    </row>
    <row r="709" spans="1:14" ht="36" customHeight="1" x14ac:dyDescent="0.2">
      <c r="A709" s="196" t="s">
        <v>214</v>
      </c>
      <c r="B709" s="219" t="s">
        <v>47</v>
      </c>
      <c r="C709" s="68" t="s">
        <v>215</v>
      </c>
      <c r="D709" s="69"/>
      <c r="E709" s="76" t="s">
        <v>213</v>
      </c>
      <c r="F709" s="121">
        <v>0.9</v>
      </c>
      <c r="G709" s="118"/>
      <c r="H709" s="217">
        <f>ROUND(G709*F709,2)</f>
        <v>0</v>
      </c>
      <c r="I709" s="12" t="str">
        <f t="shared" ca="1" si="73"/>
        <v/>
      </c>
      <c r="J709" s="13" t="str">
        <f t="shared" si="77"/>
        <v>F002BBrick Risersvert. m</v>
      </c>
      <c r="K709" s="14">
        <f>MATCH(J709,'[2]Pay Items'!$L$1:$L$644,0)</f>
        <v>585</v>
      </c>
      <c r="L709" s="15" t="str">
        <f t="shared" ca="1" si="74"/>
        <v>F1</v>
      </c>
      <c r="M709" s="15" t="str">
        <f t="shared" ca="1" si="75"/>
        <v>C2</v>
      </c>
      <c r="N709" s="15" t="str">
        <f t="shared" ca="1" si="76"/>
        <v>C2</v>
      </c>
    </row>
    <row r="710" spans="1:14" ht="36" customHeight="1" x14ac:dyDescent="0.2">
      <c r="A710" s="196" t="s">
        <v>216</v>
      </c>
      <c r="B710" s="216" t="s">
        <v>622</v>
      </c>
      <c r="C710" s="68" t="s">
        <v>218</v>
      </c>
      <c r="D710" s="69" t="s">
        <v>207</v>
      </c>
      <c r="E710" s="76"/>
      <c r="F710" s="99"/>
      <c r="G710" s="132"/>
      <c r="H710" s="224"/>
      <c r="I710" s="12" t="str">
        <f t="shared" ca="1" si="73"/>
        <v>LOCKED</v>
      </c>
      <c r="J710" s="13" t="str">
        <f t="shared" si="77"/>
        <v>F003Lifter Rings (AP-010)CW 3210-R8</v>
      </c>
      <c r="K710" s="14">
        <f>MATCH(J710,'[2]Pay Items'!$L$1:$L$644,0)</f>
        <v>587</v>
      </c>
      <c r="L710" s="15" t="str">
        <f t="shared" ca="1" si="74"/>
        <v>F0</v>
      </c>
      <c r="M710" s="15" t="str">
        <f t="shared" ca="1" si="75"/>
        <v>G</v>
      </c>
      <c r="N710" s="15" t="str">
        <f t="shared" ca="1" si="76"/>
        <v>C2</v>
      </c>
    </row>
    <row r="711" spans="1:14" ht="36" customHeight="1" x14ac:dyDescent="0.2">
      <c r="A711" s="196" t="s">
        <v>219</v>
      </c>
      <c r="B711" s="219" t="s">
        <v>39</v>
      </c>
      <c r="C711" s="68" t="s">
        <v>220</v>
      </c>
      <c r="D711" s="69"/>
      <c r="E711" s="76" t="s">
        <v>145</v>
      </c>
      <c r="F711" s="99">
        <v>2</v>
      </c>
      <c r="G711" s="118"/>
      <c r="H711" s="217">
        <f t="shared" ref="H711:H716" si="78">ROUND(G711*F711,2)</f>
        <v>0</v>
      </c>
      <c r="I711" s="12" t="str">
        <f t="shared" ca="1" si="73"/>
        <v/>
      </c>
      <c r="J711" s="13" t="str">
        <f t="shared" si="77"/>
        <v>F00438 mmeach</v>
      </c>
      <c r="K711" s="14">
        <f>MATCH(J711,'[2]Pay Items'!$L$1:$L$644,0)</f>
        <v>588</v>
      </c>
      <c r="L711" s="15" t="str">
        <f t="shared" ca="1" si="74"/>
        <v>F0</v>
      </c>
      <c r="M711" s="15" t="str">
        <f t="shared" ca="1" si="75"/>
        <v>C2</v>
      </c>
      <c r="N711" s="15" t="str">
        <f t="shared" ca="1" si="76"/>
        <v>C2</v>
      </c>
    </row>
    <row r="712" spans="1:14" ht="36" customHeight="1" x14ac:dyDescent="0.2">
      <c r="A712" s="196" t="s">
        <v>221</v>
      </c>
      <c r="B712" s="219" t="s">
        <v>47</v>
      </c>
      <c r="C712" s="68" t="s">
        <v>222</v>
      </c>
      <c r="D712" s="69"/>
      <c r="E712" s="76" t="s">
        <v>145</v>
      </c>
      <c r="F712" s="99">
        <v>3</v>
      </c>
      <c r="G712" s="118"/>
      <c r="H712" s="217">
        <f t="shared" si="78"/>
        <v>0</v>
      </c>
      <c r="I712" s="12" t="str">
        <f t="shared" ca="1" si="73"/>
        <v/>
      </c>
      <c r="J712" s="13" t="str">
        <f t="shared" si="77"/>
        <v>F00551 mmeach</v>
      </c>
      <c r="K712" s="14">
        <f>MATCH(J712,'[2]Pay Items'!$L$1:$L$644,0)</f>
        <v>589</v>
      </c>
      <c r="L712" s="15" t="str">
        <f t="shared" ca="1" si="74"/>
        <v>F0</v>
      </c>
      <c r="M712" s="15" t="str">
        <f t="shared" ca="1" si="75"/>
        <v>C2</v>
      </c>
      <c r="N712" s="15" t="str">
        <f t="shared" ca="1" si="76"/>
        <v>C2</v>
      </c>
    </row>
    <row r="713" spans="1:14" ht="36" customHeight="1" x14ac:dyDescent="0.2">
      <c r="A713" s="196" t="s">
        <v>223</v>
      </c>
      <c r="B713" s="216" t="s">
        <v>623</v>
      </c>
      <c r="C713" s="68" t="s">
        <v>225</v>
      </c>
      <c r="D713" s="69" t="s">
        <v>207</v>
      </c>
      <c r="E713" s="76" t="s">
        <v>145</v>
      </c>
      <c r="F713" s="99">
        <v>4</v>
      </c>
      <c r="G713" s="118"/>
      <c r="H713" s="217">
        <f t="shared" si="78"/>
        <v>0</v>
      </c>
      <c r="I713" s="12" t="str">
        <f t="shared" ca="1" si="73"/>
        <v/>
      </c>
      <c r="J713" s="13" t="str">
        <f t="shared" si="77"/>
        <v>F009Adjustment of Valve BoxesCW 3210-R8each</v>
      </c>
      <c r="K713" s="14">
        <f>MATCH(J713,'[2]Pay Items'!$L$1:$L$644,0)</f>
        <v>593</v>
      </c>
      <c r="L713" s="15" t="str">
        <f t="shared" ca="1" si="74"/>
        <v>F0</v>
      </c>
      <c r="M713" s="15" t="str">
        <f t="shared" ca="1" si="75"/>
        <v>C2</v>
      </c>
      <c r="N713" s="15" t="str">
        <f t="shared" ca="1" si="76"/>
        <v>C2</v>
      </c>
    </row>
    <row r="714" spans="1:14" ht="36" customHeight="1" x14ac:dyDescent="0.2">
      <c r="A714" s="196" t="s">
        <v>226</v>
      </c>
      <c r="B714" s="216" t="s">
        <v>624</v>
      </c>
      <c r="C714" s="68" t="s">
        <v>228</v>
      </c>
      <c r="D714" s="69" t="s">
        <v>207</v>
      </c>
      <c r="E714" s="76" t="s">
        <v>145</v>
      </c>
      <c r="F714" s="99">
        <v>1</v>
      </c>
      <c r="G714" s="118"/>
      <c r="H714" s="217">
        <f t="shared" si="78"/>
        <v>0</v>
      </c>
      <c r="I714" s="12" t="str">
        <f t="shared" ca="1" si="73"/>
        <v/>
      </c>
      <c r="J714" s="13" t="str">
        <f t="shared" si="77"/>
        <v>F010Valve Box ExtensionsCW 3210-R8each</v>
      </c>
      <c r="K714" s="14">
        <f>MATCH(J714,'[2]Pay Items'!$L$1:$L$644,0)</f>
        <v>594</v>
      </c>
      <c r="L714" s="15" t="str">
        <f t="shared" ca="1" si="74"/>
        <v>F0</v>
      </c>
      <c r="M714" s="15" t="str">
        <f t="shared" ca="1" si="75"/>
        <v>C2</v>
      </c>
      <c r="N714" s="15" t="str">
        <f t="shared" ca="1" si="76"/>
        <v>C2</v>
      </c>
    </row>
    <row r="715" spans="1:14" ht="36" customHeight="1" x14ac:dyDescent="0.2">
      <c r="A715" s="196" t="s">
        <v>229</v>
      </c>
      <c r="B715" s="216" t="s">
        <v>766</v>
      </c>
      <c r="C715" s="68" t="s">
        <v>231</v>
      </c>
      <c r="D715" s="69" t="s">
        <v>207</v>
      </c>
      <c r="E715" s="76" t="s">
        <v>145</v>
      </c>
      <c r="F715" s="99">
        <v>10</v>
      </c>
      <c r="G715" s="118"/>
      <c r="H715" s="217">
        <f t="shared" si="78"/>
        <v>0</v>
      </c>
      <c r="I715" s="12" t="str">
        <f t="shared" ca="1" si="73"/>
        <v/>
      </c>
      <c r="J715" s="13" t="str">
        <f t="shared" si="77"/>
        <v>F011Adjustment of Curb Stop BoxesCW 3210-R8each</v>
      </c>
      <c r="K715" s="14">
        <f>MATCH(J715,'[2]Pay Items'!$L$1:$L$644,0)</f>
        <v>595</v>
      </c>
      <c r="L715" s="15" t="str">
        <f t="shared" ca="1" si="74"/>
        <v>F0</v>
      </c>
      <c r="M715" s="15" t="str">
        <f t="shared" ca="1" si="75"/>
        <v>C2</v>
      </c>
      <c r="N715" s="15" t="str">
        <f t="shared" ca="1" si="76"/>
        <v>C2</v>
      </c>
    </row>
    <row r="716" spans="1:14" ht="36" customHeight="1" x14ac:dyDescent="0.2">
      <c r="A716" s="196" t="s">
        <v>232</v>
      </c>
      <c r="B716" s="216" t="s">
        <v>767</v>
      </c>
      <c r="C716" s="68" t="s">
        <v>234</v>
      </c>
      <c r="D716" s="69" t="s">
        <v>207</v>
      </c>
      <c r="E716" s="76" t="s">
        <v>145</v>
      </c>
      <c r="F716" s="99">
        <v>2</v>
      </c>
      <c r="G716" s="118"/>
      <c r="H716" s="217">
        <f t="shared" si="78"/>
        <v>0</v>
      </c>
      <c r="I716" s="12" t="str">
        <f t="shared" ca="1" si="73"/>
        <v/>
      </c>
      <c r="J716" s="13" t="str">
        <f t="shared" si="77"/>
        <v>F018Curb Stop ExtensionsCW 3210-R8each</v>
      </c>
      <c r="K716" s="14">
        <f>MATCH(J716,'[2]Pay Items'!$L$1:$L$644,0)</f>
        <v>596</v>
      </c>
      <c r="L716" s="15" t="str">
        <f t="shared" ca="1" si="74"/>
        <v>F0</v>
      </c>
      <c r="M716" s="15" t="str">
        <f t="shared" ca="1" si="75"/>
        <v>C2</v>
      </c>
      <c r="N716" s="15" t="str">
        <f t="shared" ca="1" si="76"/>
        <v>C2</v>
      </c>
    </row>
    <row r="717" spans="1:14" ht="36" customHeight="1" x14ac:dyDescent="0.25">
      <c r="A717" s="92"/>
      <c r="B717" s="214"/>
      <c r="C717" s="105" t="s">
        <v>235</v>
      </c>
      <c r="D717" s="104"/>
      <c r="E717" s="93"/>
      <c r="F717" s="78"/>
      <c r="G717" s="94"/>
      <c r="H717" s="218"/>
      <c r="I717" s="12" t="str">
        <f t="shared" ca="1" si="73"/>
        <v>LOCKED</v>
      </c>
      <c r="J717" s="13" t="str">
        <f t="shared" si="77"/>
        <v>LANDSCAPING</v>
      </c>
      <c r="K717" s="14">
        <f>MATCH(J717,'[2]Pay Items'!$L$1:$L$644,0)</f>
        <v>615</v>
      </c>
      <c r="L717" s="15" t="str">
        <f t="shared" ca="1" si="74"/>
        <v>C2</v>
      </c>
      <c r="M717" s="15" t="str">
        <f t="shared" ca="1" si="75"/>
        <v>C2</v>
      </c>
      <c r="N717" s="15" t="str">
        <f t="shared" ca="1" si="76"/>
        <v>G</v>
      </c>
    </row>
    <row r="718" spans="1:14" ht="36" customHeight="1" x14ac:dyDescent="0.2">
      <c r="A718" s="197" t="s">
        <v>236</v>
      </c>
      <c r="B718" s="216" t="s">
        <v>768</v>
      </c>
      <c r="C718" s="68" t="s">
        <v>238</v>
      </c>
      <c r="D718" s="69" t="s">
        <v>239</v>
      </c>
      <c r="E718" s="76"/>
      <c r="F718" s="96"/>
      <c r="G718" s="132"/>
      <c r="H718" s="217"/>
      <c r="I718" s="12" t="str">
        <f t="shared" ca="1" si="73"/>
        <v>LOCKED</v>
      </c>
      <c r="J718" s="13" t="str">
        <f t="shared" si="77"/>
        <v>G001SoddingCW 3510-R9</v>
      </c>
      <c r="K718" s="14">
        <f>MATCH(J718,'[2]Pay Items'!$L$1:$L$644,0)</f>
        <v>616</v>
      </c>
      <c r="L718" s="15" t="str">
        <f t="shared" ca="1" si="74"/>
        <v>F0</v>
      </c>
      <c r="M718" s="15" t="str">
        <f t="shared" ca="1" si="75"/>
        <v>G</v>
      </c>
      <c r="N718" s="15" t="str">
        <f t="shared" ca="1" si="76"/>
        <v>C2</v>
      </c>
    </row>
    <row r="719" spans="1:14" ht="36" customHeight="1" x14ac:dyDescent="0.2">
      <c r="A719" s="197" t="s">
        <v>240</v>
      </c>
      <c r="B719" s="219" t="s">
        <v>39</v>
      </c>
      <c r="C719" s="68" t="s">
        <v>241</v>
      </c>
      <c r="D719" s="69"/>
      <c r="E719" s="76" t="s">
        <v>32</v>
      </c>
      <c r="F719" s="96">
        <v>100</v>
      </c>
      <c r="G719" s="118"/>
      <c r="H719" s="217">
        <f>ROUND(G719*F719,2)</f>
        <v>0</v>
      </c>
      <c r="I719" s="12" t="str">
        <f t="shared" ca="1" si="73"/>
        <v/>
      </c>
      <c r="J719" s="13" t="str">
        <f t="shared" si="77"/>
        <v>G002width &lt; 600 mmm²</v>
      </c>
      <c r="K719" s="14">
        <f>MATCH(J719,'[2]Pay Items'!$L$1:$L$644,0)</f>
        <v>617</v>
      </c>
      <c r="L719" s="15" t="str">
        <f t="shared" ca="1" si="74"/>
        <v>F0</v>
      </c>
      <c r="M719" s="15" t="str">
        <f t="shared" ca="1" si="75"/>
        <v>C2</v>
      </c>
      <c r="N719" s="15" t="str">
        <f t="shared" ca="1" si="76"/>
        <v>C2</v>
      </c>
    </row>
    <row r="720" spans="1:14" ht="36" customHeight="1" x14ac:dyDescent="0.2">
      <c r="A720" s="197" t="s">
        <v>242</v>
      </c>
      <c r="B720" s="219" t="s">
        <v>47</v>
      </c>
      <c r="C720" s="68" t="s">
        <v>243</v>
      </c>
      <c r="D720" s="69"/>
      <c r="E720" s="76" t="s">
        <v>32</v>
      </c>
      <c r="F720" s="96">
        <v>1278</v>
      </c>
      <c r="G720" s="118"/>
      <c r="H720" s="217">
        <f>ROUND(G720*F720,2)</f>
        <v>0</v>
      </c>
      <c r="I720" s="12" t="str">
        <f t="shared" ca="1" si="73"/>
        <v/>
      </c>
      <c r="J720" s="13" t="str">
        <f t="shared" si="77"/>
        <v>G003width &gt; or = 600 mmm²</v>
      </c>
      <c r="K720" s="14">
        <f>MATCH(J720,'[2]Pay Items'!$L$1:$L$644,0)</f>
        <v>618</v>
      </c>
      <c r="L720" s="15" t="str">
        <f t="shared" ca="1" si="74"/>
        <v>F0</v>
      </c>
      <c r="M720" s="15" t="str">
        <f t="shared" ca="1" si="75"/>
        <v>C2</v>
      </c>
      <c r="N720" s="15" t="str">
        <f t="shared" ca="1" si="76"/>
        <v>C2</v>
      </c>
    </row>
    <row r="721" spans="1:14" s="16" customFormat="1" ht="30" customHeight="1" thickBot="1" x14ac:dyDescent="0.3">
      <c r="A721" s="199"/>
      <c r="B721" s="226" t="s">
        <v>593</v>
      </c>
      <c r="C721" s="287" t="str">
        <f>C643</f>
        <v>TROY AVENUE - Fife Street to McPhillips Street - Concrete Rehabilitation</v>
      </c>
      <c r="D721" s="288"/>
      <c r="E721" s="288"/>
      <c r="F721" s="289"/>
      <c r="G721" s="135" t="s">
        <v>244</v>
      </c>
      <c r="H721" s="230">
        <f>SUM(H643:H720)</f>
        <v>0</v>
      </c>
      <c r="I721" s="12" t="str">
        <f t="shared" ca="1" si="73"/>
        <v>LOCKED</v>
      </c>
      <c r="J721" s="13" t="str">
        <f t="shared" si="77"/>
        <v>TROY AVENUE - Fife Street to McPhillips Street - Concrete Rehabilitation</v>
      </c>
      <c r="K721" s="14" t="e">
        <f>MATCH(J721,'[2]Pay Items'!$L$1:$L$644,0)</f>
        <v>#N/A</v>
      </c>
      <c r="L721" s="15" t="str">
        <f t="shared" ca="1" si="74"/>
        <v>F0</v>
      </c>
      <c r="M721" s="15" t="str">
        <f t="shared" ca="1" si="75"/>
        <v>C2</v>
      </c>
      <c r="N721" s="15" t="str">
        <f t="shared" ca="1" si="76"/>
        <v>C2</v>
      </c>
    </row>
    <row r="722" spans="1:14" ht="54.6" customHeight="1" thickTop="1" x14ac:dyDescent="0.2">
      <c r="A722" s="86"/>
      <c r="B722" s="293" t="s">
        <v>771</v>
      </c>
      <c r="C722" s="294"/>
      <c r="D722" s="294"/>
      <c r="E722" s="294"/>
      <c r="F722" s="294"/>
      <c r="G722" s="295"/>
      <c r="H722" s="243"/>
      <c r="I722" s="12" t="str">
        <f t="shared" ca="1" si="73"/>
        <v>LOCKED</v>
      </c>
      <c r="J722" s="13" t="str">
        <f t="shared" si="77"/>
        <v/>
      </c>
      <c r="K722" s="14">
        <f>MATCH(J722,'[2]Pay Items'!$L$1:$L$644,0)</f>
        <v>1</v>
      </c>
      <c r="L722" s="15" t="str">
        <f t="shared" ca="1" si="74"/>
        <v>G</v>
      </c>
      <c r="M722" s="15" t="str">
        <f t="shared" ca="1" si="75"/>
        <v>G</v>
      </c>
      <c r="N722" s="15" t="str">
        <f t="shared" ca="1" si="76"/>
        <v>G</v>
      </c>
    </row>
    <row r="723" spans="1:14" s="16" customFormat="1" ht="30" customHeight="1" x14ac:dyDescent="0.25">
      <c r="A723" s="91"/>
      <c r="B723" s="244" t="s">
        <v>625</v>
      </c>
      <c r="C723" s="296" t="s">
        <v>433</v>
      </c>
      <c r="D723" s="297"/>
      <c r="E723" s="297"/>
      <c r="F723" s="297"/>
      <c r="G723" s="138"/>
      <c r="H723" s="229"/>
      <c r="I723" s="12" t="str">
        <f t="shared" ca="1" si="73"/>
        <v>LOCKED</v>
      </c>
      <c r="J723" s="13" t="str">
        <f t="shared" si="77"/>
        <v>FIFE STREET - Burrows Avenue to College Avenue - Asphalt Reconstruction</v>
      </c>
      <c r="K723" s="14" t="e">
        <f>MATCH(J723,'[2]Pay Items'!$L$1:$L$644,0)</f>
        <v>#N/A</v>
      </c>
      <c r="L723" s="15" t="str">
        <f t="shared" ca="1" si="74"/>
        <v>F0</v>
      </c>
      <c r="M723" s="15" t="str">
        <f t="shared" ca="1" si="75"/>
        <v>C2</v>
      </c>
      <c r="N723" s="15" t="str">
        <f t="shared" ca="1" si="76"/>
        <v>C2</v>
      </c>
    </row>
    <row r="724" spans="1:14" ht="36" customHeight="1" x14ac:dyDescent="0.2">
      <c r="A724" s="86"/>
      <c r="B724" s="219"/>
      <c r="C724" s="68" t="s">
        <v>626</v>
      </c>
      <c r="D724" s="69"/>
      <c r="E724" s="76" t="s">
        <v>22</v>
      </c>
      <c r="F724" s="96" t="s">
        <v>22</v>
      </c>
      <c r="G724" s="97" t="s">
        <v>22</v>
      </c>
      <c r="H724" s="217"/>
      <c r="I724" s="12" t="str">
        <f t="shared" ca="1" si="73"/>
        <v>LOCKED</v>
      </c>
      <c r="J724" s="13" t="str">
        <f t="shared" si="77"/>
        <v>NEW STREET LIGHT INSTALLATION</v>
      </c>
      <c r="K724" s="14" t="e">
        <f>MATCH(J724,'[2]Pay Items'!$L$1:$L$644,0)</f>
        <v>#N/A</v>
      </c>
      <c r="L724" s="15" t="str">
        <f t="shared" ca="1" si="74"/>
        <v>F0</v>
      </c>
      <c r="M724" s="15" t="str">
        <f t="shared" ca="1" si="75"/>
        <v>C2</v>
      </c>
      <c r="N724" s="15" t="str">
        <f t="shared" ca="1" si="76"/>
        <v>C2</v>
      </c>
    </row>
    <row r="725" spans="1:14" s="17" customFormat="1" ht="79.5" customHeight="1" x14ac:dyDescent="0.2">
      <c r="A725" s="204"/>
      <c r="B725" s="219" t="s">
        <v>627</v>
      </c>
      <c r="C725" s="68" t="s">
        <v>628</v>
      </c>
      <c r="D725" s="69" t="s">
        <v>737</v>
      </c>
      <c r="E725" s="76" t="s">
        <v>145</v>
      </c>
      <c r="F725" s="96">
        <v>14</v>
      </c>
      <c r="G725" s="118"/>
      <c r="H725" s="217">
        <f t="shared" ref="H725:H733" si="79">ROUND(G725*F725,2)</f>
        <v>0</v>
      </c>
      <c r="I725" s="12" t="str">
        <f t="shared" ca="1" si="73"/>
        <v/>
      </c>
      <c r="J725" s="13" t="str">
        <f t="shared" si="77"/>
        <v>Removal of 25' to 35' street light pole and precast, poured in place concrete, steel power installed base or direct buried including davit arm, luminaire and appurtenances.each</v>
      </c>
      <c r="K725" s="14" t="e">
        <f>MATCH(J725,'[2]Pay Items'!$L$1:$L$644,0)</f>
        <v>#N/A</v>
      </c>
      <c r="L725" s="15" t="str">
        <f t="shared" ca="1" si="74"/>
        <v>F0</v>
      </c>
      <c r="M725" s="15" t="str">
        <f t="shared" ca="1" si="75"/>
        <v>C2</v>
      </c>
      <c r="N725" s="15" t="str">
        <f t="shared" ca="1" si="76"/>
        <v>C2</v>
      </c>
    </row>
    <row r="726" spans="1:14" s="17" customFormat="1" ht="54" customHeight="1" x14ac:dyDescent="0.2">
      <c r="A726" s="204"/>
      <c r="B726" s="219" t="s">
        <v>629</v>
      </c>
      <c r="C726" s="68" t="s">
        <v>630</v>
      </c>
      <c r="D726" s="69" t="s">
        <v>737</v>
      </c>
      <c r="E726" s="76" t="s">
        <v>631</v>
      </c>
      <c r="F726" s="96">
        <v>470</v>
      </c>
      <c r="G726" s="118"/>
      <c r="H726" s="217">
        <f t="shared" si="79"/>
        <v>0</v>
      </c>
      <c r="I726" s="12" t="str">
        <f t="shared" ca="1" si="73"/>
        <v/>
      </c>
      <c r="J726" s="13" t="str">
        <f t="shared" si="77"/>
        <v>Installation of 50 mm conduit(s) by boring method complete with cable insertion (#4 AL C/N or 1/0 AL Triplex).lin.m</v>
      </c>
      <c r="K726" s="14" t="e">
        <f>MATCH(J726,'[2]Pay Items'!$L$1:$L$644,0)</f>
        <v>#N/A</v>
      </c>
      <c r="L726" s="15" t="str">
        <f t="shared" ca="1" si="74"/>
        <v>F0</v>
      </c>
      <c r="M726" s="15" t="str">
        <f t="shared" ca="1" si="75"/>
        <v>C2</v>
      </c>
      <c r="N726" s="15" t="str">
        <f t="shared" ca="1" si="76"/>
        <v>C2</v>
      </c>
    </row>
    <row r="727" spans="1:14" s="18" customFormat="1" ht="54" customHeight="1" x14ac:dyDescent="0.2">
      <c r="A727" s="204"/>
      <c r="B727" s="219" t="s">
        <v>632</v>
      </c>
      <c r="C727" s="68" t="s">
        <v>633</v>
      </c>
      <c r="D727" s="69" t="s">
        <v>737</v>
      </c>
      <c r="E727" s="76" t="s">
        <v>145</v>
      </c>
      <c r="F727" s="96">
        <v>12</v>
      </c>
      <c r="G727" s="118"/>
      <c r="H727" s="217">
        <f t="shared" si="79"/>
        <v>0</v>
      </c>
      <c r="I727" s="12" t="str">
        <f t="shared" ca="1" si="73"/>
        <v/>
      </c>
      <c r="J727" s="13" t="str">
        <f t="shared" si="77"/>
        <v>Installation of 25'/35' pole, davit arm and precast concrete base including luminaire and appurtenances.each</v>
      </c>
      <c r="K727" s="14" t="e">
        <f>MATCH(J727,'[2]Pay Items'!$L$1:$L$644,0)</f>
        <v>#N/A</v>
      </c>
      <c r="L727" s="15" t="str">
        <f t="shared" ca="1" si="74"/>
        <v>F0</v>
      </c>
      <c r="M727" s="15" t="str">
        <f t="shared" ca="1" si="75"/>
        <v>C2</v>
      </c>
      <c r="N727" s="15" t="str">
        <f t="shared" ca="1" si="76"/>
        <v>C2</v>
      </c>
    </row>
    <row r="728" spans="1:14" s="18" customFormat="1" ht="75" x14ac:dyDescent="0.2">
      <c r="A728" s="204"/>
      <c r="B728" s="219" t="s">
        <v>634</v>
      </c>
      <c r="C728" s="68" t="s">
        <v>731</v>
      </c>
      <c r="D728" s="69" t="s">
        <v>737</v>
      </c>
      <c r="E728" s="76" t="s">
        <v>145</v>
      </c>
      <c r="F728" s="96">
        <v>1</v>
      </c>
      <c r="G728" s="118"/>
      <c r="H728" s="217">
        <f t="shared" si="79"/>
        <v>0</v>
      </c>
      <c r="I728" s="12"/>
      <c r="J728" s="13" t="str">
        <f t="shared" si="77"/>
        <v>Installation of one (1) 10' ground rod at end of street light circuit. Trench #4 ground wire up to 1 m from rod location to new street light and connect (hammerlock) to top of the ground rod.each</v>
      </c>
      <c r="K728" s="14"/>
      <c r="L728" s="15" t="str">
        <f t="shared" ca="1" si="74"/>
        <v>F0</v>
      </c>
      <c r="M728" s="15"/>
      <c r="N728" s="15"/>
    </row>
    <row r="729" spans="1:14" s="17" customFormat="1" ht="57" customHeight="1" x14ac:dyDescent="0.2">
      <c r="A729" s="204"/>
      <c r="B729" s="219" t="s">
        <v>636</v>
      </c>
      <c r="C729" s="68" t="s">
        <v>635</v>
      </c>
      <c r="D729" s="69" t="s">
        <v>737</v>
      </c>
      <c r="E729" s="76" t="s">
        <v>145</v>
      </c>
      <c r="F729" s="96">
        <v>14</v>
      </c>
      <c r="G729" s="118"/>
      <c r="H729" s="217">
        <f t="shared" si="79"/>
        <v>0</v>
      </c>
      <c r="I729" s="12" t="str">
        <f t="shared" ca="1" si="73"/>
        <v/>
      </c>
      <c r="J729" s="13" t="str">
        <f t="shared" si="77"/>
        <v>Terminate 2/C #12 copper conductor to street light cables per Standard CD310-4, CD310-9 or CD310-10.each</v>
      </c>
      <c r="K729" s="14" t="e">
        <f>MATCH(J729,'[2]Pay Items'!$L$1:$L$644,0)</f>
        <v>#N/A</v>
      </c>
      <c r="L729" s="15" t="str">
        <f t="shared" ca="1" si="74"/>
        <v>F0</v>
      </c>
      <c r="M729" s="15" t="str">
        <f t="shared" ca="1" si="75"/>
        <v>C2</v>
      </c>
      <c r="N729" s="15" t="str">
        <f t="shared" ca="1" si="76"/>
        <v>C2</v>
      </c>
    </row>
    <row r="730" spans="1:14" s="17" customFormat="1" ht="84.95" customHeight="1" x14ac:dyDescent="0.2">
      <c r="A730" s="204"/>
      <c r="B730" s="219" t="s">
        <v>639</v>
      </c>
      <c r="C730" s="68" t="s">
        <v>637</v>
      </c>
      <c r="D730" s="69" t="s">
        <v>737</v>
      </c>
      <c r="E730" s="76" t="s">
        <v>638</v>
      </c>
      <c r="F730" s="96">
        <v>12</v>
      </c>
      <c r="G730" s="118"/>
      <c r="H730" s="217">
        <f t="shared" si="79"/>
        <v>0</v>
      </c>
      <c r="I730" s="12" t="str">
        <f t="shared" ca="1" si="73"/>
        <v/>
      </c>
      <c r="J730" s="13" t="str">
        <f t="shared" si="77"/>
        <v>Installation of overhead span of #4 duplex between new or existing streetlight poles and connect luminaire to provide temporary feed.per span</v>
      </c>
      <c r="K730" s="14" t="e">
        <f>MATCH(J730,'[2]Pay Items'!$L$1:$L$644,0)</f>
        <v>#N/A</v>
      </c>
      <c r="L730" s="15" t="str">
        <f t="shared" ca="1" si="74"/>
        <v>F0</v>
      </c>
      <c r="M730" s="15" t="str">
        <f t="shared" ca="1" si="75"/>
        <v>C2</v>
      </c>
      <c r="N730" s="15" t="str">
        <f t="shared" ca="1" si="76"/>
        <v>C2</v>
      </c>
    </row>
    <row r="731" spans="1:14" s="18" customFormat="1" ht="60" customHeight="1" x14ac:dyDescent="0.2">
      <c r="A731" s="204"/>
      <c r="B731" s="219" t="s">
        <v>641</v>
      </c>
      <c r="C731" s="68" t="s">
        <v>640</v>
      </c>
      <c r="D731" s="69" t="s">
        <v>737</v>
      </c>
      <c r="E731" s="76" t="s">
        <v>638</v>
      </c>
      <c r="F731" s="96">
        <v>12</v>
      </c>
      <c r="G731" s="118"/>
      <c r="H731" s="217">
        <f t="shared" si="79"/>
        <v>0</v>
      </c>
      <c r="I731" s="12" t="str">
        <f t="shared" ca="1" si="73"/>
        <v/>
      </c>
      <c r="J731" s="13" t="str">
        <f t="shared" si="77"/>
        <v>Removal of overhead span of #4 duplex between new or existing streetlight poles to remove temporary feed.per span</v>
      </c>
      <c r="K731" s="14" t="e">
        <f>MATCH(J731,'[2]Pay Items'!$L$1:$L$644,0)</f>
        <v>#N/A</v>
      </c>
      <c r="L731" s="15" t="str">
        <f t="shared" ca="1" si="74"/>
        <v>F0</v>
      </c>
      <c r="M731" s="15" t="str">
        <f t="shared" ca="1" si="75"/>
        <v>C2</v>
      </c>
      <c r="N731" s="15" t="str">
        <f t="shared" ca="1" si="76"/>
        <v>C2</v>
      </c>
    </row>
    <row r="732" spans="1:14" s="18" customFormat="1" ht="60" customHeight="1" x14ac:dyDescent="0.2">
      <c r="A732" s="204"/>
      <c r="B732" s="219" t="s">
        <v>733</v>
      </c>
      <c r="C732" s="68" t="s">
        <v>732</v>
      </c>
      <c r="D732" s="69" t="s">
        <v>737</v>
      </c>
      <c r="E732" s="76" t="s">
        <v>145</v>
      </c>
      <c r="F732" s="96">
        <v>1</v>
      </c>
      <c r="G732" s="118"/>
      <c r="H732" s="217">
        <f t="shared" si="79"/>
        <v>0</v>
      </c>
      <c r="I732" s="12"/>
      <c r="J732" s="13" t="str">
        <f t="shared" si="77"/>
        <v>Expose underground cable entrance of existing street light pole and install new street light cableeach</v>
      </c>
      <c r="K732" s="14"/>
      <c r="L732" s="15" t="str">
        <f t="shared" ca="1" si="74"/>
        <v>F0</v>
      </c>
      <c r="M732" s="15"/>
      <c r="N732" s="15" t="str">
        <f t="shared" ca="1" si="76"/>
        <v>C2</v>
      </c>
    </row>
    <row r="733" spans="1:14" s="17" customFormat="1" ht="60" customHeight="1" x14ac:dyDescent="0.2">
      <c r="A733" s="204"/>
      <c r="B733" s="236" t="s">
        <v>734</v>
      </c>
      <c r="C733" s="65" t="s">
        <v>642</v>
      </c>
      <c r="D733" s="69" t="s">
        <v>737</v>
      </c>
      <c r="E733" s="77" t="s">
        <v>145</v>
      </c>
      <c r="F733" s="119">
        <v>2</v>
      </c>
      <c r="G733" s="136"/>
      <c r="H733" s="235">
        <f t="shared" si="79"/>
        <v>0</v>
      </c>
      <c r="I733" s="12" t="str">
        <f t="shared" ca="1" si="73"/>
        <v/>
      </c>
      <c r="J733" s="13" t="str">
        <f t="shared" si="77"/>
        <v>Install / lower 3 m of Cable Guard, ground lug, cable up pole, and first 3 m section of ground rod per Standard CD 315-5.each</v>
      </c>
      <c r="K733" s="14" t="e">
        <f>MATCH(J733,'[2]Pay Items'!$L$1:$L$644,0)</f>
        <v>#N/A</v>
      </c>
      <c r="L733" s="15" t="str">
        <f t="shared" ca="1" si="74"/>
        <v>F0</v>
      </c>
      <c r="M733" s="15" t="str">
        <f t="shared" ca="1" si="75"/>
        <v>C2</v>
      </c>
      <c r="N733" s="15" t="str">
        <f t="shared" ca="1" si="76"/>
        <v>C2</v>
      </c>
    </row>
    <row r="734" spans="1:14" s="16" customFormat="1" ht="30" customHeight="1" thickBot="1" x14ac:dyDescent="0.3">
      <c r="A734" s="199"/>
      <c r="B734" s="226" t="s">
        <v>625</v>
      </c>
      <c r="C734" s="287" t="str">
        <f>C723</f>
        <v>FIFE STREET - Burrows Avenue to College Avenue - Asphalt Reconstruction</v>
      </c>
      <c r="D734" s="288"/>
      <c r="E734" s="288"/>
      <c r="F734" s="289"/>
      <c r="G734" s="139" t="s">
        <v>244</v>
      </c>
      <c r="H734" s="230">
        <f>SUM(H723:H733)</f>
        <v>0</v>
      </c>
      <c r="I734" s="12" t="str">
        <f t="shared" ca="1" si="73"/>
        <v>LOCKED</v>
      </c>
      <c r="J734" s="13" t="str">
        <f t="shared" si="77"/>
        <v>FIFE STREET - Burrows Avenue to College Avenue - Asphalt Reconstruction</v>
      </c>
      <c r="K734" s="14" t="e">
        <f>MATCH(J734,'[2]Pay Items'!$L$1:$L$644,0)</f>
        <v>#N/A</v>
      </c>
      <c r="L734" s="15" t="str">
        <f t="shared" ca="1" si="74"/>
        <v>F0</v>
      </c>
      <c r="M734" s="15" t="str">
        <f t="shared" ca="1" si="75"/>
        <v>C2</v>
      </c>
      <c r="N734" s="15" t="str">
        <f t="shared" ca="1" si="76"/>
        <v>C2</v>
      </c>
    </row>
    <row r="735" spans="1:14" ht="54.6" customHeight="1" thickTop="1" thickBot="1" x14ac:dyDescent="0.25">
      <c r="A735" s="86"/>
      <c r="B735" s="298" t="s">
        <v>643</v>
      </c>
      <c r="C735" s="299"/>
      <c r="D735" s="299"/>
      <c r="E735" s="299"/>
      <c r="F735" s="299"/>
      <c r="G735" s="300"/>
      <c r="H735" s="243"/>
      <c r="I735" s="12" t="str">
        <f t="shared" ca="1" si="73"/>
        <v>LOCKED</v>
      </c>
      <c r="J735" s="13" t="str">
        <f t="shared" si="77"/>
        <v/>
      </c>
      <c r="K735" s="14">
        <f>MATCH(J735,'[2]Pay Items'!$L$1:$L$644,0)</f>
        <v>1</v>
      </c>
      <c r="L735" s="15" t="str">
        <f t="shared" ca="1" si="74"/>
        <v>G</v>
      </c>
      <c r="M735" s="15" t="str">
        <f t="shared" ca="1" si="75"/>
        <v>G</v>
      </c>
      <c r="N735" s="15" t="str">
        <f t="shared" ca="1" si="76"/>
        <v>G</v>
      </c>
    </row>
    <row r="736" spans="1:14" s="16" customFormat="1" ht="30" customHeight="1" thickTop="1" x14ac:dyDescent="0.25">
      <c r="A736" s="120"/>
      <c r="B736" s="53" t="s">
        <v>644</v>
      </c>
      <c r="C736" s="284" t="s">
        <v>645</v>
      </c>
      <c r="D736" s="285"/>
      <c r="E736" s="285"/>
      <c r="F736" s="286"/>
      <c r="G736" s="52"/>
      <c r="H736" s="245"/>
      <c r="I736" s="12" t="str">
        <f t="shared" ca="1" si="73"/>
        <v>LOCKED</v>
      </c>
      <c r="J736" s="13" t="str">
        <f t="shared" si="77"/>
        <v>SEWER/MANHOLE REPAIR &amp; ASSOCIATED WORKS</v>
      </c>
      <c r="K736" s="14" t="e">
        <f>MATCH(J736,'[2]Pay Items'!$L$1:$L$644,0)</f>
        <v>#N/A</v>
      </c>
      <c r="L736" s="15" t="str">
        <f t="shared" ca="1" si="74"/>
        <v>F0</v>
      </c>
      <c r="M736" s="15" t="str">
        <f t="shared" ca="1" si="75"/>
        <v>F0</v>
      </c>
      <c r="N736" s="15" t="str">
        <f t="shared" ca="1" si="76"/>
        <v>F2</v>
      </c>
    </row>
    <row r="737" spans="1:14" ht="36" customHeight="1" x14ac:dyDescent="0.2">
      <c r="A737" s="86"/>
      <c r="B737" s="232"/>
      <c r="C737" s="106" t="s">
        <v>646</v>
      </c>
      <c r="D737" s="107"/>
      <c r="E737" s="108" t="s">
        <v>22</v>
      </c>
      <c r="F737" s="165" t="s">
        <v>22</v>
      </c>
      <c r="G737" s="140" t="s">
        <v>22</v>
      </c>
      <c r="H737" s="246"/>
      <c r="I737" s="12" t="str">
        <f t="shared" ca="1" si="73"/>
        <v>LOCKED</v>
      </c>
      <c r="J737" s="13" t="str">
        <f t="shared" si="77"/>
        <v>AGNES ARNOLD PLACE</v>
      </c>
      <c r="K737" s="14" t="e">
        <f>MATCH(J737,'[2]Pay Items'!$L$1:$L$644,0)</f>
        <v>#N/A</v>
      </c>
      <c r="L737" s="15" t="str">
        <f t="shared" ca="1" si="74"/>
        <v>G</v>
      </c>
      <c r="M737" s="15" t="str">
        <f t="shared" ca="1" si="75"/>
        <v>C2</v>
      </c>
      <c r="N737" s="15" t="str">
        <f t="shared" ca="1" si="76"/>
        <v>C2</v>
      </c>
    </row>
    <row r="738" spans="1:14" ht="36" customHeight="1" x14ac:dyDescent="0.2">
      <c r="A738" s="200" t="s">
        <v>208</v>
      </c>
      <c r="B738" s="234" t="s">
        <v>647</v>
      </c>
      <c r="C738" s="65" t="s">
        <v>210</v>
      </c>
      <c r="D738" s="66" t="s">
        <v>159</v>
      </c>
      <c r="E738" s="67"/>
      <c r="F738" s="115"/>
      <c r="G738" s="114"/>
      <c r="H738" s="217"/>
      <c r="I738" s="12" t="str">
        <f t="shared" ca="1" si="73"/>
        <v>LOCKED</v>
      </c>
      <c r="J738" s="13" t="str">
        <f t="shared" si="77"/>
        <v>F002Replacing Existing RisersCW 2130-R12</v>
      </c>
      <c r="K738" s="14">
        <f>MATCH(J738,'[2]Pay Items'!$L$1:$L$644,0)</f>
        <v>583</v>
      </c>
      <c r="L738" s="15" t="str">
        <f t="shared" ca="1" si="74"/>
        <v>F0</v>
      </c>
      <c r="M738" s="15" t="str">
        <f t="shared" ca="1" si="75"/>
        <v>C2</v>
      </c>
      <c r="N738" s="15" t="str">
        <f t="shared" ca="1" si="76"/>
        <v>C2</v>
      </c>
    </row>
    <row r="739" spans="1:14" ht="36" customHeight="1" x14ac:dyDescent="0.2">
      <c r="A739" s="200" t="s">
        <v>211</v>
      </c>
      <c r="B739" s="236" t="s">
        <v>39</v>
      </c>
      <c r="C739" s="65" t="s">
        <v>212</v>
      </c>
      <c r="D739" s="66"/>
      <c r="E739" s="67" t="s">
        <v>213</v>
      </c>
      <c r="F739" s="151">
        <v>3.1</v>
      </c>
      <c r="G739" s="136"/>
      <c r="H739" s="217">
        <f>ROUND(G739*F739,2)</f>
        <v>0</v>
      </c>
      <c r="I739" s="12" t="str">
        <f t="shared" ca="1" si="73"/>
        <v/>
      </c>
      <c r="J739" s="13" t="str">
        <f t="shared" si="77"/>
        <v>F002APre-cast Concrete Risersvert. m</v>
      </c>
      <c r="K739" s="14">
        <f>MATCH(J739,'[2]Pay Items'!$L$1:$L$644,0)</f>
        <v>584</v>
      </c>
      <c r="L739" s="15" t="str">
        <f t="shared" ca="1" si="74"/>
        <v>F1</v>
      </c>
      <c r="M739" s="15" t="str">
        <f t="shared" ca="1" si="75"/>
        <v>C2</v>
      </c>
      <c r="N739" s="15" t="str">
        <f t="shared" ca="1" si="76"/>
        <v>C2</v>
      </c>
    </row>
    <row r="740" spans="1:14" ht="36" customHeight="1" x14ac:dyDescent="0.2">
      <c r="A740" s="86"/>
      <c r="B740" s="232"/>
      <c r="C740" s="109" t="s">
        <v>648</v>
      </c>
      <c r="D740" s="107"/>
      <c r="E740" s="110"/>
      <c r="F740" s="111"/>
      <c r="G740" s="141"/>
      <c r="H740" s="237"/>
      <c r="I740" s="12" t="str">
        <f t="shared" ca="1" si="73"/>
        <v>LOCKED</v>
      </c>
      <c r="J740" s="13" t="str">
        <f t="shared" si="77"/>
        <v>BANNERMAN AVENUE</v>
      </c>
      <c r="K740" s="14" t="e">
        <f>MATCH(J740,'[2]Pay Items'!$L$1:$L$644,0)</f>
        <v>#N/A</v>
      </c>
      <c r="L740" s="15" t="str">
        <f t="shared" ca="1" si="74"/>
        <v>C2</v>
      </c>
      <c r="M740" s="15" t="str">
        <f t="shared" ca="1" si="75"/>
        <v>C2</v>
      </c>
      <c r="N740" s="15" t="str">
        <f t="shared" ca="1" si="76"/>
        <v>G</v>
      </c>
    </row>
    <row r="741" spans="1:14" ht="36" customHeight="1" x14ac:dyDescent="0.2">
      <c r="A741" s="196" t="s">
        <v>649</v>
      </c>
      <c r="B741" s="216" t="s">
        <v>650</v>
      </c>
      <c r="C741" s="68" t="s">
        <v>651</v>
      </c>
      <c r="D741" s="69" t="s">
        <v>159</v>
      </c>
      <c r="E741" s="70"/>
      <c r="F741" s="99"/>
      <c r="G741" s="132"/>
      <c r="H741" s="224"/>
      <c r="I741" s="12" t="str">
        <f t="shared" ca="1" si="73"/>
        <v>LOCKED</v>
      </c>
      <c r="J741" s="13" t="str">
        <f t="shared" si="77"/>
        <v>E017Sewer Repair - Up to 3.0 Meters LongCW 2130-R12</v>
      </c>
      <c r="K741" s="14">
        <f>MATCH(J741,'[2]Pay Items'!$L$1:$L$644,0)</f>
        <v>458</v>
      </c>
      <c r="L741" s="15" t="str">
        <f t="shared" ca="1" si="74"/>
        <v>F0</v>
      </c>
      <c r="M741" s="15" t="str">
        <f t="shared" ca="1" si="75"/>
        <v>G</v>
      </c>
      <c r="N741" s="15" t="str">
        <f t="shared" ca="1" si="76"/>
        <v>C2</v>
      </c>
    </row>
    <row r="742" spans="1:14" ht="36" customHeight="1" x14ac:dyDescent="0.2">
      <c r="A742" s="196" t="s">
        <v>652</v>
      </c>
      <c r="B742" s="219" t="s">
        <v>39</v>
      </c>
      <c r="C742" s="68" t="s">
        <v>653</v>
      </c>
      <c r="D742" s="69"/>
      <c r="E742" s="70"/>
      <c r="F742" s="99"/>
      <c r="G742" s="132"/>
      <c r="H742" s="224"/>
      <c r="I742" s="12" t="str">
        <f t="shared" ca="1" si="73"/>
        <v>LOCKED</v>
      </c>
      <c r="J742" s="13" t="str">
        <f t="shared" si="77"/>
        <v>E017G300 mm</v>
      </c>
      <c r="K742" s="14">
        <f>MATCH(J742,'[2]Pay Items'!$L$1:$L$644,0)</f>
        <v>465</v>
      </c>
      <c r="L742" s="15" t="str">
        <f t="shared" ca="1" si="74"/>
        <v>F0</v>
      </c>
      <c r="M742" s="15" t="str">
        <f t="shared" ca="1" si="75"/>
        <v>G</v>
      </c>
      <c r="N742" s="15" t="str">
        <f t="shared" ca="1" si="76"/>
        <v>C2</v>
      </c>
    </row>
    <row r="743" spans="1:14" ht="36" customHeight="1" x14ac:dyDescent="0.2">
      <c r="A743" s="196" t="s">
        <v>654</v>
      </c>
      <c r="B743" s="221" t="s">
        <v>68</v>
      </c>
      <c r="C743" s="68" t="s">
        <v>655</v>
      </c>
      <c r="D743" s="69"/>
      <c r="E743" s="70" t="s">
        <v>145</v>
      </c>
      <c r="F743" s="99">
        <v>2</v>
      </c>
      <c r="G743" s="118"/>
      <c r="H743" s="217">
        <f>ROUND(G743*F743,2)</f>
        <v>0</v>
      </c>
      <c r="I743" s="12" t="str">
        <f t="shared" ca="1" si="73"/>
        <v/>
      </c>
      <c r="J743" s="13" t="str">
        <f t="shared" si="77"/>
        <v>E017HClass 3 Backfilleach</v>
      </c>
      <c r="K743" s="14" t="e">
        <f>MATCH(J743,'[2]Pay Items'!$L$1:$L$644,0)</f>
        <v>#N/A</v>
      </c>
      <c r="L743" s="15" t="str">
        <f t="shared" ca="1" si="74"/>
        <v>F0</v>
      </c>
      <c r="M743" s="15" t="str">
        <f t="shared" ca="1" si="75"/>
        <v>C2</v>
      </c>
      <c r="N743" s="15" t="str">
        <f t="shared" ca="1" si="76"/>
        <v>C2</v>
      </c>
    </row>
    <row r="744" spans="1:14" ht="36" customHeight="1" x14ac:dyDescent="0.2">
      <c r="A744" s="196" t="s">
        <v>656</v>
      </c>
      <c r="B744" s="219" t="s">
        <v>47</v>
      </c>
      <c r="C744" s="68" t="s">
        <v>657</v>
      </c>
      <c r="D744" s="69"/>
      <c r="E744" s="70"/>
      <c r="F744" s="99"/>
      <c r="G744" s="132"/>
      <c r="H744" s="224"/>
      <c r="I744" s="12" t="str">
        <f t="shared" ca="1" si="73"/>
        <v>LOCKED</v>
      </c>
      <c r="J744" s="13" t="str">
        <f t="shared" si="77"/>
        <v>E017M600 mm</v>
      </c>
      <c r="K744" s="14">
        <f>MATCH(J744,'[2]Pay Items'!$L$1:$L$644,0)</f>
        <v>471</v>
      </c>
      <c r="L744" s="15" t="str">
        <f t="shared" ca="1" si="74"/>
        <v>F0</v>
      </c>
      <c r="M744" s="15" t="str">
        <f t="shared" ca="1" si="75"/>
        <v>G</v>
      </c>
      <c r="N744" s="15" t="str">
        <f t="shared" ca="1" si="76"/>
        <v>C2</v>
      </c>
    </row>
    <row r="745" spans="1:14" ht="36" customHeight="1" x14ac:dyDescent="0.2">
      <c r="A745" s="196" t="s">
        <v>658</v>
      </c>
      <c r="B745" s="221" t="s">
        <v>68</v>
      </c>
      <c r="C745" s="68" t="s">
        <v>655</v>
      </c>
      <c r="D745" s="69"/>
      <c r="E745" s="70" t="s">
        <v>145</v>
      </c>
      <c r="F745" s="99">
        <v>1</v>
      </c>
      <c r="G745" s="118"/>
      <c r="H745" s="217">
        <f>ROUND(G745*F745,2)</f>
        <v>0</v>
      </c>
      <c r="I745" s="12" t="str">
        <f t="shared" ca="1" si="73"/>
        <v/>
      </c>
      <c r="J745" s="13" t="str">
        <f t="shared" si="77"/>
        <v>E017NClass 3 Backfilleach</v>
      </c>
      <c r="K745" s="14" t="e">
        <f>MATCH(J745,'[2]Pay Items'!$L$1:$L$644,0)</f>
        <v>#N/A</v>
      </c>
      <c r="L745" s="15" t="str">
        <f t="shared" ca="1" si="74"/>
        <v>F0</v>
      </c>
      <c r="M745" s="15" t="str">
        <f t="shared" ca="1" si="75"/>
        <v>C2</v>
      </c>
      <c r="N745" s="15" t="str">
        <f t="shared" ca="1" si="76"/>
        <v>C2</v>
      </c>
    </row>
    <row r="746" spans="1:14" ht="36" customHeight="1" x14ac:dyDescent="0.2">
      <c r="A746" s="200" t="s">
        <v>659</v>
      </c>
      <c r="B746" s="234" t="s">
        <v>660</v>
      </c>
      <c r="C746" s="65" t="s">
        <v>661</v>
      </c>
      <c r="D746" s="66" t="s">
        <v>159</v>
      </c>
      <c r="E746" s="67"/>
      <c r="F746" s="115"/>
      <c r="G746" s="137"/>
      <c r="H746" s="240"/>
      <c r="I746" s="12" t="str">
        <f t="shared" ca="1" si="73"/>
        <v>LOCKED</v>
      </c>
      <c r="J746" s="13" t="str">
        <f t="shared" si="77"/>
        <v>E020Sewer Repair - In Addition to First 3.0 MetersCW 2130-R12</v>
      </c>
      <c r="K746" s="14">
        <f>MATCH(J746,'[2]Pay Items'!$L$1:$L$644,0)</f>
        <v>475</v>
      </c>
      <c r="L746" s="15" t="str">
        <f t="shared" ca="1" si="74"/>
        <v>F0</v>
      </c>
      <c r="M746" s="15" t="str">
        <f t="shared" ca="1" si="75"/>
        <v>G</v>
      </c>
      <c r="N746" s="15" t="str">
        <f t="shared" ca="1" si="76"/>
        <v>C2</v>
      </c>
    </row>
    <row r="747" spans="1:14" ht="36" customHeight="1" x14ac:dyDescent="0.2">
      <c r="A747" s="196" t="s">
        <v>662</v>
      </c>
      <c r="B747" s="219" t="s">
        <v>39</v>
      </c>
      <c r="C747" s="68" t="s">
        <v>653</v>
      </c>
      <c r="D747" s="69"/>
      <c r="E747" s="70"/>
      <c r="F747" s="99"/>
      <c r="G747" s="132"/>
      <c r="H747" s="224"/>
      <c r="I747" s="12" t="str">
        <f t="shared" ca="1" si="73"/>
        <v>LOCKED</v>
      </c>
      <c r="J747" s="13" t="str">
        <f t="shared" si="77"/>
        <v>E020G300 mm</v>
      </c>
      <c r="K747" s="14">
        <f>MATCH(J747,'[2]Pay Items'!$L$1:$L$644,0)</f>
        <v>482</v>
      </c>
      <c r="L747" s="15" t="str">
        <f t="shared" ca="1" si="74"/>
        <v>F0</v>
      </c>
      <c r="M747" s="15" t="str">
        <f t="shared" ca="1" si="75"/>
        <v>G</v>
      </c>
      <c r="N747" s="15" t="str">
        <f t="shared" ca="1" si="76"/>
        <v>C2</v>
      </c>
    </row>
    <row r="748" spans="1:14" ht="36" customHeight="1" x14ac:dyDescent="0.2">
      <c r="A748" s="196" t="s">
        <v>663</v>
      </c>
      <c r="B748" s="221" t="s">
        <v>68</v>
      </c>
      <c r="C748" s="68" t="s">
        <v>655</v>
      </c>
      <c r="D748" s="69"/>
      <c r="E748" s="70" t="s">
        <v>95</v>
      </c>
      <c r="F748" s="121">
        <f>0.8</f>
        <v>0.8</v>
      </c>
      <c r="G748" s="118"/>
      <c r="H748" s="217">
        <f>ROUND(G748*F748,2)</f>
        <v>0</v>
      </c>
      <c r="I748" s="12" t="str">
        <f t="shared" ca="1" si="73"/>
        <v/>
      </c>
      <c r="J748" s="13" t="str">
        <f t="shared" si="77"/>
        <v>E020HClass 3 Backfillm</v>
      </c>
      <c r="K748" s="14" t="e">
        <f>MATCH(J748,'[2]Pay Items'!$L$1:$L$644,0)</f>
        <v>#N/A</v>
      </c>
      <c r="L748" s="15" t="str">
        <f t="shared" ca="1" si="74"/>
        <v>F1</v>
      </c>
      <c r="M748" s="15" t="str">
        <f t="shared" ca="1" si="75"/>
        <v>C2</v>
      </c>
      <c r="N748" s="15" t="str">
        <f t="shared" ca="1" si="76"/>
        <v>C2</v>
      </c>
    </row>
    <row r="749" spans="1:14" ht="36" customHeight="1" x14ac:dyDescent="0.2">
      <c r="A749" s="196" t="s">
        <v>664</v>
      </c>
      <c r="B749" s="216" t="s">
        <v>665</v>
      </c>
      <c r="C749" s="68" t="s">
        <v>666</v>
      </c>
      <c r="D749" s="69" t="s">
        <v>772</v>
      </c>
      <c r="E749" s="70"/>
      <c r="F749" s="99"/>
      <c r="G749" s="132"/>
      <c r="H749" s="224"/>
      <c r="I749" s="12" t="str">
        <f t="shared" ca="1" si="73"/>
        <v>LOCKED</v>
      </c>
      <c r="J749" s="13" t="str">
        <f t="shared" si="77"/>
        <v>E022ASewer Inspection ( following repair)CW 2145-R4</v>
      </c>
      <c r="K749" s="14">
        <f>MATCH(J749,'[2]Pay Items'!$L$1:$L$644,0)</f>
        <v>492</v>
      </c>
      <c r="L749" s="15" t="str">
        <f t="shared" ca="1" si="74"/>
        <v>F0</v>
      </c>
      <c r="M749" s="15" t="str">
        <f t="shared" ca="1" si="75"/>
        <v>G</v>
      </c>
      <c r="N749" s="15" t="str">
        <f t="shared" ca="1" si="76"/>
        <v>C2</v>
      </c>
    </row>
    <row r="750" spans="1:14" ht="36" customHeight="1" x14ac:dyDescent="0.2">
      <c r="A750" s="196" t="s">
        <v>667</v>
      </c>
      <c r="B750" s="219" t="s">
        <v>39</v>
      </c>
      <c r="C750" s="68" t="s">
        <v>668</v>
      </c>
      <c r="D750" s="69"/>
      <c r="E750" s="70" t="s">
        <v>95</v>
      </c>
      <c r="F750" s="251">
        <v>138</v>
      </c>
      <c r="G750" s="118"/>
      <c r="H750" s="217">
        <f>ROUND(G750*F750,2)</f>
        <v>0</v>
      </c>
      <c r="I750" s="12" t="str">
        <f t="shared" ca="1" si="73"/>
        <v/>
      </c>
      <c r="J750" s="13" t="str">
        <f t="shared" si="77"/>
        <v>E022E300 mm, CSm</v>
      </c>
      <c r="K750" s="14" t="e">
        <f>MATCH(J750,'[2]Pay Items'!$L$1:$L$644,0)</f>
        <v>#N/A</v>
      </c>
      <c r="L750" s="15" t="str">
        <f t="shared" ca="1" si="74"/>
        <v>,0</v>
      </c>
      <c r="M750" s="15" t="str">
        <f t="shared" ca="1" si="75"/>
        <v>C2</v>
      </c>
      <c r="N750" s="15" t="str">
        <f t="shared" ca="1" si="76"/>
        <v>C2</v>
      </c>
    </row>
    <row r="751" spans="1:14" ht="36" customHeight="1" x14ac:dyDescent="0.2">
      <c r="A751" s="196" t="s">
        <v>669</v>
      </c>
      <c r="B751" s="219" t="s">
        <v>47</v>
      </c>
      <c r="C751" s="68" t="s">
        <v>670</v>
      </c>
      <c r="D751" s="69"/>
      <c r="E751" s="70" t="s">
        <v>95</v>
      </c>
      <c r="F751" s="251">
        <v>75</v>
      </c>
      <c r="G751" s="118"/>
      <c r="H751" s="217">
        <f>ROUND(G751*F751,2)</f>
        <v>0</v>
      </c>
      <c r="I751" s="12" t="str">
        <f t="shared" ca="1" si="73"/>
        <v/>
      </c>
      <c r="J751" s="13" t="str">
        <f t="shared" si="77"/>
        <v>E022H600 mm, CSm</v>
      </c>
      <c r="K751" s="14" t="e">
        <f>MATCH(J751,'[2]Pay Items'!$L$1:$L$644,0)</f>
        <v>#N/A</v>
      </c>
      <c r="L751" s="15" t="str">
        <f t="shared" ca="1" si="74"/>
        <v>,0</v>
      </c>
      <c r="M751" s="15" t="str">
        <f t="shared" ca="1" si="75"/>
        <v>C2</v>
      </c>
      <c r="N751" s="15" t="str">
        <f t="shared" ca="1" si="76"/>
        <v>C2</v>
      </c>
    </row>
    <row r="752" spans="1:14" ht="36" customHeight="1" x14ac:dyDescent="0.2">
      <c r="A752" s="200" t="s">
        <v>271</v>
      </c>
      <c r="B752" s="234" t="s">
        <v>671</v>
      </c>
      <c r="C752" s="71" t="s">
        <v>273</v>
      </c>
      <c r="D752" s="66" t="s">
        <v>159</v>
      </c>
      <c r="E752" s="67"/>
      <c r="F752" s="115"/>
      <c r="G752" s="137"/>
      <c r="H752" s="240"/>
      <c r="I752" s="12" t="str">
        <f t="shared" ca="1" si="73"/>
        <v>LOCKED</v>
      </c>
      <c r="J752" s="13" t="str">
        <f t="shared" si="77"/>
        <v>E036Connecting to Existing SewerCW 2130-R12</v>
      </c>
      <c r="K752" s="14">
        <f>MATCH(J752,'[2]Pay Items'!$L$1:$L$644,0)</f>
        <v>532</v>
      </c>
      <c r="L752" s="15" t="str">
        <f t="shared" ca="1" si="74"/>
        <v>F0</v>
      </c>
      <c r="M752" s="15" t="str">
        <f t="shared" ca="1" si="75"/>
        <v>G</v>
      </c>
      <c r="N752" s="15" t="str">
        <f t="shared" ca="1" si="76"/>
        <v>C2</v>
      </c>
    </row>
    <row r="753" spans="1:14" ht="36" customHeight="1" x14ac:dyDescent="0.2">
      <c r="A753" s="200" t="s">
        <v>274</v>
      </c>
      <c r="B753" s="236" t="s">
        <v>39</v>
      </c>
      <c r="C753" s="71" t="s">
        <v>672</v>
      </c>
      <c r="D753" s="66"/>
      <c r="E753" s="67"/>
      <c r="F753" s="115"/>
      <c r="G753" s="137"/>
      <c r="H753" s="240"/>
      <c r="I753" s="12" t="str">
        <f t="shared" ca="1" si="73"/>
        <v>LOCKED</v>
      </c>
      <c r="J753" s="13" t="str">
        <f t="shared" si="77"/>
        <v>E037CS Connecting Pipe</v>
      </c>
      <c r="K753" s="14" t="e">
        <f>MATCH(J753,'[2]Pay Items'!$L$1:$L$644,0)</f>
        <v>#N/A</v>
      </c>
      <c r="L753" s="15" t="str">
        <f t="shared" ca="1" si="74"/>
        <v>F0</v>
      </c>
      <c r="M753" s="15" t="str">
        <f t="shared" ca="1" si="75"/>
        <v>G</v>
      </c>
      <c r="N753" s="15" t="str">
        <f t="shared" ca="1" si="76"/>
        <v>C2</v>
      </c>
    </row>
    <row r="754" spans="1:14" ht="36" customHeight="1" x14ac:dyDescent="0.2">
      <c r="A754" s="200" t="s">
        <v>275</v>
      </c>
      <c r="B754" s="238" t="s">
        <v>68</v>
      </c>
      <c r="C754" s="65" t="s">
        <v>673</v>
      </c>
      <c r="D754" s="66"/>
      <c r="E754" s="67" t="s">
        <v>145</v>
      </c>
      <c r="F754" s="115">
        <v>5</v>
      </c>
      <c r="G754" s="136"/>
      <c r="H754" s="235">
        <f>ROUND(G754*F754,2)</f>
        <v>0</v>
      </c>
      <c r="I754" s="12" t="str">
        <f t="shared" ca="1" si="73"/>
        <v/>
      </c>
      <c r="J754" s="13" t="str">
        <f t="shared" si="77"/>
        <v>E038Connecting to 300 mm CS Sewereach</v>
      </c>
      <c r="K754" s="14" t="e">
        <f>MATCH(J754,'[2]Pay Items'!$L$1:$L$644,0)</f>
        <v>#N/A</v>
      </c>
      <c r="L754" s="15" t="str">
        <f t="shared" ca="1" si="74"/>
        <v>F0</v>
      </c>
      <c r="M754" s="15" t="str">
        <f t="shared" ca="1" si="75"/>
        <v>C2</v>
      </c>
      <c r="N754" s="15" t="str">
        <f t="shared" ca="1" si="76"/>
        <v>C2</v>
      </c>
    </row>
    <row r="755" spans="1:14" ht="36" customHeight="1" x14ac:dyDescent="0.2">
      <c r="A755" s="196" t="s">
        <v>279</v>
      </c>
      <c r="B755" s="221" t="s">
        <v>71</v>
      </c>
      <c r="C755" s="68" t="s">
        <v>674</v>
      </c>
      <c r="D755" s="69"/>
      <c r="E755" s="70" t="s">
        <v>145</v>
      </c>
      <c r="F755" s="99">
        <v>1</v>
      </c>
      <c r="G755" s="118"/>
      <c r="H755" s="217">
        <f>ROUND(G755*F755,2)</f>
        <v>0</v>
      </c>
      <c r="I755" s="12" t="str">
        <f t="shared" ref="I755:I822" ca="1" si="80">IF(CELL("protect",$G755)=1, "LOCKED", "")</f>
        <v/>
      </c>
      <c r="J755" s="13" t="str">
        <f t="shared" si="77"/>
        <v>E041AConnecting to 600 mm CS Sewereach</v>
      </c>
      <c r="K755" s="14" t="e">
        <f>MATCH(J755,'[2]Pay Items'!$L$1:$L$644,0)</f>
        <v>#N/A</v>
      </c>
      <c r="L755" s="15" t="str">
        <f t="shared" ref="L755:L822" ca="1" si="81">CELL("format",$F755)</f>
        <v>F0</v>
      </c>
      <c r="M755" s="15" t="str">
        <f t="shared" ref="M755:M822" ca="1" si="82">CELL("format",$G755)</f>
        <v>C2</v>
      </c>
      <c r="N755" s="15" t="str">
        <f t="shared" ref="N755:N822" ca="1" si="83">CELL("format",$H755)</f>
        <v>C2</v>
      </c>
    </row>
    <row r="756" spans="1:14" ht="36" customHeight="1" x14ac:dyDescent="0.2">
      <c r="A756" s="200" t="s">
        <v>208</v>
      </c>
      <c r="B756" s="234" t="s">
        <v>675</v>
      </c>
      <c r="C756" s="65" t="s">
        <v>210</v>
      </c>
      <c r="D756" s="66" t="s">
        <v>159</v>
      </c>
      <c r="E756" s="67"/>
      <c r="F756" s="115"/>
      <c r="G756" s="114"/>
      <c r="H756" s="217"/>
      <c r="I756" s="12" t="str">
        <f t="shared" ca="1" si="80"/>
        <v>LOCKED</v>
      </c>
      <c r="J756" s="13" t="str">
        <f t="shared" ref="J756:J822" si="84">CLEAN(CONCATENATE(TRIM($A756),TRIM($C756),IF(LEFT($D756)&lt;&gt;"E",TRIM($D756),),TRIM($E756)))</f>
        <v>F002Replacing Existing RisersCW 2130-R12</v>
      </c>
      <c r="K756" s="14">
        <f>MATCH(J756,'[2]Pay Items'!$L$1:$L$644,0)</f>
        <v>583</v>
      </c>
      <c r="L756" s="15" t="str">
        <f t="shared" ca="1" si="81"/>
        <v>F0</v>
      </c>
      <c r="M756" s="15" t="str">
        <f t="shared" ca="1" si="82"/>
        <v>C2</v>
      </c>
      <c r="N756" s="15" t="str">
        <f t="shared" ca="1" si="83"/>
        <v>C2</v>
      </c>
    </row>
    <row r="757" spans="1:14" ht="36" customHeight="1" x14ac:dyDescent="0.2">
      <c r="A757" s="200" t="s">
        <v>211</v>
      </c>
      <c r="B757" s="236" t="s">
        <v>39</v>
      </c>
      <c r="C757" s="65" t="s">
        <v>212</v>
      </c>
      <c r="D757" s="66"/>
      <c r="E757" s="67" t="s">
        <v>213</v>
      </c>
      <c r="F757" s="151">
        <f>0.9+0.8+1.2+1.1+1.2+1.4</f>
        <v>6.6</v>
      </c>
      <c r="G757" s="136"/>
      <c r="H757" s="217">
        <f>ROUND(G757*F757,2)</f>
        <v>0</v>
      </c>
      <c r="I757" s="12" t="str">
        <f t="shared" ca="1" si="80"/>
        <v/>
      </c>
      <c r="J757" s="13" t="str">
        <f t="shared" si="84"/>
        <v>F002APre-cast Concrete Risersvert. m</v>
      </c>
      <c r="K757" s="14">
        <f>MATCH(J757,'[2]Pay Items'!$L$1:$L$644,0)</f>
        <v>584</v>
      </c>
      <c r="L757" s="15" t="str">
        <f t="shared" ca="1" si="81"/>
        <v>F1</v>
      </c>
      <c r="M757" s="15" t="str">
        <f t="shared" ca="1" si="82"/>
        <v>C2</v>
      </c>
      <c r="N757" s="15" t="str">
        <f t="shared" ca="1" si="83"/>
        <v>C2</v>
      </c>
    </row>
    <row r="758" spans="1:14" s="59" customFormat="1" ht="36" customHeight="1" x14ac:dyDescent="0.2">
      <c r="A758" s="27"/>
      <c r="B758" s="234" t="s">
        <v>677</v>
      </c>
      <c r="C758" s="65" t="s">
        <v>742</v>
      </c>
      <c r="D758" s="66" t="s">
        <v>735</v>
      </c>
      <c r="E758" s="67"/>
      <c r="F758" s="151"/>
      <c r="G758" s="114"/>
      <c r="H758" s="217"/>
      <c r="I758" s="60"/>
      <c r="J758" s="61"/>
      <c r="K758" s="62"/>
      <c r="L758" s="63"/>
      <c r="M758" s="63"/>
      <c r="N758" s="63"/>
    </row>
    <row r="759" spans="1:14" s="59" customFormat="1" ht="36" customHeight="1" x14ac:dyDescent="0.2">
      <c r="A759" s="27"/>
      <c r="B759" s="236" t="s">
        <v>39</v>
      </c>
      <c r="C759" s="65" t="s">
        <v>743</v>
      </c>
      <c r="D759" s="66"/>
      <c r="E759" s="67"/>
      <c r="F759" s="151"/>
      <c r="G759" s="114"/>
      <c r="H759" s="217"/>
      <c r="I759" s="60"/>
      <c r="J759" s="61"/>
      <c r="K759" s="62"/>
      <c r="L759" s="63"/>
      <c r="M759" s="63"/>
      <c r="N759" s="63"/>
    </row>
    <row r="760" spans="1:14" s="59" customFormat="1" ht="36" customHeight="1" x14ac:dyDescent="0.2">
      <c r="A760" s="27"/>
      <c r="B760" s="238" t="s">
        <v>68</v>
      </c>
      <c r="C760" s="65" t="s">
        <v>744</v>
      </c>
      <c r="D760" s="66"/>
      <c r="E760" s="67" t="s">
        <v>145</v>
      </c>
      <c r="F760" s="99">
        <v>4</v>
      </c>
      <c r="G760" s="136"/>
      <c r="H760" s="217">
        <f>ROUND(G760*F760,2)</f>
        <v>0</v>
      </c>
      <c r="I760" s="60"/>
      <c r="J760" s="61"/>
      <c r="K760" s="62"/>
      <c r="L760" s="63"/>
      <c r="M760" s="63"/>
      <c r="N760" s="63"/>
    </row>
    <row r="761" spans="1:14" ht="36" customHeight="1" x14ac:dyDescent="0.2">
      <c r="A761" s="86"/>
      <c r="B761" s="239"/>
      <c r="C761" s="109" t="s">
        <v>676</v>
      </c>
      <c r="D761" s="107"/>
      <c r="E761" s="108"/>
      <c r="F761" s="252"/>
      <c r="G761" s="141"/>
      <c r="H761" s="237"/>
      <c r="I761" s="12" t="str">
        <f t="shared" ca="1" si="80"/>
        <v>LOCKED</v>
      </c>
      <c r="J761" s="13" t="str">
        <f t="shared" si="84"/>
        <v>CAIL BAY</v>
      </c>
      <c r="K761" s="14" t="e">
        <f>MATCH(J761,'[2]Pay Items'!$L$1:$L$644,0)</f>
        <v>#N/A</v>
      </c>
      <c r="L761" s="15" t="str">
        <f t="shared" ca="1" si="81"/>
        <v>C2</v>
      </c>
      <c r="M761" s="15" t="str">
        <f t="shared" ca="1" si="82"/>
        <v>C2</v>
      </c>
      <c r="N761" s="15" t="str">
        <f t="shared" ca="1" si="83"/>
        <v>G</v>
      </c>
    </row>
    <row r="762" spans="1:14" ht="36" customHeight="1" x14ac:dyDescent="0.2">
      <c r="A762" s="200" t="s">
        <v>649</v>
      </c>
      <c r="B762" s="234" t="s">
        <v>680</v>
      </c>
      <c r="C762" s="65" t="s">
        <v>651</v>
      </c>
      <c r="D762" s="66" t="s">
        <v>159</v>
      </c>
      <c r="E762" s="67"/>
      <c r="F762" s="115"/>
      <c r="G762" s="137"/>
      <c r="H762" s="240"/>
      <c r="I762" s="12" t="str">
        <f t="shared" ca="1" si="80"/>
        <v>LOCKED</v>
      </c>
      <c r="J762" s="13" t="str">
        <f t="shared" si="84"/>
        <v>E017Sewer Repair - Up to 3.0 Meters LongCW 2130-R12</v>
      </c>
      <c r="K762" s="14">
        <f>MATCH(J762,'[2]Pay Items'!$L$1:$L$644,0)</f>
        <v>458</v>
      </c>
      <c r="L762" s="15" t="str">
        <f t="shared" ca="1" si="81"/>
        <v>F0</v>
      </c>
      <c r="M762" s="15" t="str">
        <f t="shared" ca="1" si="82"/>
        <v>G</v>
      </c>
      <c r="N762" s="15" t="str">
        <f t="shared" ca="1" si="83"/>
        <v>C2</v>
      </c>
    </row>
    <row r="763" spans="1:14" ht="36" customHeight="1" x14ac:dyDescent="0.2">
      <c r="A763" s="196" t="s">
        <v>678</v>
      </c>
      <c r="B763" s="219" t="s">
        <v>39</v>
      </c>
      <c r="C763" s="68" t="s">
        <v>582</v>
      </c>
      <c r="D763" s="69"/>
      <c r="E763" s="70"/>
      <c r="F763" s="99"/>
      <c r="G763" s="132"/>
      <c r="H763" s="224"/>
      <c r="I763" s="12" t="str">
        <f t="shared" ca="1" si="80"/>
        <v>LOCKED</v>
      </c>
      <c r="J763" s="13" t="str">
        <f t="shared" si="84"/>
        <v>E017E250 mm</v>
      </c>
      <c r="K763" s="14">
        <f>MATCH(J763,'[2]Pay Items'!$L$1:$L$644,0)</f>
        <v>463</v>
      </c>
      <c r="L763" s="15" t="str">
        <f t="shared" ca="1" si="81"/>
        <v>F0</v>
      </c>
      <c r="M763" s="15" t="str">
        <f t="shared" ca="1" si="82"/>
        <v>G</v>
      </c>
      <c r="N763" s="15" t="str">
        <f t="shared" ca="1" si="83"/>
        <v>C2</v>
      </c>
    </row>
    <row r="764" spans="1:14" ht="36" customHeight="1" x14ac:dyDescent="0.2">
      <c r="A764" s="196" t="s">
        <v>679</v>
      </c>
      <c r="B764" s="221" t="s">
        <v>68</v>
      </c>
      <c r="C764" s="68" t="s">
        <v>655</v>
      </c>
      <c r="D764" s="69"/>
      <c r="E764" s="70" t="s">
        <v>145</v>
      </c>
      <c r="F764" s="99">
        <v>1</v>
      </c>
      <c r="G764" s="118"/>
      <c r="H764" s="217">
        <f>ROUND(G764*F764,2)</f>
        <v>0</v>
      </c>
      <c r="I764" s="12" t="str">
        <f t="shared" ca="1" si="80"/>
        <v/>
      </c>
      <c r="J764" s="13" t="str">
        <f t="shared" si="84"/>
        <v>E017FClass 3 Backfilleach</v>
      </c>
      <c r="K764" s="14" t="e">
        <f>MATCH(J764,'[2]Pay Items'!$L$1:$L$644,0)</f>
        <v>#N/A</v>
      </c>
      <c r="L764" s="15" t="str">
        <f t="shared" ca="1" si="81"/>
        <v>F0</v>
      </c>
      <c r="M764" s="15" t="str">
        <f t="shared" ca="1" si="82"/>
        <v>C2</v>
      </c>
      <c r="N764" s="15" t="str">
        <f t="shared" ca="1" si="83"/>
        <v>C2</v>
      </c>
    </row>
    <row r="765" spans="1:14" ht="36" customHeight="1" x14ac:dyDescent="0.2">
      <c r="A765" s="200" t="s">
        <v>659</v>
      </c>
      <c r="B765" s="234" t="s">
        <v>684</v>
      </c>
      <c r="C765" s="65" t="s">
        <v>661</v>
      </c>
      <c r="D765" s="66" t="s">
        <v>159</v>
      </c>
      <c r="E765" s="67"/>
      <c r="F765" s="115"/>
      <c r="G765" s="137"/>
      <c r="H765" s="240"/>
      <c r="I765" s="12" t="str">
        <f t="shared" ca="1" si="80"/>
        <v>LOCKED</v>
      </c>
      <c r="J765" s="13" t="str">
        <f t="shared" si="84"/>
        <v>E020Sewer Repair - In Addition to First 3.0 MetersCW 2130-R12</v>
      </c>
      <c r="K765" s="14">
        <f>MATCH(J765,'[2]Pay Items'!$L$1:$L$644,0)</f>
        <v>475</v>
      </c>
      <c r="L765" s="15" t="str">
        <f t="shared" ca="1" si="81"/>
        <v>F0</v>
      </c>
      <c r="M765" s="15" t="str">
        <f t="shared" ca="1" si="82"/>
        <v>G</v>
      </c>
      <c r="N765" s="15" t="str">
        <f t="shared" ca="1" si="83"/>
        <v>C2</v>
      </c>
    </row>
    <row r="766" spans="1:14" ht="36" customHeight="1" x14ac:dyDescent="0.2">
      <c r="A766" s="196" t="s">
        <v>681</v>
      </c>
      <c r="B766" s="219" t="s">
        <v>39</v>
      </c>
      <c r="C766" s="68" t="s">
        <v>682</v>
      </c>
      <c r="D766" s="69"/>
      <c r="E766" s="70"/>
      <c r="F766" s="99"/>
      <c r="G766" s="132"/>
      <c r="H766" s="224"/>
      <c r="I766" s="12" t="str">
        <f t="shared" ca="1" si="80"/>
        <v>LOCKED</v>
      </c>
      <c r="J766" s="13" t="str">
        <f t="shared" si="84"/>
        <v>E020E250 mm</v>
      </c>
      <c r="K766" s="14">
        <f>MATCH(J766,'[2]Pay Items'!$L$1:$L$644,0)</f>
        <v>480</v>
      </c>
      <c r="L766" s="15" t="str">
        <f t="shared" ca="1" si="81"/>
        <v>F0</v>
      </c>
      <c r="M766" s="15" t="str">
        <f t="shared" ca="1" si="82"/>
        <v>G</v>
      </c>
      <c r="N766" s="15" t="str">
        <f t="shared" ca="1" si="83"/>
        <v>C2</v>
      </c>
    </row>
    <row r="767" spans="1:14" ht="36" customHeight="1" x14ac:dyDescent="0.2">
      <c r="A767" s="196" t="s">
        <v>683</v>
      </c>
      <c r="B767" s="221" t="s">
        <v>68</v>
      </c>
      <c r="C767" s="68" t="s">
        <v>655</v>
      </c>
      <c r="D767" s="69"/>
      <c r="E767" s="70" t="s">
        <v>95</v>
      </c>
      <c r="F767" s="121">
        <f>0.8</f>
        <v>0.8</v>
      </c>
      <c r="G767" s="118"/>
      <c r="H767" s="217">
        <f>ROUND(G767*F767,2)</f>
        <v>0</v>
      </c>
      <c r="I767" s="12" t="str">
        <f t="shared" ca="1" si="80"/>
        <v/>
      </c>
      <c r="J767" s="13" t="str">
        <f t="shared" si="84"/>
        <v>E020FClass 3 Backfillm</v>
      </c>
      <c r="K767" s="14" t="e">
        <f>MATCH(J767,'[2]Pay Items'!$L$1:$L$644,0)</f>
        <v>#N/A</v>
      </c>
      <c r="L767" s="15" t="str">
        <f t="shared" ca="1" si="81"/>
        <v>F1</v>
      </c>
      <c r="M767" s="15" t="str">
        <f t="shared" ca="1" si="82"/>
        <v>C2</v>
      </c>
      <c r="N767" s="15" t="str">
        <f t="shared" ca="1" si="83"/>
        <v>C2</v>
      </c>
    </row>
    <row r="768" spans="1:14" ht="36" customHeight="1" x14ac:dyDescent="0.2">
      <c r="A768" s="203" t="s">
        <v>664</v>
      </c>
      <c r="B768" s="234" t="s">
        <v>687</v>
      </c>
      <c r="C768" s="65" t="s">
        <v>666</v>
      </c>
      <c r="D768" s="66" t="s">
        <v>772</v>
      </c>
      <c r="E768" s="67"/>
      <c r="F768" s="115"/>
      <c r="G768" s="137"/>
      <c r="H768" s="240"/>
      <c r="I768" s="12" t="str">
        <f t="shared" ca="1" si="80"/>
        <v>LOCKED</v>
      </c>
      <c r="J768" s="13" t="str">
        <f t="shared" si="84"/>
        <v>E022ASewer Inspection ( following repair)CW 2145-R4</v>
      </c>
      <c r="K768" s="14">
        <f>MATCH(J768,'[2]Pay Items'!$L$1:$L$644,0)</f>
        <v>492</v>
      </c>
      <c r="L768" s="15" t="str">
        <f t="shared" ca="1" si="81"/>
        <v>F0</v>
      </c>
      <c r="M768" s="15" t="str">
        <f t="shared" ca="1" si="82"/>
        <v>G</v>
      </c>
      <c r="N768" s="15" t="str">
        <f t="shared" ca="1" si="83"/>
        <v>C2</v>
      </c>
    </row>
    <row r="769" spans="1:14" ht="36" customHeight="1" x14ac:dyDescent="0.2">
      <c r="A769" s="196" t="s">
        <v>685</v>
      </c>
      <c r="B769" s="219" t="s">
        <v>39</v>
      </c>
      <c r="C769" s="68" t="s">
        <v>686</v>
      </c>
      <c r="D769" s="69"/>
      <c r="E769" s="70" t="s">
        <v>95</v>
      </c>
      <c r="F769" s="251">
        <v>116</v>
      </c>
      <c r="G769" s="118"/>
      <c r="H769" s="217">
        <f>ROUND(G769*F769,2)</f>
        <v>0</v>
      </c>
      <c r="I769" s="12" t="str">
        <f t="shared" ca="1" si="80"/>
        <v/>
      </c>
      <c r="J769" s="13" t="str">
        <f t="shared" si="84"/>
        <v>E022D250 mm, WWSm</v>
      </c>
      <c r="K769" s="14" t="e">
        <f>MATCH(J769,'[2]Pay Items'!$L$1:$L$644,0)</f>
        <v>#N/A</v>
      </c>
      <c r="L769" s="15" t="str">
        <f t="shared" ca="1" si="81"/>
        <v>,0</v>
      </c>
      <c r="M769" s="15" t="str">
        <f t="shared" ca="1" si="82"/>
        <v>C2</v>
      </c>
      <c r="N769" s="15" t="str">
        <f t="shared" ca="1" si="83"/>
        <v>C2</v>
      </c>
    </row>
    <row r="770" spans="1:14" ht="36" customHeight="1" x14ac:dyDescent="0.2">
      <c r="A770" s="200" t="s">
        <v>208</v>
      </c>
      <c r="B770" s="234" t="s">
        <v>689</v>
      </c>
      <c r="C770" s="65" t="s">
        <v>210</v>
      </c>
      <c r="D770" s="66" t="s">
        <v>159</v>
      </c>
      <c r="E770" s="67"/>
      <c r="F770" s="115"/>
      <c r="G770" s="114"/>
      <c r="H770" s="235"/>
      <c r="I770" s="12" t="str">
        <f t="shared" ca="1" si="80"/>
        <v>LOCKED</v>
      </c>
      <c r="J770" s="13" t="str">
        <f t="shared" si="84"/>
        <v>F002Replacing Existing RisersCW 2130-R12</v>
      </c>
      <c r="K770" s="14">
        <f>MATCH(J770,'[2]Pay Items'!$L$1:$L$644,0)</f>
        <v>583</v>
      </c>
      <c r="L770" s="15" t="str">
        <f t="shared" ca="1" si="81"/>
        <v>F0</v>
      </c>
      <c r="M770" s="15" t="str">
        <f t="shared" ca="1" si="82"/>
        <v>C2</v>
      </c>
      <c r="N770" s="15" t="str">
        <f t="shared" ca="1" si="83"/>
        <v>C2</v>
      </c>
    </row>
    <row r="771" spans="1:14" ht="36" customHeight="1" x14ac:dyDescent="0.2">
      <c r="A771" s="200" t="s">
        <v>211</v>
      </c>
      <c r="B771" s="236" t="s">
        <v>39</v>
      </c>
      <c r="C771" s="65" t="s">
        <v>212</v>
      </c>
      <c r="D771" s="66"/>
      <c r="E771" s="67" t="s">
        <v>213</v>
      </c>
      <c r="F771" s="151">
        <v>2.6</v>
      </c>
      <c r="G771" s="136"/>
      <c r="H771" s="235">
        <f>ROUND(G771*F771,2)</f>
        <v>0</v>
      </c>
      <c r="I771" s="12" t="str">
        <f t="shared" ca="1" si="80"/>
        <v/>
      </c>
      <c r="J771" s="13" t="str">
        <f t="shared" si="84"/>
        <v>F002APre-cast Concrete Risersvert. m</v>
      </c>
      <c r="K771" s="14">
        <f>MATCH(J771,'[2]Pay Items'!$L$1:$L$644,0)</f>
        <v>584</v>
      </c>
      <c r="L771" s="15" t="str">
        <f t="shared" ca="1" si="81"/>
        <v>F1</v>
      </c>
      <c r="M771" s="15" t="str">
        <f t="shared" ca="1" si="82"/>
        <v>C2</v>
      </c>
      <c r="N771" s="15" t="str">
        <f t="shared" ca="1" si="83"/>
        <v>C2</v>
      </c>
    </row>
    <row r="772" spans="1:14" s="59" customFormat="1" ht="36" customHeight="1" x14ac:dyDescent="0.2">
      <c r="A772" s="200"/>
      <c r="B772" s="234" t="s">
        <v>693</v>
      </c>
      <c r="C772" s="65" t="s">
        <v>742</v>
      </c>
      <c r="D772" s="66" t="s">
        <v>735</v>
      </c>
      <c r="E772" s="67"/>
      <c r="F772" s="151"/>
      <c r="G772" s="114"/>
      <c r="H772" s="235"/>
      <c r="I772" s="60"/>
      <c r="J772" s="61"/>
      <c r="K772" s="62"/>
      <c r="L772" s="63"/>
      <c r="M772" s="63"/>
      <c r="N772" s="63"/>
    </row>
    <row r="773" spans="1:14" s="59" customFormat="1" ht="36" customHeight="1" x14ac:dyDescent="0.2">
      <c r="A773" s="124"/>
      <c r="B773" s="64" t="s">
        <v>39</v>
      </c>
      <c r="C773" s="256" t="s">
        <v>743</v>
      </c>
      <c r="D773" s="257"/>
      <c r="E773" s="79"/>
      <c r="F773" s="258"/>
      <c r="G773" s="114"/>
      <c r="H773" s="235"/>
      <c r="I773" s="60"/>
      <c r="J773" s="61"/>
      <c r="K773" s="62"/>
      <c r="L773" s="63"/>
      <c r="M773" s="63"/>
      <c r="N773" s="63"/>
    </row>
    <row r="774" spans="1:14" s="59" customFormat="1" ht="36" customHeight="1" x14ac:dyDescent="0.2">
      <c r="A774" s="196"/>
      <c r="B774" s="221" t="s">
        <v>68</v>
      </c>
      <c r="C774" s="68" t="s">
        <v>745</v>
      </c>
      <c r="D774" s="69"/>
      <c r="E774" s="70" t="s">
        <v>145</v>
      </c>
      <c r="F774" s="99">
        <v>1</v>
      </c>
      <c r="G774" s="136"/>
      <c r="H774" s="235">
        <f t="shared" ref="H774:H775" si="85">ROUND(G774*F774,2)</f>
        <v>0</v>
      </c>
      <c r="I774" s="60"/>
      <c r="J774" s="61"/>
      <c r="K774" s="62"/>
      <c r="L774" s="63"/>
      <c r="M774" s="63"/>
      <c r="N774" s="63"/>
    </row>
    <row r="775" spans="1:14" s="59" customFormat="1" ht="36" customHeight="1" x14ac:dyDescent="0.2">
      <c r="A775" s="196"/>
      <c r="B775" s="221" t="s">
        <v>71</v>
      </c>
      <c r="C775" s="68" t="s">
        <v>746</v>
      </c>
      <c r="D775" s="69"/>
      <c r="E775" s="70" t="s">
        <v>145</v>
      </c>
      <c r="F775" s="99">
        <v>1</v>
      </c>
      <c r="G775" s="136"/>
      <c r="H775" s="235">
        <f t="shared" si="85"/>
        <v>0</v>
      </c>
      <c r="I775" s="60"/>
      <c r="J775" s="61"/>
      <c r="K775" s="62"/>
      <c r="L775" s="63"/>
      <c r="M775" s="63"/>
      <c r="N775" s="63"/>
    </row>
    <row r="776" spans="1:14" ht="36" customHeight="1" x14ac:dyDescent="0.2">
      <c r="A776" s="86"/>
      <c r="B776" s="239"/>
      <c r="C776" s="109" t="s">
        <v>688</v>
      </c>
      <c r="D776" s="107"/>
      <c r="E776" s="116"/>
      <c r="F776" s="252"/>
      <c r="G776" s="141"/>
      <c r="H776" s="237"/>
      <c r="I776" s="12" t="str">
        <f t="shared" ca="1" si="80"/>
        <v>LOCKED</v>
      </c>
      <c r="J776" s="13" t="str">
        <f t="shared" si="84"/>
        <v>FIFE STREET</v>
      </c>
      <c r="K776" s="14" t="e">
        <f>MATCH(J776,'[2]Pay Items'!$L$1:$L$644,0)</f>
        <v>#N/A</v>
      </c>
      <c r="L776" s="15" t="str">
        <f t="shared" ca="1" si="81"/>
        <v>C2</v>
      </c>
      <c r="M776" s="15" t="str">
        <f t="shared" ca="1" si="82"/>
        <v>C2</v>
      </c>
      <c r="N776" s="15" t="str">
        <f t="shared" ca="1" si="83"/>
        <v>G</v>
      </c>
    </row>
    <row r="777" spans="1:14" ht="36" customHeight="1" x14ac:dyDescent="0.2">
      <c r="A777" s="196" t="s">
        <v>649</v>
      </c>
      <c r="B777" s="216" t="s">
        <v>696</v>
      </c>
      <c r="C777" s="68" t="s">
        <v>651</v>
      </c>
      <c r="D777" s="69" t="s">
        <v>159</v>
      </c>
      <c r="E777" s="76"/>
      <c r="F777" s="99"/>
      <c r="G777" s="132"/>
      <c r="H777" s="224"/>
      <c r="I777" s="12" t="str">
        <f t="shared" ca="1" si="80"/>
        <v>LOCKED</v>
      </c>
      <c r="J777" s="13" t="str">
        <f t="shared" si="84"/>
        <v>E017Sewer Repair - Up to 3.0 Meters LongCW 2130-R12</v>
      </c>
      <c r="K777" s="14">
        <f>MATCH(J777,'[2]Pay Items'!$L$1:$L$644,0)</f>
        <v>458</v>
      </c>
      <c r="L777" s="15" t="str">
        <f t="shared" ca="1" si="81"/>
        <v>F0</v>
      </c>
      <c r="M777" s="15" t="str">
        <f t="shared" ca="1" si="82"/>
        <v>G</v>
      </c>
      <c r="N777" s="15" t="str">
        <f t="shared" ca="1" si="83"/>
        <v>C2</v>
      </c>
    </row>
    <row r="778" spans="1:14" ht="36" customHeight="1" x14ac:dyDescent="0.2">
      <c r="A778" s="196" t="s">
        <v>652</v>
      </c>
      <c r="B778" s="219" t="s">
        <v>39</v>
      </c>
      <c r="C778" s="68" t="s">
        <v>653</v>
      </c>
      <c r="D778" s="69"/>
      <c r="E778" s="76"/>
      <c r="F778" s="99"/>
      <c r="G778" s="132"/>
      <c r="H778" s="224"/>
      <c r="I778" s="12" t="str">
        <f t="shared" ca="1" si="80"/>
        <v>LOCKED</v>
      </c>
      <c r="J778" s="13" t="str">
        <f t="shared" si="84"/>
        <v>E017G300 mm</v>
      </c>
      <c r="K778" s="14">
        <f>MATCH(J778,'[2]Pay Items'!$L$1:$L$644,0)</f>
        <v>465</v>
      </c>
      <c r="L778" s="15" t="str">
        <f t="shared" ca="1" si="81"/>
        <v>F0</v>
      </c>
      <c r="M778" s="15" t="str">
        <f t="shared" ca="1" si="82"/>
        <v>G</v>
      </c>
      <c r="N778" s="15" t="str">
        <f t="shared" ca="1" si="83"/>
        <v>C2</v>
      </c>
    </row>
    <row r="779" spans="1:14" ht="36" customHeight="1" x14ac:dyDescent="0.2">
      <c r="A779" s="196" t="s">
        <v>654</v>
      </c>
      <c r="B779" s="221" t="s">
        <v>68</v>
      </c>
      <c r="C779" s="68" t="s">
        <v>655</v>
      </c>
      <c r="D779" s="69"/>
      <c r="E779" s="76" t="s">
        <v>145</v>
      </c>
      <c r="F779" s="99">
        <v>1</v>
      </c>
      <c r="G779" s="118"/>
      <c r="H779" s="217">
        <f>ROUND(G779*F779,2)</f>
        <v>0</v>
      </c>
      <c r="I779" s="12" t="str">
        <f t="shared" ca="1" si="80"/>
        <v/>
      </c>
      <c r="J779" s="13" t="str">
        <f t="shared" si="84"/>
        <v>E017HClass 3 Backfilleach</v>
      </c>
      <c r="K779" s="14" t="e">
        <f>MATCH(J779,'[2]Pay Items'!$L$1:$L$644,0)</f>
        <v>#N/A</v>
      </c>
      <c r="L779" s="15" t="str">
        <f t="shared" ca="1" si="81"/>
        <v>F0</v>
      </c>
      <c r="M779" s="15" t="str">
        <f t="shared" ca="1" si="82"/>
        <v>C2</v>
      </c>
      <c r="N779" s="15" t="str">
        <f t="shared" ca="1" si="83"/>
        <v>C2</v>
      </c>
    </row>
    <row r="780" spans="1:14" ht="36" customHeight="1" x14ac:dyDescent="0.2">
      <c r="A780" s="196" t="s">
        <v>690</v>
      </c>
      <c r="B780" s="219" t="s">
        <v>47</v>
      </c>
      <c r="C780" s="68" t="s">
        <v>691</v>
      </c>
      <c r="D780" s="69"/>
      <c r="E780" s="76"/>
      <c r="F780" s="99"/>
      <c r="G780" s="132"/>
      <c r="H780" s="224"/>
      <c r="I780" s="12" t="str">
        <f t="shared" ca="1" si="80"/>
        <v>LOCKED</v>
      </c>
      <c r="J780" s="13" t="str">
        <f t="shared" si="84"/>
        <v>E017I375mm</v>
      </c>
      <c r="K780" s="14">
        <f>MATCH(J780,'[2]Pay Items'!$L$1:$L$644,0)</f>
        <v>467</v>
      </c>
      <c r="L780" s="15" t="str">
        <f t="shared" ca="1" si="81"/>
        <v>F0</v>
      </c>
      <c r="M780" s="15" t="str">
        <f t="shared" ca="1" si="82"/>
        <v>G</v>
      </c>
      <c r="N780" s="15" t="str">
        <f t="shared" ca="1" si="83"/>
        <v>C2</v>
      </c>
    </row>
    <row r="781" spans="1:14" ht="36" customHeight="1" x14ac:dyDescent="0.2">
      <c r="A781" s="196" t="s">
        <v>692</v>
      </c>
      <c r="B781" s="221" t="s">
        <v>68</v>
      </c>
      <c r="C781" s="68" t="s">
        <v>655</v>
      </c>
      <c r="D781" s="69"/>
      <c r="E781" s="76" t="s">
        <v>145</v>
      </c>
      <c r="F781" s="99">
        <v>1</v>
      </c>
      <c r="G781" s="118"/>
      <c r="H781" s="217">
        <f>ROUND(G781*F781,2)</f>
        <v>0</v>
      </c>
      <c r="I781" s="12" t="str">
        <f t="shared" ca="1" si="80"/>
        <v/>
      </c>
      <c r="J781" s="13" t="str">
        <f t="shared" si="84"/>
        <v>E017JClass 3 Backfilleach</v>
      </c>
      <c r="K781" s="14" t="e">
        <f>MATCH(J781,'[2]Pay Items'!$L$1:$L$644,0)</f>
        <v>#N/A</v>
      </c>
      <c r="L781" s="15" t="str">
        <f t="shared" ca="1" si="81"/>
        <v>F0</v>
      </c>
      <c r="M781" s="15" t="str">
        <f t="shared" ca="1" si="82"/>
        <v>C2</v>
      </c>
      <c r="N781" s="15" t="str">
        <f t="shared" ca="1" si="83"/>
        <v>C2</v>
      </c>
    </row>
    <row r="782" spans="1:14" ht="36" customHeight="1" x14ac:dyDescent="0.2">
      <c r="A782" s="196" t="s">
        <v>664</v>
      </c>
      <c r="B782" s="216" t="s">
        <v>699</v>
      </c>
      <c r="C782" s="68" t="s">
        <v>666</v>
      </c>
      <c r="D782" s="69" t="s">
        <v>772</v>
      </c>
      <c r="E782" s="76"/>
      <c r="F782" s="99"/>
      <c r="G782" s="132"/>
      <c r="H782" s="224"/>
      <c r="I782" s="12" t="str">
        <f t="shared" ca="1" si="80"/>
        <v>LOCKED</v>
      </c>
      <c r="J782" s="13" t="str">
        <f t="shared" si="84"/>
        <v>E022ASewer Inspection ( following repair)CW 2145-R4</v>
      </c>
      <c r="K782" s="14">
        <f>MATCH(J782,'[2]Pay Items'!$L$1:$L$644,0)</f>
        <v>492</v>
      </c>
      <c r="L782" s="15" t="str">
        <f t="shared" ca="1" si="81"/>
        <v>F0</v>
      </c>
      <c r="M782" s="15" t="str">
        <f t="shared" ca="1" si="82"/>
        <v>G</v>
      </c>
      <c r="N782" s="15" t="str">
        <f t="shared" ca="1" si="83"/>
        <v>C2</v>
      </c>
    </row>
    <row r="783" spans="1:14" ht="36" customHeight="1" x14ac:dyDescent="0.2">
      <c r="A783" s="196" t="s">
        <v>667</v>
      </c>
      <c r="B783" s="219" t="s">
        <v>39</v>
      </c>
      <c r="C783" s="68" t="s">
        <v>668</v>
      </c>
      <c r="D783" s="69"/>
      <c r="E783" s="76" t="s">
        <v>95</v>
      </c>
      <c r="F783" s="251">
        <v>47</v>
      </c>
      <c r="G783" s="118"/>
      <c r="H783" s="217">
        <f>ROUND(G783*F783,2)</f>
        <v>0</v>
      </c>
      <c r="I783" s="12" t="str">
        <f t="shared" ca="1" si="80"/>
        <v/>
      </c>
      <c r="J783" s="13" t="str">
        <f t="shared" si="84"/>
        <v>E022E300 mm, CSm</v>
      </c>
      <c r="K783" s="14" t="e">
        <f>MATCH(J783,'[2]Pay Items'!$L$1:$L$644,0)</f>
        <v>#N/A</v>
      </c>
      <c r="L783" s="15" t="str">
        <f t="shared" ca="1" si="81"/>
        <v>,0</v>
      </c>
      <c r="M783" s="15" t="str">
        <f t="shared" ca="1" si="82"/>
        <v>C2</v>
      </c>
      <c r="N783" s="15" t="str">
        <f t="shared" ca="1" si="83"/>
        <v>C2</v>
      </c>
    </row>
    <row r="784" spans="1:14" ht="36" customHeight="1" x14ac:dyDescent="0.2">
      <c r="A784" s="196" t="s">
        <v>694</v>
      </c>
      <c r="B784" s="219" t="s">
        <v>47</v>
      </c>
      <c r="C784" s="68" t="s">
        <v>695</v>
      </c>
      <c r="D784" s="69"/>
      <c r="E784" s="76" t="s">
        <v>95</v>
      </c>
      <c r="F784" s="251">
        <v>82</v>
      </c>
      <c r="G784" s="118"/>
      <c r="H784" s="217">
        <f>ROUND(G784*F784,2)</f>
        <v>0</v>
      </c>
      <c r="I784" s="12" t="str">
        <f t="shared" ca="1" si="80"/>
        <v/>
      </c>
      <c r="J784" s="13" t="str">
        <f t="shared" si="84"/>
        <v>E022F375 mm, CSm</v>
      </c>
      <c r="K784" s="14" t="e">
        <f>MATCH(J784,'[2]Pay Items'!$L$1:$L$644,0)</f>
        <v>#N/A</v>
      </c>
      <c r="L784" s="15" t="str">
        <f t="shared" ca="1" si="81"/>
        <v>,0</v>
      </c>
      <c r="M784" s="15" t="str">
        <f t="shared" ca="1" si="82"/>
        <v>C2</v>
      </c>
      <c r="N784" s="15" t="str">
        <f t="shared" ca="1" si="83"/>
        <v>C2</v>
      </c>
    </row>
    <row r="785" spans="1:14" ht="36" customHeight="1" x14ac:dyDescent="0.2">
      <c r="A785" s="200" t="s">
        <v>315</v>
      </c>
      <c r="B785" s="234" t="s">
        <v>702</v>
      </c>
      <c r="C785" s="71" t="s">
        <v>317</v>
      </c>
      <c r="D785" s="66" t="s">
        <v>159</v>
      </c>
      <c r="E785" s="77"/>
      <c r="F785" s="115"/>
      <c r="G785" s="137"/>
      <c r="H785" s="240"/>
      <c r="I785" s="12" t="str">
        <f t="shared" ca="1" si="80"/>
        <v>LOCKED</v>
      </c>
      <c r="J785" s="13" t="str">
        <f t="shared" si="84"/>
        <v>E032Connecting to Existing ManholeCW 2130-R12</v>
      </c>
      <c r="K785" s="14">
        <f>MATCH(J785,'[2]Pay Items'!$L$1:$L$644,0)</f>
        <v>516</v>
      </c>
      <c r="L785" s="15" t="str">
        <f t="shared" ca="1" si="81"/>
        <v>F0</v>
      </c>
      <c r="M785" s="15" t="str">
        <f t="shared" ca="1" si="82"/>
        <v>G</v>
      </c>
      <c r="N785" s="15" t="str">
        <f t="shared" ca="1" si="83"/>
        <v>C2</v>
      </c>
    </row>
    <row r="786" spans="1:14" ht="36" customHeight="1" x14ac:dyDescent="0.2">
      <c r="A786" s="200" t="s">
        <v>318</v>
      </c>
      <c r="B786" s="236" t="s">
        <v>39</v>
      </c>
      <c r="C786" s="71" t="s">
        <v>697</v>
      </c>
      <c r="D786" s="66"/>
      <c r="E786" s="77" t="s">
        <v>145</v>
      </c>
      <c r="F786" s="115">
        <v>1</v>
      </c>
      <c r="G786" s="136"/>
      <c r="H786" s="235">
        <f>ROUND(G786*F786,2)</f>
        <v>0</v>
      </c>
      <c r="I786" s="12" t="str">
        <f t="shared" ca="1" si="80"/>
        <v/>
      </c>
      <c r="J786" s="13" t="str">
        <f t="shared" si="84"/>
        <v>E033300mm CSeach</v>
      </c>
      <c r="K786" s="14" t="e">
        <f>MATCH(J786,'[2]Pay Items'!$L$1:$L$644,0)</f>
        <v>#N/A</v>
      </c>
      <c r="L786" s="15" t="str">
        <f t="shared" ca="1" si="81"/>
        <v>F0</v>
      </c>
      <c r="M786" s="15" t="str">
        <f t="shared" ca="1" si="82"/>
        <v>C2</v>
      </c>
      <c r="N786" s="15" t="str">
        <f t="shared" ca="1" si="83"/>
        <v>C2</v>
      </c>
    </row>
    <row r="787" spans="1:14" ht="36" customHeight="1" x14ac:dyDescent="0.2">
      <c r="A787" s="200" t="s">
        <v>318</v>
      </c>
      <c r="B787" s="236" t="s">
        <v>47</v>
      </c>
      <c r="C787" s="71" t="s">
        <v>698</v>
      </c>
      <c r="D787" s="66"/>
      <c r="E787" s="77" t="s">
        <v>145</v>
      </c>
      <c r="F787" s="115">
        <v>1</v>
      </c>
      <c r="G787" s="136"/>
      <c r="H787" s="235">
        <f>ROUND(G787*F787,2)</f>
        <v>0</v>
      </c>
      <c r="I787" s="12" t="str">
        <f t="shared" ca="1" si="80"/>
        <v/>
      </c>
      <c r="J787" s="13" t="str">
        <f t="shared" si="84"/>
        <v>E033375mm CSeach</v>
      </c>
      <c r="K787" s="14" t="e">
        <f>MATCH(J787,'[2]Pay Items'!$L$1:$L$644,0)</f>
        <v>#N/A</v>
      </c>
      <c r="L787" s="15" t="str">
        <f t="shared" ca="1" si="81"/>
        <v>F0</v>
      </c>
      <c r="M787" s="15" t="str">
        <f t="shared" ca="1" si="82"/>
        <v>C2</v>
      </c>
      <c r="N787" s="15" t="str">
        <f t="shared" ca="1" si="83"/>
        <v>C2</v>
      </c>
    </row>
    <row r="788" spans="1:14" ht="36" customHeight="1" x14ac:dyDescent="0.2">
      <c r="A788" s="196" t="s">
        <v>271</v>
      </c>
      <c r="B788" s="216" t="s">
        <v>704</v>
      </c>
      <c r="C788" s="72" t="s">
        <v>273</v>
      </c>
      <c r="D788" s="69" t="s">
        <v>159</v>
      </c>
      <c r="E788" s="76"/>
      <c r="F788" s="99"/>
      <c r="G788" s="132"/>
      <c r="H788" s="235"/>
      <c r="I788" s="12" t="str">
        <f t="shared" ca="1" si="80"/>
        <v>LOCKED</v>
      </c>
      <c r="J788" s="13" t="str">
        <f t="shared" si="84"/>
        <v>E036Connecting to Existing SewerCW 2130-R12</v>
      </c>
      <c r="K788" s="14">
        <f>MATCH(J788,'[2]Pay Items'!$L$1:$L$644,0)</f>
        <v>532</v>
      </c>
      <c r="L788" s="15" t="str">
        <f t="shared" ca="1" si="81"/>
        <v>F0</v>
      </c>
      <c r="M788" s="15" t="str">
        <f t="shared" ca="1" si="82"/>
        <v>G</v>
      </c>
      <c r="N788" s="15" t="str">
        <f t="shared" ca="1" si="83"/>
        <v>C2</v>
      </c>
    </row>
    <row r="789" spans="1:14" ht="36" customHeight="1" x14ac:dyDescent="0.2">
      <c r="A789" s="196" t="s">
        <v>274</v>
      </c>
      <c r="B789" s="219" t="s">
        <v>39</v>
      </c>
      <c r="C789" s="72" t="s">
        <v>700</v>
      </c>
      <c r="D789" s="69"/>
      <c r="E789" s="76"/>
      <c r="F789" s="99"/>
      <c r="G789" s="132"/>
      <c r="H789" s="235"/>
      <c r="I789" s="12" t="str">
        <f t="shared" ca="1" si="80"/>
        <v>LOCKED</v>
      </c>
      <c r="J789" s="13" t="str">
        <f t="shared" si="84"/>
        <v>E037200 mm Sewer Connecting Pipe</v>
      </c>
      <c r="K789" s="14" t="e">
        <f>MATCH(J789,'[2]Pay Items'!$L$1:$L$644,0)</f>
        <v>#N/A</v>
      </c>
      <c r="L789" s="15" t="str">
        <f t="shared" ca="1" si="81"/>
        <v>F0</v>
      </c>
      <c r="M789" s="15" t="str">
        <f t="shared" ca="1" si="82"/>
        <v>G</v>
      </c>
      <c r="N789" s="15" t="str">
        <f t="shared" ca="1" si="83"/>
        <v>C2</v>
      </c>
    </row>
    <row r="790" spans="1:14" ht="36" customHeight="1" x14ac:dyDescent="0.2">
      <c r="A790" s="200" t="s">
        <v>277</v>
      </c>
      <c r="B790" s="238" t="s">
        <v>68</v>
      </c>
      <c r="C790" s="65" t="s">
        <v>701</v>
      </c>
      <c r="D790" s="66"/>
      <c r="E790" s="77" t="s">
        <v>145</v>
      </c>
      <c r="F790" s="115">
        <v>1</v>
      </c>
      <c r="G790" s="136"/>
      <c r="H790" s="235">
        <f>ROUND(G790*F790,2)</f>
        <v>0</v>
      </c>
      <c r="I790" s="12" t="str">
        <f t="shared" ca="1" si="80"/>
        <v/>
      </c>
      <c r="J790" s="13" t="str">
        <f t="shared" si="84"/>
        <v>E039Connecting to 375 mm CSeach</v>
      </c>
      <c r="K790" s="14" t="e">
        <f>MATCH(J790,'[2]Pay Items'!$L$1:$L$644,0)</f>
        <v>#N/A</v>
      </c>
      <c r="L790" s="15" t="str">
        <f t="shared" ca="1" si="81"/>
        <v>F0</v>
      </c>
      <c r="M790" s="15" t="str">
        <f t="shared" ca="1" si="82"/>
        <v>C2</v>
      </c>
      <c r="N790" s="15" t="str">
        <f t="shared" ca="1" si="83"/>
        <v>C2</v>
      </c>
    </row>
    <row r="791" spans="1:14" ht="36" customHeight="1" x14ac:dyDescent="0.2">
      <c r="A791" s="200" t="s">
        <v>208</v>
      </c>
      <c r="B791" s="234" t="s">
        <v>706</v>
      </c>
      <c r="C791" s="65" t="s">
        <v>210</v>
      </c>
      <c r="D791" s="66" t="s">
        <v>159</v>
      </c>
      <c r="E791" s="77"/>
      <c r="F791" s="115"/>
      <c r="G791" s="114"/>
      <c r="H791" s="235"/>
      <c r="I791" s="12" t="str">
        <f t="shared" ca="1" si="80"/>
        <v>LOCKED</v>
      </c>
      <c r="J791" s="13" t="str">
        <f t="shared" si="84"/>
        <v>F002Replacing Existing RisersCW 2130-R12</v>
      </c>
      <c r="K791" s="14">
        <f>MATCH(J791,'[2]Pay Items'!$L$1:$L$644,0)</f>
        <v>583</v>
      </c>
      <c r="L791" s="15" t="str">
        <f t="shared" ca="1" si="81"/>
        <v>F0</v>
      </c>
      <c r="M791" s="15" t="str">
        <f t="shared" ca="1" si="82"/>
        <v>C2</v>
      </c>
      <c r="N791" s="15" t="str">
        <f t="shared" ca="1" si="83"/>
        <v>C2</v>
      </c>
    </row>
    <row r="792" spans="1:14" ht="36" customHeight="1" x14ac:dyDescent="0.2">
      <c r="A792" s="200" t="s">
        <v>211</v>
      </c>
      <c r="B792" s="236" t="s">
        <v>39</v>
      </c>
      <c r="C792" s="65" t="s">
        <v>212</v>
      </c>
      <c r="D792" s="66"/>
      <c r="E792" s="77" t="s">
        <v>213</v>
      </c>
      <c r="F792" s="151">
        <v>1.3</v>
      </c>
      <c r="G792" s="136"/>
      <c r="H792" s="235">
        <f>ROUND(G792*F792,2)</f>
        <v>0</v>
      </c>
      <c r="I792" s="12" t="str">
        <f t="shared" ca="1" si="80"/>
        <v/>
      </c>
      <c r="J792" s="13" t="str">
        <f t="shared" si="84"/>
        <v>F002APre-cast Concrete Risersvert. m</v>
      </c>
      <c r="K792" s="14">
        <f>MATCH(J792,'[2]Pay Items'!$L$1:$L$644,0)</f>
        <v>584</v>
      </c>
      <c r="L792" s="15" t="str">
        <f t="shared" ca="1" si="81"/>
        <v>F1</v>
      </c>
      <c r="M792" s="15" t="str">
        <f t="shared" ca="1" si="82"/>
        <v>C2</v>
      </c>
      <c r="N792" s="15" t="str">
        <f t="shared" ca="1" si="83"/>
        <v>C2</v>
      </c>
    </row>
    <row r="793" spans="1:14" ht="36" customHeight="1" x14ac:dyDescent="0.25">
      <c r="A793" s="92"/>
      <c r="B793" s="225"/>
      <c r="C793" s="105" t="s">
        <v>703</v>
      </c>
      <c r="D793" s="104"/>
      <c r="E793" s="98"/>
      <c r="F793" s="253"/>
      <c r="G793" s="142"/>
      <c r="H793" s="218"/>
      <c r="I793" s="12" t="str">
        <f t="shared" ca="1" si="80"/>
        <v>LOCKED</v>
      </c>
      <c r="J793" s="13" t="str">
        <f t="shared" si="84"/>
        <v>GARDEN GROVE DRIVE</v>
      </c>
      <c r="K793" s="14" t="e">
        <f>MATCH(J793,'[2]Pay Items'!$L$1:$L$644,0)</f>
        <v>#N/A</v>
      </c>
      <c r="L793" s="15" t="str">
        <f t="shared" ca="1" si="81"/>
        <v>C2</v>
      </c>
      <c r="M793" s="15" t="str">
        <f t="shared" ca="1" si="82"/>
        <v>C2</v>
      </c>
      <c r="N793" s="15" t="str">
        <f t="shared" ca="1" si="83"/>
        <v>G</v>
      </c>
    </row>
    <row r="794" spans="1:14" ht="36" customHeight="1" x14ac:dyDescent="0.2">
      <c r="A794" s="200" t="s">
        <v>208</v>
      </c>
      <c r="B794" s="234" t="s">
        <v>707</v>
      </c>
      <c r="C794" s="65" t="s">
        <v>210</v>
      </c>
      <c r="D794" s="66" t="s">
        <v>159</v>
      </c>
      <c r="E794" s="77"/>
      <c r="F794" s="115"/>
      <c r="G794" s="114"/>
      <c r="H794" s="217"/>
      <c r="I794" s="12" t="str">
        <f t="shared" ca="1" si="80"/>
        <v>LOCKED</v>
      </c>
      <c r="J794" s="13" t="str">
        <f t="shared" si="84"/>
        <v>F002Replacing Existing RisersCW 2130-R12</v>
      </c>
      <c r="K794" s="14">
        <f>MATCH(J794,'[2]Pay Items'!$L$1:$L$644,0)</f>
        <v>583</v>
      </c>
      <c r="L794" s="15" t="str">
        <f t="shared" ca="1" si="81"/>
        <v>F0</v>
      </c>
      <c r="M794" s="15" t="str">
        <f t="shared" ca="1" si="82"/>
        <v>C2</v>
      </c>
      <c r="N794" s="15" t="str">
        <f t="shared" ca="1" si="83"/>
        <v>C2</v>
      </c>
    </row>
    <row r="795" spans="1:14" ht="36" customHeight="1" x14ac:dyDescent="0.2">
      <c r="A795" s="200" t="s">
        <v>211</v>
      </c>
      <c r="B795" s="236" t="s">
        <v>39</v>
      </c>
      <c r="C795" s="65" t="s">
        <v>212</v>
      </c>
      <c r="D795" s="66"/>
      <c r="E795" s="77" t="s">
        <v>213</v>
      </c>
      <c r="F795" s="151">
        <v>6</v>
      </c>
      <c r="G795" s="136"/>
      <c r="H795" s="217">
        <f>ROUND(G795*F795,2)</f>
        <v>0</v>
      </c>
      <c r="I795" s="12" t="str">
        <f t="shared" ca="1" si="80"/>
        <v/>
      </c>
      <c r="J795" s="13" t="str">
        <f t="shared" si="84"/>
        <v>F002APre-cast Concrete Risersvert. m</v>
      </c>
      <c r="K795" s="14">
        <f>MATCH(J795,'[2]Pay Items'!$L$1:$L$644,0)</f>
        <v>584</v>
      </c>
      <c r="L795" s="15" t="str">
        <f t="shared" ca="1" si="81"/>
        <v>F1</v>
      </c>
      <c r="M795" s="15" t="str">
        <f t="shared" ca="1" si="82"/>
        <v>C2</v>
      </c>
      <c r="N795" s="15" t="str">
        <f t="shared" ca="1" si="83"/>
        <v>C2</v>
      </c>
    </row>
    <row r="796" spans="1:14" ht="36" customHeight="1" x14ac:dyDescent="0.25">
      <c r="A796" s="92"/>
      <c r="B796" s="214"/>
      <c r="C796" s="105" t="s">
        <v>705</v>
      </c>
      <c r="D796" s="104"/>
      <c r="E796" s="93"/>
      <c r="F796" s="253"/>
      <c r="G796" s="142"/>
      <c r="H796" s="218"/>
      <c r="I796" s="12" t="str">
        <f t="shared" ca="1" si="80"/>
        <v>LOCKED</v>
      </c>
      <c r="J796" s="13" t="str">
        <f t="shared" si="84"/>
        <v>PEONY AVENUE</v>
      </c>
      <c r="K796" s="14" t="e">
        <f>MATCH(J796,'[2]Pay Items'!$L$1:$L$644,0)</f>
        <v>#N/A</v>
      </c>
      <c r="L796" s="15" t="str">
        <f t="shared" ca="1" si="81"/>
        <v>C2</v>
      </c>
      <c r="M796" s="15" t="str">
        <f t="shared" ca="1" si="82"/>
        <v>C2</v>
      </c>
      <c r="N796" s="15" t="str">
        <f t="shared" ca="1" si="83"/>
        <v>G</v>
      </c>
    </row>
    <row r="797" spans="1:14" ht="36" customHeight="1" x14ac:dyDescent="0.2">
      <c r="A797" s="196" t="s">
        <v>649</v>
      </c>
      <c r="B797" s="216" t="s">
        <v>708</v>
      </c>
      <c r="C797" s="68" t="s">
        <v>651</v>
      </c>
      <c r="D797" s="69" t="s">
        <v>159</v>
      </c>
      <c r="E797" s="76"/>
      <c r="F797" s="99"/>
      <c r="G797" s="132"/>
      <c r="H797" s="224"/>
      <c r="I797" s="12" t="str">
        <f t="shared" ca="1" si="80"/>
        <v>LOCKED</v>
      </c>
      <c r="J797" s="13" t="str">
        <f t="shared" si="84"/>
        <v>E017Sewer Repair - Up to 3.0 Meters LongCW 2130-R12</v>
      </c>
      <c r="K797" s="14">
        <f>MATCH(J797,'[2]Pay Items'!$L$1:$L$644,0)</f>
        <v>458</v>
      </c>
      <c r="L797" s="15" t="str">
        <f t="shared" ca="1" si="81"/>
        <v>F0</v>
      </c>
      <c r="M797" s="15" t="str">
        <f t="shared" ca="1" si="82"/>
        <v>G</v>
      </c>
      <c r="N797" s="15" t="str">
        <f t="shared" ca="1" si="83"/>
        <v>C2</v>
      </c>
    </row>
    <row r="798" spans="1:14" ht="36" customHeight="1" x14ac:dyDescent="0.2">
      <c r="A798" s="196" t="s">
        <v>652</v>
      </c>
      <c r="B798" s="219" t="s">
        <v>39</v>
      </c>
      <c r="C798" s="68" t="s">
        <v>653</v>
      </c>
      <c r="D798" s="69"/>
      <c r="E798" s="76"/>
      <c r="F798" s="99"/>
      <c r="G798" s="132"/>
      <c r="H798" s="224"/>
      <c r="I798" s="12" t="str">
        <f t="shared" ca="1" si="80"/>
        <v>LOCKED</v>
      </c>
      <c r="J798" s="13" t="str">
        <f t="shared" si="84"/>
        <v>E017G300 mm</v>
      </c>
      <c r="K798" s="14">
        <f>MATCH(J798,'[2]Pay Items'!$L$1:$L$644,0)</f>
        <v>465</v>
      </c>
      <c r="L798" s="15" t="str">
        <f t="shared" ca="1" si="81"/>
        <v>F0</v>
      </c>
      <c r="M798" s="15" t="str">
        <f t="shared" ca="1" si="82"/>
        <v>G</v>
      </c>
      <c r="N798" s="15" t="str">
        <f t="shared" ca="1" si="83"/>
        <v>C2</v>
      </c>
    </row>
    <row r="799" spans="1:14" ht="36" customHeight="1" x14ac:dyDescent="0.2">
      <c r="A799" s="196" t="s">
        <v>654</v>
      </c>
      <c r="B799" s="221" t="s">
        <v>68</v>
      </c>
      <c r="C799" s="68" t="s">
        <v>655</v>
      </c>
      <c r="D799" s="69"/>
      <c r="E799" s="76" t="s">
        <v>145</v>
      </c>
      <c r="F799" s="99">
        <v>3</v>
      </c>
      <c r="G799" s="118"/>
      <c r="H799" s="217">
        <f>ROUND(G799*F799,2)</f>
        <v>0</v>
      </c>
      <c r="I799" s="12" t="str">
        <f t="shared" ca="1" si="80"/>
        <v/>
      </c>
      <c r="J799" s="13" t="str">
        <f t="shared" si="84"/>
        <v>E017HClass 3 Backfilleach</v>
      </c>
      <c r="K799" s="14" t="e">
        <f>MATCH(J799,'[2]Pay Items'!$L$1:$L$644,0)</f>
        <v>#N/A</v>
      </c>
      <c r="L799" s="15" t="str">
        <f t="shared" ca="1" si="81"/>
        <v>F0</v>
      </c>
      <c r="M799" s="15" t="str">
        <f t="shared" ca="1" si="82"/>
        <v>C2</v>
      </c>
      <c r="N799" s="15" t="str">
        <f t="shared" ca="1" si="83"/>
        <v>C2</v>
      </c>
    </row>
    <row r="800" spans="1:14" ht="36" customHeight="1" x14ac:dyDescent="0.2">
      <c r="A800" s="200" t="s">
        <v>659</v>
      </c>
      <c r="B800" s="234" t="s">
        <v>709</v>
      </c>
      <c r="C800" s="65" t="s">
        <v>661</v>
      </c>
      <c r="D800" s="66" t="s">
        <v>159</v>
      </c>
      <c r="E800" s="77"/>
      <c r="F800" s="115"/>
      <c r="G800" s="137"/>
      <c r="H800" s="240"/>
      <c r="I800" s="12" t="str">
        <f t="shared" ca="1" si="80"/>
        <v>LOCKED</v>
      </c>
      <c r="J800" s="13" t="str">
        <f t="shared" si="84"/>
        <v>E020Sewer Repair - In Addition to First 3.0 MetersCW 2130-R12</v>
      </c>
      <c r="K800" s="14">
        <f>MATCH(J800,'[2]Pay Items'!$L$1:$L$644,0)</f>
        <v>475</v>
      </c>
      <c r="L800" s="15" t="str">
        <f t="shared" ca="1" si="81"/>
        <v>F0</v>
      </c>
      <c r="M800" s="15" t="str">
        <f t="shared" ca="1" si="82"/>
        <v>G</v>
      </c>
      <c r="N800" s="15" t="str">
        <f t="shared" ca="1" si="83"/>
        <v>C2</v>
      </c>
    </row>
    <row r="801" spans="1:14" ht="36" customHeight="1" x14ac:dyDescent="0.2">
      <c r="A801" s="196" t="s">
        <v>662</v>
      </c>
      <c r="B801" s="219" t="s">
        <v>39</v>
      </c>
      <c r="C801" s="68" t="s">
        <v>653</v>
      </c>
      <c r="D801" s="69"/>
      <c r="E801" s="76"/>
      <c r="F801" s="99"/>
      <c r="G801" s="132"/>
      <c r="H801" s="224"/>
      <c r="I801" s="12" t="str">
        <f t="shared" ca="1" si="80"/>
        <v>LOCKED</v>
      </c>
      <c r="J801" s="13" t="str">
        <f t="shared" si="84"/>
        <v>E020G300 mm</v>
      </c>
      <c r="K801" s="14">
        <f>MATCH(J801,'[2]Pay Items'!$L$1:$L$644,0)</f>
        <v>482</v>
      </c>
      <c r="L801" s="15" t="str">
        <f t="shared" ca="1" si="81"/>
        <v>F0</v>
      </c>
      <c r="M801" s="15" t="str">
        <f t="shared" ca="1" si="82"/>
        <v>G</v>
      </c>
      <c r="N801" s="15" t="str">
        <f t="shared" ca="1" si="83"/>
        <v>C2</v>
      </c>
    </row>
    <row r="802" spans="1:14" ht="36" customHeight="1" x14ac:dyDescent="0.2">
      <c r="A802" s="196" t="s">
        <v>663</v>
      </c>
      <c r="B802" s="221" t="s">
        <v>68</v>
      </c>
      <c r="C802" s="68" t="s">
        <v>655</v>
      </c>
      <c r="D802" s="69"/>
      <c r="E802" s="76" t="s">
        <v>95</v>
      </c>
      <c r="F802" s="121">
        <v>0.7</v>
      </c>
      <c r="G802" s="118"/>
      <c r="H802" s="217">
        <f>ROUND(G802*F802,2)</f>
        <v>0</v>
      </c>
      <c r="I802" s="12" t="str">
        <f t="shared" ca="1" si="80"/>
        <v/>
      </c>
      <c r="J802" s="13" t="str">
        <f t="shared" si="84"/>
        <v>E020HClass 3 Backfillm</v>
      </c>
      <c r="K802" s="14" t="e">
        <f>MATCH(J802,'[2]Pay Items'!$L$1:$L$644,0)</f>
        <v>#N/A</v>
      </c>
      <c r="L802" s="15" t="str">
        <f t="shared" ca="1" si="81"/>
        <v>F1</v>
      </c>
      <c r="M802" s="15" t="str">
        <f t="shared" ca="1" si="82"/>
        <v>C2</v>
      </c>
      <c r="N802" s="15" t="str">
        <f t="shared" ca="1" si="83"/>
        <v>C2</v>
      </c>
    </row>
    <row r="803" spans="1:14" ht="36" customHeight="1" x14ac:dyDescent="0.2">
      <c r="A803" s="196" t="s">
        <v>664</v>
      </c>
      <c r="B803" s="216" t="s">
        <v>710</v>
      </c>
      <c r="C803" s="68" t="s">
        <v>666</v>
      </c>
      <c r="D803" s="69" t="s">
        <v>772</v>
      </c>
      <c r="E803" s="76"/>
      <c r="F803" s="99"/>
      <c r="G803" s="132"/>
      <c r="H803" s="224"/>
      <c r="I803" s="12" t="str">
        <f t="shared" ca="1" si="80"/>
        <v>LOCKED</v>
      </c>
      <c r="J803" s="13" t="str">
        <f t="shared" si="84"/>
        <v>E022ASewer Inspection ( following repair)CW 2145-R4</v>
      </c>
      <c r="K803" s="14">
        <f>MATCH(J803,'[2]Pay Items'!$L$1:$L$644,0)</f>
        <v>492</v>
      </c>
      <c r="L803" s="15" t="str">
        <f t="shared" ca="1" si="81"/>
        <v>F0</v>
      </c>
      <c r="M803" s="15" t="str">
        <f t="shared" ca="1" si="82"/>
        <v>G</v>
      </c>
      <c r="N803" s="15" t="str">
        <f t="shared" ca="1" si="83"/>
        <v>C2</v>
      </c>
    </row>
    <row r="804" spans="1:14" ht="36" customHeight="1" x14ac:dyDescent="0.2">
      <c r="A804" s="196" t="s">
        <v>667</v>
      </c>
      <c r="B804" s="219" t="s">
        <v>39</v>
      </c>
      <c r="C804" s="68" t="s">
        <v>668</v>
      </c>
      <c r="D804" s="69"/>
      <c r="E804" s="70" t="s">
        <v>95</v>
      </c>
      <c r="F804" s="251">
        <v>303</v>
      </c>
      <c r="G804" s="118"/>
      <c r="H804" s="217">
        <f>ROUND(G804*F804,2)</f>
        <v>0</v>
      </c>
      <c r="I804" s="12" t="str">
        <f t="shared" ca="1" si="80"/>
        <v/>
      </c>
      <c r="J804" s="13" t="str">
        <f t="shared" si="84"/>
        <v>E022E300 mm, CSm</v>
      </c>
      <c r="K804" s="14" t="e">
        <f>MATCH(J804,'[2]Pay Items'!$L$1:$L$644,0)</f>
        <v>#N/A</v>
      </c>
      <c r="L804" s="15" t="str">
        <f t="shared" ca="1" si="81"/>
        <v>,0</v>
      </c>
      <c r="M804" s="15" t="str">
        <f t="shared" ca="1" si="82"/>
        <v>C2</v>
      </c>
      <c r="N804" s="15" t="str">
        <f t="shared" ca="1" si="83"/>
        <v>C2</v>
      </c>
    </row>
    <row r="805" spans="1:14" ht="36" customHeight="1" x14ac:dyDescent="0.2">
      <c r="A805" s="200" t="s">
        <v>271</v>
      </c>
      <c r="B805" s="234" t="s">
        <v>712</v>
      </c>
      <c r="C805" s="71" t="s">
        <v>273</v>
      </c>
      <c r="D805" s="66" t="s">
        <v>159</v>
      </c>
      <c r="E805" s="67"/>
      <c r="F805" s="115"/>
      <c r="G805" s="137"/>
      <c r="H805" s="240"/>
      <c r="I805" s="12" t="str">
        <f t="shared" ca="1" si="80"/>
        <v>LOCKED</v>
      </c>
      <c r="J805" s="13" t="str">
        <f t="shared" si="84"/>
        <v>E036Connecting to Existing SewerCW 2130-R12</v>
      </c>
      <c r="K805" s="14">
        <f>MATCH(J805,'[2]Pay Items'!$L$1:$L$644,0)</f>
        <v>532</v>
      </c>
      <c r="L805" s="15" t="str">
        <f t="shared" ca="1" si="81"/>
        <v>F0</v>
      </c>
      <c r="M805" s="15" t="str">
        <f t="shared" ca="1" si="82"/>
        <v>G</v>
      </c>
      <c r="N805" s="15" t="str">
        <f t="shared" ca="1" si="83"/>
        <v>C2</v>
      </c>
    </row>
    <row r="806" spans="1:14" ht="36" customHeight="1" x14ac:dyDescent="0.2">
      <c r="A806" s="200" t="s">
        <v>274</v>
      </c>
      <c r="B806" s="236" t="s">
        <v>39</v>
      </c>
      <c r="C806" s="71" t="s">
        <v>672</v>
      </c>
      <c r="D806" s="66"/>
      <c r="E806" s="67"/>
      <c r="F806" s="115"/>
      <c r="G806" s="137"/>
      <c r="H806" s="240"/>
      <c r="I806" s="12" t="str">
        <f t="shared" ca="1" si="80"/>
        <v>LOCKED</v>
      </c>
      <c r="J806" s="13" t="str">
        <f t="shared" si="84"/>
        <v>E037CS Connecting Pipe</v>
      </c>
      <c r="K806" s="14" t="e">
        <f>MATCH(J806,'[2]Pay Items'!$L$1:$L$644,0)</f>
        <v>#N/A</v>
      </c>
      <c r="L806" s="15" t="str">
        <f t="shared" ca="1" si="81"/>
        <v>F0</v>
      </c>
      <c r="M806" s="15" t="str">
        <f t="shared" ca="1" si="82"/>
        <v>G</v>
      </c>
      <c r="N806" s="15" t="str">
        <f t="shared" ca="1" si="83"/>
        <v>C2</v>
      </c>
    </row>
    <row r="807" spans="1:14" ht="36" customHeight="1" x14ac:dyDescent="0.2">
      <c r="A807" s="200" t="s">
        <v>275</v>
      </c>
      <c r="B807" s="238" t="s">
        <v>68</v>
      </c>
      <c r="C807" s="65" t="s">
        <v>673</v>
      </c>
      <c r="D807" s="66"/>
      <c r="E807" s="67" t="s">
        <v>145</v>
      </c>
      <c r="F807" s="115">
        <v>7</v>
      </c>
      <c r="G807" s="136"/>
      <c r="H807" s="235">
        <f>ROUND(G807*F807,2)</f>
        <v>0</v>
      </c>
      <c r="I807" s="12" t="str">
        <f t="shared" ca="1" si="80"/>
        <v/>
      </c>
      <c r="J807" s="13" t="str">
        <f t="shared" si="84"/>
        <v>E038Connecting to 300 mm CS Sewereach</v>
      </c>
      <c r="K807" s="14" t="e">
        <f>MATCH(J807,'[2]Pay Items'!$L$1:$L$644,0)</f>
        <v>#N/A</v>
      </c>
      <c r="L807" s="15" t="str">
        <f t="shared" ca="1" si="81"/>
        <v>F0</v>
      </c>
      <c r="M807" s="15" t="str">
        <f t="shared" ca="1" si="82"/>
        <v>C2</v>
      </c>
      <c r="N807" s="15" t="str">
        <f t="shared" ca="1" si="83"/>
        <v>C2</v>
      </c>
    </row>
    <row r="808" spans="1:14" ht="36" customHeight="1" x14ac:dyDescent="0.2">
      <c r="A808" s="200" t="s">
        <v>208</v>
      </c>
      <c r="B808" s="234" t="s">
        <v>714</v>
      </c>
      <c r="C808" s="65" t="s">
        <v>210</v>
      </c>
      <c r="D808" s="66" t="s">
        <v>159</v>
      </c>
      <c r="E808" s="67"/>
      <c r="F808" s="115"/>
      <c r="G808" s="114"/>
      <c r="H808" s="217"/>
      <c r="I808" s="12" t="str">
        <f t="shared" ca="1" si="80"/>
        <v>LOCKED</v>
      </c>
      <c r="J808" s="13" t="str">
        <f t="shared" si="84"/>
        <v>F002Replacing Existing RisersCW 2130-R12</v>
      </c>
      <c r="K808" s="14">
        <f>MATCH(J808,'[2]Pay Items'!$L$1:$L$644,0)</f>
        <v>583</v>
      </c>
      <c r="L808" s="15" t="str">
        <f t="shared" ca="1" si="81"/>
        <v>F0</v>
      </c>
      <c r="M808" s="15" t="str">
        <f t="shared" ca="1" si="82"/>
        <v>C2</v>
      </c>
      <c r="N808" s="15" t="str">
        <f t="shared" ca="1" si="83"/>
        <v>C2</v>
      </c>
    </row>
    <row r="809" spans="1:14" ht="36" customHeight="1" x14ac:dyDescent="0.2">
      <c r="A809" s="200" t="s">
        <v>211</v>
      </c>
      <c r="B809" s="236" t="s">
        <v>39</v>
      </c>
      <c r="C809" s="65" t="s">
        <v>212</v>
      </c>
      <c r="D809" s="66"/>
      <c r="E809" s="67" t="s">
        <v>213</v>
      </c>
      <c r="F809" s="151">
        <v>2.9</v>
      </c>
      <c r="G809" s="136"/>
      <c r="H809" s="217">
        <f>ROUND(G809*F809,2)</f>
        <v>0</v>
      </c>
      <c r="I809" s="12" t="str">
        <f t="shared" ca="1" si="80"/>
        <v/>
      </c>
      <c r="J809" s="13" t="str">
        <f t="shared" si="84"/>
        <v>F002APre-cast Concrete Risersvert. m</v>
      </c>
      <c r="K809" s="14">
        <f>MATCH(J809,'[2]Pay Items'!$L$1:$L$644,0)</f>
        <v>584</v>
      </c>
      <c r="L809" s="15" t="str">
        <f t="shared" ca="1" si="81"/>
        <v>F1</v>
      </c>
      <c r="M809" s="15" t="str">
        <f t="shared" ca="1" si="82"/>
        <v>C2</v>
      </c>
      <c r="N809" s="15" t="str">
        <f t="shared" ca="1" si="83"/>
        <v>C2</v>
      </c>
    </row>
    <row r="810" spans="1:14" ht="36" customHeight="1" x14ac:dyDescent="0.25">
      <c r="A810" s="205"/>
      <c r="B810" s="247"/>
      <c r="C810" s="122" t="s">
        <v>711</v>
      </c>
      <c r="D810" s="123"/>
      <c r="E810" s="123"/>
      <c r="F810" s="254"/>
      <c r="G810" s="142"/>
      <c r="H810" s="218"/>
      <c r="I810" s="12" t="str">
        <f t="shared" ca="1" si="80"/>
        <v>LOCKED</v>
      </c>
      <c r="J810" s="13" t="str">
        <f t="shared" si="84"/>
        <v>ROBERTS CRESCENT</v>
      </c>
      <c r="K810" s="14" t="e">
        <f>MATCH(J810,'[2]Pay Items'!$L$1:$L$644,0)</f>
        <v>#N/A</v>
      </c>
      <c r="L810" s="15" t="str">
        <f t="shared" ca="1" si="81"/>
        <v>C2</v>
      </c>
      <c r="M810" s="15" t="str">
        <f t="shared" ca="1" si="82"/>
        <v>C2</v>
      </c>
      <c r="N810" s="15" t="str">
        <f t="shared" ca="1" si="83"/>
        <v>G</v>
      </c>
    </row>
    <row r="811" spans="1:14" ht="36" customHeight="1" x14ac:dyDescent="0.2">
      <c r="A811" s="200" t="s">
        <v>208</v>
      </c>
      <c r="B811" s="234" t="s">
        <v>715</v>
      </c>
      <c r="C811" s="65" t="s">
        <v>210</v>
      </c>
      <c r="D811" s="66" t="s">
        <v>159</v>
      </c>
      <c r="E811" s="67"/>
      <c r="F811" s="115"/>
      <c r="G811" s="114"/>
      <c r="H811" s="217"/>
      <c r="I811" s="12" t="str">
        <f t="shared" ca="1" si="80"/>
        <v>LOCKED</v>
      </c>
      <c r="J811" s="13" t="str">
        <f t="shared" si="84"/>
        <v>F002Replacing Existing RisersCW 2130-R12</v>
      </c>
      <c r="K811" s="14">
        <f>MATCH(J811,'[2]Pay Items'!$L$1:$L$644,0)</f>
        <v>583</v>
      </c>
      <c r="L811" s="15" t="str">
        <f t="shared" ca="1" si="81"/>
        <v>F0</v>
      </c>
      <c r="M811" s="15" t="str">
        <f t="shared" ca="1" si="82"/>
        <v>C2</v>
      </c>
      <c r="N811" s="15" t="str">
        <f t="shared" ca="1" si="83"/>
        <v>C2</v>
      </c>
    </row>
    <row r="812" spans="1:14" ht="36" customHeight="1" x14ac:dyDescent="0.2">
      <c r="A812" s="200" t="s">
        <v>211</v>
      </c>
      <c r="B812" s="236" t="s">
        <v>39</v>
      </c>
      <c r="C812" s="65" t="s">
        <v>212</v>
      </c>
      <c r="D812" s="66"/>
      <c r="E812" s="67" t="s">
        <v>213</v>
      </c>
      <c r="F812" s="151">
        <v>1.7</v>
      </c>
      <c r="G812" s="136"/>
      <c r="H812" s="217">
        <f>ROUND(G812*F812,2)</f>
        <v>0</v>
      </c>
      <c r="I812" s="12" t="str">
        <f t="shared" ca="1" si="80"/>
        <v/>
      </c>
      <c r="J812" s="13" t="str">
        <f t="shared" si="84"/>
        <v>F002APre-cast Concrete Risersvert. m</v>
      </c>
      <c r="K812" s="14">
        <f>MATCH(J812,'[2]Pay Items'!$L$1:$L$644,0)</f>
        <v>584</v>
      </c>
      <c r="L812" s="15" t="str">
        <f t="shared" ca="1" si="81"/>
        <v>F1</v>
      </c>
      <c r="M812" s="15" t="str">
        <f t="shared" ca="1" si="82"/>
        <v>C2</v>
      </c>
      <c r="N812" s="15" t="str">
        <f t="shared" ca="1" si="83"/>
        <v>C2</v>
      </c>
    </row>
    <row r="813" spans="1:14" ht="36" customHeight="1" x14ac:dyDescent="0.25">
      <c r="A813" s="205"/>
      <c r="B813" s="247"/>
      <c r="C813" s="122" t="s">
        <v>713</v>
      </c>
      <c r="D813" s="123"/>
      <c r="E813" s="123"/>
      <c r="F813" s="254"/>
      <c r="G813" s="142"/>
      <c r="H813" s="218"/>
      <c r="I813" s="12" t="str">
        <f t="shared" ca="1" si="80"/>
        <v>LOCKED</v>
      </c>
      <c r="J813" s="13" t="str">
        <f t="shared" si="84"/>
        <v>TROY AVENUE</v>
      </c>
      <c r="K813" s="14" t="e">
        <f>MATCH(J813,'[2]Pay Items'!$L$1:$L$644,0)</f>
        <v>#N/A</v>
      </c>
      <c r="L813" s="15" t="str">
        <f t="shared" ca="1" si="81"/>
        <v>C2</v>
      </c>
      <c r="M813" s="15" t="str">
        <f t="shared" ca="1" si="82"/>
        <v>C2</v>
      </c>
      <c r="N813" s="15" t="str">
        <f t="shared" ca="1" si="83"/>
        <v>G</v>
      </c>
    </row>
    <row r="814" spans="1:14" ht="36" customHeight="1" x14ac:dyDescent="0.2">
      <c r="A814" s="200" t="s">
        <v>649</v>
      </c>
      <c r="B814" s="234" t="s">
        <v>717</v>
      </c>
      <c r="C814" s="65" t="s">
        <v>651</v>
      </c>
      <c r="D814" s="66" t="s">
        <v>159</v>
      </c>
      <c r="E814" s="67"/>
      <c r="F814" s="115"/>
      <c r="G814" s="137"/>
      <c r="H814" s="240"/>
      <c r="I814" s="12" t="str">
        <f t="shared" ca="1" si="80"/>
        <v>LOCKED</v>
      </c>
      <c r="J814" s="13" t="str">
        <f t="shared" si="84"/>
        <v>E017Sewer Repair - Up to 3.0 Meters LongCW 2130-R12</v>
      </c>
      <c r="K814" s="14">
        <f>MATCH(J814,'[2]Pay Items'!$L$1:$L$644,0)</f>
        <v>458</v>
      </c>
      <c r="L814" s="15" t="str">
        <f t="shared" ca="1" si="81"/>
        <v>F0</v>
      </c>
      <c r="M814" s="15" t="str">
        <f t="shared" ca="1" si="82"/>
        <v>G</v>
      </c>
      <c r="N814" s="15" t="str">
        <f t="shared" ca="1" si="83"/>
        <v>C2</v>
      </c>
    </row>
    <row r="815" spans="1:14" ht="36" customHeight="1" x14ac:dyDescent="0.2">
      <c r="A815" s="196" t="s">
        <v>656</v>
      </c>
      <c r="B815" s="219" t="s">
        <v>39</v>
      </c>
      <c r="C815" s="68" t="s">
        <v>657</v>
      </c>
      <c r="D815" s="69"/>
      <c r="E815" s="70"/>
      <c r="F815" s="99"/>
      <c r="G815" s="132"/>
      <c r="H815" s="224"/>
      <c r="I815" s="12" t="str">
        <f t="shared" ca="1" si="80"/>
        <v>LOCKED</v>
      </c>
      <c r="J815" s="13" t="str">
        <f t="shared" si="84"/>
        <v>E017M600 mm</v>
      </c>
      <c r="K815" s="14">
        <f>MATCH(J815,'[2]Pay Items'!$L$1:$L$644,0)</f>
        <v>471</v>
      </c>
      <c r="L815" s="15" t="str">
        <f t="shared" ca="1" si="81"/>
        <v>F0</v>
      </c>
      <c r="M815" s="15" t="str">
        <f t="shared" ca="1" si="82"/>
        <v>G</v>
      </c>
      <c r="N815" s="15" t="str">
        <f t="shared" ca="1" si="83"/>
        <v>C2</v>
      </c>
    </row>
    <row r="816" spans="1:14" ht="36" customHeight="1" x14ac:dyDescent="0.2">
      <c r="A816" s="196" t="s">
        <v>658</v>
      </c>
      <c r="B816" s="221" t="s">
        <v>68</v>
      </c>
      <c r="C816" s="68" t="s">
        <v>655</v>
      </c>
      <c r="D816" s="69"/>
      <c r="E816" s="70" t="s">
        <v>145</v>
      </c>
      <c r="F816" s="99">
        <v>1</v>
      </c>
      <c r="G816" s="118"/>
      <c r="H816" s="217">
        <f>ROUND(G816*F816,2)</f>
        <v>0</v>
      </c>
      <c r="I816" s="12" t="str">
        <f t="shared" ca="1" si="80"/>
        <v/>
      </c>
      <c r="J816" s="13" t="str">
        <f t="shared" si="84"/>
        <v>E017NClass 3 Backfilleach</v>
      </c>
      <c r="K816" s="14" t="e">
        <f>MATCH(J816,'[2]Pay Items'!$L$1:$L$644,0)</f>
        <v>#N/A</v>
      </c>
      <c r="L816" s="15" t="str">
        <f t="shared" ca="1" si="81"/>
        <v>F0</v>
      </c>
      <c r="M816" s="15" t="str">
        <f t="shared" ca="1" si="82"/>
        <v>C2</v>
      </c>
      <c r="N816" s="15" t="str">
        <f t="shared" ca="1" si="83"/>
        <v>C2</v>
      </c>
    </row>
    <row r="817" spans="1:14" ht="36" customHeight="1" x14ac:dyDescent="0.2">
      <c r="A817" s="203" t="s">
        <v>664</v>
      </c>
      <c r="B817" s="234" t="s">
        <v>718</v>
      </c>
      <c r="C817" s="65" t="s">
        <v>666</v>
      </c>
      <c r="D817" s="66" t="s">
        <v>772</v>
      </c>
      <c r="E817" s="67"/>
      <c r="F817" s="115"/>
      <c r="G817" s="137"/>
      <c r="H817" s="240"/>
      <c r="I817" s="12" t="str">
        <f t="shared" ca="1" si="80"/>
        <v>LOCKED</v>
      </c>
      <c r="J817" s="13" t="str">
        <f t="shared" si="84"/>
        <v>E022ASewer Inspection ( following repair)CW 2145-R4</v>
      </c>
      <c r="K817" s="14">
        <f>MATCH(J817,'[2]Pay Items'!$L$1:$L$644,0)</f>
        <v>492</v>
      </c>
      <c r="L817" s="15" t="str">
        <f t="shared" ca="1" si="81"/>
        <v>F0</v>
      </c>
      <c r="M817" s="15" t="str">
        <f t="shared" ca="1" si="82"/>
        <v>G</v>
      </c>
      <c r="N817" s="15" t="str">
        <f t="shared" ca="1" si="83"/>
        <v>C2</v>
      </c>
    </row>
    <row r="818" spans="1:14" ht="36" customHeight="1" x14ac:dyDescent="0.2">
      <c r="A818" s="196" t="s">
        <v>669</v>
      </c>
      <c r="B818" s="219" t="s">
        <v>39</v>
      </c>
      <c r="C818" s="68" t="s">
        <v>716</v>
      </c>
      <c r="D818" s="69"/>
      <c r="E818" s="70" t="s">
        <v>95</v>
      </c>
      <c r="F818" s="251">
        <v>92</v>
      </c>
      <c r="G818" s="118"/>
      <c r="H818" s="217">
        <f>ROUND(G818*F818,2)</f>
        <v>0</v>
      </c>
      <c r="I818" s="12" t="str">
        <f t="shared" ca="1" si="80"/>
        <v/>
      </c>
      <c r="J818" s="13" t="str">
        <f t="shared" si="84"/>
        <v>E022H600 mm CSm</v>
      </c>
      <c r="K818" s="14" t="e">
        <f>MATCH(J818,'[2]Pay Items'!$L$1:$L$644,0)</f>
        <v>#N/A</v>
      </c>
      <c r="L818" s="15" t="str">
        <f t="shared" ca="1" si="81"/>
        <v>,0</v>
      </c>
      <c r="M818" s="15" t="str">
        <f t="shared" ca="1" si="82"/>
        <v>C2</v>
      </c>
      <c r="N818" s="15" t="str">
        <f t="shared" ca="1" si="83"/>
        <v>C2</v>
      </c>
    </row>
    <row r="819" spans="1:14" ht="36" customHeight="1" x14ac:dyDescent="0.2">
      <c r="A819" s="200" t="s">
        <v>208</v>
      </c>
      <c r="B819" s="234" t="s">
        <v>769</v>
      </c>
      <c r="C819" s="65" t="s">
        <v>210</v>
      </c>
      <c r="D819" s="66" t="s">
        <v>159</v>
      </c>
      <c r="E819" s="67"/>
      <c r="F819" s="115"/>
      <c r="G819" s="114"/>
      <c r="H819" s="217"/>
      <c r="I819" s="12" t="str">
        <f t="shared" ca="1" si="80"/>
        <v>LOCKED</v>
      </c>
      <c r="J819" s="13" t="str">
        <f t="shared" si="84"/>
        <v>F002Replacing Existing RisersCW 2130-R12</v>
      </c>
      <c r="K819" s="14">
        <f>MATCH(J819,'[2]Pay Items'!$L$1:$L$644,0)</f>
        <v>583</v>
      </c>
      <c r="L819" s="15" t="str">
        <f t="shared" ca="1" si="81"/>
        <v>F0</v>
      </c>
      <c r="M819" s="15" t="str">
        <f t="shared" ca="1" si="82"/>
        <v>C2</v>
      </c>
      <c r="N819" s="15" t="str">
        <f t="shared" ca="1" si="83"/>
        <v>C2</v>
      </c>
    </row>
    <row r="820" spans="1:14" ht="36" customHeight="1" x14ac:dyDescent="0.2">
      <c r="A820" s="200" t="s">
        <v>211</v>
      </c>
      <c r="B820" s="236" t="s">
        <v>39</v>
      </c>
      <c r="C820" s="65" t="s">
        <v>212</v>
      </c>
      <c r="D820" s="66"/>
      <c r="E820" s="67" t="s">
        <v>213</v>
      </c>
      <c r="F820" s="151">
        <v>0.6</v>
      </c>
      <c r="G820" s="136"/>
      <c r="H820" s="217">
        <f>ROUND(G820*F820,2)</f>
        <v>0</v>
      </c>
      <c r="I820" s="12" t="str">
        <f t="shared" ca="1" si="80"/>
        <v/>
      </c>
      <c r="J820" s="13" t="str">
        <f t="shared" si="84"/>
        <v>F002APre-cast Concrete Risersvert. m</v>
      </c>
      <c r="K820" s="14">
        <f>MATCH(J820,'[2]Pay Items'!$L$1:$L$644,0)</f>
        <v>584</v>
      </c>
      <c r="L820" s="15" t="str">
        <f t="shared" ca="1" si="81"/>
        <v>F1</v>
      </c>
      <c r="M820" s="15" t="str">
        <f t="shared" ca="1" si="82"/>
        <v>C2</v>
      </c>
      <c r="N820" s="15" t="str">
        <f t="shared" ca="1" si="83"/>
        <v>C2</v>
      </c>
    </row>
    <row r="821" spans="1:14" ht="36" customHeight="1" x14ac:dyDescent="0.2">
      <c r="A821" s="124"/>
      <c r="B821" s="255" t="s">
        <v>770</v>
      </c>
      <c r="C821" s="256" t="s">
        <v>719</v>
      </c>
      <c r="D821" s="257" t="s">
        <v>720</v>
      </c>
      <c r="E821" s="79" t="s">
        <v>213</v>
      </c>
      <c r="F821" s="258">
        <v>0.4</v>
      </c>
      <c r="G821" s="259"/>
      <c r="H821" s="217">
        <f>ROUND(G821*F821,2)</f>
        <v>0</v>
      </c>
      <c r="I821" s="12" t="str">
        <f t="shared" ca="1" si="80"/>
        <v/>
      </c>
      <c r="J821" s="13" t="str">
        <f t="shared" si="84"/>
        <v>Patching Existing ManholesCW 2130vert. m</v>
      </c>
      <c r="K821" s="14" t="e">
        <f>MATCH(J821,'[2]Pay Items'!$L$1:$L$644,0)</f>
        <v>#N/A</v>
      </c>
      <c r="L821" s="15" t="str">
        <f t="shared" ca="1" si="81"/>
        <v>F1</v>
      </c>
      <c r="M821" s="15" t="str">
        <f t="shared" ca="1" si="82"/>
        <v>F0</v>
      </c>
      <c r="N821" s="15" t="str">
        <f t="shared" ca="1" si="83"/>
        <v>C2</v>
      </c>
    </row>
    <row r="822" spans="1:14" s="16" customFormat="1" ht="30" customHeight="1" thickBot="1" x14ac:dyDescent="0.3">
      <c r="A822" s="91"/>
      <c r="B822" s="248" t="s">
        <v>644</v>
      </c>
      <c r="C822" s="276" t="str">
        <f>C736</f>
        <v>SEWER/MANHOLE REPAIR &amp; ASSOCIATED WORKS</v>
      </c>
      <c r="D822" s="277"/>
      <c r="E822" s="277"/>
      <c r="F822" s="278"/>
      <c r="G822" s="249" t="s">
        <v>244</v>
      </c>
      <c r="H822" s="250">
        <f>SUM(H736:H821)</f>
        <v>0</v>
      </c>
      <c r="I822" s="12" t="str">
        <f t="shared" ca="1" si="80"/>
        <v>LOCKED</v>
      </c>
      <c r="J822" s="13" t="str">
        <f t="shared" si="84"/>
        <v>SEWER/MANHOLE REPAIR &amp; ASSOCIATED WORKS</v>
      </c>
      <c r="K822" s="14" t="e">
        <f>MATCH(J822,'[2]Pay Items'!$L$1:$L$644,0)</f>
        <v>#N/A</v>
      </c>
      <c r="L822" s="15" t="str">
        <f t="shared" ca="1" si="81"/>
        <v>G</v>
      </c>
      <c r="M822" s="15" t="str">
        <f t="shared" ca="1" si="82"/>
        <v>C2</v>
      </c>
      <c r="N822" s="15" t="str">
        <f t="shared" ca="1" si="83"/>
        <v>C2</v>
      </c>
    </row>
    <row r="823" spans="1:14" ht="36" customHeight="1" x14ac:dyDescent="0.3">
      <c r="A823" s="125"/>
      <c r="B823" s="183"/>
      <c r="C823" s="184" t="s">
        <v>721</v>
      </c>
      <c r="D823" s="144"/>
      <c r="E823" s="144"/>
      <c r="F823" s="152"/>
      <c r="G823" s="152"/>
      <c r="H823" s="166"/>
    </row>
    <row r="824" spans="1:14" s="16" customFormat="1" ht="32.1" customHeight="1" x14ac:dyDescent="0.25">
      <c r="A824" s="126"/>
      <c r="B824" s="279" t="str">
        <f>B6</f>
        <v>PART 1      CITY FUNDED WORK</v>
      </c>
      <c r="C824" s="280"/>
      <c r="D824" s="280"/>
      <c r="E824" s="280"/>
      <c r="F824" s="280"/>
      <c r="G824" s="19"/>
      <c r="H824" s="167"/>
    </row>
    <row r="825" spans="1:14" ht="30" customHeight="1" thickBot="1" x14ac:dyDescent="0.25">
      <c r="A825" s="100"/>
      <c r="B825" s="182" t="s">
        <v>20</v>
      </c>
      <c r="C825" s="281" t="str">
        <f>C7</f>
        <v>AGNES ARNOLD PLACE- Roberts Crescent to Leila Avenue - Concrete Rehabilitation</v>
      </c>
      <c r="D825" s="282"/>
      <c r="E825" s="282"/>
      <c r="F825" s="283"/>
      <c r="G825" s="153" t="s">
        <v>244</v>
      </c>
      <c r="H825" s="153">
        <f>H95</f>
        <v>0</v>
      </c>
    </row>
    <row r="826" spans="1:14" ht="30" customHeight="1" thickTop="1" thickBot="1" x14ac:dyDescent="0.25">
      <c r="A826" s="100"/>
      <c r="B826" s="182" t="s">
        <v>245</v>
      </c>
      <c r="C826" s="260" t="str">
        <f>C96</f>
        <v>BANNERMAN AVENUE - McPhillips Street to Airlies Street - Concrete Rehabilitation</v>
      </c>
      <c r="D826" s="261"/>
      <c r="E826" s="261"/>
      <c r="F826" s="262"/>
      <c r="G826" s="153" t="s">
        <v>244</v>
      </c>
      <c r="H826" s="153">
        <f>H175</f>
        <v>0</v>
      </c>
    </row>
    <row r="827" spans="1:14" ht="30" customHeight="1" thickTop="1" thickBot="1" x14ac:dyDescent="0.25">
      <c r="A827" s="100"/>
      <c r="B827" s="182" t="s">
        <v>291</v>
      </c>
      <c r="C827" s="260" t="str">
        <f>C176</f>
        <v>CAIL BAY - Jefferson Avenue to Jefferson Avenue - Concrete Rehabilitation</v>
      </c>
      <c r="D827" s="261"/>
      <c r="E827" s="261"/>
      <c r="F827" s="262"/>
      <c r="G827" s="153" t="s">
        <v>244</v>
      </c>
      <c r="H827" s="153">
        <f>H257</f>
        <v>0</v>
      </c>
    </row>
    <row r="828" spans="1:14" ht="30" customHeight="1" thickTop="1" thickBot="1" x14ac:dyDescent="0.25">
      <c r="A828" s="100"/>
      <c r="B828" s="182" t="s">
        <v>332</v>
      </c>
      <c r="C828" s="281" t="str">
        <f>C258</f>
        <v>CHAMBERS STREET - Alexander Avenue to Logan Avenue - Asphalt Reconstruction</v>
      </c>
      <c r="D828" s="282"/>
      <c r="E828" s="282"/>
      <c r="F828" s="283"/>
      <c r="G828" s="153" t="s">
        <v>244</v>
      </c>
      <c r="H828" s="153">
        <f>H326</f>
        <v>0</v>
      </c>
    </row>
    <row r="829" spans="1:14" ht="30" customHeight="1" thickTop="1" thickBot="1" x14ac:dyDescent="0.25">
      <c r="A829" s="100"/>
      <c r="B829" s="182" t="s">
        <v>432</v>
      </c>
      <c r="C829" s="260" t="str">
        <f>C327</f>
        <v>FIFE STREET - Burrows Avenue to College Avenue - Asphalt Reconstruction</v>
      </c>
      <c r="D829" s="261"/>
      <c r="E829" s="261"/>
      <c r="F829" s="262"/>
      <c r="G829" s="153" t="s">
        <v>244</v>
      </c>
      <c r="H829" s="153">
        <f>H408</f>
        <v>0</v>
      </c>
    </row>
    <row r="830" spans="1:14" ht="30" customHeight="1" thickTop="1" thickBot="1" x14ac:dyDescent="0.25">
      <c r="A830" s="100"/>
      <c r="B830" s="182" t="s">
        <v>471</v>
      </c>
      <c r="C830" s="260" t="str">
        <f>C409</f>
        <v>GARDEN GROVE DRIVE - Burrows Avenue to Fairgrove Bay (West Leg) - Asphalt Rehabilitation</v>
      </c>
      <c r="D830" s="261"/>
      <c r="E830" s="261"/>
      <c r="F830" s="262"/>
      <c r="G830" s="153" t="s">
        <v>244</v>
      </c>
      <c r="H830" s="153">
        <f>H485</f>
        <v>0</v>
      </c>
    </row>
    <row r="831" spans="1:14" ht="30" customHeight="1" thickTop="1" thickBot="1" x14ac:dyDescent="0.25">
      <c r="A831" s="100"/>
      <c r="B831" s="182" t="s">
        <v>518</v>
      </c>
      <c r="C831" s="281" t="str">
        <f>C486</f>
        <v>PEONY AVENUE - Viola Street to Verbena Street - Concrete Rehabilitation</v>
      </c>
      <c r="D831" s="282"/>
      <c r="E831" s="282"/>
      <c r="F831" s="283"/>
      <c r="G831" s="153" t="s">
        <v>244</v>
      </c>
      <c r="H831" s="153">
        <f>H565</f>
        <v>0</v>
      </c>
    </row>
    <row r="832" spans="1:14" ht="30" customHeight="1" thickTop="1" thickBot="1" x14ac:dyDescent="0.25">
      <c r="A832" s="100"/>
      <c r="B832" s="182" t="s">
        <v>557</v>
      </c>
      <c r="C832" s="260" t="str">
        <f>C566</f>
        <v>ROBERTS CRESCENT - Jefferson Avenue to Agnes Arnold Place - Concrete Rehabilitation</v>
      </c>
      <c r="D832" s="261"/>
      <c r="E832" s="261"/>
      <c r="F832" s="262"/>
      <c r="G832" s="153" t="s">
        <v>244</v>
      </c>
      <c r="H832" s="153">
        <f>H642</f>
        <v>0</v>
      </c>
    </row>
    <row r="833" spans="1:8" ht="30" customHeight="1" thickTop="1" thickBot="1" x14ac:dyDescent="0.25">
      <c r="A833" s="100"/>
      <c r="B833" s="182" t="s">
        <v>593</v>
      </c>
      <c r="C833" s="260" t="str">
        <f>C643</f>
        <v>TROY AVENUE - Fife Street to McPhillips Street - Concrete Rehabilitation</v>
      </c>
      <c r="D833" s="261"/>
      <c r="E833" s="261"/>
      <c r="F833" s="262"/>
      <c r="G833" s="153" t="s">
        <v>244</v>
      </c>
      <c r="H833" s="153">
        <f>H721</f>
        <v>0</v>
      </c>
    </row>
    <row r="834" spans="1:8" ht="28.9" customHeight="1" thickTop="1" thickBot="1" x14ac:dyDescent="0.3">
      <c r="A834" s="100"/>
      <c r="B834" s="185"/>
      <c r="C834" s="186"/>
      <c r="D834" s="187"/>
      <c r="E834" s="188"/>
      <c r="F834" s="168"/>
      <c r="G834" s="20" t="s">
        <v>722</v>
      </c>
      <c r="H834" s="169">
        <f>SUM(H825:H833)</f>
        <v>0</v>
      </c>
    </row>
    <row r="835" spans="1:8" s="16" customFormat="1" ht="63" customHeight="1" thickTop="1" thickBot="1" x14ac:dyDescent="0.3">
      <c r="A835" s="101"/>
      <c r="B835" s="273" t="str">
        <f>B722</f>
        <v>PART 2      MANITOBA HYDRO FUNDED WORK
                 (See B9.5, B16.2.1, B17.4, D2, D15.4)</v>
      </c>
      <c r="C835" s="274"/>
      <c r="D835" s="274"/>
      <c r="E835" s="274"/>
      <c r="F835" s="274"/>
      <c r="G835" s="275"/>
      <c r="H835" s="170"/>
    </row>
    <row r="836" spans="1:8" ht="30" customHeight="1" thickTop="1" thickBot="1" x14ac:dyDescent="0.25">
      <c r="A836" s="127"/>
      <c r="B836" s="182" t="s">
        <v>625</v>
      </c>
      <c r="C836" s="260" t="str">
        <f>C723</f>
        <v>FIFE STREET - Burrows Avenue to College Avenue - Asphalt Reconstruction</v>
      </c>
      <c r="D836" s="261"/>
      <c r="E836" s="261"/>
      <c r="F836" s="262"/>
      <c r="G836" s="154" t="s">
        <v>244</v>
      </c>
      <c r="H836" s="154">
        <f>H734</f>
        <v>0</v>
      </c>
    </row>
    <row r="837" spans="1:8" ht="28.9" customHeight="1" thickTop="1" thickBot="1" x14ac:dyDescent="0.3">
      <c r="A837" s="100"/>
      <c r="B837" s="185"/>
      <c r="C837" s="186"/>
      <c r="D837" s="187"/>
      <c r="E837" s="188"/>
      <c r="F837" s="168"/>
      <c r="G837" s="20" t="s">
        <v>723</v>
      </c>
      <c r="H837" s="169">
        <f>SUM(H836:H836)</f>
        <v>0</v>
      </c>
    </row>
    <row r="838" spans="1:8" s="16" customFormat="1" ht="63" customHeight="1" thickTop="1" thickBot="1" x14ac:dyDescent="0.3">
      <c r="A838" s="101"/>
      <c r="B838" s="263" t="str">
        <f>B735</f>
        <v>PART 3      WATER &amp; WASTE FUNDED WORK
                 (See B9.5, B15.2.1, B16.4, D2, D14.2-3, D16.4)</v>
      </c>
      <c r="C838" s="264"/>
      <c r="D838" s="264"/>
      <c r="E838" s="264"/>
      <c r="F838" s="264"/>
      <c r="G838" s="265"/>
      <c r="H838" s="170"/>
    </row>
    <row r="839" spans="1:8" ht="30" customHeight="1" thickTop="1" thickBot="1" x14ac:dyDescent="0.25">
      <c r="A839" s="128"/>
      <c r="B839" s="189" t="s">
        <v>644</v>
      </c>
      <c r="C839" s="266" t="str">
        <f>C736</f>
        <v>SEWER/MANHOLE REPAIR &amp; ASSOCIATED WORKS</v>
      </c>
      <c r="D839" s="267"/>
      <c r="E839" s="267"/>
      <c r="F839" s="268"/>
      <c r="G839" s="155" t="s">
        <v>244</v>
      </c>
      <c r="H839" s="155">
        <f>H822</f>
        <v>0</v>
      </c>
    </row>
    <row r="840" spans="1:8" ht="28.9" customHeight="1" thickTop="1" thickBot="1" x14ac:dyDescent="0.3">
      <c r="A840" s="100"/>
      <c r="B840" s="185"/>
      <c r="C840" s="186"/>
      <c r="D840" s="187"/>
      <c r="E840" s="188"/>
      <c r="F840" s="168"/>
      <c r="G840" s="20" t="s">
        <v>724</v>
      </c>
      <c r="H840" s="169">
        <f>SUM(H839:H839)</f>
        <v>0</v>
      </c>
    </row>
    <row r="841" spans="1:8" s="21" customFormat="1" ht="37.9" customHeight="1" thickTop="1" x14ac:dyDescent="0.2">
      <c r="A841" s="86"/>
      <c r="B841" s="269" t="s">
        <v>725</v>
      </c>
      <c r="C841" s="270"/>
      <c r="D841" s="270"/>
      <c r="E841" s="270"/>
      <c r="F841" s="270"/>
      <c r="G841" s="271">
        <f>H834+H837+H840</f>
        <v>0</v>
      </c>
      <c r="H841" s="272"/>
    </row>
    <row r="842" spans="1:8" ht="15.95" customHeight="1" x14ac:dyDescent="0.2">
      <c r="A842" s="129"/>
      <c r="B842" s="190"/>
      <c r="C842" s="191"/>
      <c r="D842" s="192"/>
      <c r="E842" s="191"/>
      <c r="F842" s="171"/>
      <c r="G842" s="22"/>
      <c r="H842" s="172"/>
    </row>
  </sheetData>
  <sheetProtection password="CC3D" sheet="1" objects="1" scenarios="1" selectLockedCells="1"/>
  <autoFilter ref="K1:K842"/>
  <mergeCells count="41">
    <mergeCell ref="C409:F409"/>
    <mergeCell ref="B6:F6"/>
    <mergeCell ref="C7:F7"/>
    <mergeCell ref="C95:F95"/>
    <mergeCell ref="C96:F96"/>
    <mergeCell ref="C175:F175"/>
    <mergeCell ref="C176:F176"/>
    <mergeCell ref="C257:F257"/>
    <mergeCell ref="C258:F258"/>
    <mergeCell ref="C326:F326"/>
    <mergeCell ref="C327:F327"/>
    <mergeCell ref="C408:F408"/>
    <mergeCell ref="C736:F736"/>
    <mergeCell ref="C485:F485"/>
    <mergeCell ref="C486:F486"/>
    <mergeCell ref="C565:F565"/>
    <mergeCell ref="C566:F566"/>
    <mergeCell ref="C642:F642"/>
    <mergeCell ref="C643:F643"/>
    <mergeCell ref="C721:F721"/>
    <mergeCell ref="B722:G722"/>
    <mergeCell ref="C723:F723"/>
    <mergeCell ref="C734:F734"/>
    <mergeCell ref="B735:G735"/>
    <mergeCell ref="B835:G835"/>
    <mergeCell ref="C822:F822"/>
    <mergeCell ref="B824:F824"/>
    <mergeCell ref="C825:F825"/>
    <mergeCell ref="C826:F826"/>
    <mergeCell ref="C827:F827"/>
    <mergeCell ref="C828:F828"/>
    <mergeCell ref="C829:F829"/>
    <mergeCell ref="C830:F830"/>
    <mergeCell ref="C831:F831"/>
    <mergeCell ref="C832:F832"/>
    <mergeCell ref="C833:F833"/>
    <mergeCell ref="C836:F836"/>
    <mergeCell ref="B838:G838"/>
    <mergeCell ref="C839:F839"/>
    <mergeCell ref="B841:F841"/>
    <mergeCell ref="G841:H841"/>
  </mergeCells>
  <conditionalFormatting sqref="D739">
    <cfRule type="cellIs" dxfId="1227" priority="1227" stopIfTrue="1" operator="equal">
      <formula>"CW 2130-R11"</formula>
    </cfRule>
    <cfRule type="cellIs" dxfId="1226" priority="1228" stopIfTrue="1" operator="equal">
      <formula>"CW 3120-R2"</formula>
    </cfRule>
    <cfRule type="cellIs" dxfId="1225" priority="1229" stopIfTrue="1" operator="equal">
      <formula>"CW 3240-R7"</formula>
    </cfRule>
  </conditionalFormatting>
  <conditionalFormatting sqref="D738">
    <cfRule type="cellIs" dxfId="1224" priority="1230" stopIfTrue="1" operator="equal">
      <formula>"CW 3120-R2"</formula>
    </cfRule>
    <cfRule type="cellIs" dxfId="1223" priority="1231" stopIfTrue="1" operator="equal">
      <formula>"CW 3240-R7"</formula>
    </cfRule>
  </conditionalFormatting>
  <conditionalFormatting sqref="D755">
    <cfRule type="cellIs" dxfId="1222" priority="1194" stopIfTrue="1" operator="equal">
      <formula>"CW 2130-R11"</formula>
    </cfRule>
    <cfRule type="cellIs" dxfId="1221" priority="1195" stopIfTrue="1" operator="equal">
      <formula>"CW 3120-R2"</formula>
    </cfRule>
    <cfRule type="cellIs" dxfId="1220" priority="1196" stopIfTrue="1" operator="equal">
      <formula>"CW 3240-R7"</formula>
    </cfRule>
  </conditionalFormatting>
  <conditionalFormatting sqref="D812">
    <cfRule type="cellIs" dxfId="1219" priority="1089" stopIfTrue="1" operator="equal">
      <formula>"CW 2130-R11"</formula>
    </cfRule>
    <cfRule type="cellIs" dxfId="1218" priority="1090" stopIfTrue="1" operator="equal">
      <formula>"CW 3120-R2"</formula>
    </cfRule>
    <cfRule type="cellIs" dxfId="1217" priority="1091" stopIfTrue="1" operator="equal">
      <formula>"CW 3240-R7"</formula>
    </cfRule>
  </conditionalFormatting>
  <conditionalFormatting sqref="D741">
    <cfRule type="cellIs" dxfId="1216" priority="1225" stopIfTrue="1" operator="equal">
      <formula>"CW 3120-R2"</formula>
    </cfRule>
    <cfRule type="cellIs" dxfId="1215" priority="1226" stopIfTrue="1" operator="equal">
      <formula>"CW 3240-R7"</formula>
    </cfRule>
  </conditionalFormatting>
  <conditionalFormatting sqref="D742">
    <cfRule type="cellIs" dxfId="1214" priority="1221" stopIfTrue="1" operator="equal">
      <formula>"CW 3120-R2"</formula>
    </cfRule>
    <cfRule type="cellIs" dxfId="1213" priority="1222" stopIfTrue="1" operator="equal">
      <formula>"CW 3240-R7"</formula>
    </cfRule>
  </conditionalFormatting>
  <conditionalFormatting sqref="D743">
    <cfRule type="cellIs" dxfId="1212" priority="1223" stopIfTrue="1" operator="equal">
      <formula>"CW 3120-R2"</formula>
    </cfRule>
    <cfRule type="cellIs" dxfId="1211" priority="1224" stopIfTrue="1" operator="equal">
      <formula>"CW 3240-R7"</formula>
    </cfRule>
  </conditionalFormatting>
  <conditionalFormatting sqref="D757">
    <cfRule type="cellIs" dxfId="1210" priority="1216" stopIfTrue="1" operator="equal">
      <formula>"CW 2130-R11"</formula>
    </cfRule>
    <cfRule type="cellIs" dxfId="1209" priority="1217" stopIfTrue="1" operator="equal">
      <formula>"CW 3120-R2"</formula>
    </cfRule>
    <cfRule type="cellIs" dxfId="1208" priority="1218" stopIfTrue="1" operator="equal">
      <formula>"CW 3240-R7"</formula>
    </cfRule>
  </conditionalFormatting>
  <conditionalFormatting sqref="D756">
    <cfRule type="cellIs" dxfId="1207" priority="1219" stopIfTrue="1" operator="equal">
      <formula>"CW 3120-R2"</formula>
    </cfRule>
    <cfRule type="cellIs" dxfId="1206" priority="1220" stopIfTrue="1" operator="equal">
      <formula>"CW 3240-R7"</formula>
    </cfRule>
  </conditionalFormatting>
  <conditionalFormatting sqref="D746">
    <cfRule type="cellIs" dxfId="1205" priority="1214" stopIfTrue="1" operator="equal">
      <formula>"CW 3120-R2"</formula>
    </cfRule>
    <cfRule type="cellIs" dxfId="1204" priority="1215" stopIfTrue="1" operator="equal">
      <formula>"CW 3240-R7"</formula>
    </cfRule>
  </conditionalFormatting>
  <conditionalFormatting sqref="D748">
    <cfRule type="cellIs" dxfId="1203" priority="1212" stopIfTrue="1" operator="equal">
      <formula>"CW 3120-R2"</formula>
    </cfRule>
    <cfRule type="cellIs" dxfId="1202" priority="1213" stopIfTrue="1" operator="equal">
      <formula>"CW 3240-R7"</formula>
    </cfRule>
  </conditionalFormatting>
  <conditionalFormatting sqref="D747">
    <cfRule type="cellIs" dxfId="1201" priority="1210" stopIfTrue="1" operator="equal">
      <formula>"CW 3120-R2"</formula>
    </cfRule>
    <cfRule type="cellIs" dxfId="1200" priority="1211" stopIfTrue="1" operator="equal">
      <formula>"CW 3240-R7"</formula>
    </cfRule>
  </conditionalFormatting>
  <conditionalFormatting sqref="D750">
    <cfRule type="cellIs" dxfId="1199" priority="1208" stopIfTrue="1" operator="equal">
      <formula>"CW 3120-R2"</formula>
    </cfRule>
    <cfRule type="cellIs" dxfId="1198" priority="1209" stopIfTrue="1" operator="equal">
      <formula>"CW 3240-R7"</formula>
    </cfRule>
  </conditionalFormatting>
  <conditionalFormatting sqref="D753:D754">
    <cfRule type="cellIs" dxfId="1197" priority="1203" stopIfTrue="1" operator="equal">
      <formula>"CW 2130-R11"</formula>
    </cfRule>
    <cfRule type="cellIs" dxfId="1196" priority="1204" stopIfTrue="1" operator="equal">
      <formula>"CW 3120-R2"</formula>
    </cfRule>
    <cfRule type="cellIs" dxfId="1195" priority="1205" stopIfTrue="1" operator="equal">
      <formula>"CW 3240-R7"</formula>
    </cfRule>
  </conditionalFormatting>
  <conditionalFormatting sqref="D752">
    <cfRule type="cellIs" dxfId="1194" priority="1206" stopIfTrue="1" operator="equal">
      <formula>"CW 3120-R2"</formula>
    </cfRule>
    <cfRule type="cellIs" dxfId="1193" priority="1207" stopIfTrue="1" operator="equal">
      <formula>"CW 3240-R7"</formula>
    </cfRule>
  </conditionalFormatting>
  <conditionalFormatting sqref="D745">
    <cfRule type="cellIs" dxfId="1192" priority="1201" stopIfTrue="1" operator="equal">
      <formula>"CW 3120-R2"</formula>
    </cfRule>
    <cfRule type="cellIs" dxfId="1191" priority="1202" stopIfTrue="1" operator="equal">
      <formula>"CW 3240-R7"</formula>
    </cfRule>
  </conditionalFormatting>
  <conditionalFormatting sqref="D744">
    <cfRule type="cellIs" dxfId="1190" priority="1199" stopIfTrue="1" operator="equal">
      <formula>"CW 3120-R2"</formula>
    </cfRule>
    <cfRule type="cellIs" dxfId="1189" priority="1200" stopIfTrue="1" operator="equal">
      <formula>"CW 3240-R7"</formula>
    </cfRule>
  </conditionalFormatting>
  <conditionalFormatting sqref="D751">
    <cfRule type="cellIs" dxfId="1188" priority="1197" stopIfTrue="1" operator="equal">
      <formula>"CW 3120-R2"</formula>
    </cfRule>
    <cfRule type="cellIs" dxfId="1187" priority="1198" stopIfTrue="1" operator="equal">
      <formula>"CW 3240-R7"</formula>
    </cfRule>
  </conditionalFormatting>
  <conditionalFormatting sqref="D789">
    <cfRule type="cellIs" dxfId="1186" priority="1187" stopIfTrue="1" operator="equal">
      <formula>"CW 2130-R11"</formula>
    </cfRule>
    <cfRule type="cellIs" dxfId="1185" priority="1188" stopIfTrue="1" operator="equal">
      <formula>"CW 3120-R2"</formula>
    </cfRule>
    <cfRule type="cellIs" dxfId="1184" priority="1189" stopIfTrue="1" operator="equal">
      <formula>"CW 3240-R7"</formula>
    </cfRule>
  </conditionalFormatting>
  <conditionalFormatting sqref="D790">
    <cfRule type="cellIs" dxfId="1183" priority="1167" stopIfTrue="1" operator="equal">
      <formula>"CW 2130-R11"</formula>
    </cfRule>
    <cfRule type="cellIs" dxfId="1182" priority="1168" stopIfTrue="1" operator="equal">
      <formula>"CW 3120-R2"</formula>
    </cfRule>
    <cfRule type="cellIs" dxfId="1181" priority="1169" stopIfTrue="1" operator="equal">
      <formula>"CW 3240-R7"</formula>
    </cfRule>
  </conditionalFormatting>
  <conditionalFormatting sqref="D783">
    <cfRule type="cellIs" dxfId="1180" priority="1172" stopIfTrue="1" operator="equal">
      <formula>"CW 3120-R2"</formula>
    </cfRule>
    <cfRule type="cellIs" dxfId="1179" priority="1173" stopIfTrue="1" operator="equal">
      <formula>"CW 3240-R7"</formula>
    </cfRule>
  </conditionalFormatting>
  <conditionalFormatting sqref="D792">
    <cfRule type="cellIs" dxfId="1178" priority="1174" stopIfTrue="1" operator="equal">
      <formula>"CW 2130-R11"</formula>
    </cfRule>
    <cfRule type="cellIs" dxfId="1177" priority="1175" stopIfTrue="1" operator="equal">
      <formula>"CW 3120-R2"</formula>
    </cfRule>
    <cfRule type="cellIs" dxfId="1176" priority="1176" stopIfTrue="1" operator="equal">
      <formula>"CW 3240-R7"</formula>
    </cfRule>
  </conditionalFormatting>
  <conditionalFormatting sqref="D795">
    <cfRule type="cellIs" dxfId="1175" priority="1162" stopIfTrue="1" operator="equal">
      <formula>"CW 2130-R11"</formula>
    </cfRule>
    <cfRule type="cellIs" dxfId="1174" priority="1163" stopIfTrue="1" operator="equal">
      <formula>"CW 3120-R2"</formula>
    </cfRule>
    <cfRule type="cellIs" dxfId="1173" priority="1164" stopIfTrue="1" operator="equal">
      <formula>"CW 3240-R7"</formula>
    </cfRule>
  </conditionalFormatting>
  <conditionalFormatting sqref="D777">
    <cfRule type="cellIs" dxfId="1172" priority="1192" stopIfTrue="1" operator="equal">
      <formula>"CW 3120-R2"</formula>
    </cfRule>
    <cfRule type="cellIs" dxfId="1171" priority="1193" stopIfTrue="1" operator="equal">
      <formula>"CW 3240-R7"</formula>
    </cfRule>
  </conditionalFormatting>
  <conditionalFormatting sqref="D778">
    <cfRule type="cellIs" dxfId="1170" priority="1183" stopIfTrue="1" operator="equal">
      <formula>"CW 3120-R2"</formula>
    </cfRule>
    <cfRule type="cellIs" dxfId="1169" priority="1184" stopIfTrue="1" operator="equal">
      <formula>"CW 3240-R7"</formula>
    </cfRule>
  </conditionalFormatting>
  <conditionalFormatting sqref="D780">
    <cfRule type="cellIs" dxfId="1168" priority="1179" stopIfTrue="1" operator="equal">
      <formula>"CW 3120-R2"</formula>
    </cfRule>
    <cfRule type="cellIs" dxfId="1167" priority="1180" stopIfTrue="1" operator="equal">
      <formula>"CW 3240-R7"</formula>
    </cfRule>
  </conditionalFormatting>
  <conditionalFormatting sqref="D784">
    <cfRule type="cellIs" dxfId="1166" priority="1170" stopIfTrue="1" operator="equal">
      <formula>"CW 3120-R2"</formula>
    </cfRule>
    <cfRule type="cellIs" dxfId="1165" priority="1171" stopIfTrue="1" operator="equal">
      <formula>"CW 3240-R7"</formula>
    </cfRule>
  </conditionalFormatting>
  <conditionalFormatting sqref="D785">
    <cfRule type="cellIs" dxfId="1164" priority="1160" stopIfTrue="1" operator="equal">
      <formula>"CW 3120-R2"</formula>
    </cfRule>
    <cfRule type="cellIs" dxfId="1163" priority="1161" stopIfTrue="1" operator="equal">
      <formula>"CW 3240-R7"</formula>
    </cfRule>
  </conditionalFormatting>
  <conditionalFormatting sqref="D786">
    <cfRule type="cellIs" dxfId="1162" priority="1158" stopIfTrue="1" operator="equal">
      <formula>"CW 3120-R2"</formula>
    </cfRule>
    <cfRule type="cellIs" dxfId="1161" priority="1159" stopIfTrue="1" operator="equal">
      <formula>"CW 3240-R7"</formula>
    </cfRule>
  </conditionalFormatting>
  <conditionalFormatting sqref="D788">
    <cfRule type="cellIs" dxfId="1160" priority="1190" stopIfTrue="1" operator="equal">
      <formula>"CW 3120-R2"</formula>
    </cfRule>
    <cfRule type="cellIs" dxfId="1159" priority="1191" stopIfTrue="1" operator="equal">
      <formula>"CW 3240-R7"</formula>
    </cfRule>
  </conditionalFormatting>
  <conditionalFormatting sqref="D779">
    <cfRule type="cellIs" dxfId="1158" priority="1185" stopIfTrue="1" operator="equal">
      <formula>"CW 3120-R2"</formula>
    </cfRule>
    <cfRule type="cellIs" dxfId="1157" priority="1186" stopIfTrue="1" operator="equal">
      <formula>"CW 3240-R7"</formula>
    </cfRule>
  </conditionalFormatting>
  <conditionalFormatting sqref="D787">
    <cfRule type="cellIs" dxfId="1156" priority="1156" stopIfTrue="1" operator="equal">
      <formula>"CW 3120-R2"</formula>
    </cfRule>
    <cfRule type="cellIs" dxfId="1155" priority="1157" stopIfTrue="1" operator="equal">
      <formula>"CW 3240-R7"</formula>
    </cfRule>
  </conditionalFormatting>
  <conditionalFormatting sqref="D781">
    <cfRule type="cellIs" dxfId="1154" priority="1181" stopIfTrue="1" operator="equal">
      <formula>"CW 3120-R2"</formula>
    </cfRule>
    <cfRule type="cellIs" dxfId="1153" priority="1182" stopIfTrue="1" operator="equal">
      <formula>"CW 3240-R7"</formula>
    </cfRule>
  </conditionalFormatting>
  <conditionalFormatting sqref="D791">
    <cfRule type="cellIs" dxfId="1152" priority="1177" stopIfTrue="1" operator="equal">
      <formula>"CW 3120-R2"</formula>
    </cfRule>
    <cfRule type="cellIs" dxfId="1151" priority="1178" stopIfTrue="1" operator="equal">
      <formula>"CW 3240-R7"</formula>
    </cfRule>
  </conditionalFormatting>
  <conditionalFormatting sqref="D794">
    <cfRule type="cellIs" dxfId="1150" priority="1165" stopIfTrue="1" operator="equal">
      <formula>"CW 3120-R2"</formula>
    </cfRule>
    <cfRule type="cellIs" dxfId="1149" priority="1166" stopIfTrue="1" operator="equal">
      <formula>"CW 3240-R7"</formula>
    </cfRule>
  </conditionalFormatting>
  <conditionalFormatting sqref="D797">
    <cfRule type="cellIs" dxfId="1148" priority="1154" stopIfTrue="1" operator="equal">
      <formula>"CW 3120-R2"</formula>
    </cfRule>
    <cfRule type="cellIs" dxfId="1147" priority="1155" stopIfTrue="1" operator="equal">
      <formula>"CW 3240-R7"</formula>
    </cfRule>
  </conditionalFormatting>
  <conditionalFormatting sqref="D798">
    <cfRule type="cellIs" dxfId="1146" priority="1150" stopIfTrue="1" operator="equal">
      <formula>"CW 3120-R2"</formula>
    </cfRule>
    <cfRule type="cellIs" dxfId="1145" priority="1151" stopIfTrue="1" operator="equal">
      <formula>"CW 3240-R7"</formula>
    </cfRule>
  </conditionalFormatting>
  <conditionalFormatting sqref="D799">
    <cfRule type="cellIs" dxfId="1144" priority="1152" stopIfTrue="1" operator="equal">
      <formula>"CW 3120-R2"</formula>
    </cfRule>
    <cfRule type="cellIs" dxfId="1143" priority="1153" stopIfTrue="1" operator="equal">
      <formula>"CW 3240-R7"</formula>
    </cfRule>
  </conditionalFormatting>
  <conditionalFormatting sqref="D809">
    <cfRule type="cellIs" dxfId="1142" priority="1145" stopIfTrue="1" operator="equal">
      <formula>"CW 2130-R11"</formula>
    </cfRule>
    <cfRule type="cellIs" dxfId="1141" priority="1146" stopIfTrue="1" operator="equal">
      <formula>"CW 3120-R2"</formula>
    </cfRule>
    <cfRule type="cellIs" dxfId="1140" priority="1147" stopIfTrue="1" operator="equal">
      <formula>"CW 3240-R7"</formula>
    </cfRule>
  </conditionalFormatting>
  <conditionalFormatting sqref="D808">
    <cfRule type="cellIs" dxfId="1139" priority="1148" stopIfTrue="1" operator="equal">
      <formula>"CW 3120-R2"</formula>
    </cfRule>
    <cfRule type="cellIs" dxfId="1138" priority="1149" stopIfTrue="1" operator="equal">
      <formula>"CW 3240-R7"</formula>
    </cfRule>
  </conditionalFormatting>
  <conditionalFormatting sqref="D800">
    <cfRule type="cellIs" dxfId="1137" priority="1143" stopIfTrue="1" operator="equal">
      <formula>"CW 3120-R2"</formula>
    </cfRule>
    <cfRule type="cellIs" dxfId="1136" priority="1144" stopIfTrue="1" operator="equal">
      <formula>"CW 3240-R7"</formula>
    </cfRule>
  </conditionalFormatting>
  <conditionalFormatting sqref="D802">
    <cfRule type="cellIs" dxfId="1135" priority="1141" stopIfTrue="1" operator="equal">
      <formula>"CW 3120-R2"</formula>
    </cfRule>
    <cfRule type="cellIs" dxfId="1134" priority="1142" stopIfTrue="1" operator="equal">
      <formula>"CW 3240-R7"</formula>
    </cfRule>
  </conditionalFormatting>
  <conditionalFormatting sqref="D801">
    <cfRule type="cellIs" dxfId="1133" priority="1139" stopIfTrue="1" operator="equal">
      <formula>"CW 3120-R2"</formula>
    </cfRule>
    <cfRule type="cellIs" dxfId="1132" priority="1140" stopIfTrue="1" operator="equal">
      <formula>"CW 3240-R7"</formula>
    </cfRule>
  </conditionalFormatting>
  <conditionalFormatting sqref="D804">
    <cfRule type="cellIs" dxfId="1131" priority="1137" stopIfTrue="1" operator="equal">
      <formula>"CW 3120-R2"</formula>
    </cfRule>
    <cfRule type="cellIs" dxfId="1130" priority="1138" stopIfTrue="1" operator="equal">
      <formula>"CW 3240-R7"</formula>
    </cfRule>
  </conditionalFormatting>
  <conditionalFormatting sqref="D806:D807">
    <cfRule type="cellIs" dxfId="1129" priority="1132" stopIfTrue="1" operator="equal">
      <formula>"CW 2130-R11"</formula>
    </cfRule>
    <cfRule type="cellIs" dxfId="1128" priority="1133" stopIfTrue="1" operator="equal">
      <formula>"CW 3120-R2"</formula>
    </cfRule>
    <cfRule type="cellIs" dxfId="1127" priority="1134" stopIfTrue="1" operator="equal">
      <formula>"CW 3240-R7"</formula>
    </cfRule>
  </conditionalFormatting>
  <conditionalFormatting sqref="D805">
    <cfRule type="cellIs" dxfId="1126" priority="1135" stopIfTrue="1" operator="equal">
      <formula>"CW 3120-R2"</formula>
    </cfRule>
    <cfRule type="cellIs" dxfId="1125" priority="1136" stopIfTrue="1" operator="equal">
      <formula>"CW 3240-R7"</formula>
    </cfRule>
  </conditionalFormatting>
  <conditionalFormatting sqref="D762">
    <cfRule type="cellIs" dxfId="1124" priority="1130" stopIfTrue="1" operator="equal">
      <formula>"CW 3120-R2"</formula>
    </cfRule>
    <cfRule type="cellIs" dxfId="1123" priority="1131" stopIfTrue="1" operator="equal">
      <formula>"CW 3240-R7"</formula>
    </cfRule>
  </conditionalFormatting>
  <conditionalFormatting sqref="D764">
    <cfRule type="cellIs" dxfId="1122" priority="1128" stopIfTrue="1" operator="equal">
      <formula>"CW 3120-R2"</formula>
    </cfRule>
    <cfRule type="cellIs" dxfId="1121" priority="1129" stopIfTrue="1" operator="equal">
      <formula>"CW 3240-R7"</formula>
    </cfRule>
  </conditionalFormatting>
  <conditionalFormatting sqref="D763">
    <cfRule type="cellIs" dxfId="1120" priority="1126" stopIfTrue="1" operator="equal">
      <formula>"CW 3120-R2"</formula>
    </cfRule>
    <cfRule type="cellIs" dxfId="1119" priority="1127" stopIfTrue="1" operator="equal">
      <formula>"CW 3240-R7"</formula>
    </cfRule>
  </conditionalFormatting>
  <conditionalFormatting sqref="D765">
    <cfRule type="cellIs" dxfId="1118" priority="1124" stopIfTrue="1" operator="equal">
      <formula>"CW 3120-R2"</formula>
    </cfRule>
    <cfRule type="cellIs" dxfId="1117" priority="1125" stopIfTrue="1" operator="equal">
      <formula>"CW 3240-R7"</formula>
    </cfRule>
  </conditionalFormatting>
  <conditionalFormatting sqref="D767">
    <cfRule type="cellIs" dxfId="1116" priority="1122" stopIfTrue="1" operator="equal">
      <formula>"CW 3120-R2"</formula>
    </cfRule>
    <cfRule type="cellIs" dxfId="1115" priority="1123" stopIfTrue="1" operator="equal">
      <formula>"CW 3240-R7"</formula>
    </cfRule>
  </conditionalFormatting>
  <conditionalFormatting sqref="D766">
    <cfRule type="cellIs" dxfId="1114" priority="1120" stopIfTrue="1" operator="equal">
      <formula>"CW 3120-R2"</formula>
    </cfRule>
    <cfRule type="cellIs" dxfId="1113" priority="1121" stopIfTrue="1" operator="equal">
      <formula>"CW 3240-R7"</formula>
    </cfRule>
  </conditionalFormatting>
  <conditionalFormatting sqref="D769">
    <cfRule type="cellIs" dxfId="1112" priority="1118" stopIfTrue="1" operator="equal">
      <formula>"CW 3120-R2"</formula>
    </cfRule>
    <cfRule type="cellIs" dxfId="1111" priority="1119" stopIfTrue="1" operator="equal">
      <formula>"CW 3240-R7"</formula>
    </cfRule>
  </conditionalFormatting>
  <conditionalFormatting sqref="D771:D775">
    <cfRule type="cellIs" dxfId="1110" priority="1113" stopIfTrue="1" operator="equal">
      <formula>"CW 2130-R11"</formula>
    </cfRule>
    <cfRule type="cellIs" dxfId="1109" priority="1114" stopIfTrue="1" operator="equal">
      <formula>"CW 3120-R2"</formula>
    </cfRule>
    <cfRule type="cellIs" dxfId="1108" priority="1115" stopIfTrue="1" operator="equal">
      <formula>"CW 3240-R7"</formula>
    </cfRule>
  </conditionalFormatting>
  <conditionalFormatting sqref="D770">
    <cfRule type="cellIs" dxfId="1107" priority="1116" stopIfTrue="1" operator="equal">
      <formula>"CW 3120-R2"</formula>
    </cfRule>
    <cfRule type="cellIs" dxfId="1106" priority="1117" stopIfTrue="1" operator="equal">
      <formula>"CW 3240-R7"</formula>
    </cfRule>
  </conditionalFormatting>
  <conditionalFormatting sqref="D810">
    <cfRule type="cellIs" dxfId="1105" priority="1110" stopIfTrue="1" operator="equal">
      <formula>"CW 2130-R11"</formula>
    </cfRule>
    <cfRule type="cellIs" dxfId="1104" priority="1111" stopIfTrue="1" operator="equal">
      <formula>"CW 3120-R2"</formula>
    </cfRule>
    <cfRule type="cellIs" dxfId="1103" priority="1112" stopIfTrue="1" operator="equal">
      <formula>"CW 3240-R7"</formula>
    </cfRule>
  </conditionalFormatting>
  <conditionalFormatting sqref="D813">
    <cfRule type="cellIs" dxfId="1102" priority="1107" stopIfTrue="1" operator="equal">
      <formula>"CW 2130-R11"</formula>
    </cfRule>
    <cfRule type="cellIs" dxfId="1101" priority="1108" stopIfTrue="1" operator="equal">
      <formula>"CW 3120-R2"</formula>
    </cfRule>
    <cfRule type="cellIs" dxfId="1100" priority="1109" stopIfTrue="1" operator="equal">
      <formula>"CW 3240-R7"</formula>
    </cfRule>
  </conditionalFormatting>
  <conditionalFormatting sqref="D814">
    <cfRule type="cellIs" dxfId="1099" priority="1105" stopIfTrue="1" operator="equal">
      <formula>"CW 3120-R2"</formula>
    </cfRule>
    <cfRule type="cellIs" dxfId="1098" priority="1106" stopIfTrue="1" operator="equal">
      <formula>"CW 3240-R7"</formula>
    </cfRule>
  </conditionalFormatting>
  <conditionalFormatting sqref="D815">
    <cfRule type="cellIs" dxfId="1097" priority="1101" stopIfTrue="1" operator="equal">
      <formula>"CW 3120-R2"</formula>
    </cfRule>
    <cfRule type="cellIs" dxfId="1096" priority="1102" stopIfTrue="1" operator="equal">
      <formula>"CW 3240-R7"</formula>
    </cfRule>
  </conditionalFormatting>
  <conditionalFormatting sqref="D816">
    <cfRule type="cellIs" dxfId="1095" priority="1103" stopIfTrue="1" operator="equal">
      <formula>"CW 3120-R2"</formula>
    </cfRule>
    <cfRule type="cellIs" dxfId="1094" priority="1104" stopIfTrue="1" operator="equal">
      <formula>"CW 3240-R7"</formula>
    </cfRule>
  </conditionalFormatting>
  <conditionalFormatting sqref="D818">
    <cfRule type="cellIs" dxfId="1093" priority="1099" stopIfTrue="1" operator="equal">
      <formula>"CW 3120-R2"</formula>
    </cfRule>
    <cfRule type="cellIs" dxfId="1092" priority="1100" stopIfTrue="1" operator="equal">
      <formula>"CW 3240-R7"</formula>
    </cfRule>
  </conditionalFormatting>
  <conditionalFormatting sqref="D820:D821">
    <cfRule type="cellIs" dxfId="1091" priority="1094" stopIfTrue="1" operator="equal">
      <formula>"CW 2130-R11"</formula>
    </cfRule>
    <cfRule type="cellIs" dxfId="1090" priority="1095" stopIfTrue="1" operator="equal">
      <formula>"CW 3120-R2"</formula>
    </cfRule>
    <cfRule type="cellIs" dxfId="1089" priority="1096" stopIfTrue="1" operator="equal">
      <formula>"CW 3240-R7"</formula>
    </cfRule>
  </conditionalFormatting>
  <conditionalFormatting sqref="D819">
    <cfRule type="cellIs" dxfId="1088" priority="1097" stopIfTrue="1" operator="equal">
      <formula>"CW 3120-R2"</formula>
    </cfRule>
    <cfRule type="cellIs" dxfId="1087" priority="1098" stopIfTrue="1" operator="equal">
      <formula>"CW 3240-R7"</formula>
    </cfRule>
  </conditionalFormatting>
  <conditionalFormatting sqref="D811">
    <cfRule type="cellIs" dxfId="1086" priority="1092" stopIfTrue="1" operator="equal">
      <formula>"CW 3120-R2"</formula>
    </cfRule>
    <cfRule type="cellIs" dxfId="1085" priority="1093" stopIfTrue="1" operator="equal">
      <formula>"CW 3240-R7"</formula>
    </cfRule>
  </conditionalFormatting>
  <conditionalFormatting sqref="D70:D71">
    <cfRule type="cellIs" dxfId="1084" priority="956" stopIfTrue="1" operator="equal">
      <formula>"CW 2130-R11"</formula>
    </cfRule>
    <cfRule type="cellIs" dxfId="1083" priority="957" stopIfTrue="1" operator="equal">
      <formula>"CW 3120-R2"</formula>
    </cfRule>
    <cfRule type="cellIs" dxfId="1082" priority="958" stopIfTrue="1" operator="equal">
      <formula>"CW 3240-R7"</formula>
    </cfRule>
  </conditionalFormatting>
  <conditionalFormatting sqref="D134">
    <cfRule type="cellIs" dxfId="1081" priority="841" stopIfTrue="1" operator="equal">
      <formula>"CW 2130-R11"</formula>
    </cfRule>
    <cfRule type="cellIs" dxfId="1080" priority="842" stopIfTrue="1" operator="equal">
      <formula>"CW 3120-R2"</formula>
    </cfRule>
    <cfRule type="cellIs" dxfId="1079" priority="843" stopIfTrue="1" operator="equal">
      <formula>"CW 3240-R7"</formula>
    </cfRule>
  </conditionalFormatting>
  <conditionalFormatting sqref="D219">
    <cfRule type="cellIs" dxfId="1078" priority="726" stopIfTrue="1" operator="equal">
      <formula>"CW 2130-R11"</formula>
    </cfRule>
    <cfRule type="cellIs" dxfId="1077" priority="727" stopIfTrue="1" operator="equal">
      <formula>"CW 3120-R2"</formula>
    </cfRule>
    <cfRule type="cellIs" dxfId="1076" priority="728" stopIfTrue="1" operator="equal">
      <formula>"CW 3240-R7"</formula>
    </cfRule>
  </conditionalFormatting>
  <conditionalFormatting sqref="D381:D382">
    <cfRule type="cellIs" dxfId="1075" priority="466" stopIfTrue="1" operator="equal">
      <formula>"CW 2130-R11"</formula>
    </cfRule>
    <cfRule type="cellIs" dxfId="1074" priority="467" stopIfTrue="1" operator="equal">
      <formula>"CW 3120-R2"</formula>
    </cfRule>
    <cfRule type="cellIs" dxfId="1073" priority="468" stopIfTrue="1" operator="equal">
      <formula>"CW 3240-R7"</formula>
    </cfRule>
  </conditionalFormatting>
  <conditionalFormatting sqref="D462:D463">
    <cfRule type="cellIs" dxfId="1072" priority="353" stopIfTrue="1" operator="equal">
      <formula>"CW 2130-R11"</formula>
    </cfRule>
    <cfRule type="cellIs" dxfId="1071" priority="354" stopIfTrue="1" operator="equal">
      <formula>"CW 3120-R2"</formula>
    </cfRule>
    <cfRule type="cellIs" dxfId="1070" priority="355" stopIfTrue="1" operator="equal">
      <formula>"CW 3240-R7"</formula>
    </cfRule>
  </conditionalFormatting>
  <conditionalFormatting sqref="D505">
    <cfRule type="cellIs" dxfId="1069" priority="231" stopIfTrue="1" operator="equal">
      <formula>"CW 2130-R11"</formula>
    </cfRule>
    <cfRule type="cellIs" dxfId="1068" priority="232" stopIfTrue="1" operator="equal">
      <formula>"CW 3120-R2"</formula>
    </cfRule>
    <cfRule type="cellIs" dxfId="1067" priority="233" stopIfTrue="1" operator="equal">
      <formula>"CW 3240-R7"</formula>
    </cfRule>
  </conditionalFormatting>
  <conditionalFormatting sqref="D673">
    <cfRule type="cellIs" dxfId="1066" priority="16" stopIfTrue="1" operator="equal">
      <formula>"CW 2130-R11"</formula>
    </cfRule>
    <cfRule type="cellIs" dxfId="1065" priority="17" stopIfTrue="1" operator="equal">
      <formula>"CW 3120-R2"</formula>
    </cfRule>
    <cfRule type="cellIs" dxfId="1064" priority="18" stopIfTrue="1" operator="equal">
      <formula>"CW 3240-R7"</formula>
    </cfRule>
  </conditionalFormatting>
  <conditionalFormatting sqref="D360">
    <cfRule type="cellIs" dxfId="1063" priority="7" stopIfTrue="1" operator="equal">
      <formula>"CW 2130-R11"</formula>
    </cfRule>
    <cfRule type="cellIs" dxfId="1062" priority="8" stopIfTrue="1" operator="equal">
      <formula>"CW 3120-R2"</formula>
    </cfRule>
    <cfRule type="cellIs" dxfId="1061" priority="9" stopIfTrue="1" operator="equal">
      <formula>"CW 3240-R7"</formula>
    </cfRule>
  </conditionalFormatting>
  <conditionalFormatting sqref="D622:D623">
    <cfRule type="cellIs" dxfId="1060" priority="125" stopIfTrue="1" operator="equal">
      <formula>"CW 3120-R2"</formula>
    </cfRule>
    <cfRule type="cellIs" dxfId="1059" priority="126" stopIfTrue="1" operator="equal">
      <formula>"CW 3240-R7"</formula>
    </cfRule>
  </conditionalFormatting>
  <conditionalFormatting sqref="D15:D17">
    <cfRule type="cellIs" dxfId="1058" priority="1086" stopIfTrue="1" operator="equal">
      <formula>"CW 2130-R11"</formula>
    </cfRule>
    <cfRule type="cellIs" dxfId="1057" priority="1087" stopIfTrue="1" operator="equal">
      <formula>"CW 3120-R2"</formula>
    </cfRule>
    <cfRule type="cellIs" dxfId="1056" priority="1088" stopIfTrue="1" operator="equal">
      <formula>"CW 3240-R7"</formula>
    </cfRule>
  </conditionalFormatting>
  <conditionalFormatting sqref="D9">
    <cfRule type="cellIs" dxfId="1055" priority="1083" stopIfTrue="1" operator="equal">
      <formula>"CW 2130-R11"</formula>
    </cfRule>
    <cfRule type="cellIs" dxfId="1054" priority="1084" stopIfTrue="1" operator="equal">
      <formula>"CW 3120-R2"</formula>
    </cfRule>
    <cfRule type="cellIs" dxfId="1053" priority="1085" stopIfTrue="1" operator="equal">
      <formula>"CW 3240-R7"</formula>
    </cfRule>
  </conditionalFormatting>
  <conditionalFormatting sqref="D10">
    <cfRule type="cellIs" dxfId="1052" priority="1080" stopIfTrue="1" operator="equal">
      <formula>"CW 2130-R11"</formula>
    </cfRule>
    <cfRule type="cellIs" dxfId="1051" priority="1081" stopIfTrue="1" operator="equal">
      <formula>"CW 3120-R2"</formula>
    </cfRule>
    <cfRule type="cellIs" dxfId="1050" priority="1082" stopIfTrue="1" operator="equal">
      <formula>"CW 3240-R7"</formula>
    </cfRule>
  </conditionalFormatting>
  <conditionalFormatting sqref="D13">
    <cfRule type="cellIs" dxfId="1049" priority="1071" stopIfTrue="1" operator="equal">
      <formula>"CW 2130-R11"</formula>
    </cfRule>
    <cfRule type="cellIs" dxfId="1048" priority="1072" stopIfTrue="1" operator="equal">
      <formula>"CW 3120-R2"</formula>
    </cfRule>
    <cfRule type="cellIs" dxfId="1047" priority="1073" stopIfTrue="1" operator="equal">
      <formula>"CW 3240-R7"</formula>
    </cfRule>
  </conditionalFormatting>
  <conditionalFormatting sqref="D14">
    <cfRule type="cellIs" dxfId="1046" priority="1077" stopIfTrue="1" operator="equal">
      <formula>"CW 2130-R11"</formula>
    </cfRule>
    <cfRule type="cellIs" dxfId="1045" priority="1078" stopIfTrue="1" operator="equal">
      <formula>"CW 3120-R2"</formula>
    </cfRule>
    <cfRule type="cellIs" dxfId="1044" priority="1079" stopIfTrue="1" operator="equal">
      <formula>"CW 3240-R7"</formula>
    </cfRule>
  </conditionalFormatting>
  <conditionalFormatting sqref="D12">
    <cfRule type="cellIs" dxfId="1043" priority="1074" stopIfTrue="1" operator="equal">
      <formula>"CW 2130-R11"</formula>
    </cfRule>
    <cfRule type="cellIs" dxfId="1042" priority="1075" stopIfTrue="1" operator="equal">
      <formula>"CW 3120-R2"</formula>
    </cfRule>
    <cfRule type="cellIs" dxfId="1041" priority="1076" stopIfTrue="1" operator="equal">
      <formula>"CW 3240-R7"</formula>
    </cfRule>
  </conditionalFormatting>
  <conditionalFormatting sqref="D27:D30">
    <cfRule type="cellIs" dxfId="1040" priority="1068" stopIfTrue="1" operator="equal">
      <formula>"CW 2130-R11"</formula>
    </cfRule>
    <cfRule type="cellIs" dxfId="1039" priority="1069" stopIfTrue="1" operator="equal">
      <formula>"CW 3120-R2"</formula>
    </cfRule>
    <cfRule type="cellIs" dxfId="1038" priority="1070" stopIfTrue="1" operator="equal">
      <formula>"CW 3240-R7"</formula>
    </cfRule>
  </conditionalFormatting>
  <conditionalFormatting sqref="D40">
    <cfRule type="cellIs" dxfId="1037" priority="1062" stopIfTrue="1" operator="equal">
      <formula>"CW 2130-R11"</formula>
    </cfRule>
    <cfRule type="cellIs" dxfId="1036" priority="1063" stopIfTrue="1" operator="equal">
      <formula>"CW 3120-R2"</formula>
    </cfRule>
    <cfRule type="cellIs" dxfId="1035" priority="1064" stopIfTrue="1" operator="equal">
      <formula>"CW 3240-R7"</formula>
    </cfRule>
  </conditionalFormatting>
  <conditionalFormatting sqref="D41:D43">
    <cfRule type="cellIs" dxfId="1034" priority="1059" stopIfTrue="1" operator="equal">
      <formula>"CW 2130-R11"</formula>
    </cfRule>
    <cfRule type="cellIs" dxfId="1033" priority="1060" stopIfTrue="1" operator="equal">
      <formula>"CW 3120-R2"</formula>
    </cfRule>
    <cfRule type="cellIs" dxfId="1032" priority="1061" stopIfTrue="1" operator="equal">
      <formula>"CW 3240-R7"</formula>
    </cfRule>
  </conditionalFormatting>
  <conditionalFormatting sqref="D39">
    <cfRule type="cellIs" dxfId="1031" priority="1065" stopIfTrue="1" operator="equal">
      <formula>"CW 2130-R11"</formula>
    </cfRule>
    <cfRule type="cellIs" dxfId="1030" priority="1066" stopIfTrue="1" operator="equal">
      <formula>"CW 3120-R2"</formula>
    </cfRule>
    <cfRule type="cellIs" dxfId="1029" priority="1067" stopIfTrue="1" operator="equal">
      <formula>"CW 3240-R7"</formula>
    </cfRule>
  </conditionalFormatting>
  <conditionalFormatting sqref="D44">
    <cfRule type="cellIs" dxfId="1028" priority="1056" stopIfTrue="1" operator="equal">
      <formula>"CW 2130-R11"</formula>
    </cfRule>
    <cfRule type="cellIs" dxfId="1027" priority="1057" stopIfTrue="1" operator="equal">
      <formula>"CW 3120-R2"</formula>
    </cfRule>
    <cfRule type="cellIs" dxfId="1026" priority="1058" stopIfTrue="1" operator="equal">
      <formula>"CW 3240-R7"</formula>
    </cfRule>
  </conditionalFormatting>
  <conditionalFormatting sqref="D46">
    <cfRule type="cellIs" dxfId="1025" priority="1053" stopIfTrue="1" operator="equal">
      <formula>"CW 2130-R11"</formula>
    </cfRule>
    <cfRule type="cellIs" dxfId="1024" priority="1054" stopIfTrue="1" operator="equal">
      <formula>"CW 3120-R2"</formula>
    </cfRule>
    <cfRule type="cellIs" dxfId="1023" priority="1055" stopIfTrue="1" operator="equal">
      <formula>"CW 3240-R7"</formula>
    </cfRule>
  </conditionalFormatting>
  <conditionalFormatting sqref="D55">
    <cfRule type="cellIs" dxfId="1022" priority="1050" stopIfTrue="1" operator="equal">
      <formula>"CW 2130-R11"</formula>
    </cfRule>
    <cfRule type="cellIs" dxfId="1021" priority="1051" stopIfTrue="1" operator="equal">
      <formula>"CW 3120-R2"</formula>
    </cfRule>
    <cfRule type="cellIs" dxfId="1020" priority="1052" stopIfTrue="1" operator="equal">
      <formula>"CW 3240-R7"</formula>
    </cfRule>
  </conditionalFormatting>
  <conditionalFormatting sqref="D31:D33">
    <cfRule type="cellIs" dxfId="1019" priority="1047" stopIfTrue="1" operator="equal">
      <formula>"CW 2130-R11"</formula>
    </cfRule>
    <cfRule type="cellIs" dxfId="1018" priority="1048" stopIfTrue="1" operator="equal">
      <formula>"CW 3120-R2"</formula>
    </cfRule>
    <cfRule type="cellIs" dxfId="1017" priority="1049" stopIfTrue="1" operator="equal">
      <formula>"CW 3240-R7"</formula>
    </cfRule>
  </conditionalFormatting>
  <conditionalFormatting sqref="D53">
    <cfRule type="cellIs" dxfId="1016" priority="1044" stopIfTrue="1" operator="equal">
      <formula>"CW 2130-R11"</formula>
    </cfRule>
    <cfRule type="cellIs" dxfId="1015" priority="1045" stopIfTrue="1" operator="equal">
      <formula>"CW 3120-R2"</formula>
    </cfRule>
    <cfRule type="cellIs" dxfId="1014" priority="1046" stopIfTrue="1" operator="equal">
      <formula>"CW 3240-R7"</formula>
    </cfRule>
  </conditionalFormatting>
  <conditionalFormatting sqref="D54">
    <cfRule type="cellIs" dxfId="1013" priority="1041" stopIfTrue="1" operator="equal">
      <formula>"CW 2130-R11"</formula>
    </cfRule>
    <cfRule type="cellIs" dxfId="1012" priority="1042" stopIfTrue="1" operator="equal">
      <formula>"CW 3120-R2"</formula>
    </cfRule>
    <cfRule type="cellIs" dxfId="1011" priority="1043" stopIfTrue="1" operator="equal">
      <formula>"CW 3240-R7"</formula>
    </cfRule>
  </conditionalFormatting>
  <conditionalFormatting sqref="D48:D50">
    <cfRule type="cellIs" dxfId="1010" priority="1038" stopIfTrue="1" operator="equal">
      <formula>"CW 2130-R11"</formula>
    </cfRule>
    <cfRule type="cellIs" dxfId="1009" priority="1039" stopIfTrue="1" operator="equal">
      <formula>"CW 3120-R2"</formula>
    </cfRule>
    <cfRule type="cellIs" dxfId="1008" priority="1040" stopIfTrue="1" operator="equal">
      <formula>"CW 3240-R7"</formula>
    </cfRule>
  </conditionalFormatting>
  <conditionalFormatting sqref="D51:D52">
    <cfRule type="cellIs" dxfId="1007" priority="1035" stopIfTrue="1" operator="equal">
      <formula>"CW 2130-R11"</formula>
    </cfRule>
    <cfRule type="cellIs" dxfId="1006" priority="1036" stopIfTrue="1" operator="equal">
      <formula>"CW 3120-R2"</formula>
    </cfRule>
    <cfRule type="cellIs" dxfId="1005" priority="1037" stopIfTrue="1" operator="equal">
      <formula>"CW 3240-R7"</formula>
    </cfRule>
  </conditionalFormatting>
  <conditionalFormatting sqref="D61">
    <cfRule type="cellIs" dxfId="1004" priority="1033" stopIfTrue="1" operator="equal">
      <formula>"CW 3120-R2"</formula>
    </cfRule>
    <cfRule type="cellIs" dxfId="1003" priority="1034" stopIfTrue="1" operator="equal">
      <formula>"CW 3240-R7"</formula>
    </cfRule>
  </conditionalFormatting>
  <conditionalFormatting sqref="D62">
    <cfRule type="cellIs" dxfId="1002" priority="1030" stopIfTrue="1" operator="equal">
      <formula>"CW 2130-R11"</formula>
    </cfRule>
    <cfRule type="cellIs" dxfId="1001" priority="1031" stopIfTrue="1" operator="equal">
      <formula>"CW 3120-R2"</formula>
    </cfRule>
    <cfRule type="cellIs" dxfId="1000" priority="1032" stopIfTrue="1" operator="equal">
      <formula>"CW 3240-R7"</formula>
    </cfRule>
  </conditionalFormatting>
  <conditionalFormatting sqref="D65:D66">
    <cfRule type="cellIs" dxfId="999" priority="1028" stopIfTrue="1" operator="equal">
      <formula>"CW 3120-R2"</formula>
    </cfRule>
    <cfRule type="cellIs" dxfId="998" priority="1029" stopIfTrue="1" operator="equal">
      <formula>"CW 3240-R7"</formula>
    </cfRule>
  </conditionalFormatting>
  <conditionalFormatting sqref="D67">
    <cfRule type="cellIs" dxfId="997" priority="1026" stopIfTrue="1" operator="equal">
      <formula>"CW 3120-R2"</formula>
    </cfRule>
    <cfRule type="cellIs" dxfId="996" priority="1027" stopIfTrue="1" operator="equal">
      <formula>"CW 3240-R7"</formula>
    </cfRule>
  </conditionalFormatting>
  <conditionalFormatting sqref="D77">
    <cfRule type="cellIs" dxfId="995" priority="1024" stopIfTrue="1" operator="equal">
      <formula>"CW 3120-R2"</formula>
    </cfRule>
    <cfRule type="cellIs" dxfId="994" priority="1025" stopIfTrue="1" operator="equal">
      <formula>"CW 3240-R7"</formula>
    </cfRule>
  </conditionalFormatting>
  <conditionalFormatting sqref="D68">
    <cfRule type="cellIs" dxfId="993" priority="1022" stopIfTrue="1" operator="equal">
      <formula>"CW 3120-R2"</formula>
    </cfRule>
    <cfRule type="cellIs" dxfId="992" priority="1023" stopIfTrue="1" operator="equal">
      <formula>"CW 3240-R7"</formula>
    </cfRule>
  </conditionalFormatting>
  <conditionalFormatting sqref="D78">
    <cfRule type="cellIs" dxfId="991" priority="1020" stopIfTrue="1" operator="equal">
      <formula>"CW 3120-R2"</formula>
    </cfRule>
    <cfRule type="cellIs" dxfId="990" priority="1021" stopIfTrue="1" operator="equal">
      <formula>"CW 3240-R7"</formula>
    </cfRule>
  </conditionalFormatting>
  <conditionalFormatting sqref="D63:D64">
    <cfRule type="cellIs" dxfId="989" priority="1018" stopIfTrue="1" operator="equal">
      <formula>"CW 3120-R2"</formula>
    </cfRule>
    <cfRule type="cellIs" dxfId="988" priority="1019" stopIfTrue="1" operator="equal">
      <formula>"CW 3240-R7"</formula>
    </cfRule>
  </conditionalFormatting>
  <conditionalFormatting sqref="D82 D80">
    <cfRule type="cellIs" dxfId="987" priority="1013" stopIfTrue="1" operator="equal">
      <formula>"CW 2130-R11"</formula>
    </cfRule>
    <cfRule type="cellIs" dxfId="986" priority="1014" stopIfTrue="1" operator="equal">
      <formula>"CW 3120-R2"</formula>
    </cfRule>
    <cfRule type="cellIs" dxfId="985" priority="1015" stopIfTrue="1" operator="equal">
      <formula>"CW 3240-R7"</formula>
    </cfRule>
  </conditionalFormatting>
  <conditionalFormatting sqref="D81">
    <cfRule type="cellIs" dxfId="984" priority="1016" stopIfTrue="1" operator="equal">
      <formula>"CW 3120-R2"</formula>
    </cfRule>
    <cfRule type="cellIs" dxfId="983" priority="1017" stopIfTrue="1" operator="equal">
      <formula>"CW 3240-R7"</formula>
    </cfRule>
  </conditionalFormatting>
  <conditionalFormatting sqref="D83">
    <cfRule type="cellIs" dxfId="982" priority="1010" stopIfTrue="1" operator="equal">
      <formula>"CW 2130-R11"</formula>
    </cfRule>
    <cfRule type="cellIs" dxfId="981" priority="1011" stopIfTrue="1" operator="equal">
      <formula>"CW 3120-R2"</formula>
    </cfRule>
    <cfRule type="cellIs" dxfId="980" priority="1012" stopIfTrue="1" operator="equal">
      <formula>"CW 3240-R7"</formula>
    </cfRule>
  </conditionalFormatting>
  <conditionalFormatting sqref="D87:D89">
    <cfRule type="cellIs" dxfId="979" priority="1007" stopIfTrue="1" operator="equal">
      <formula>"CW 2130-R11"</formula>
    </cfRule>
    <cfRule type="cellIs" dxfId="978" priority="1008" stopIfTrue="1" operator="equal">
      <formula>"CW 3120-R2"</formula>
    </cfRule>
    <cfRule type="cellIs" dxfId="977" priority="1009" stopIfTrue="1" operator="equal">
      <formula>"CW 3240-R7"</formula>
    </cfRule>
  </conditionalFormatting>
  <conditionalFormatting sqref="D90">
    <cfRule type="cellIs" dxfId="976" priority="1004" stopIfTrue="1" operator="equal">
      <formula>"CW 2130-R11"</formula>
    </cfRule>
    <cfRule type="cellIs" dxfId="975" priority="1005" stopIfTrue="1" operator="equal">
      <formula>"CW 3120-R2"</formula>
    </cfRule>
    <cfRule type="cellIs" dxfId="974" priority="1006" stopIfTrue="1" operator="equal">
      <formula>"CW 3240-R7"</formula>
    </cfRule>
  </conditionalFormatting>
  <conditionalFormatting sqref="D84:D86">
    <cfRule type="cellIs" dxfId="973" priority="1001" stopIfTrue="1" operator="equal">
      <formula>"CW 2130-R11"</formula>
    </cfRule>
    <cfRule type="cellIs" dxfId="972" priority="1002" stopIfTrue="1" operator="equal">
      <formula>"CW 3120-R2"</formula>
    </cfRule>
    <cfRule type="cellIs" dxfId="971" priority="1003" stopIfTrue="1" operator="equal">
      <formula>"CW 3240-R7"</formula>
    </cfRule>
  </conditionalFormatting>
  <conditionalFormatting sqref="D92:D94">
    <cfRule type="cellIs" dxfId="970" priority="998" stopIfTrue="1" operator="equal">
      <formula>"CW 2130-R11"</formula>
    </cfRule>
    <cfRule type="cellIs" dxfId="969" priority="999" stopIfTrue="1" operator="equal">
      <formula>"CW 3120-R2"</formula>
    </cfRule>
    <cfRule type="cellIs" dxfId="968" priority="1000" stopIfTrue="1" operator="equal">
      <formula>"CW 3240-R7"</formula>
    </cfRule>
  </conditionalFormatting>
  <conditionalFormatting sqref="D45">
    <cfRule type="cellIs" dxfId="967" priority="995" stopIfTrue="1" operator="equal">
      <formula>"CW 2130-R11"</formula>
    </cfRule>
    <cfRule type="cellIs" dxfId="966" priority="996" stopIfTrue="1" operator="equal">
      <formula>"CW 3120-R2"</formula>
    </cfRule>
    <cfRule type="cellIs" dxfId="965" priority="997" stopIfTrue="1" operator="equal">
      <formula>"CW 3240-R7"</formula>
    </cfRule>
  </conditionalFormatting>
  <conditionalFormatting sqref="D74:D75">
    <cfRule type="cellIs" dxfId="964" priority="993" stopIfTrue="1" operator="equal">
      <formula>"CW 3120-R2"</formula>
    </cfRule>
    <cfRule type="cellIs" dxfId="963" priority="994" stopIfTrue="1" operator="equal">
      <formula>"CW 3240-R7"</formula>
    </cfRule>
  </conditionalFormatting>
  <conditionalFormatting sqref="D47">
    <cfRule type="cellIs" dxfId="962" priority="990" stopIfTrue="1" operator="equal">
      <formula>"CW 2130-R11"</formula>
    </cfRule>
    <cfRule type="cellIs" dxfId="961" priority="991" stopIfTrue="1" operator="equal">
      <formula>"CW 3120-R2"</formula>
    </cfRule>
    <cfRule type="cellIs" dxfId="960" priority="992" stopIfTrue="1" operator="equal">
      <formula>"CW 3240-R7"</formula>
    </cfRule>
  </conditionalFormatting>
  <conditionalFormatting sqref="D34:D36">
    <cfRule type="cellIs" dxfId="959" priority="987" stopIfTrue="1" operator="equal">
      <formula>"CW 2130-R11"</formula>
    </cfRule>
    <cfRule type="cellIs" dxfId="958" priority="988" stopIfTrue="1" operator="equal">
      <formula>"CW 3120-R2"</formula>
    </cfRule>
    <cfRule type="cellIs" dxfId="957" priority="989" stopIfTrue="1" operator="equal">
      <formula>"CW 3240-R7"</formula>
    </cfRule>
  </conditionalFormatting>
  <conditionalFormatting sqref="D57">
    <cfRule type="cellIs" dxfId="956" priority="984" stopIfTrue="1" operator="equal">
      <formula>"CW 2130-R11"</formula>
    </cfRule>
    <cfRule type="cellIs" dxfId="955" priority="985" stopIfTrue="1" operator="equal">
      <formula>"CW 3120-R2"</formula>
    </cfRule>
    <cfRule type="cellIs" dxfId="954" priority="986" stopIfTrue="1" operator="equal">
      <formula>"CW 3240-R7"</formula>
    </cfRule>
  </conditionalFormatting>
  <conditionalFormatting sqref="D18:D23">
    <cfRule type="cellIs" dxfId="953" priority="981" stopIfTrue="1" operator="equal">
      <formula>"CW 2130-R11"</formula>
    </cfRule>
    <cfRule type="cellIs" dxfId="952" priority="982" stopIfTrue="1" operator="equal">
      <formula>"CW 3120-R2"</formula>
    </cfRule>
    <cfRule type="cellIs" dxfId="951" priority="983" stopIfTrue="1" operator="equal">
      <formula>"CW 3240-R7"</formula>
    </cfRule>
  </conditionalFormatting>
  <conditionalFormatting sqref="D59">
    <cfRule type="cellIs" dxfId="950" priority="978" stopIfTrue="1" operator="equal">
      <formula>"CW 2130-R11"</formula>
    </cfRule>
    <cfRule type="cellIs" dxfId="949" priority="979" stopIfTrue="1" operator="equal">
      <formula>"CW 3120-R2"</formula>
    </cfRule>
    <cfRule type="cellIs" dxfId="948" priority="980" stopIfTrue="1" operator="equal">
      <formula>"CW 3240-R7"</formula>
    </cfRule>
  </conditionalFormatting>
  <conditionalFormatting sqref="D72:D73">
    <cfRule type="cellIs" dxfId="947" priority="975" stopIfTrue="1" operator="equal">
      <formula>"CW 2130-R11"</formula>
    </cfRule>
    <cfRule type="cellIs" dxfId="946" priority="976" stopIfTrue="1" operator="equal">
      <formula>"CW 3120-R2"</formula>
    </cfRule>
    <cfRule type="cellIs" dxfId="945" priority="977" stopIfTrue="1" operator="equal">
      <formula>"CW 3240-R7"</formula>
    </cfRule>
  </conditionalFormatting>
  <conditionalFormatting sqref="D69">
    <cfRule type="cellIs" dxfId="944" priority="973" stopIfTrue="1" operator="equal">
      <formula>"CW 3120-R2"</formula>
    </cfRule>
    <cfRule type="cellIs" dxfId="943" priority="974" stopIfTrue="1" operator="equal">
      <formula>"CW 3240-R7"</formula>
    </cfRule>
  </conditionalFormatting>
  <conditionalFormatting sqref="D76">
    <cfRule type="cellIs" dxfId="942" priority="971" stopIfTrue="1" operator="equal">
      <formula>"CW 3120-R2"</formula>
    </cfRule>
    <cfRule type="cellIs" dxfId="941" priority="972" stopIfTrue="1" operator="equal">
      <formula>"CW 3240-R7"</formula>
    </cfRule>
  </conditionalFormatting>
  <conditionalFormatting sqref="D24">
    <cfRule type="cellIs" dxfId="940" priority="968" stopIfTrue="1" operator="equal">
      <formula>"CW 2130-R11"</formula>
    </cfRule>
    <cfRule type="cellIs" dxfId="939" priority="969" stopIfTrue="1" operator="equal">
      <formula>"CW 3120-R2"</formula>
    </cfRule>
    <cfRule type="cellIs" dxfId="938" priority="970" stopIfTrue="1" operator="equal">
      <formula>"CW 3240-R7"</formula>
    </cfRule>
  </conditionalFormatting>
  <conditionalFormatting sqref="D25:D26">
    <cfRule type="cellIs" dxfId="937" priority="965" stopIfTrue="1" operator="equal">
      <formula>"CW 2130-R11"</formula>
    </cfRule>
    <cfRule type="cellIs" dxfId="936" priority="966" stopIfTrue="1" operator="equal">
      <formula>"CW 3120-R2"</formula>
    </cfRule>
    <cfRule type="cellIs" dxfId="935" priority="967" stopIfTrue="1" operator="equal">
      <formula>"CW 3240-R7"</formula>
    </cfRule>
  </conditionalFormatting>
  <conditionalFormatting sqref="D37">
    <cfRule type="cellIs" dxfId="934" priority="962" stopIfTrue="1" operator="equal">
      <formula>"CW 2130-R11"</formula>
    </cfRule>
    <cfRule type="cellIs" dxfId="933" priority="963" stopIfTrue="1" operator="equal">
      <formula>"CW 3120-R2"</formula>
    </cfRule>
    <cfRule type="cellIs" dxfId="932" priority="964" stopIfTrue="1" operator="equal">
      <formula>"CW 3240-R7"</formula>
    </cfRule>
  </conditionalFormatting>
  <conditionalFormatting sqref="D38">
    <cfRule type="cellIs" dxfId="931" priority="959" stopIfTrue="1" operator="equal">
      <formula>"CW 2130-R11"</formula>
    </cfRule>
    <cfRule type="cellIs" dxfId="930" priority="960" stopIfTrue="1" operator="equal">
      <formula>"CW 3120-R2"</formula>
    </cfRule>
    <cfRule type="cellIs" dxfId="929" priority="961" stopIfTrue="1" operator="equal">
      <formula>"CW 3240-R7"</formula>
    </cfRule>
  </conditionalFormatting>
  <conditionalFormatting sqref="D104:D111">
    <cfRule type="cellIs" dxfId="928" priority="953" stopIfTrue="1" operator="equal">
      <formula>"CW 2130-R11"</formula>
    </cfRule>
    <cfRule type="cellIs" dxfId="927" priority="954" stopIfTrue="1" operator="equal">
      <formula>"CW 3120-R2"</formula>
    </cfRule>
    <cfRule type="cellIs" dxfId="926" priority="955" stopIfTrue="1" operator="equal">
      <formula>"CW 3240-R7"</formula>
    </cfRule>
  </conditionalFormatting>
  <conditionalFormatting sqref="D99">
    <cfRule type="cellIs" dxfId="925" priority="947" stopIfTrue="1" operator="equal">
      <formula>"CW 2130-R11"</formula>
    </cfRule>
    <cfRule type="cellIs" dxfId="924" priority="948" stopIfTrue="1" operator="equal">
      <formula>"CW 3120-R2"</formula>
    </cfRule>
    <cfRule type="cellIs" dxfId="923" priority="949" stopIfTrue="1" operator="equal">
      <formula>"CW 3240-R7"</formula>
    </cfRule>
  </conditionalFormatting>
  <conditionalFormatting sqref="D103">
    <cfRule type="cellIs" dxfId="922" priority="944" stopIfTrue="1" operator="equal">
      <formula>"CW 2130-R11"</formula>
    </cfRule>
    <cfRule type="cellIs" dxfId="921" priority="945" stopIfTrue="1" operator="equal">
      <formula>"CW 3120-R2"</formula>
    </cfRule>
    <cfRule type="cellIs" dxfId="920" priority="946" stopIfTrue="1" operator="equal">
      <formula>"CW 3240-R7"</formula>
    </cfRule>
  </conditionalFormatting>
  <conditionalFormatting sqref="D98">
    <cfRule type="cellIs" dxfId="919" priority="950" stopIfTrue="1" operator="equal">
      <formula>"CW 2130-R11"</formula>
    </cfRule>
    <cfRule type="cellIs" dxfId="918" priority="951" stopIfTrue="1" operator="equal">
      <formula>"CW 3120-R2"</formula>
    </cfRule>
    <cfRule type="cellIs" dxfId="917" priority="952" stopIfTrue="1" operator="equal">
      <formula>"CW 3240-R7"</formula>
    </cfRule>
  </conditionalFormatting>
  <conditionalFormatting sqref="D101">
    <cfRule type="cellIs" dxfId="916" priority="941" stopIfTrue="1" operator="equal">
      <formula>"CW 2130-R11"</formula>
    </cfRule>
    <cfRule type="cellIs" dxfId="915" priority="942" stopIfTrue="1" operator="equal">
      <formula>"CW 3120-R2"</formula>
    </cfRule>
    <cfRule type="cellIs" dxfId="914" priority="943" stopIfTrue="1" operator="equal">
      <formula>"CW 3240-R7"</formula>
    </cfRule>
  </conditionalFormatting>
  <conditionalFormatting sqref="D102">
    <cfRule type="cellIs" dxfId="913" priority="938" stopIfTrue="1" operator="equal">
      <formula>"CW 2130-R11"</formula>
    </cfRule>
    <cfRule type="cellIs" dxfId="912" priority="939" stopIfTrue="1" operator="equal">
      <formula>"CW 3120-R2"</formula>
    </cfRule>
    <cfRule type="cellIs" dxfId="911" priority="940" stopIfTrue="1" operator="equal">
      <formula>"CW 3240-R7"</formula>
    </cfRule>
  </conditionalFormatting>
  <conditionalFormatting sqref="D112:D115">
    <cfRule type="cellIs" dxfId="910" priority="935" stopIfTrue="1" operator="equal">
      <formula>"CW 2130-R11"</formula>
    </cfRule>
    <cfRule type="cellIs" dxfId="909" priority="936" stopIfTrue="1" operator="equal">
      <formula>"CW 3120-R2"</formula>
    </cfRule>
    <cfRule type="cellIs" dxfId="908" priority="937" stopIfTrue="1" operator="equal">
      <formula>"CW 3240-R7"</formula>
    </cfRule>
  </conditionalFormatting>
  <conditionalFormatting sqref="D119">
    <cfRule type="cellIs" dxfId="907" priority="932" stopIfTrue="1" operator="equal">
      <formula>"CW 2130-R11"</formula>
    </cfRule>
    <cfRule type="cellIs" dxfId="906" priority="933" stopIfTrue="1" operator="equal">
      <formula>"CW 3120-R2"</formula>
    </cfRule>
    <cfRule type="cellIs" dxfId="905" priority="934" stopIfTrue="1" operator="equal">
      <formula>"CW 3240-R7"</formula>
    </cfRule>
  </conditionalFormatting>
  <conditionalFormatting sqref="D120">
    <cfRule type="cellIs" dxfId="904" priority="929" stopIfTrue="1" operator="equal">
      <formula>"CW 2130-R11"</formula>
    </cfRule>
    <cfRule type="cellIs" dxfId="903" priority="930" stopIfTrue="1" operator="equal">
      <formula>"CW 3120-R2"</formula>
    </cfRule>
    <cfRule type="cellIs" dxfId="902" priority="931" stopIfTrue="1" operator="equal">
      <formula>"CW 3240-R7"</formula>
    </cfRule>
  </conditionalFormatting>
  <conditionalFormatting sqref="D121:D123">
    <cfRule type="cellIs" dxfId="901" priority="926" stopIfTrue="1" operator="equal">
      <formula>"CW 2130-R11"</formula>
    </cfRule>
    <cfRule type="cellIs" dxfId="900" priority="927" stopIfTrue="1" operator="equal">
      <formula>"CW 3120-R2"</formula>
    </cfRule>
    <cfRule type="cellIs" dxfId="899" priority="928" stopIfTrue="1" operator="equal">
      <formula>"CW 3240-R7"</formula>
    </cfRule>
  </conditionalFormatting>
  <conditionalFormatting sqref="D124">
    <cfRule type="cellIs" dxfId="898" priority="923" stopIfTrue="1" operator="equal">
      <formula>"CW 2130-R11"</formula>
    </cfRule>
    <cfRule type="cellIs" dxfId="897" priority="924" stopIfTrue="1" operator="equal">
      <formula>"CW 3120-R2"</formula>
    </cfRule>
    <cfRule type="cellIs" dxfId="896" priority="925" stopIfTrue="1" operator="equal">
      <formula>"CW 3240-R7"</formula>
    </cfRule>
  </conditionalFormatting>
  <conditionalFormatting sqref="D125">
    <cfRule type="cellIs" dxfId="895" priority="920" stopIfTrue="1" operator="equal">
      <formula>"CW 2130-R11"</formula>
    </cfRule>
    <cfRule type="cellIs" dxfId="894" priority="921" stopIfTrue="1" operator="equal">
      <formula>"CW 3120-R2"</formula>
    </cfRule>
    <cfRule type="cellIs" dxfId="893" priority="922" stopIfTrue="1" operator="equal">
      <formula>"CW 3240-R7"</formula>
    </cfRule>
  </conditionalFormatting>
  <conditionalFormatting sqref="D446:D447">
    <cfRule type="cellIs" dxfId="892" priority="427" stopIfTrue="1" operator="equal">
      <formula>"CW 2130-R11"</formula>
    </cfRule>
    <cfRule type="cellIs" dxfId="891" priority="428" stopIfTrue="1" operator="equal">
      <formula>"CW 3120-R2"</formula>
    </cfRule>
    <cfRule type="cellIs" dxfId="890" priority="429" stopIfTrue="1" operator="equal">
      <formula>"CW 3240-R7"</formula>
    </cfRule>
  </conditionalFormatting>
  <conditionalFormatting sqref="D455">
    <cfRule type="cellIs" dxfId="889" priority="425" stopIfTrue="1" operator="equal">
      <formula>"CW 3120-R2"</formula>
    </cfRule>
    <cfRule type="cellIs" dxfId="888" priority="426" stopIfTrue="1" operator="equal">
      <formula>"CW 3240-R7"</formula>
    </cfRule>
  </conditionalFormatting>
  <conditionalFormatting sqref="D692">
    <cfRule type="cellIs" dxfId="887" priority="84" stopIfTrue="1" operator="equal">
      <formula>"CW 3120-R2"</formula>
    </cfRule>
    <cfRule type="cellIs" dxfId="886" priority="85" stopIfTrue="1" operator="equal">
      <formula>"CW 3240-R7"</formula>
    </cfRule>
  </conditionalFormatting>
  <conditionalFormatting sqref="D687:D688">
    <cfRule type="cellIs" dxfId="885" priority="82" stopIfTrue="1" operator="equal">
      <formula>"CW 3120-R2"</formula>
    </cfRule>
    <cfRule type="cellIs" dxfId="884" priority="83" stopIfTrue="1" operator="equal">
      <formula>"CW 3240-R7"</formula>
    </cfRule>
  </conditionalFormatting>
  <conditionalFormatting sqref="D534:D535">
    <cfRule type="cellIs" dxfId="883" priority="295" stopIfTrue="1" operator="equal">
      <formula>"CW 3120-R2"</formula>
    </cfRule>
    <cfRule type="cellIs" dxfId="882" priority="296" stopIfTrue="1" operator="equal">
      <formula>"CW 3240-R7"</formula>
    </cfRule>
  </conditionalFormatting>
  <conditionalFormatting sqref="D225">
    <cfRule type="cellIs" dxfId="881" priority="788" stopIfTrue="1" operator="equal">
      <formula>"CW 3120-R2"</formula>
    </cfRule>
    <cfRule type="cellIs" dxfId="880" priority="789" stopIfTrue="1" operator="equal">
      <formula>"CW 3240-R7"</formula>
    </cfRule>
  </conditionalFormatting>
  <conditionalFormatting sqref="D275:D276">
    <cfRule type="cellIs" dxfId="879" priority="655" stopIfTrue="1" operator="equal">
      <formula>"CW 2130-R11"</formula>
    </cfRule>
    <cfRule type="cellIs" dxfId="878" priority="656" stopIfTrue="1" operator="equal">
      <formula>"CW 3120-R2"</formula>
    </cfRule>
    <cfRule type="cellIs" dxfId="877" priority="657" stopIfTrue="1" operator="equal">
      <formula>"CW 3240-R7"</formula>
    </cfRule>
  </conditionalFormatting>
  <conditionalFormatting sqref="D142:D143">
    <cfRule type="cellIs" dxfId="876" priority="901" stopIfTrue="1" operator="equal">
      <formula>"CW 3120-R2"</formula>
    </cfRule>
    <cfRule type="cellIs" dxfId="875" priority="902" stopIfTrue="1" operator="equal">
      <formula>"CW 3240-R7"</formula>
    </cfRule>
  </conditionalFormatting>
  <conditionalFormatting sqref="D277">
    <cfRule type="cellIs" dxfId="874" priority="652" stopIfTrue="1" operator="equal">
      <formula>"CW 2130-R11"</formula>
    </cfRule>
    <cfRule type="cellIs" dxfId="873" priority="653" stopIfTrue="1" operator="equal">
      <formula>"CW 3120-R2"</formula>
    </cfRule>
    <cfRule type="cellIs" dxfId="872" priority="654" stopIfTrue="1" operator="equal">
      <formula>"CW 3240-R7"</formula>
    </cfRule>
  </conditionalFormatting>
  <conditionalFormatting sqref="D246">
    <cfRule type="cellIs" dxfId="871" priority="765" stopIfTrue="1" operator="equal">
      <formula>"CW 2130-R11"</formula>
    </cfRule>
    <cfRule type="cellIs" dxfId="870" priority="766" stopIfTrue="1" operator="equal">
      <formula>"CW 3120-R2"</formula>
    </cfRule>
    <cfRule type="cellIs" dxfId="869" priority="767" stopIfTrue="1" operator="equal">
      <formula>"CW 3240-R7"</formula>
    </cfRule>
  </conditionalFormatting>
  <conditionalFormatting sqref="D633:D635">
    <cfRule type="cellIs" dxfId="868" priority="159" stopIfTrue="1" operator="equal">
      <formula>"CW 2130-R11"</formula>
    </cfRule>
    <cfRule type="cellIs" dxfId="867" priority="160" stopIfTrue="1" operator="equal">
      <formula>"CW 3120-R2"</formula>
    </cfRule>
    <cfRule type="cellIs" dxfId="866" priority="161" stopIfTrue="1" operator="equal">
      <formula>"CW 3240-R7"</formula>
    </cfRule>
  </conditionalFormatting>
  <conditionalFormatting sqref="D636">
    <cfRule type="cellIs" dxfId="865" priority="156" stopIfTrue="1" operator="equal">
      <formula>"CW 2130-R11"</formula>
    </cfRule>
    <cfRule type="cellIs" dxfId="864" priority="157" stopIfTrue="1" operator="equal">
      <formula>"CW 3120-R2"</formula>
    </cfRule>
    <cfRule type="cellIs" dxfId="863" priority="158" stopIfTrue="1" operator="equal">
      <formula>"CW 3240-R7"</formula>
    </cfRule>
  </conditionalFormatting>
  <conditionalFormatting sqref="D630:D632">
    <cfRule type="cellIs" dxfId="862" priority="153" stopIfTrue="1" operator="equal">
      <formula>"CW 2130-R11"</formula>
    </cfRule>
    <cfRule type="cellIs" dxfId="861" priority="154" stopIfTrue="1" operator="equal">
      <formula>"CW 3120-R2"</formula>
    </cfRule>
    <cfRule type="cellIs" dxfId="860" priority="155" stopIfTrue="1" operator="equal">
      <formula>"CW 3240-R7"</formula>
    </cfRule>
  </conditionalFormatting>
  <conditionalFormatting sqref="D503">
    <cfRule type="cellIs" dxfId="859" priority="256" stopIfTrue="1" operator="equal">
      <formula>"CW 2130-R11"</formula>
    </cfRule>
    <cfRule type="cellIs" dxfId="858" priority="257" stopIfTrue="1" operator="equal">
      <formula>"CW 3120-R2"</formula>
    </cfRule>
    <cfRule type="cellIs" dxfId="857" priority="258" stopIfTrue="1" operator="equal">
      <formula>"CW 3240-R7"</formula>
    </cfRule>
  </conditionalFormatting>
  <conditionalFormatting sqref="D136">
    <cfRule type="cellIs" dxfId="856" priority="863" stopIfTrue="1" operator="equal">
      <formula>"CW 2130-R11"</formula>
    </cfRule>
    <cfRule type="cellIs" dxfId="855" priority="864" stopIfTrue="1" operator="equal">
      <formula>"CW 3120-R2"</formula>
    </cfRule>
    <cfRule type="cellIs" dxfId="854" priority="865" stopIfTrue="1" operator="equal">
      <formula>"CW 3240-R7"</formula>
    </cfRule>
  </conditionalFormatting>
  <conditionalFormatting sqref="D116:D118">
    <cfRule type="cellIs" dxfId="853" priority="860" stopIfTrue="1" operator="equal">
      <formula>"CW 2130-R11"</formula>
    </cfRule>
    <cfRule type="cellIs" dxfId="852" priority="861" stopIfTrue="1" operator="equal">
      <formula>"CW 3120-R2"</formula>
    </cfRule>
    <cfRule type="cellIs" dxfId="851" priority="862" stopIfTrue="1" operator="equal">
      <formula>"CW 3240-R7"</formula>
    </cfRule>
  </conditionalFormatting>
  <conditionalFormatting sqref="D151:D152">
    <cfRule type="cellIs" dxfId="850" priority="858" stopIfTrue="1" operator="equal">
      <formula>"CW 3120-R2"</formula>
    </cfRule>
    <cfRule type="cellIs" dxfId="849" priority="859" stopIfTrue="1" operator="equal">
      <formula>"CW 3240-R7"</formula>
    </cfRule>
  </conditionalFormatting>
  <conditionalFormatting sqref="D691">
    <cfRule type="cellIs" dxfId="848" priority="28" stopIfTrue="1" operator="equal">
      <formula>"CW 3120-R2"</formula>
    </cfRule>
    <cfRule type="cellIs" dxfId="847" priority="29" stopIfTrue="1" operator="equal">
      <formula>"CW 3240-R7"</formula>
    </cfRule>
  </conditionalFormatting>
  <conditionalFormatting sqref="D428">
    <cfRule type="cellIs" dxfId="846" priority="365" stopIfTrue="1" operator="equal">
      <formula>"CW 2130-R11"</formula>
    </cfRule>
    <cfRule type="cellIs" dxfId="845" priority="366" stopIfTrue="1" operator="equal">
      <formula>"CW 3120-R2"</formula>
    </cfRule>
    <cfRule type="cellIs" dxfId="844" priority="367" stopIfTrue="1" operator="equal">
      <formula>"CW 3240-R7"</formula>
    </cfRule>
  </conditionalFormatting>
  <conditionalFormatting sqref="D429">
    <cfRule type="cellIs" dxfId="843" priority="362" stopIfTrue="1" operator="equal">
      <formula>"CW 2130-R11"</formula>
    </cfRule>
    <cfRule type="cellIs" dxfId="842" priority="363" stopIfTrue="1" operator="equal">
      <formula>"CW 3120-R2"</formula>
    </cfRule>
    <cfRule type="cellIs" dxfId="841" priority="364" stopIfTrue="1" operator="equal">
      <formula>"CW 3240-R7"</formula>
    </cfRule>
  </conditionalFormatting>
  <conditionalFormatting sqref="D453">
    <cfRule type="cellIs" dxfId="840" priority="359" stopIfTrue="1" operator="equal">
      <formula>"CW 2130-R11"</formula>
    </cfRule>
    <cfRule type="cellIs" dxfId="839" priority="360" stopIfTrue="1" operator="equal">
      <formula>"CW 3120-R2"</formula>
    </cfRule>
    <cfRule type="cellIs" dxfId="838" priority="361" stopIfTrue="1" operator="equal">
      <formula>"CW 3240-R7"</formula>
    </cfRule>
  </conditionalFormatting>
  <conditionalFormatting sqref="D147:D148">
    <cfRule type="cellIs" dxfId="837" priority="844" stopIfTrue="1" operator="equal">
      <formula>"CW 2130-R11"</formula>
    </cfRule>
    <cfRule type="cellIs" dxfId="836" priority="845" stopIfTrue="1" operator="equal">
      <formula>"CW 3120-R2"</formula>
    </cfRule>
    <cfRule type="cellIs" dxfId="835" priority="846" stopIfTrue="1" operator="equal">
      <formula>"CW 3240-R7"</formula>
    </cfRule>
  </conditionalFormatting>
  <conditionalFormatting sqref="D184:D185 D250:D251">
    <cfRule type="cellIs" dxfId="834" priority="838" stopIfTrue="1" operator="equal">
      <formula>"CW 2130-R11"</formula>
    </cfRule>
    <cfRule type="cellIs" dxfId="833" priority="839" stopIfTrue="1" operator="equal">
      <formula>"CW 3120-R2"</formula>
    </cfRule>
    <cfRule type="cellIs" dxfId="832" priority="840" stopIfTrue="1" operator="equal">
      <formula>"CW 3240-R7"</formula>
    </cfRule>
  </conditionalFormatting>
  <conditionalFormatting sqref="D178">
    <cfRule type="cellIs" dxfId="831" priority="835" stopIfTrue="1" operator="equal">
      <formula>"CW 2130-R11"</formula>
    </cfRule>
    <cfRule type="cellIs" dxfId="830" priority="836" stopIfTrue="1" operator="equal">
      <formula>"CW 3120-R2"</formula>
    </cfRule>
    <cfRule type="cellIs" dxfId="829" priority="837" stopIfTrue="1" operator="equal">
      <formula>"CW 3240-R7"</formula>
    </cfRule>
  </conditionalFormatting>
  <conditionalFormatting sqref="D179">
    <cfRule type="cellIs" dxfId="828" priority="832" stopIfTrue="1" operator="equal">
      <formula>"CW 2130-R11"</formula>
    </cfRule>
    <cfRule type="cellIs" dxfId="827" priority="833" stopIfTrue="1" operator="equal">
      <formula>"CW 3120-R2"</formula>
    </cfRule>
    <cfRule type="cellIs" dxfId="826" priority="834" stopIfTrue="1" operator="equal">
      <formula>"CW 3240-R7"</formula>
    </cfRule>
  </conditionalFormatting>
  <conditionalFormatting sqref="D182">
    <cfRule type="cellIs" dxfId="825" priority="823" stopIfTrue="1" operator="equal">
      <formula>"CW 2130-R11"</formula>
    </cfRule>
    <cfRule type="cellIs" dxfId="824" priority="824" stopIfTrue="1" operator="equal">
      <formula>"CW 3120-R2"</formula>
    </cfRule>
    <cfRule type="cellIs" dxfId="823" priority="825" stopIfTrue="1" operator="equal">
      <formula>"CW 3240-R7"</formula>
    </cfRule>
  </conditionalFormatting>
  <conditionalFormatting sqref="D183">
    <cfRule type="cellIs" dxfId="822" priority="829" stopIfTrue="1" operator="equal">
      <formula>"CW 2130-R11"</formula>
    </cfRule>
    <cfRule type="cellIs" dxfId="821" priority="830" stopIfTrue="1" operator="equal">
      <formula>"CW 3120-R2"</formula>
    </cfRule>
    <cfRule type="cellIs" dxfId="820" priority="831" stopIfTrue="1" operator="equal">
      <formula>"CW 3240-R7"</formula>
    </cfRule>
  </conditionalFormatting>
  <conditionalFormatting sqref="D181">
    <cfRule type="cellIs" dxfId="819" priority="826" stopIfTrue="1" operator="equal">
      <formula>"CW 2130-R11"</formula>
    </cfRule>
    <cfRule type="cellIs" dxfId="818" priority="827" stopIfTrue="1" operator="equal">
      <formula>"CW 3120-R2"</formula>
    </cfRule>
    <cfRule type="cellIs" dxfId="817" priority="828" stopIfTrue="1" operator="equal">
      <formula>"CW 3240-R7"</formula>
    </cfRule>
  </conditionalFormatting>
  <conditionalFormatting sqref="D193:D196">
    <cfRule type="cellIs" dxfId="816" priority="820" stopIfTrue="1" operator="equal">
      <formula>"CW 2130-R11"</formula>
    </cfRule>
    <cfRule type="cellIs" dxfId="815" priority="821" stopIfTrue="1" operator="equal">
      <formula>"CW 3120-R2"</formula>
    </cfRule>
    <cfRule type="cellIs" dxfId="814" priority="822" stopIfTrue="1" operator="equal">
      <formula>"CW 3240-R7"</formula>
    </cfRule>
  </conditionalFormatting>
  <conditionalFormatting sqref="D204">
    <cfRule type="cellIs" dxfId="813" priority="814" stopIfTrue="1" operator="equal">
      <formula>"CW 2130-R11"</formula>
    </cfRule>
    <cfRule type="cellIs" dxfId="812" priority="815" stopIfTrue="1" operator="equal">
      <formula>"CW 3120-R2"</formula>
    </cfRule>
    <cfRule type="cellIs" dxfId="811" priority="816" stopIfTrue="1" operator="equal">
      <formula>"CW 3240-R7"</formula>
    </cfRule>
  </conditionalFormatting>
  <conditionalFormatting sqref="D205:D207">
    <cfRule type="cellIs" dxfId="810" priority="811" stopIfTrue="1" operator="equal">
      <formula>"CW 2130-R11"</formula>
    </cfRule>
    <cfRule type="cellIs" dxfId="809" priority="812" stopIfTrue="1" operator="equal">
      <formula>"CW 3120-R2"</formula>
    </cfRule>
    <cfRule type="cellIs" dxfId="808" priority="813" stopIfTrue="1" operator="equal">
      <formula>"CW 3240-R7"</formula>
    </cfRule>
  </conditionalFormatting>
  <conditionalFormatting sqref="D203">
    <cfRule type="cellIs" dxfId="807" priority="817" stopIfTrue="1" operator="equal">
      <formula>"CW 2130-R11"</formula>
    </cfRule>
    <cfRule type="cellIs" dxfId="806" priority="818" stopIfTrue="1" operator="equal">
      <formula>"CW 3120-R2"</formula>
    </cfRule>
    <cfRule type="cellIs" dxfId="805" priority="819" stopIfTrue="1" operator="equal">
      <formula>"CW 3240-R7"</formula>
    </cfRule>
  </conditionalFormatting>
  <conditionalFormatting sqref="D208">
    <cfRule type="cellIs" dxfId="804" priority="808" stopIfTrue="1" operator="equal">
      <formula>"CW 2130-R11"</formula>
    </cfRule>
    <cfRule type="cellIs" dxfId="803" priority="809" stopIfTrue="1" operator="equal">
      <formula>"CW 3120-R2"</formula>
    </cfRule>
    <cfRule type="cellIs" dxfId="802" priority="810" stopIfTrue="1" operator="equal">
      <formula>"CW 3240-R7"</formula>
    </cfRule>
  </conditionalFormatting>
  <conditionalFormatting sqref="D210">
    <cfRule type="cellIs" dxfId="801" priority="805" stopIfTrue="1" operator="equal">
      <formula>"CW 2130-R11"</formula>
    </cfRule>
    <cfRule type="cellIs" dxfId="800" priority="806" stopIfTrue="1" operator="equal">
      <formula>"CW 3120-R2"</formula>
    </cfRule>
    <cfRule type="cellIs" dxfId="799" priority="807" stopIfTrue="1" operator="equal">
      <formula>"CW 3240-R7"</formula>
    </cfRule>
  </conditionalFormatting>
  <conditionalFormatting sqref="D132">
    <cfRule type="cellIs" dxfId="798" priority="917" stopIfTrue="1" operator="equal">
      <formula>"CW 2130-R11"</formula>
    </cfRule>
    <cfRule type="cellIs" dxfId="797" priority="918" stopIfTrue="1" operator="equal">
      <formula>"CW 3120-R2"</formula>
    </cfRule>
    <cfRule type="cellIs" dxfId="796" priority="919" stopIfTrue="1" operator="equal">
      <formula>"CW 3240-R7"</formula>
    </cfRule>
  </conditionalFormatting>
  <conditionalFormatting sqref="D133">
    <cfRule type="cellIs" dxfId="795" priority="914" stopIfTrue="1" operator="equal">
      <formula>"CW 2130-R11"</formula>
    </cfRule>
    <cfRule type="cellIs" dxfId="794" priority="915" stopIfTrue="1" operator="equal">
      <formula>"CW 3120-R2"</formula>
    </cfRule>
    <cfRule type="cellIs" dxfId="793" priority="916" stopIfTrue="1" operator="equal">
      <formula>"CW 3240-R7"</formula>
    </cfRule>
  </conditionalFormatting>
  <conditionalFormatting sqref="D127:D129">
    <cfRule type="cellIs" dxfId="792" priority="911" stopIfTrue="1" operator="equal">
      <formula>"CW 2130-R11"</formula>
    </cfRule>
    <cfRule type="cellIs" dxfId="791" priority="912" stopIfTrue="1" operator="equal">
      <formula>"CW 3120-R2"</formula>
    </cfRule>
    <cfRule type="cellIs" dxfId="790" priority="913" stopIfTrue="1" operator="equal">
      <formula>"CW 3240-R7"</formula>
    </cfRule>
  </conditionalFormatting>
  <conditionalFormatting sqref="D130:D131">
    <cfRule type="cellIs" dxfId="789" priority="908" stopIfTrue="1" operator="equal">
      <formula>"CW 2130-R11"</formula>
    </cfRule>
    <cfRule type="cellIs" dxfId="788" priority="909" stopIfTrue="1" operator="equal">
      <formula>"CW 3120-R2"</formula>
    </cfRule>
    <cfRule type="cellIs" dxfId="787" priority="910" stopIfTrue="1" operator="equal">
      <formula>"CW 3240-R7"</formula>
    </cfRule>
  </conditionalFormatting>
  <conditionalFormatting sqref="D138">
    <cfRule type="cellIs" dxfId="786" priority="906" stopIfTrue="1" operator="equal">
      <formula>"CW 3120-R2"</formula>
    </cfRule>
    <cfRule type="cellIs" dxfId="785" priority="907" stopIfTrue="1" operator="equal">
      <formula>"CW 3240-R7"</formula>
    </cfRule>
  </conditionalFormatting>
  <conditionalFormatting sqref="D139">
    <cfRule type="cellIs" dxfId="784" priority="903" stopIfTrue="1" operator="equal">
      <formula>"CW 2130-R11"</formula>
    </cfRule>
    <cfRule type="cellIs" dxfId="783" priority="904" stopIfTrue="1" operator="equal">
      <formula>"CW 3120-R2"</formula>
    </cfRule>
    <cfRule type="cellIs" dxfId="782" priority="905" stopIfTrue="1" operator="equal">
      <formula>"CW 3240-R7"</formula>
    </cfRule>
  </conditionalFormatting>
  <conditionalFormatting sqref="D537">
    <cfRule type="cellIs" dxfId="781" priority="291" stopIfTrue="1" operator="equal">
      <formula>"CW 3120-R2"</formula>
    </cfRule>
    <cfRule type="cellIs" dxfId="780" priority="292" stopIfTrue="1" operator="equal">
      <formula>"CW 3240-R7"</formula>
    </cfRule>
  </conditionalFormatting>
  <conditionalFormatting sqref="D144">
    <cfRule type="cellIs" dxfId="779" priority="899" stopIfTrue="1" operator="equal">
      <formula>"CW 3120-R2"</formula>
    </cfRule>
    <cfRule type="cellIs" dxfId="778" priority="900" stopIfTrue="1" operator="equal">
      <formula>"CW 3240-R7"</formula>
    </cfRule>
  </conditionalFormatting>
  <conditionalFormatting sqref="D145">
    <cfRule type="cellIs" dxfId="777" priority="897" stopIfTrue="1" operator="equal">
      <formula>"CW 3120-R2"</formula>
    </cfRule>
    <cfRule type="cellIs" dxfId="776" priority="898" stopIfTrue="1" operator="equal">
      <formula>"CW 3240-R7"</formula>
    </cfRule>
  </conditionalFormatting>
  <conditionalFormatting sqref="D149:D150">
    <cfRule type="cellIs" dxfId="775" priority="893" stopIfTrue="1" operator="equal">
      <formula>"CW 3120-R2"</formula>
    </cfRule>
    <cfRule type="cellIs" dxfId="774" priority="894" stopIfTrue="1" operator="equal">
      <formula>"CW 3240-R7"</formula>
    </cfRule>
  </conditionalFormatting>
  <conditionalFormatting sqref="D140:D141">
    <cfRule type="cellIs" dxfId="773" priority="895" stopIfTrue="1" operator="equal">
      <formula>"CW 3120-R2"</formula>
    </cfRule>
    <cfRule type="cellIs" dxfId="772" priority="896" stopIfTrue="1" operator="equal">
      <formula>"CW 3240-R7"</formula>
    </cfRule>
  </conditionalFormatting>
  <conditionalFormatting sqref="D162 D160">
    <cfRule type="cellIs" dxfId="771" priority="888" stopIfTrue="1" operator="equal">
      <formula>"CW 2130-R11"</formula>
    </cfRule>
    <cfRule type="cellIs" dxfId="770" priority="889" stopIfTrue="1" operator="equal">
      <formula>"CW 3120-R2"</formula>
    </cfRule>
    <cfRule type="cellIs" dxfId="769" priority="890" stopIfTrue="1" operator="equal">
      <formula>"CW 3240-R7"</formula>
    </cfRule>
  </conditionalFormatting>
  <conditionalFormatting sqref="D161">
    <cfRule type="cellIs" dxfId="768" priority="891" stopIfTrue="1" operator="equal">
      <formula>"CW 3120-R2"</formula>
    </cfRule>
    <cfRule type="cellIs" dxfId="767" priority="892" stopIfTrue="1" operator="equal">
      <formula>"CW 3240-R7"</formula>
    </cfRule>
  </conditionalFormatting>
  <conditionalFormatting sqref="D163">
    <cfRule type="cellIs" dxfId="766" priority="885" stopIfTrue="1" operator="equal">
      <formula>"CW 2130-R11"</formula>
    </cfRule>
    <cfRule type="cellIs" dxfId="765" priority="886" stopIfTrue="1" operator="equal">
      <formula>"CW 3120-R2"</formula>
    </cfRule>
    <cfRule type="cellIs" dxfId="764" priority="887" stopIfTrue="1" operator="equal">
      <formula>"CW 3240-R7"</formula>
    </cfRule>
  </conditionalFormatting>
  <conditionalFormatting sqref="D167:D169">
    <cfRule type="cellIs" dxfId="763" priority="882" stopIfTrue="1" operator="equal">
      <formula>"CW 2130-R11"</formula>
    </cfRule>
    <cfRule type="cellIs" dxfId="762" priority="883" stopIfTrue="1" operator="equal">
      <formula>"CW 3120-R2"</formula>
    </cfRule>
    <cfRule type="cellIs" dxfId="761" priority="884" stopIfTrue="1" operator="equal">
      <formula>"CW 3240-R7"</formula>
    </cfRule>
  </conditionalFormatting>
  <conditionalFormatting sqref="D170">
    <cfRule type="cellIs" dxfId="760" priority="879" stopIfTrue="1" operator="equal">
      <formula>"CW 2130-R11"</formula>
    </cfRule>
    <cfRule type="cellIs" dxfId="759" priority="880" stopIfTrue="1" operator="equal">
      <formula>"CW 3120-R2"</formula>
    </cfRule>
    <cfRule type="cellIs" dxfId="758" priority="881" stopIfTrue="1" operator="equal">
      <formula>"CW 3240-R7"</formula>
    </cfRule>
  </conditionalFormatting>
  <conditionalFormatting sqref="D164:D166">
    <cfRule type="cellIs" dxfId="757" priority="876" stopIfTrue="1" operator="equal">
      <formula>"CW 2130-R11"</formula>
    </cfRule>
    <cfRule type="cellIs" dxfId="756" priority="877" stopIfTrue="1" operator="equal">
      <formula>"CW 3120-R2"</formula>
    </cfRule>
    <cfRule type="cellIs" dxfId="755" priority="878" stopIfTrue="1" operator="equal">
      <formula>"CW 3240-R7"</formula>
    </cfRule>
  </conditionalFormatting>
  <conditionalFormatting sqref="D172:D174">
    <cfRule type="cellIs" dxfId="754" priority="873" stopIfTrue="1" operator="equal">
      <formula>"CW 2130-R11"</formula>
    </cfRule>
    <cfRule type="cellIs" dxfId="753" priority="874" stopIfTrue="1" operator="equal">
      <formula>"CW 3120-R2"</formula>
    </cfRule>
    <cfRule type="cellIs" dxfId="752" priority="875" stopIfTrue="1" operator="equal">
      <formula>"CW 3240-R7"</formula>
    </cfRule>
  </conditionalFormatting>
  <conditionalFormatting sqref="D126">
    <cfRule type="cellIs" dxfId="751" priority="870" stopIfTrue="1" operator="equal">
      <formula>"CW 2130-R11"</formula>
    </cfRule>
    <cfRule type="cellIs" dxfId="750" priority="871" stopIfTrue="1" operator="equal">
      <formula>"CW 3120-R2"</formula>
    </cfRule>
    <cfRule type="cellIs" dxfId="749" priority="872" stopIfTrue="1" operator="equal">
      <formula>"CW 3240-R7"</formula>
    </cfRule>
  </conditionalFormatting>
  <conditionalFormatting sqref="D158">
    <cfRule type="cellIs" dxfId="748" priority="868" stopIfTrue="1" operator="equal">
      <formula>"CW 3120-R2"</formula>
    </cfRule>
    <cfRule type="cellIs" dxfId="747" priority="869" stopIfTrue="1" operator="equal">
      <formula>"CW 3240-R7"</formula>
    </cfRule>
  </conditionalFormatting>
  <conditionalFormatting sqref="D156:D157">
    <cfRule type="cellIs" dxfId="746" priority="866" stopIfTrue="1" operator="equal">
      <formula>"CW 3120-R2"</formula>
    </cfRule>
    <cfRule type="cellIs" dxfId="745" priority="867" stopIfTrue="1" operator="equal">
      <formula>"CW 3240-R7"</formula>
    </cfRule>
  </conditionalFormatting>
  <conditionalFormatting sqref="D211">
    <cfRule type="cellIs" dxfId="744" priority="748" stopIfTrue="1" operator="equal">
      <formula>"CW 2130-R11"</formula>
    </cfRule>
    <cfRule type="cellIs" dxfId="743" priority="749" stopIfTrue="1" operator="equal">
      <formula>"CW 3120-R2"</formula>
    </cfRule>
    <cfRule type="cellIs" dxfId="742" priority="750" stopIfTrue="1" operator="equal">
      <formula>"CW 3240-R7"</formula>
    </cfRule>
  </conditionalFormatting>
  <conditionalFormatting sqref="D491">
    <cfRule type="cellIs" dxfId="741" priority="250" stopIfTrue="1" operator="equal">
      <formula>"CW 2130-R11"</formula>
    </cfRule>
    <cfRule type="cellIs" dxfId="740" priority="251" stopIfTrue="1" operator="equal">
      <formula>"CW 3120-R2"</formula>
    </cfRule>
    <cfRule type="cellIs" dxfId="739" priority="252" stopIfTrue="1" operator="equal">
      <formula>"CW 3240-R7"</formula>
    </cfRule>
  </conditionalFormatting>
  <conditionalFormatting sqref="D689:D690">
    <cfRule type="cellIs" dxfId="738" priority="30" stopIfTrue="1" operator="equal">
      <formula>"CW 3120-R2"</formula>
    </cfRule>
    <cfRule type="cellIs" dxfId="737" priority="31" stopIfTrue="1" operator="equal">
      <formula>"CW 3240-R7"</formula>
    </cfRule>
  </conditionalFormatting>
  <conditionalFormatting sqref="D153">
    <cfRule type="cellIs" dxfId="736" priority="855" stopIfTrue="1" operator="equal">
      <formula>"CW 2130-R11"</formula>
    </cfRule>
    <cfRule type="cellIs" dxfId="735" priority="856" stopIfTrue="1" operator="equal">
      <formula>"CW 3120-R2"</formula>
    </cfRule>
    <cfRule type="cellIs" dxfId="734" priority="857" stopIfTrue="1" operator="equal">
      <formula>"CW 3240-R7"</formula>
    </cfRule>
  </conditionalFormatting>
  <conditionalFormatting sqref="D154">
    <cfRule type="cellIs" dxfId="733" priority="852" stopIfTrue="1" operator="equal">
      <formula>"CW 2130-R11"</formula>
    </cfRule>
    <cfRule type="cellIs" dxfId="732" priority="853" stopIfTrue="1" operator="equal">
      <formula>"CW 3120-R2"</formula>
    </cfRule>
    <cfRule type="cellIs" dxfId="731" priority="854" stopIfTrue="1" operator="equal">
      <formula>"CW 3240-R7"</formula>
    </cfRule>
  </conditionalFormatting>
  <conditionalFormatting sqref="D234:D235">
    <cfRule type="cellIs" dxfId="730" priority="729" stopIfTrue="1" operator="equal">
      <formula>"CW 2130-R11"</formula>
    </cfRule>
    <cfRule type="cellIs" dxfId="729" priority="730" stopIfTrue="1" operator="equal">
      <formula>"CW 3120-R2"</formula>
    </cfRule>
    <cfRule type="cellIs" dxfId="728" priority="731" stopIfTrue="1" operator="equal">
      <formula>"CW 3240-R7"</formula>
    </cfRule>
  </conditionalFormatting>
  <conditionalFormatting sqref="D155">
    <cfRule type="cellIs" dxfId="727" priority="849" stopIfTrue="1" operator="equal">
      <formula>"CW 2130-R11"</formula>
    </cfRule>
    <cfRule type="cellIs" dxfId="726" priority="850" stopIfTrue="1" operator="equal">
      <formula>"CW 3120-R2"</formula>
    </cfRule>
    <cfRule type="cellIs" dxfId="725" priority="851" stopIfTrue="1" operator="equal">
      <formula>"CW 3240-R7"</formula>
    </cfRule>
  </conditionalFormatting>
  <conditionalFormatting sqref="D146">
    <cfRule type="cellIs" dxfId="724" priority="847" stopIfTrue="1" operator="equal">
      <formula>"CW 3120-R2"</formula>
    </cfRule>
    <cfRule type="cellIs" dxfId="723" priority="848" stopIfTrue="1" operator="equal">
      <formula>"CW 3240-R7"</formula>
    </cfRule>
  </conditionalFormatting>
  <conditionalFormatting sqref="D651:D658">
    <cfRule type="cellIs" dxfId="722" priority="122" stopIfTrue="1" operator="equal">
      <formula>"CW 2130-R11"</formula>
    </cfRule>
    <cfRule type="cellIs" dxfId="721" priority="123" stopIfTrue="1" operator="equal">
      <formula>"CW 3120-R2"</formula>
    </cfRule>
    <cfRule type="cellIs" dxfId="720" priority="124" stopIfTrue="1" operator="equal">
      <formula>"CW 3240-R7"</formula>
    </cfRule>
  </conditionalFormatting>
  <conditionalFormatting sqref="D574:D576 D588:D589">
    <cfRule type="cellIs" dxfId="719" priority="228" stopIfTrue="1" operator="equal">
      <formula>"CW 2130-R11"</formula>
    </cfRule>
    <cfRule type="cellIs" dxfId="718" priority="229" stopIfTrue="1" operator="equal">
      <formula>"CW 3120-R2"</formula>
    </cfRule>
    <cfRule type="cellIs" dxfId="717" priority="230" stopIfTrue="1" operator="equal">
      <formula>"CW 3240-R7"</formula>
    </cfRule>
  </conditionalFormatting>
  <conditionalFormatting sqref="D568">
    <cfRule type="cellIs" dxfId="716" priority="225" stopIfTrue="1" operator="equal">
      <formula>"CW 2130-R11"</formula>
    </cfRule>
    <cfRule type="cellIs" dxfId="715" priority="226" stopIfTrue="1" operator="equal">
      <formula>"CW 3120-R2"</formula>
    </cfRule>
    <cfRule type="cellIs" dxfId="714" priority="227" stopIfTrue="1" operator="equal">
      <formula>"CW 3240-R7"</formula>
    </cfRule>
  </conditionalFormatting>
  <conditionalFormatting sqref="D569">
    <cfRule type="cellIs" dxfId="713" priority="222" stopIfTrue="1" operator="equal">
      <formula>"CW 2130-R11"</formula>
    </cfRule>
    <cfRule type="cellIs" dxfId="712" priority="223" stopIfTrue="1" operator="equal">
      <formula>"CW 3120-R2"</formula>
    </cfRule>
    <cfRule type="cellIs" dxfId="711" priority="224" stopIfTrue="1" operator="equal">
      <formula>"CW 3240-R7"</formula>
    </cfRule>
  </conditionalFormatting>
  <conditionalFormatting sqref="D573">
    <cfRule type="cellIs" dxfId="710" priority="219" stopIfTrue="1" operator="equal">
      <formula>"CW 2130-R11"</formula>
    </cfRule>
    <cfRule type="cellIs" dxfId="709" priority="220" stopIfTrue="1" operator="equal">
      <formula>"CW 3120-R2"</formula>
    </cfRule>
    <cfRule type="cellIs" dxfId="708" priority="221" stopIfTrue="1" operator="equal">
      <formula>"CW 3240-R7"</formula>
    </cfRule>
  </conditionalFormatting>
  <conditionalFormatting sqref="D571">
    <cfRule type="cellIs" dxfId="707" priority="216" stopIfTrue="1" operator="equal">
      <formula>"CW 2130-R11"</formula>
    </cfRule>
    <cfRule type="cellIs" dxfId="706" priority="217" stopIfTrue="1" operator="equal">
      <formula>"CW 3120-R2"</formula>
    </cfRule>
    <cfRule type="cellIs" dxfId="705" priority="218" stopIfTrue="1" operator="equal">
      <formula>"CW 3240-R7"</formula>
    </cfRule>
  </conditionalFormatting>
  <conditionalFormatting sqref="D376">
    <cfRule type="cellIs" dxfId="704" priority="554" stopIfTrue="1" operator="equal">
      <formula>"CW 2130-R11"</formula>
    </cfRule>
    <cfRule type="cellIs" dxfId="703" priority="555" stopIfTrue="1" operator="equal">
      <formula>"CW 3120-R2"</formula>
    </cfRule>
    <cfRule type="cellIs" dxfId="702" priority="556" stopIfTrue="1" operator="equal">
      <formula>"CW 3240-R7"</formula>
    </cfRule>
  </conditionalFormatting>
  <conditionalFormatting sqref="D584:D587">
    <cfRule type="cellIs" dxfId="701" priority="210" stopIfTrue="1" operator="equal">
      <formula>"CW 2130-R11"</formula>
    </cfRule>
    <cfRule type="cellIs" dxfId="700" priority="211" stopIfTrue="1" operator="equal">
      <formula>"CW 3120-R2"</formula>
    </cfRule>
    <cfRule type="cellIs" dxfId="699" priority="212" stopIfTrue="1" operator="equal">
      <formula>"CW 3240-R7"</formula>
    </cfRule>
  </conditionalFormatting>
  <conditionalFormatting sqref="D593">
    <cfRule type="cellIs" dxfId="698" priority="207" stopIfTrue="1" operator="equal">
      <formula>"CW 2130-R11"</formula>
    </cfRule>
    <cfRule type="cellIs" dxfId="697" priority="208" stopIfTrue="1" operator="equal">
      <formula>"CW 3120-R2"</formula>
    </cfRule>
    <cfRule type="cellIs" dxfId="696" priority="209" stopIfTrue="1" operator="equal">
      <formula>"CW 3240-R7"</formula>
    </cfRule>
  </conditionalFormatting>
  <conditionalFormatting sqref="D395 D393">
    <cfRule type="cellIs" dxfId="695" priority="545" stopIfTrue="1" operator="equal">
      <formula>"CW 2130-R11"</formula>
    </cfRule>
    <cfRule type="cellIs" dxfId="694" priority="546" stopIfTrue="1" operator="equal">
      <formula>"CW 3120-R2"</formula>
    </cfRule>
    <cfRule type="cellIs" dxfId="693" priority="547" stopIfTrue="1" operator="equal">
      <formula>"CW 3240-R7"</formula>
    </cfRule>
  </conditionalFormatting>
  <conditionalFormatting sqref="D521:D523">
    <cfRule type="cellIs" dxfId="692" priority="305" stopIfTrue="1" operator="equal">
      <formula>"CW 2130-R11"</formula>
    </cfRule>
    <cfRule type="cellIs" dxfId="691" priority="306" stopIfTrue="1" operator="equal">
      <formula>"CW 3120-R2"</formula>
    </cfRule>
    <cfRule type="cellIs" dxfId="690" priority="307" stopIfTrue="1" operator="equal">
      <formula>"CW 3240-R7"</formula>
    </cfRule>
  </conditionalFormatting>
  <conditionalFormatting sqref="D698:D699">
    <cfRule type="cellIs" dxfId="689" priority="80" stopIfTrue="1" operator="equal">
      <formula>"CW 3120-R2"</formula>
    </cfRule>
    <cfRule type="cellIs" dxfId="688" priority="81" stopIfTrue="1" operator="equal">
      <formula>"CW 3240-R7"</formula>
    </cfRule>
  </conditionalFormatting>
  <conditionalFormatting sqref="D388">
    <cfRule type="cellIs" dxfId="687" priority="528" stopIfTrue="1" operator="equal">
      <formula>"CW 3120-R2"</formula>
    </cfRule>
    <cfRule type="cellIs" dxfId="686" priority="529" stopIfTrue="1" operator="equal">
      <formula>"CW 3240-R7"</formula>
    </cfRule>
  </conditionalFormatting>
  <conditionalFormatting sqref="D473">
    <cfRule type="cellIs" dxfId="685" priority="410" stopIfTrue="1" operator="equal">
      <formula>"CW 2130-R11"</formula>
    </cfRule>
    <cfRule type="cellIs" dxfId="684" priority="411" stopIfTrue="1" operator="equal">
      <formula>"CW 3120-R2"</formula>
    </cfRule>
    <cfRule type="cellIs" dxfId="683" priority="412" stopIfTrue="1" operator="equal">
      <formula>"CW 3240-R7"</formula>
    </cfRule>
  </conditionalFormatting>
  <conditionalFormatting sqref="D477:D479">
    <cfRule type="cellIs" dxfId="682" priority="407" stopIfTrue="1" operator="equal">
      <formula>"CW 2130-R11"</formula>
    </cfRule>
    <cfRule type="cellIs" dxfId="681" priority="408" stopIfTrue="1" operator="equal">
      <formula>"CW 3120-R2"</formula>
    </cfRule>
    <cfRule type="cellIs" dxfId="680" priority="409" stopIfTrue="1" operator="equal">
      <formula>"CW 3240-R7"</formula>
    </cfRule>
  </conditionalFormatting>
  <conditionalFormatting sqref="D482:D484">
    <cfRule type="cellIs" dxfId="679" priority="398" stopIfTrue="1" operator="equal">
      <formula>"CW 2130-R11"</formula>
    </cfRule>
    <cfRule type="cellIs" dxfId="678" priority="399" stopIfTrue="1" operator="equal">
      <formula>"CW 3120-R2"</formula>
    </cfRule>
    <cfRule type="cellIs" dxfId="677" priority="400" stopIfTrue="1" operator="equal">
      <formula>"CW 3240-R7"</formula>
    </cfRule>
  </conditionalFormatting>
  <conditionalFormatting sqref="D639:D641">
    <cfRule type="cellIs" dxfId="676" priority="150" stopIfTrue="1" operator="equal">
      <formula>"CW 2130-R11"</formula>
    </cfRule>
    <cfRule type="cellIs" dxfId="675" priority="151" stopIfTrue="1" operator="equal">
      <formula>"CW 3120-R2"</formula>
    </cfRule>
    <cfRule type="cellIs" dxfId="674" priority="152" stopIfTrue="1" operator="equal">
      <formula>"CW 3240-R7"</formula>
    </cfRule>
  </conditionalFormatting>
  <conditionalFormatting sqref="D504">
    <cfRule type="cellIs" dxfId="673" priority="253" stopIfTrue="1" operator="equal">
      <formula>"CW 2130-R11"</formula>
    </cfRule>
    <cfRule type="cellIs" dxfId="672" priority="254" stopIfTrue="1" operator="equal">
      <formula>"CW 3120-R2"</formula>
    </cfRule>
    <cfRule type="cellIs" dxfId="671" priority="255" stopIfTrue="1" operator="equal">
      <formula>"CW 3240-R7"</formula>
    </cfRule>
  </conditionalFormatting>
  <conditionalFormatting sqref="D694:D695">
    <cfRule type="cellIs" dxfId="670" priority="32" stopIfTrue="1" operator="equal">
      <formula>"CW 2130-R11"</formula>
    </cfRule>
    <cfRule type="cellIs" dxfId="669" priority="33" stopIfTrue="1" operator="equal">
      <formula>"CW 3120-R2"</formula>
    </cfRule>
    <cfRule type="cellIs" dxfId="668" priority="34" stopIfTrue="1" operator="equal">
      <formula>"CW 3240-R7"</formula>
    </cfRule>
  </conditionalFormatting>
  <conditionalFormatting sqref="D545">
    <cfRule type="cellIs" dxfId="667" priority="237" stopIfTrue="1" operator="equal">
      <formula>"CW 2130-R11"</formula>
    </cfRule>
    <cfRule type="cellIs" dxfId="666" priority="238" stopIfTrue="1" operator="equal">
      <formula>"CW 3120-R2"</formula>
    </cfRule>
    <cfRule type="cellIs" dxfId="665" priority="239" stopIfTrue="1" operator="equal">
      <formula>"CW 3240-R7"</formula>
    </cfRule>
  </conditionalFormatting>
  <conditionalFormatting sqref="D442">
    <cfRule type="cellIs" dxfId="664" priority="356" stopIfTrue="1" operator="equal">
      <formula>"CW 2130-R11"</formula>
    </cfRule>
    <cfRule type="cellIs" dxfId="663" priority="357" stopIfTrue="1" operator="equal">
      <formula>"CW 3120-R2"</formula>
    </cfRule>
    <cfRule type="cellIs" dxfId="662" priority="358" stopIfTrue="1" operator="equal">
      <formula>"CW 3240-R7"</formula>
    </cfRule>
  </conditionalFormatting>
  <conditionalFormatting sqref="D645">
    <cfRule type="cellIs" dxfId="661" priority="119" stopIfTrue="1" operator="equal">
      <formula>"CW 2130-R11"</formula>
    </cfRule>
    <cfRule type="cellIs" dxfId="660" priority="120" stopIfTrue="1" operator="equal">
      <formula>"CW 3120-R2"</formula>
    </cfRule>
    <cfRule type="cellIs" dxfId="659" priority="121" stopIfTrue="1" operator="equal">
      <formula>"CW 3240-R7"</formula>
    </cfRule>
  </conditionalFormatting>
  <conditionalFormatting sqref="D650">
    <cfRule type="cellIs" dxfId="658" priority="113" stopIfTrue="1" operator="equal">
      <formula>"CW 2130-R11"</formula>
    </cfRule>
    <cfRule type="cellIs" dxfId="657" priority="114" stopIfTrue="1" operator="equal">
      <formula>"CW 3120-R2"</formula>
    </cfRule>
    <cfRule type="cellIs" dxfId="656" priority="115" stopIfTrue="1" operator="equal">
      <formula>"CW 3240-R7"</formula>
    </cfRule>
  </conditionalFormatting>
  <conditionalFormatting sqref="D646">
    <cfRule type="cellIs" dxfId="655" priority="116" stopIfTrue="1" operator="equal">
      <formula>"CW 2130-R11"</formula>
    </cfRule>
    <cfRule type="cellIs" dxfId="654" priority="117" stopIfTrue="1" operator="equal">
      <formula>"CW 3120-R2"</formula>
    </cfRule>
    <cfRule type="cellIs" dxfId="653" priority="118" stopIfTrue="1" operator="equal">
      <formula>"CW 3240-R7"</formula>
    </cfRule>
  </conditionalFormatting>
  <conditionalFormatting sqref="D648">
    <cfRule type="cellIs" dxfId="652" priority="110" stopIfTrue="1" operator="equal">
      <formula>"CW 2130-R11"</formula>
    </cfRule>
    <cfRule type="cellIs" dxfId="651" priority="111" stopIfTrue="1" operator="equal">
      <formula>"CW 3120-R2"</formula>
    </cfRule>
    <cfRule type="cellIs" dxfId="650" priority="112" stopIfTrue="1" operator="equal">
      <formula>"CW 3240-R7"</formula>
    </cfRule>
  </conditionalFormatting>
  <conditionalFormatting sqref="D572">
    <cfRule type="cellIs" dxfId="649" priority="213" stopIfTrue="1" operator="equal">
      <formula>"CW 2130-R11"</formula>
    </cfRule>
    <cfRule type="cellIs" dxfId="648" priority="214" stopIfTrue="1" operator="equal">
      <formula>"CW 3120-R2"</formula>
    </cfRule>
    <cfRule type="cellIs" dxfId="647" priority="215" stopIfTrue="1" operator="equal">
      <formula>"CW 3240-R7"</formula>
    </cfRule>
  </conditionalFormatting>
  <conditionalFormatting sqref="D666">
    <cfRule type="cellIs" dxfId="646" priority="101" stopIfTrue="1" operator="equal">
      <formula>"CW 2130-R11"</formula>
    </cfRule>
    <cfRule type="cellIs" dxfId="645" priority="102" stopIfTrue="1" operator="equal">
      <formula>"CW 3120-R2"</formula>
    </cfRule>
    <cfRule type="cellIs" dxfId="644" priority="103" stopIfTrue="1" operator="equal">
      <formula>"CW 3240-R7"</formula>
    </cfRule>
  </conditionalFormatting>
  <conditionalFormatting sqref="D649">
    <cfRule type="cellIs" dxfId="643" priority="107" stopIfTrue="1" operator="equal">
      <formula>"CW 2130-R11"</formula>
    </cfRule>
    <cfRule type="cellIs" dxfId="642" priority="108" stopIfTrue="1" operator="equal">
      <formula>"CW 3120-R2"</formula>
    </cfRule>
    <cfRule type="cellIs" dxfId="641" priority="109" stopIfTrue="1" operator="equal">
      <formula>"CW 3240-R7"</formula>
    </cfRule>
  </conditionalFormatting>
  <conditionalFormatting sqref="D667">
    <cfRule type="cellIs" dxfId="640" priority="98" stopIfTrue="1" operator="equal">
      <formula>"CW 2130-R11"</formula>
    </cfRule>
    <cfRule type="cellIs" dxfId="639" priority="99" stopIfTrue="1" operator="equal">
      <formula>"CW 3120-R2"</formula>
    </cfRule>
    <cfRule type="cellIs" dxfId="638" priority="100" stopIfTrue="1" operator="equal">
      <formula>"CW 3240-R7"</formula>
    </cfRule>
  </conditionalFormatting>
  <conditionalFormatting sqref="D594">
    <cfRule type="cellIs" dxfId="637" priority="204" stopIfTrue="1" operator="equal">
      <formula>"CW 2130-R11"</formula>
    </cfRule>
    <cfRule type="cellIs" dxfId="636" priority="205" stopIfTrue="1" operator="equal">
      <formula>"CW 3120-R2"</formula>
    </cfRule>
    <cfRule type="cellIs" dxfId="635" priority="206" stopIfTrue="1" operator="equal">
      <formula>"CW 3240-R7"</formula>
    </cfRule>
  </conditionalFormatting>
  <conditionalFormatting sqref="D197:D199">
    <cfRule type="cellIs" dxfId="634" priority="802" stopIfTrue="1" operator="equal">
      <formula>"CW 2130-R11"</formula>
    </cfRule>
    <cfRule type="cellIs" dxfId="633" priority="803" stopIfTrue="1" operator="equal">
      <formula>"CW 3120-R2"</formula>
    </cfRule>
    <cfRule type="cellIs" dxfId="632" priority="804" stopIfTrue="1" operator="equal">
      <formula>"CW 3240-R7"</formula>
    </cfRule>
  </conditionalFormatting>
  <conditionalFormatting sqref="D217">
    <cfRule type="cellIs" dxfId="631" priority="799" stopIfTrue="1" operator="equal">
      <formula>"CW 2130-R11"</formula>
    </cfRule>
    <cfRule type="cellIs" dxfId="630" priority="800" stopIfTrue="1" operator="equal">
      <formula>"CW 3120-R2"</formula>
    </cfRule>
    <cfRule type="cellIs" dxfId="629" priority="801" stopIfTrue="1" operator="equal">
      <formula>"CW 3240-R7"</formula>
    </cfRule>
  </conditionalFormatting>
  <conditionalFormatting sqref="D218">
    <cfRule type="cellIs" dxfId="628" priority="796" stopIfTrue="1" operator="equal">
      <formula>"CW 2130-R11"</formula>
    </cfRule>
    <cfRule type="cellIs" dxfId="627" priority="797" stopIfTrue="1" operator="equal">
      <formula>"CW 3120-R2"</formula>
    </cfRule>
    <cfRule type="cellIs" dxfId="626" priority="798" stopIfTrue="1" operator="equal">
      <formula>"CW 3240-R7"</formula>
    </cfRule>
  </conditionalFormatting>
  <conditionalFormatting sqref="D212:D214">
    <cfRule type="cellIs" dxfId="625" priority="793" stopIfTrue="1" operator="equal">
      <formula>"CW 2130-R11"</formula>
    </cfRule>
    <cfRule type="cellIs" dxfId="624" priority="794" stopIfTrue="1" operator="equal">
      <formula>"CW 3120-R2"</formula>
    </cfRule>
    <cfRule type="cellIs" dxfId="623" priority="795" stopIfTrue="1" operator="equal">
      <formula>"CW 3240-R7"</formula>
    </cfRule>
  </conditionalFormatting>
  <conditionalFormatting sqref="D215:D216">
    <cfRule type="cellIs" dxfId="622" priority="790" stopIfTrue="1" operator="equal">
      <formula>"CW 2130-R11"</formula>
    </cfRule>
    <cfRule type="cellIs" dxfId="621" priority="791" stopIfTrue="1" operator="equal">
      <formula>"CW 3120-R2"</formula>
    </cfRule>
    <cfRule type="cellIs" dxfId="620" priority="792" stopIfTrue="1" operator="equal">
      <formula>"CW 3240-R7"</formula>
    </cfRule>
  </conditionalFormatting>
  <conditionalFormatting sqref="D536">
    <cfRule type="cellIs" dxfId="619" priority="293" stopIfTrue="1" operator="equal">
      <formula>"CW 3120-R2"</formula>
    </cfRule>
    <cfRule type="cellIs" dxfId="618" priority="294" stopIfTrue="1" operator="equal">
      <formula>"CW 3240-R7"</formula>
    </cfRule>
  </conditionalFormatting>
  <conditionalFormatting sqref="D226">
    <cfRule type="cellIs" dxfId="617" priority="785" stopIfTrue="1" operator="equal">
      <formula>"CW 2130-R11"</formula>
    </cfRule>
    <cfRule type="cellIs" dxfId="616" priority="786" stopIfTrue="1" operator="equal">
      <formula>"CW 3120-R2"</formula>
    </cfRule>
    <cfRule type="cellIs" dxfId="615" priority="787" stopIfTrue="1" operator="equal">
      <formula>"CW 3240-R7"</formula>
    </cfRule>
  </conditionalFormatting>
  <conditionalFormatting sqref="D229:D230">
    <cfRule type="cellIs" dxfId="614" priority="783" stopIfTrue="1" operator="equal">
      <formula>"CW 3120-R2"</formula>
    </cfRule>
    <cfRule type="cellIs" dxfId="613" priority="784" stopIfTrue="1" operator="equal">
      <formula>"CW 3240-R7"</formula>
    </cfRule>
  </conditionalFormatting>
  <conditionalFormatting sqref="D231">
    <cfRule type="cellIs" dxfId="612" priority="781" stopIfTrue="1" operator="equal">
      <formula>"CW 3120-R2"</formula>
    </cfRule>
    <cfRule type="cellIs" dxfId="611" priority="782" stopIfTrue="1" operator="equal">
      <formula>"CW 3240-R7"</formula>
    </cfRule>
  </conditionalFormatting>
  <conditionalFormatting sqref="D232">
    <cfRule type="cellIs" dxfId="610" priority="779" stopIfTrue="1" operator="equal">
      <formula>"CW 3120-R2"</formula>
    </cfRule>
    <cfRule type="cellIs" dxfId="609" priority="780" stopIfTrue="1" operator="equal">
      <formula>"CW 3240-R7"</formula>
    </cfRule>
  </conditionalFormatting>
  <conditionalFormatting sqref="D236:D237">
    <cfRule type="cellIs" dxfId="608" priority="777" stopIfTrue="1" operator="equal">
      <formula>"CW 3120-R2"</formula>
    </cfRule>
    <cfRule type="cellIs" dxfId="607" priority="778" stopIfTrue="1" operator="equal">
      <formula>"CW 3240-R7"</formula>
    </cfRule>
  </conditionalFormatting>
  <conditionalFormatting sqref="D227:D228">
    <cfRule type="cellIs" dxfId="606" priority="775" stopIfTrue="1" operator="equal">
      <formula>"CW 3120-R2"</formula>
    </cfRule>
    <cfRule type="cellIs" dxfId="605" priority="776" stopIfTrue="1" operator="equal">
      <formula>"CW 3240-R7"</formula>
    </cfRule>
  </conditionalFormatting>
  <conditionalFormatting sqref="D238:D239">
    <cfRule type="cellIs" dxfId="604" priority="773" stopIfTrue="1" operator="equal">
      <formula>"CW 3120-R2"</formula>
    </cfRule>
    <cfRule type="cellIs" dxfId="603" priority="774" stopIfTrue="1" operator="equal">
      <formula>"CW 3240-R7"</formula>
    </cfRule>
  </conditionalFormatting>
  <conditionalFormatting sqref="D245 D243">
    <cfRule type="cellIs" dxfId="602" priority="768" stopIfTrue="1" operator="equal">
      <formula>"CW 2130-R11"</formula>
    </cfRule>
    <cfRule type="cellIs" dxfId="601" priority="769" stopIfTrue="1" operator="equal">
      <formula>"CW 3120-R2"</formula>
    </cfRule>
    <cfRule type="cellIs" dxfId="600" priority="770" stopIfTrue="1" operator="equal">
      <formula>"CW 3240-R7"</formula>
    </cfRule>
  </conditionalFormatting>
  <conditionalFormatting sqref="D244">
    <cfRule type="cellIs" dxfId="599" priority="771" stopIfTrue="1" operator="equal">
      <formula>"CW 3120-R2"</formula>
    </cfRule>
    <cfRule type="cellIs" dxfId="598" priority="772" stopIfTrue="1" operator="equal">
      <formula>"CW 3240-R7"</formula>
    </cfRule>
  </conditionalFormatting>
  <conditionalFormatting sqref="D252">
    <cfRule type="cellIs" dxfId="597" priority="762" stopIfTrue="1" operator="equal">
      <formula>"CW 2130-R11"</formula>
    </cfRule>
    <cfRule type="cellIs" dxfId="596" priority="763" stopIfTrue="1" operator="equal">
      <formula>"CW 3120-R2"</formula>
    </cfRule>
    <cfRule type="cellIs" dxfId="595" priority="764" stopIfTrue="1" operator="equal">
      <formula>"CW 3240-R7"</formula>
    </cfRule>
  </conditionalFormatting>
  <conditionalFormatting sqref="D247:D249">
    <cfRule type="cellIs" dxfId="594" priority="759" stopIfTrue="1" operator="equal">
      <formula>"CW 2130-R11"</formula>
    </cfRule>
    <cfRule type="cellIs" dxfId="593" priority="760" stopIfTrue="1" operator="equal">
      <formula>"CW 3120-R2"</formula>
    </cfRule>
    <cfRule type="cellIs" dxfId="592" priority="761" stopIfTrue="1" operator="equal">
      <formula>"CW 3240-R7"</formula>
    </cfRule>
  </conditionalFormatting>
  <conditionalFormatting sqref="D254:D256">
    <cfRule type="cellIs" dxfId="591" priority="756" stopIfTrue="1" operator="equal">
      <formula>"CW 2130-R11"</formula>
    </cfRule>
    <cfRule type="cellIs" dxfId="590" priority="757" stopIfTrue="1" operator="equal">
      <formula>"CW 3120-R2"</formula>
    </cfRule>
    <cfRule type="cellIs" dxfId="589" priority="758" stopIfTrue="1" operator="equal">
      <formula>"CW 3240-R7"</formula>
    </cfRule>
  </conditionalFormatting>
  <conditionalFormatting sqref="D209">
    <cfRule type="cellIs" dxfId="588" priority="753" stopIfTrue="1" operator="equal">
      <formula>"CW 2130-R11"</formula>
    </cfRule>
    <cfRule type="cellIs" dxfId="587" priority="754" stopIfTrue="1" operator="equal">
      <formula>"CW 3120-R2"</formula>
    </cfRule>
    <cfRule type="cellIs" dxfId="586" priority="755" stopIfTrue="1" operator="equal">
      <formula>"CW 3240-R7"</formula>
    </cfRule>
  </conditionalFormatting>
  <conditionalFormatting sqref="D241">
    <cfRule type="cellIs" dxfId="585" priority="751" stopIfTrue="1" operator="equal">
      <formula>"CW 3120-R2"</formula>
    </cfRule>
    <cfRule type="cellIs" dxfId="584" priority="752" stopIfTrue="1" operator="equal">
      <formula>"CW 3240-R7"</formula>
    </cfRule>
  </conditionalFormatting>
  <conditionalFormatting sqref="D599">
    <cfRule type="cellIs" dxfId="583" priority="147" stopIfTrue="1" operator="equal">
      <formula>"CW 2130-R11"</formula>
    </cfRule>
    <cfRule type="cellIs" dxfId="582" priority="148" stopIfTrue="1" operator="equal">
      <formula>"CW 3120-R2"</formula>
    </cfRule>
    <cfRule type="cellIs" dxfId="581" priority="149" stopIfTrue="1" operator="equal">
      <formula>"CW 3240-R7"</formula>
    </cfRule>
  </conditionalFormatting>
  <conditionalFormatting sqref="D240">
    <cfRule type="cellIs" dxfId="580" priority="746" stopIfTrue="1" operator="equal">
      <formula>"CW 3120-R2"</formula>
    </cfRule>
    <cfRule type="cellIs" dxfId="579" priority="747" stopIfTrue="1" operator="equal">
      <formula>"CW 3240-R7"</formula>
    </cfRule>
  </conditionalFormatting>
  <conditionalFormatting sqref="D221">
    <cfRule type="cellIs" dxfId="578" priority="743" stopIfTrue="1" operator="equal">
      <formula>"CW 2130-R11"</formula>
    </cfRule>
    <cfRule type="cellIs" dxfId="577" priority="744" stopIfTrue="1" operator="equal">
      <formula>"CW 3120-R2"</formula>
    </cfRule>
    <cfRule type="cellIs" dxfId="576" priority="745" stopIfTrue="1" operator="equal">
      <formula>"CW 3240-R7"</formula>
    </cfRule>
  </conditionalFormatting>
  <conditionalFormatting sqref="D200:D202">
    <cfRule type="cellIs" dxfId="575" priority="740" stopIfTrue="1" operator="equal">
      <formula>"CW 2130-R11"</formula>
    </cfRule>
    <cfRule type="cellIs" dxfId="574" priority="741" stopIfTrue="1" operator="equal">
      <formula>"CW 3120-R2"</formula>
    </cfRule>
    <cfRule type="cellIs" dxfId="573" priority="742" stopIfTrue="1" operator="equal">
      <formula>"CW 3240-R7"</formula>
    </cfRule>
  </conditionalFormatting>
  <conditionalFormatting sqref="D186:D192">
    <cfRule type="cellIs" dxfId="572" priority="737" stopIfTrue="1" operator="equal">
      <formula>"CW 2130-R11"</formula>
    </cfRule>
    <cfRule type="cellIs" dxfId="571" priority="738" stopIfTrue="1" operator="equal">
      <formula>"CW 3120-R2"</formula>
    </cfRule>
    <cfRule type="cellIs" dxfId="570" priority="739" stopIfTrue="1" operator="equal">
      <formula>"CW 3240-R7"</formula>
    </cfRule>
  </conditionalFormatting>
  <conditionalFormatting sqref="D223">
    <cfRule type="cellIs" dxfId="569" priority="734" stopIfTrue="1" operator="equal">
      <formula>"CW 2130-R11"</formula>
    </cfRule>
    <cfRule type="cellIs" dxfId="568" priority="735" stopIfTrue="1" operator="equal">
      <formula>"CW 3120-R2"</formula>
    </cfRule>
    <cfRule type="cellIs" dxfId="567" priority="736" stopIfTrue="1" operator="equal">
      <formula>"CW 3240-R7"</formula>
    </cfRule>
  </conditionalFormatting>
  <conditionalFormatting sqref="D539:D540">
    <cfRule type="cellIs" dxfId="566" priority="234" stopIfTrue="1" operator="equal">
      <formula>"CW 2130-R11"</formula>
    </cfRule>
    <cfRule type="cellIs" dxfId="565" priority="235" stopIfTrue="1" operator="equal">
      <formula>"CW 3120-R2"</formula>
    </cfRule>
    <cfRule type="cellIs" dxfId="564" priority="236" stopIfTrue="1" operator="equal">
      <formula>"CW 3240-R7"</formula>
    </cfRule>
  </conditionalFormatting>
  <conditionalFormatting sqref="D233">
    <cfRule type="cellIs" dxfId="563" priority="732" stopIfTrue="1" operator="equal">
      <formula>"CW 3120-R2"</formula>
    </cfRule>
    <cfRule type="cellIs" dxfId="562" priority="733" stopIfTrue="1" operator="equal">
      <formula>"CW 3240-R7"</formula>
    </cfRule>
  </conditionalFormatting>
  <conditionalFormatting sqref="D659:D662">
    <cfRule type="cellIs" dxfId="561" priority="104" stopIfTrue="1" operator="equal">
      <formula>"CW 2130-R11"</formula>
    </cfRule>
    <cfRule type="cellIs" dxfId="560" priority="105" stopIfTrue="1" operator="equal">
      <formula>"CW 3120-R2"</formula>
    </cfRule>
    <cfRule type="cellIs" dxfId="559" priority="106" stopIfTrue="1" operator="equal">
      <formula>"CW 3240-R7"</formula>
    </cfRule>
  </conditionalFormatting>
  <conditionalFormatting sqref="D668:D670">
    <cfRule type="cellIs" dxfId="558" priority="95" stopIfTrue="1" operator="equal">
      <formula>"CW 2130-R11"</formula>
    </cfRule>
    <cfRule type="cellIs" dxfId="557" priority="96" stopIfTrue="1" operator="equal">
      <formula>"CW 3120-R2"</formula>
    </cfRule>
    <cfRule type="cellIs" dxfId="556" priority="97" stopIfTrue="1" operator="equal">
      <formula>"CW 3240-R7"</formula>
    </cfRule>
  </conditionalFormatting>
  <conditionalFormatting sqref="D707">
    <cfRule type="cellIs" dxfId="555" priority="78" stopIfTrue="1" operator="equal">
      <formula>"CW 3120-R2"</formula>
    </cfRule>
    <cfRule type="cellIs" dxfId="554" priority="79" stopIfTrue="1" operator="equal">
      <formula>"CW 3240-R7"</formula>
    </cfRule>
  </conditionalFormatting>
  <conditionalFormatting sqref="D265">
    <cfRule type="cellIs" dxfId="553" priority="723" stopIfTrue="1" operator="equal">
      <formula>"CW 2130-R11"</formula>
    </cfRule>
    <cfRule type="cellIs" dxfId="552" priority="724" stopIfTrue="1" operator="equal">
      <formula>"CW 3120-R2"</formula>
    </cfRule>
    <cfRule type="cellIs" dxfId="551" priority="725" stopIfTrue="1" operator="equal">
      <formula>"CW 3240-R7"</formula>
    </cfRule>
  </conditionalFormatting>
  <conditionalFormatting sqref="D266">
    <cfRule type="cellIs" dxfId="550" priority="720" stopIfTrue="1" operator="equal">
      <formula>"CW 2130-R11"</formula>
    </cfRule>
    <cfRule type="cellIs" dxfId="549" priority="721" stopIfTrue="1" operator="equal">
      <formula>"CW 3120-R2"</formula>
    </cfRule>
    <cfRule type="cellIs" dxfId="548" priority="722" stopIfTrue="1" operator="equal">
      <formula>"CW 3240-R7"</formula>
    </cfRule>
  </conditionalFormatting>
  <conditionalFormatting sqref="D273">
    <cfRule type="cellIs" dxfId="547" priority="714" stopIfTrue="1" operator="equal">
      <formula>"CW 2130-R11"</formula>
    </cfRule>
    <cfRule type="cellIs" dxfId="546" priority="715" stopIfTrue="1" operator="equal">
      <formula>"CW 3120-R2"</formula>
    </cfRule>
    <cfRule type="cellIs" dxfId="545" priority="716" stopIfTrue="1" operator="equal">
      <formula>"CW 3240-R7"</formula>
    </cfRule>
  </conditionalFormatting>
  <conditionalFormatting sqref="D272">
    <cfRule type="cellIs" dxfId="544" priority="717" stopIfTrue="1" operator="equal">
      <formula>"CW 2130-R11"</formula>
    </cfRule>
    <cfRule type="cellIs" dxfId="543" priority="718" stopIfTrue="1" operator="equal">
      <formula>"CW 3120-R2"</formula>
    </cfRule>
    <cfRule type="cellIs" dxfId="542" priority="719" stopIfTrue="1" operator="equal">
      <formula>"CW 3240-R7"</formula>
    </cfRule>
  </conditionalFormatting>
  <conditionalFormatting sqref="D278:D280">
    <cfRule type="cellIs" dxfId="541" priority="711" stopIfTrue="1" operator="equal">
      <formula>"CW 2130-R11"</formula>
    </cfRule>
    <cfRule type="cellIs" dxfId="540" priority="712" stopIfTrue="1" operator="equal">
      <formula>"CW 3120-R2"</formula>
    </cfRule>
    <cfRule type="cellIs" dxfId="539" priority="713" stopIfTrue="1" operator="equal">
      <formula>"CW 3240-R7"</formula>
    </cfRule>
  </conditionalFormatting>
  <conditionalFormatting sqref="D284">
    <cfRule type="cellIs" dxfId="538" priority="708" stopIfTrue="1" operator="equal">
      <formula>"CW 2130-R11"</formula>
    </cfRule>
    <cfRule type="cellIs" dxfId="537" priority="709" stopIfTrue="1" operator="equal">
      <formula>"CW 3120-R2"</formula>
    </cfRule>
    <cfRule type="cellIs" dxfId="536" priority="710" stopIfTrue="1" operator="equal">
      <formula>"CW 3240-R7"</formula>
    </cfRule>
  </conditionalFormatting>
  <conditionalFormatting sqref="D282">
    <cfRule type="cellIs" dxfId="535" priority="705" stopIfTrue="1" operator="equal">
      <formula>"CW 2130-R11"</formula>
    </cfRule>
    <cfRule type="cellIs" dxfId="534" priority="706" stopIfTrue="1" operator="equal">
      <formula>"CW 3120-R2"</formula>
    </cfRule>
    <cfRule type="cellIs" dxfId="533" priority="707" stopIfTrue="1" operator="equal">
      <formula>"CW 3240-R7"</formula>
    </cfRule>
  </conditionalFormatting>
  <conditionalFormatting sqref="D283">
    <cfRule type="cellIs" dxfId="532" priority="702" stopIfTrue="1" operator="equal">
      <formula>"CW 2130-R11"</formula>
    </cfRule>
    <cfRule type="cellIs" dxfId="531" priority="703" stopIfTrue="1" operator="equal">
      <formula>"CW 3120-R2"</formula>
    </cfRule>
    <cfRule type="cellIs" dxfId="530" priority="704" stopIfTrue="1" operator="equal">
      <formula>"CW 3240-R7"</formula>
    </cfRule>
  </conditionalFormatting>
  <conditionalFormatting sqref="D303">
    <cfRule type="cellIs" dxfId="529" priority="700" stopIfTrue="1" operator="equal">
      <formula>"CW 3120-R2"</formula>
    </cfRule>
    <cfRule type="cellIs" dxfId="528" priority="701" stopIfTrue="1" operator="equal">
      <formula>"CW 3240-R7"</formula>
    </cfRule>
  </conditionalFormatting>
  <conditionalFormatting sqref="D304">
    <cfRule type="cellIs" dxfId="527" priority="697" stopIfTrue="1" operator="equal">
      <formula>"CW 2130-R11"</formula>
    </cfRule>
    <cfRule type="cellIs" dxfId="526" priority="698" stopIfTrue="1" operator="equal">
      <formula>"CW 3120-R2"</formula>
    </cfRule>
    <cfRule type="cellIs" dxfId="525" priority="699" stopIfTrue="1" operator="equal">
      <formula>"CW 3240-R7"</formula>
    </cfRule>
  </conditionalFormatting>
  <conditionalFormatting sqref="D305:D306">
    <cfRule type="cellIs" dxfId="524" priority="695" stopIfTrue="1" operator="equal">
      <formula>"CW 3120-R2"</formula>
    </cfRule>
    <cfRule type="cellIs" dxfId="523" priority="696" stopIfTrue="1" operator="equal">
      <formula>"CW 3240-R7"</formula>
    </cfRule>
  </conditionalFormatting>
  <conditionalFormatting sqref="D307">
    <cfRule type="cellIs" dxfId="522" priority="693" stopIfTrue="1" operator="equal">
      <formula>"CW 3120-R2"</formula>
    </cfRule>
    <cfRule type="cellIs" dxfId="521" priority="694" stopIfTrue="1" operator="equal">
      <formula>"CW 3240-R7"</formula>
    </cfRule>
  </conditionalFormatting>
  <conditionalFormatting sqref="D316">
    <cfRule type="cellIs" dxfId="520" priority="691" stopIfTrue="1" operator="equal">
      <formula>"CW 3120-R2"</formula>
    </cfRule>
    <cfRule type="cellIs" dxfId="519" priority="692" stopIfTrue="1" operator="equal">
      <formula>"CW 3240-R7"</formula>
    </cfRule>
  </conditionalFormatting>
  <conditionalFormatting sqref="D317">
    <cfRule type="cellIs" dxfId="518" priority="688" stopIfTrue="1" operator="equal">
      <formula>"CW 2130-R11"</formula>
    </cfRule>
    <cfRule type="cellIs" dxfId="517" priority="689" stopIfTrue="1" operator="equal">
      <formula>"CW 3120-R2"</formula>
    </cfRule>
    <cfRule type="cellIs" dxfId="516" priority="690" stopIfTrue="1" operator="equal">
      <formula>"CW 3240-R7"</formula>
    </cfRule>
  </conditionalFormatting>
  <conditionalFormatting sqref="D318:D320">
    <cfRule type="cellIs" dxfId="515" priority="685" stopIfTrue="1" operator="equal">
      <formula>"CW 2130-R11"</formula>
    </cfRule>
    <cfRule type="cellIs" dxfId="514" priority="686" stopIfTrue="1" operator="equal">
      <formula>"CW 3120-R2"</formula>
    </cfRule>
    <cfRule type="cellIs" dxfId="513" priority="687" stopIfTrue="1" operator="equal">
      <formula>"CW 3240-R7"</formula>
    </cfRule>
  </conditionalFormatting>
  <conditionalFormatting sqref="D321">
    <cfRule type="cellIs" dxfId="512" priority="682" stopIfTrue="1" operator="equal">
      <formula>"CW 2130-R11"</formula>
    </cfRule>
    <cfRule type="cellIs" dxfId="511" priority="683" stopIfTrue="1" operator="equal">
      <formula>"CW 3120-R2"</formula>
    </cfRule>
    <cfRule type="cellIs" dxfId="510" priority="684" stopIfTrue="1" operator="equal">
      <formula>"CW 3240-R7"</formula>
    </cfRule>
  </conditionalFormatting>
  <conditionalFormatting sqref="D323:D325">
    <cfRule type="cellIs" dxfId="509" priority="679" stopIfTrue="1" operator="equal">
      <formula>"CW 2130-R11"</formula>
    </cfRule>
    <cfRule type="cellIs" dxfId="508" priority="680" stopIfTrue="1" operator="equal">
      <formula>"CW 3120-R2"</formula>
    </cfRule>
    <cfRule type="cellIs" dxfId="507" priority="681" stopIfTrue="1" operator="equal">
      <formula>"CW 3240-R7"</formula>
    </cfRule>
  </conditionalFormatting>
  <conditionalFormatting sqref="D260">
    <cfRule type="cellIs" dxfId="506" priority="676" stopIfTrue="1" operator="equal">
      <formula>"CW 2130-R11"</formula>
    </cfRule>
    <cfRule type="cellIs" dxfId="505" priority="677" stopIfTrue="1" operator="equal">
      <formula>"CW 3120-R2"</formula>
    </cfRule>
    <cfRule type="cellIs" dxfId="504" priority="678" stopIfTrue="1" operator="equal">
      <formula>"CW 3240-R7"</formula>
    </cfRule>
  </conditionalFormatting>
  <conditionalFormatting sqref="D270:D271">
    <cfRule type="cellIs" dxfId="503" priority="673" stopIfTrue="1" operator="equal">
      <formula>"CW 2130-R11"</formula>
    </cfRule>
    <cfRule type="cellIs" dxfId="502" priority="674" stopIfTrue="1" operator="equal">
      <formula>"CW 3120-R2"</formula>
    </cfRule>
    <cfRule type="cellIs" dxfId="501" priority="675" stopIfTrue="1" operator="equal">
      <formula>"CW 3240-R7"</formula>
    </cfRule>
  </conditionalFormatting>
  <conditionalFormatting sqref="D261">
    <cfRule type="cellIs" dxfId="500" priority="670" stopIfTrue="1" operator="equal">
      <formula>"CW 2130-R11"</formula>
    </cfRule>
    <cfRule type="cellIs" dxfId="499" priority="671" stopIfTrue="1" operator="equal">
      <formula>"CW 3120-R2"</formula>
    </cfRule>
    <cfRule type="cellIs" dxfId="498" priority="672" stopIfTrue="1" operator="equal">
      <formula>"CW 3240-R7"</formula>
    </cfRule>
  </conditionalFormatting>
  <conditionalFormatting sqref="D262:D263">
    <cfRule type="cellIs" dxfId="497" priority="667" stopIfTrue="1" operator="equal">
      <formula>"CW 2130-R11"</formula>
    </cfRule>
    <cfRule type="cellIs" dxfId="496" priority="668" stopIfTrue="1" operator="equal">
      <formula>"CW 3120-R2"</formula>
    </cfRule>
    <cfRule type="cellIs" dxfId="495" priority="669" stopIfTrue="1" operator="equal">
      <formula>"CW 3240-R7"</formula>
    </cfRule>
  </conditionalFormatting>
  <conditionalFormatting sqref="D264">
    <cfRule type="cellIs" dxfId="494" priority="664" stopIfTrue="1" operator="equal">
      <formula>"CW 2130-R11"</formula>
    </cfRule>
    <cfRule type="cellIs" dxfId="493" priority="665" stopIfTrue="1" operator="equal">
      <formula>"CW 3120-R2"</formula>
    </cfRule>
    <cfRule type="cellIs" dxfId="492" priority="666" stopIfTrue="1" operator="equal">
      <formula>"CW 3240-R7"</formula>
    </cfRule>
  </conditionalFormatting>
  <conditionalFormatting sqref="D267:D268">
    <cfRule type="cellIs" dxfId="491" priority="661" stopIfTrue="1" operator="equal">
      <formula>"CW 2130-R11"</formula>
    </cfRule>
    <cfRule type="cellIs" dxfId="490" priority="662" stopIfTrue="1" operator="equal">
      <formula>"CW 3120-R2"</formula>
    </cfRule>
    <cfRule type="cellIs" dxfId="489" priority="663" stopIfTrue="1" operator="equal">
      <formula>"CW 3240-R7"</formula>
    </cfRule>
  </conditionalFormatting>
  <conditionalFormatting sqref="D274">
    <cfRule type="cellIs" dxfId="488" priority="658" stopIfTrue="1" operator="equal">
      <formula>"CW 2130-R11"</formula>
    </cfRule>
    <cfRule type="cellIs" dxfId="487" priority="659" stopIfTrue="1" operator="equal">
      <formula>"CW 3120-R2"</formula>
    </cfRule>
    <cfRule type="cellIs" dxfId="486" priority="660" stopIfTrue="1" operator="equal">
      <formula>"CW 3240-R7"</formula>
    </cfRule>
  </conditionalFormatting>
  <conditionalFormatting sqref="D281">
    <cfRule type="cellIs" dxfId="485" priority="649" stopIfTrue="1" operator="equal">
      <formula>"CW 2130-R11"</formula>
    </cfRule>
    <cfRule type="cellIs" dxfId="484" priority="650" stopIfTrue="1" operator="equal">
      <formula>"CW 3120-R2"</formula>
    </cfRule>
    <cfRule type="cellIs" dxfId="483" priority="651" stopIfTrue="1" operator="equal">
      <formula>"CW 3240-R7"</formula>
    </cfRule>
  </conditionalFormatting>
  <conditionalFormatting sqref="D311">
    <cfRule type="cellIs" dxfId="482" priority="647" stopIfTrue="1" operator="equal">
      <formula>"CW 3120-R2"</formula>
    </cfRule>
    <cfRule type="cellIs" dxfId="481" priority="648" stopIfTrue="1" operator="equal">
      <formula>"CW 3240-R7"</formula>
    </cfRule>
  </conditionalFormatting>
  <conditionalFormatting sqref="D309">
    <cfRule type="cellIs" dxfId="480" priority="642" stopIfTrue="1" operator="equal">
      <formula>"CW 2130-R11"</formula>
    </cfRule>
    <cfRule type="cellIs" dxfId="479" priority="643" stopIfTrue="1" operator="equal">
      <formula>"CW 3120-R2"</formula>
    </cfRule>
    <cfRule type="cellIs" dxfId="478" priority="644" stopIfTrue="1" operator="equal">
      <formula>"CW 3240-R7"</formula>
    </cfRule>
  </conditionalFormatting>
  <conditionalFormatting sqref="D308">
    <cfRule type="cellIs" dxfId="477" priority="645" stopIfTrue="1" operator="equal">
      <formula>"CW 3120-R2"</formula>
    </cfRule>
    <cfRule type="cellIs" dxfId="476" priority="646" stopIfTrue="1" operator="equal">
      <formula>"CW 3240-R7"</formula>
    </cfRule>
  </conditionalFormatting>
  <conditionalFormatting sqref="D310">
    <cfRule type="cellIs" dxfId="475" priority="639" stopIfTrue="1" operator="equal">
      <formula>"CW 2130-R11"</formula>
    </cfRule>
    <cfRule type="cellIs" dxfId="474" priority="640" stopIfTrue="1" operator="equal">
      <formula>"CW 3120-R2"</formula>
    </cfRule>
    <cfRule type="cellIs" dxfId="473" priority="641" stopIfTrue="1" operator="equal">
      <formula>"CW 3240-R7"</formula>
    </cfRule>
  </conditionalFormatting>
  <conditionalFormatting sqref="D290">
    <cfRule type="cellIs" dxfId="472" priority="636" stopIfTrue="1" operator="equal">
      <formula>"CW 2130-R11"</formula>
    </cfRule>
    <cfRule type="cellIs" dxfId="471" priority="637" stopIfTrue="1" operator="equal">
      <formula>"CW 3120-R2"</formula>
    </cfRule>
    <cfRule type="cellIs" dxfId="470" priority="638" stopIfTrue="1" operator="equal">
      <formula>"CW 3240-R7"</formula>
    </cfRule>
  </conditionalFormatting>
  <conditionalFormatting sqref="D288">
    <cfRule type="cellIs" dxfId="469" priority="633" stopIfTrue="1" operator="equal">
      <formula>"CW 2130-R11"</formula>
    </cfRule>
    <cfRule type="cellIs" dxfId="468" priority="634" stopIfTrue="1" operator="equal">
      <formula>"CW 3120-R2"</formula>
    </cfRule>
    <cfRule type="cellIs" dxfId="467" priority="635" stopIfTrue="1" operator="equal">
      <formula>"CW 3240-R7"</formula>
    </cfRule>
  </conditionalFormatting>
  <conditionalFormatting sqref="D292">
    <cfRule type="cellIs" dxfId="466" priority="630" stopIfTrue="1" operator="equal">
      <formula>"CW 2130-R11"</formula>
    </cfRule>
    <cfRule type="cellIs" dxfId="465" priority="631" stopIfTrue="1" operator="equal">
      <formula>"CW 3120-R2"</formula>
    </cfRule>
    <cfRule type="cellIs" dxfId="464" priority="632" stopIfTrue="1" operator="equal">
      <formula>"CW 3240-R7"</formula>
    </cfRule>
  </conditionalFormatting>
  <conditionalFormatting sqref="D293">
    <cfRule type="cellIs" dxfId="463" priority="627" stopIfTrue="1" operator="equal">
      <formula>"CW 2130-R11"</formula>
    </cfRule>
    <cfRule type="cellIs" dxfId="462" priority="628" stopIfTrue="1" operator="equal">
      <formula>"CW 3120-R2"</formula>
    </cfRule>
    <cfRule type="cellIs" dxfId="461" priority="629" stopIfTrue="1" operator="equal">
      <formula>"CW 3240-R7"</formula>
    </cfRule>
  </conditionalFormatting>
  <conditionalFormatting sqref="D294">
    <cfRule type="cellIs" dxfId="460" priority="624" stopIfTrue="1" operator="equal">
      <formula>"CW 2130-R11"</formula>
    </cfRule>
    <cfRule type="cellIs" dxfId="459" priority="625" stopIfTrue="1" operator="equal">
      <formula>"CW 3120-R2"</formula>
    </cfRule>
    <cfRule type="cellIs" dxfId="458" priority="626" stopIfTrue="1" operator="equal">
      <formula>"CW 3240-R7"</formula>
    </cfRule>
  </conditionalFormatting>
  <conditionalFormatting sqref="D287">
    <cfRule type="cellIs" dxfId="457" priority="621" stopIfTrue="1" operator="equal">
      <formula>"CW 2130-R11"</formula>
    </cfRule>
    <cfRule type="cellIs" dxfId="456" priority="622" stopIfTrue="1" operator="equal">
      <formula>"CW 3120-R2"</formula>
    </cfRule>
    <cfRule type="cellIs" dxfId="455" priority="623" stopIfTrue="1" operator="equal">
      <formula>"CW 3240-R7"</formula>
    </cfRule>
  </conditionalFormatting>
  <conditionalFormatting sqref="D295:D297">
    <cfRule type="cellIs" dxfId="454" priority="618" stopIfTrue="1" operator="equal">
      <formula>"CW 2130-R11"</formula>
    </cfRule>
    <cfRule type="cellIs" dxfId="453" priority="619" stopIfTrue="1" operator="equal">
      <formula>"CW 3120-R2"</formula>
    </cfRule>
    <cfRule type="cellIs" dxfId="452" priority="620" stopIfTrue="1" operator="equal">
      <formula>"CW 3240-R7"</formula>
    </cfRule>
  </conditionalFormatting>
  <conditionalFormatting sqref="D298:D299">
    <cfRule type="cellIs" dxfId="451" priority="615" stopIfTrue="1" operator="equal">
      <formula>"CW 2130-R11"</formula>
    </cfRule>
    <cfRule type="cellIs" dxfId="450" priority="616" stopIfTrue="1" operator="equal">
      <formula>"CW 3120-R2"</formula>
    </cfRule>
    <cfRule type="cellIs" dxfId="449" priority="617" stopIfTrue="1" operator="equal">
      <formula>"CW 3240-R7"</formula>
    </cfRule>
  </conditionalFormatting>
  <conditionalFormatting sqref="D291">
    <cfRule type="cellIs" dxfId="448" priority="612" stopIfTrue="1" operator="equal">
      <formula>"CW 2130-R11"</formula>
    </cfRule>
    <cfRule type="cellIs" dxfId="447" priority="613" stopIfTrue="1" operator="equal">
      <formula>"CW 3120-R2"</formula>
    </cfRule>
    <cfRule type="cellIs" dxfId="446" priority="614" stopIfTrue="1" operator="equal">
      <formula>"CW 3240-R7"</formula>
    </cfRule>
  </conditionalFormatting>
  <conditionalFormatting sqref="D289">
    <cfRule type="cellIs" dxfId="445" priority="609" stopIfTrue="1" operator="equal">
      <formula>"CW 2130-R11"</formula>
    </cfRule>
    <cfRule type="cellIs" dxfId="444" priority="610" stopIfTrue="1" operator="equal">
      <formula>"CW 3120-R2"</formula>
    </cfRule>
    <cfRule type="cellIs" dxfId="443" priority="611" stopIfTrue="1" operator="equal">
      <formula>"CW 3240-R7"</formula>
    </cfRule>
  </conditionalFormatting>
  <conditionalFormatting sqref="D286">
    <cfRule type="cellIs" dxfId="442" priority="606" stopIfTrue="1" operator="equal">
      <formula>"CW 2130-R11"</formula>
    </cfRule>
    <cfRule type="cellIs" dxfId="441" priority="607" stopIfTrue="1" operator="equal">
      <formula>"CW 3120-R2"</formula>
    </cfRule>
    <cfRule type="cellIs" dxfId="440" priority="608" stopIfTrue="1" operator="equal">
      <formula>"CW 3240-R7"</formula>
    </cfRule>
  </conditionalFormatting>
  <conditionalFormatting sqref="D313:D314">
    <cfRule type="cellIs" dxfId="439" priority="603" stopIfTrue="1" operator="equal">
      <formula>"CW 2130-R11"</formula>
    </cfRule>
    <cfRule type="cellIs" dxfId="438" priority="604" stopIfTrue="1" operator="equal">
      <formula>"CW 3120-R2"</formula>
    </cfRule>
    <cfRule type="cellIs" dxfId="437" priority="605" stopIfTrue="1" operator="equal">
      <formula>"CW 3240-R7"</formula>
    </cfRule>
  </conditionalFormatting>
  <conditionalFormatting sqref="D301">
    <cfRule type="cellIs" dxfId="436" priority="600" stopIfTrue="1" operator="equal">
      <formula>"CW 2130-R11"</formula>
    </cfRule>
    <cfRule type="cellIs" dxfId="435" priority="601" stopIfTrue="1" operator="equal">
      <formula>"CW 3120-R2"</formula>
    </cfRule>
    <cfRule type="cellIs" dxfId="434" priority="602" stopIfTrue="1" operator="equal">
      <formula>"CW 3240-R7"</formula>
    </cfRule>
  </conditionalFormatting>
  <conditionalFormatting sqref="D312">
    <cfRule type="cellIs" dxfId="433" priority="598" stopIfTrue="1" operator="equal">
      <formula>"CW 2130-R11"</formula>
    </cfRule>
    <cfRule type="cellIs" dxfId="432" priority="599" stopIfTrue="1" operator="equal">
      <formula>"CW 3240-R7"</formula>
    </cfRule>
  </conditionalFormatting>
  <conditionalFormatting sqref="D671">
    <cfRule type="cellIs" dxfId="431" priority="92" stopIfTrue="1" operator="equal">
      <formula>"CW 2130-R11"</formula>
    </cfRule>
    <cfRule type="cellIs" dxfId="430" priority="93" stopIfTrue="1" operator="equal">
      <formula>"CW 3120-R2"</formula>
    </cfRule>
    <cfRule type="cellIs" dxfId="429" priority="94" stopIfTrue="1" operator="equal">
      <formula>"CW 3240-R7"</formula>
    </cfRule>
  </conditionalFormatting>
  <conditionalFormatting sqref="D333">
    <cfRule type="cellIs" dxfId="428" priority="595" stopIfTrue="1" operator="equal">
      <formula>"CW 2130-R11"</formula>
    </cfRule>
    <cfRule type="cellIs" dxfId="427" priority="596" stopIfTrue="1" operator="equal">
      <formula>"CW 3120-R2"</formula>
    </cfRule>
    <cfRule type="cellIs" dxfId="426" priority="597" stopIfTrue="1" operator="equal">
      <formula>"CW 3240-R7"</formula>
    </cfRule>
  </conditionalFormatting>
  <conditionalFormatting sqref="D334">
    <cfRule type="cellIs" dxfId="425" priority="592" stopIfTrue="1" operator="equal">
      <formula>"CW 2130-R11"</formula>
    </cfRule>
    <cfRule type="cellIs" dxfId="424" priority="593" stopIfTrue="1" operator="equal">
      <formula>"CW 3120-R2"</formula>
    </cfRule>
    <cfRule type="cellIs" dxfId="423" priority="594" stopIfTrue="1" operator="equal">
      <formula>"CW 3240-R7"</formula>
    </cfRule>
  </conditionalFormatting>
  <conditionalFormatting sqref="D341:D344">
    <cfRule type="cellIs" dxfId="422" priority="586" stopIfTrue="1" operator="equal">
      <formula>"CW 2130-R11"</formula>
    </cfRule>
    <cfRule type="cellIs" dxfId="421" priority="587" stopIfTrue="1" operator="equal">
      <formula>"CW 3120-R2"</formula>
    </cfRule>
    <cfRule type="cellIs" dxfId="420" priority="588" stopIfTrue="1" operator="equal">
      <formula>"CW 3240-R7"</formula>
    </cfRule>
  </conditionalFormatting>
  <conditionalFormatting sqref="D340">
    <cfRule type="cellIs" dxfId="419" priority="589" stopIfTrue="1" operator="equal">
      <formula>"CW 2130-R11"</formula>
    </cfRule>
    <cfRule type="cellIs" dxfId="418" priority="590" stopIfTrue="1" operator="equal">
      <formula>"CW 3120-R2"</formula>
    </cfRule>
    <cfRule type="cellIs" dxfId="417" priority="591" stopIfTrue="1" operator="equal">
      <formula>"CW 3240-R7"</formula>
    </cfRule>
  </conditionalFormatting>
  <conditionalFormatting sqref="D345:D348">
    <cfRule type="cellIs" dxfId="416" priority="583" stopIfTrue="1" operator="equal">
      <formula>"CW 2130-R11"</formula>
    </cfRule>
    <cfRule type="cellIs" dxfId="415" priority="584" stopIfTrue="1" operator="equal">
      <formula>"CW 3120-R2"</formula>
    </cfRule>
    <cfRule type="cellIs" dxfId="414" priority="585" stopIfTrue="1" operator="equal">
      <formula>"CW 3240-R7"</formula>
    </cfRule>
  </conditionalFormatting>
  <conditionalFormatting sqref="D350">
    <cfRule type="cellIs" dxfId="413" priority="577" stopIfTrue="1" operator="equal">
      <formula>"CW 2130-R11"</formula>
    </cfRule>
    <cfRule type="cellIs" dxfId="412" priority="578" stopIfTrue="1" operator="equal">
      <formula>"CW 3120-R2"</formula>
    </cfRule>
    <cfRule type="cellIs" dxfId="411" priority="579" stopIfTrue="1" operator="equal">
      <formula>"CW 3240-R7"</formula>
    </cfRule>
  </conditionalFormatting>
  <conditionalFormatting sqref="D351:D352">
    <cfRule type="cellIs" dxfId="410" priority="574" stopIfTrue="1" operator="equal">
      <formula>"CW 2130-R11"</formula>
    </cfRule>
    <cfRule type="cellIs" dxfId="409" priority="575" stopIfTrue="1" operator="equal">
      <formula>"CW 3120-R2"</formula>
    </cfRule>
    <cfRule type="cellIs" dxfId="408" priority="576" stopIfTrue="1" operator="equal">
      <formula>"CW 3240-R7"</formula>
    </cfRule>
  </conditionalFormatting>
  <conditionalFormatting sqref="D349">
    <cfRule type="cellIs" dxfId="407" priority="580" stopIfTrue="1" operator="equal">
      <formula>"CW 2130-R11"</formula>
    </cfRule>
    <cfRule type="cellIs" dxfId="406" priority="581" stopIfTrue="1" operator="equal">
      <formula>"CW 3120-R2"</formula>
    </cfRule>
    <cfRule type="cellIs" dxfId="405" priority="582" stopIfTrue="1" operator="equal">
      <formula>"CW 3240-R7"</formula>
    </cfRule>
  </conditionalFormatting>
  <conditionalFormatting sqref="D353">
    <cfRule type="cellIs" dxfId="404" priority="571" stopIfTrue="1" operator="equal">
      <formula>"CW 2130-R11"</formula>
    </cfRule>
    <cfRule type="cellIs" dxfId="403" priority="572" stopIfTrue="1" operator="equal">
      <formula>"CW 3120-R2"</formula>
    </cfRule>
    <cfRule type="cellIs" dxfId="402" priority="573" stopIfTrue="1" operator="equal">
      <formula>"CW 3240-R7"</formula>
    </cfRule>
  </conditionalFormatting>
  <conditionalFormatting sqref="D354">
    <cfRule type="cellIs" dxfId="401" priority="568" stopIfTrue="1" operator="equal">
      <formula>"CW 2130-R11"</formula>
    </cfRule>
    <cfRule type="cellIs" dxfId="400" priority="569" stopIfTrue="1" operator="equal">
      <formula>"CW 3120-R2"</formula>
    </cfRule>
    <cfRule type="cellIs" dxfId="399" priority="570" stopIfTrue="1" operator="equal">
      <formula>"CW 3240-R7"</formula>
    </cfRule>
  </conditionalFormatting>
  <conditionalFormatting sqref="D358">
    <cfRule type="cellIs" dxfId="398" priority="565" stopIfTrue="1" operator="equal">
      <formula>"CW 2130-R11"</formula>
    </cfRule>
    <cfRule type="cellIs" dxfId="397" priority="566" stopIfTrue="1" operator="equal">
      <formula>"CW 3120-R2"</formula>
    </cfRule>
    <cfRule type="cellIs" dxfId="396" priority="567" stopIfTrue="1" operator="equal">
      <formula>"CW 3240-R7"</formula>
    </cfRule>
  </conditionalFormatting>
  <conditionalFormatting sqref="D356">
    <cfRule type="cellIs" dxfId="395" priority="562" stopIfTrue="1" operator="equal">
      <formula>"CW 2130-R11"</formula>
    </cfRule>
    <cfRule type="cellIs" dxfId="394" priority="563" stopIfTrue="1" operator="equal">
      <formula>"CW 3120-R2"</formula>
    </cfRule>
    <cfRule type="cellIs" dxfId="393" priority="564" stopIfTrue="1" operator="equal">
      <formula>"CW 3240-R7"</formula>
    </cfRule>
  </conditionalFormatting>
  <conditionalFormatting sqref="D357">
    <cfRule type="cellIs" dxfId="392" priority="559" stopIfTrue="1" operator="equal">
      <formula>"CW 2130-R11"</formula>
    </cfRule>
    <cfRule type="cellIs" dxfId="391" priority="560" stopIfTrue="1" operator="equal">
      <formula>"CW 3120-R2"</formula>
    </cfRule>
    <cfRule type="cellIs" dxfId="390" priority="561" stopIfTrue="1" operator="equal">
      <formula>"CW 3240-R7"</formula>
    </cfRule>
  </conditionalFormatting>
  <conditionalFormatting sqref="D375">
    <cfRule type="cellIs" dxfId="389" priority="557" stopIfTrue="1" operator="equal">
      <formula>"CW 3120-R2"</formula>
    </cfRule>
    <cfRule type="cellIs" dxfId="388" priority="558" stopIfTrue="1" operator="equal">
      <formula>"CW 3240-R7"</formula>
    </cfRule>
  </conditionalFormatting>
  <conditionalFormatting sqref="D377:D378">
    <cfRule type="cellIs" dxfId="387" priority="552" stopIfTrue="1" operator="equal">
      <formula>"CW 3120-R2"</formula>
    </cfRule>
    <cfRule type="cellIs" dxfId="386" priority="553" stopIfTrue="1" operator="equal">
      <formula>"CW 3240-R7"</formula>
    </cfRule>
  </conditionalFormatting>
  <conditionalFormatting sqref="D379">
    <cfRule type="cellIs" dxfId="385" priority="550" stopIfTrue="1" operator="equal">
      <formula>"CW 3120-R2"</formula>
    </cfRule>
    <cfRule type="cellIs" dxfId="384" priority="551" stopIfTrue="1" operator="equal">
      <formula>"CW 3240-R7"</formula>
    </cfRule>
  </conditionalFormatting>
  <conditionalFormatting sqref="D394">
    <cfRule type="cellIs" dxfId="383" priority="548" stopIfTrue="1" operator="equal">
      <formula>"CW 3120-R2"</formula>
    </cfRule>
    <cfRule type="cellIs" dxfId="382" priority="549" stopIfTrue="1" operator="equal">
      <formula>"CW 3240-R7"</formula>
    </cfRule>
  </conditionalFormatting>
  <conditionalFormatting sqref="D396">
    <cfRule type="cellIs" dxfId="381" priority="542" stopIfTrue="1" operator="equal">
      <formula>"CW 2130-R11"</formula>
    </cfRule>
    <cfRule type="cellIs" dxfId="380" priority="543" stopIfTrue="1" operator="equal">
      <formula>"CW 3120-R2"</formula>
    </cfRule>
    <cfRule type="cellIs" dxfId="379" priority="544" stopIfTrue="1" operator="equal">
      <formula>"CW 3240-R7"</formula>
    </cfRule>
  </conditionalFormatting>
  <conditionalFormatting sqref="D400:D402">
    <cfRule type="cellIs" dxfId="378" priority="539" stopIfTrue="1" operator="equal">
      <formula>"CW 2130-R11"</formula>
    </cfRule>
    <cfRule type="cellIs" dxfId="377" priority="540" stopIfTrue="1" operator="equal">
      <formula>"CW 3120-R2"</formula>
    </cfRule>
    <cfRule type="cellIs" dxfId="376" priority="541" stopIfTrue="1" operator="equal">
      <formula>"CW 3240-R7"</formula>
    </cfRule>
  </conditionalFormatting>
  <conditionalFormatting sqref="D403">
    <cfRule type="cellIs" dxfId="375" priority="536" stopIfTrue="1" operator="equal">
      <formula>"CW 2130-R11"</formula>
    </cfRule>
    <cfRule type="cellIs" dxfId="374" priority="537" stopIfTrue="1" operator="equal">
      <formula>"CW 3120-R2"</formula>
    </cfRule>
    <cfRule type="cellIs" dxfId="373" priority="538" stopIfTrue="1" operator="equal">
      <formula>"CW 3240-R7"</formula>
    </cfRule>
  </conditionalFormatting>
  <conditionalFormatting sqref="D397:D399">
    <cfRule type="cellIs" dxfId="372" priority="533" stopIfTrue="1" operator="equal">
      <formula>"CW 2130-R11"</formula>
    </cfRule>
    <cfRule type="cellIs" dxfId="371" priority="534" stopIfTrue="1" operator="equal">
      <formula>"CW 3120-R2"</formula>
    </cfRule>
    <cfRule type="cellIs" dxfId="370" priority="535" stopIfTrue="1" operator="equal">
      <formula>"CW 3240-R7"</formula>
    </cfRule>
  </conditionalFormatting>
  <conditionalFormatting sqref="D405:D407">
    <cfRule type="cellIs" dxfId="369" priority="530" stopIfTrue="1" operator="equal">
      <formula>"CW 2130-R11"</formula>
    </cfRule>
    <cfRule type="cellIs" dxfId="368" priority="531" stopIfTrue="1" operator="equal">
      <formula>"CW 3120-R2"</formula>
    </cfRule>
    <cfRule type="cellIs" dxfId="367" priority="532" stopIfTrue="1" operator="equal">
      <formula>"CW 3240-R7"</formula>
    </cfRule>
  </conditionalFormatting>
  <conditionalFormatting sqref="D355">
    <cfRule type="cellIs" dxfId="366" priority="525" stopIfTrue="1" operator="equal">
      <formula>"CW 2130-R11"</formula>
    </cfRule>
    <cfRule type="cellIs" dxfId="365" priority="526" stopIfTrue="1" operator="equal">
      <formula>"CW 3120-R2"</formula>
    </cfRule>
    <cfRule type="cellIs" dxfId="364" priority="527" stopIfTrue="1" operator="equal">
      <formula>"CW 3240-R7"</formula>
    </cfRule>
  </conditionalFormatting>
  <conditionalFormatting sqref="D329">
    <cfRule type="cellIs" dxfId="363" priority="522" stopIfTrue="1" operator="equal">
      <formula>"CW 2130-R11"</formula>
    </cfRule>
    <cfRule type="cellIs" dxfId="362" priority="523" stopIfTrue="1" operator="equal">
      <formula>"CW 3120-R2"</formula>
    </cfRule>
    <cfRule type="cellIs" dxfId="361" priority="524" stopIfTrue="1" operator="equal">
      <formula>"CW 3240-R7"</formula>
    </cfRule>
  </conditionalFormatting>
  <conditionalFormatting sqref="D338:D339">
    <cfRule type="cellIs" dxfId="360" priority="519" stopIfTrue="1" operator="equal">
      <formula>"CW 2130-R11"</formula>
    </cfRule>
    <cfRule type="cellIs" dxfId="359" priority="520" stopIfTrue="1" operator="equal">
      <formula>"CW 3120-R2"</formula>
    </cfRule>
    <cfRule type="cellIs" dxfId="358" priority="521" stopIfTrue="1" operator="equal">
      <formula>"CW 3240-R7"</formula>
    </cfRule>
  </conditionalFormatting>
  <conditionalFormatting sqref="D362">
    <cfRule type="cellIs" dxfId="357" priority="516" stopIfTrue="1" operator="equal">
      <formula>"CW 2130-R11"</formula>
    </cfRule>
    <cfRule type="cellIs" dxfId="356" priority="517" stopIfTrue="1" operator="equal">
      <formula>"CW 3120-R2"</formula>
    </cfRule>
    <cfRule type="cellIs" dxfId="355" priority="518" stopIfTrue="1" operator="equal">
      <formula>"CW 3240-R7"</formula>
    </cfRule>
  </conditionalFormatting>
  <conditionalFormatting sqref="D364">
    <cfRule type="cellIs" dxfId="354" priority="513" stopIfTrue="1" operator="equal">
      <formula>"CW 2130-R11"</formula>
    </cfRule>
    <cfRule type="cellIs" dxfId="353" priority="514" stopIfTrue="1" operator="equal">
      <formula>"CW 3120-R2"</formula>
    </cfRule>
    <cfRule type="cellIs" dxfId="352" priority="515" stopIfTrue="1" operator="equal">
      <formula>"CW 3240-R7"</formula>
    </cfRule>
  </conditionalFormatting>
  <conditionalFormatting sqref="D365">
    <cfRule type="cellIs" dxfId="351" priority="510" stopIfTrue="1" operator="equal">
      <formula>"CW 2130-R11"</formula>
    </cfRule>
    <cfRule type="cellIs" dxfId="350" priority="511" stopIfTrue="1" operator="equal">
      <formula>"CW 3120-R2"</formula>
    </cfRule>
    <cfRule type="cellIs" dxfId="349" priority="512" stopIfTrue="1" operator="equal">
      <formula>"CW 3240-R7"</formula>
    </cfRule>
  </conditionalFormatting>
  <conditionalFormatting sqref="D366">
    <cfRule type="cellIs" dxfId="348" priority="507" stopIfTrue="1" operator="equal">
      <formula>"CW 2130-R11"</formula>
    </cfRule>
    <cfRule type="cellIs" dxfId="347" priority="508" stopIfTrue="1" operator="equal">
      <formula>"CW 3120-R2"</formula>
    </cfRule>
    <cfRule type="cellIs" dxfId="346" priority="509" stopIfTrue="1" operator="equal">
      <formula>"CW 3240-R7"</formula>
    </cfRule>
  </conditionalFormatting>
  <conditionalFormatting sqref="D361">
    <cfRule type="cellIs" dxfId="345" priority="504" stopIfTrue="1" operator="equal">
      <formula>"CW 2130-R11"</formula>
    </cfRule>
    <cfRule type="cellIs" dxfId="344" priority="505" stopIfTrue="1" operator="equal">
      <formula>"CW 3120-R2"</formula>
    </cfRule>
    <cfRule type="cellIs" dxfId="343" priority="506" stopIfTrue="1" operator="equal">
      <formula>"CW 3240-R7"</formula>
    </cfRule>
  </conditionalFormatting>
  <conditionalFormatting sqref="D367:D369">
    <cfRule type="cellIs" dxfId="342" priority="501" stopIfTrue="1" operator="equal">
      <formula>"CW 2130-R11"</formula>
    </cfRule>
    <cfRule type="cellIs" dxfId="341" priority="502" stopIfTrue="1" operator="equal">
      <formula>"CW 3120-R2"</formula>
    </cfRule>
    <cfRule type="cellIs" dxfId="340" priority="503" stopIfTrue="1" operator="equal">
      <formula>"CW 3240-R7"</formula>
    </cfRule>
  </conditionalFormatting>
  <conditionalFormatting sqref="D370:D371">
    <cfRule type="cellIs" dxfId="339" priority="498" stopIfTrue="1" operator="equal">
      <formula>"CW 2130-R11"</formula>
    </cfRule>
    <cfRule type="cellIs" dxfId="338" priority="499" stopIfTrue="1" operator="equal">
      <formula>"CW 3120-R2"</formula>
    </cfRule>
    <cfRule type="cellIs" dxfId="337" priority="500" stopIfTrue="1" operator="equal">
      <formula>"CW 3240-R7"</formula>
    </cfRule>
  </conditionalFormatting>
  <conditionalFormatting sqref="D330:D331">
    <cfRule type="cellIs" dxfId="336" priority="495" stopIfTrue="1" operator="equal">
      <formula>"CW 2130-R11"</formula>
    </cfRule>
    <cfRule type="cellIs" dxfId="335" priority="496" stopIfTrue="1" operator="equal">
      <formula>"CW 3120-R2"</formula>
    </cfRule>
    <cfRule type="cellIs" dxfId="334" priority="497" stopIfTrue="1" operator="equal">
      <formula>"CW 3240-R7"</formula>
    </cfRule>
  </conditionalFormatting>
  <conditionalFormatting sqref="D332">
    <cfRule type="cellIs" dxfId="333" priority="492" stopIfTrue="1" operator="equal">
      <formula>"CW 2130-R11"</formula>
    </cfRule>
    <cfRule type="cellIs" dxfId="332" priority="493" stopIfTrue="1" operator="equal">
      <formula>"CW 3120-R2"</formula>
    </cfRule>
    <cfRule type="cellIs" dxfId="331" priority="494" stopIfTrue="1" operator="equal">
      <formula>"CW 3240-R7"</formula>
    </cfRule>
  </conditionalFormatting>
  <conditionalFormatting sqref="D335:D336">
    <cfRule type="cellIs" dxfId="330" priority="489" stopIfTrue="1" operator="equal">
      <formula>"CW 2130-R11"</formula>
    </cfRule>
    <cfRule type="cellIs" dxfId="329" priority="490" stopIfTrue="1" operator="equal">
      <formula>"CW 3120-R2"</formula>
    </cfRule>
    <cfRule type="cellIs" dxfId="328" priority="491" stopIfTrue="1" operator="equal">
      <formula>"CW 3240-R7"</formula>
    </cfRule>
  </conditionalFormatting>
  <conditionalFormatting sqref="D383:D384">
    <cfRule type="cellIs" dxfId="327" priority="487" stopIfTrue="1" operator="equal">
      <formula>"CW 3120-R2"</formula>
    </cfRule>
    <cfRule type="cellIs" dxfId="326" priority="488" stopIfTrue="1" operator="equal">
      <formula>"CW 3240-R7"</formula>
    </cfRule>
  </conditionalFormatting>
  <conditionalFormatting sqref="D385:D386">
    <cfRule type="cellIs" dxfId="325" priority="484" stopIfTrue="1" operator="equal">
      <formula>"CW 2130-R11"</formula>
    </cfRule>
    <cfRule type="cellIs" dxfId="324" priority="485" stopIfTrue="1" operator="equal">
      <formula>"CW 3120-R2"</formula>
    </cfRule>
    <cfRule type="cellIs" dxfId="323" priority="486" stopIfTrue="1" operator="equal">
      <formula>"CW 3240-R7"</formula>
    </cfRule>
  </conditionalFormatting>
  <conditionalFormatting sqref="D363">
    <cfRule type="cellIs" dxfId="322" priority="481" stopIfTrue="1" operator="equal">
      <formula>"CW 2130-R11"</formula>
    </cfRule>
    <cfRule type="cellIs" dxfId="321" priority="482" stopIfTrue="1" operator="equal">
      <formula>"CW 3120-R2"</formula>
    </cfRule>
    <cfRule type="cellIs" dxfId="320" priority="483" stopIfTrue="1" operator="equal">
      <formula>"CW 3240-R7"</formula>
    </cfRule>
  </conditionalFormatting>
  <conditionalFormatting sqref="D387">
    <cfRule type="cellIs" dxfId="319" priority="479" stopIfTrue="1" operator="equal">
      <formula>"CW 3120-R2"</formula>
    </cfRule>
    <cfRule type="cellIs" dxfId="318" priority="480" stopIfTrue="1" operator="equal">
      <formula>"CW 3240-R7"</formula>
    </cfRule>
  </conditionalFormatting>
  <conditionalFormatting sqref="D390:D391">
    <cfRule type="cellIs" dxfId="317" priority="476" stopIfTrue="1" operator="equal">
      <formula>"CW 2130-R11"</formula>
    </cfRule>
    <cfRule type="cellIs" dxfId="316" priority="477" stopIfTrue="1" operator="equal">
      <formula>"CW 3120-R2"</formula>
    </cfRule>
    <cfRule type="cellIs" dxfId="315" priority="478" stopIfTrue="1" operator="equal">
      <formula>"CW 3240-R7"</formula>
    </cfRule>
  </conditionalFormatting>
  <conditionalFormatting sqref="D373">
    <cfRule type="cellIs" dxfId="314" priority="473" stopIfTrue="1" operator="equal">
      <formula>"CW 2130-R11"</formula>
    </cfRule>
    <cfRule type="cellIs" dxfId="313" priority="474" stopIfTrue="1" operator="equal">
      <formula>"CW 3120-R2"</formula>
    </cfRule>
    <cfRule type="cellIs" dxfId="312" priority="475" stopIfTrue="1" operator="equal">
      <formula>"CW 3240-R7"</formula>
    </cfRule>
  </conditionalFormatting>
  <conditionalFormatting sqref="D389">
    <cfRule type="cellIs" dxfId="311" priority="471" stopIfTrue="1" operator="equal">
      <formula>"CW 2130-R11"</formula>
    </cfRule>
    <cfRule type="cellIs" dxfId="310" priority="472" stopIfTrue="1" operator="equal">
      <formula>"CW 3240-R7"</formula>
    </cfRule>
  </conditionalFormatting>
  <conditionalFormatting sqref="D380">
    <cfRule type="cellIs" dxfId="309" priority="469" stopIfTrue="1" operator="equal">
      <formula>"CW 3120-R2"</formula>
    </cfRule>
    <cfRule type="cellIs" dxfId="308" priority="470" stopIfTrue="1" operator="equal">
      <formula>"CW 3240-R7"</formula>
    </cfRule>
  </conditionalFormatting>
  <conditionalFormatting sqref="D595:D597">
    <cfRule type="cellIs" dxfId="307" priority="201" stopIfTrue="1" operator="equal">
      <formula>"CW 2130-R11"</formula>
    </cfRule>
    <cfRule type="cellIs" dxfId="306" priority="202" stopIfTrue="1" operator="equal">
      <formula>"CW 3120-R2"</formula>
    </cfRule>
    <cfRule type="cellIs" dxfId="305" priority="203" stopIfTrue="1" operator="equal">
      <formula>"CW 3240-R7"</formula>
    </cfRule>
  </conditionalFormatting>
  <conditionalFormatting sqref="D598">
    <cfRule type="cellIs" dxfId="304" priority="198" stopIfTrue="1" operator="equal">
      <formula>"CW 2130-R11"</formula>
    </cfRule>
    <cfRule type="cellIs" dxfId="303" priority="199" stopIfTrue="1" operator="equal">
      <formula>"CW 3120-R2"</formula>
    </cfRule>
    <cfRule type="cellIs" dxfId="302" priority="200" stopIfTrue="1" operator="equal">
      <formula>"CW 3240-R7"</formula>
    </cfRule>
  </conditionalFormatting>
  <conditionalFormatting sqref="D600">
    <cfRule type="cellIs" dxfId="301" priority="195" stopIfTrue="1" operator="equal">
      <formula>"CW 2130-R11"</formula>
    </cfRule>
    <cfRule type="cellIs" dxfId="300" priority="196" stopIfTrue="1" operator="equal">
      <formula>"CW 3120-R2"</formula>
    </cfRule>
    <cfRule type="cellIs" dxfId="299" priority="197" stopIfTrue="1" operator="equal">
      <formula>"CW 3240-R7"</formula>
    </cfRule>
  </conditionalFormatting>
  <conditionalFormatting sqref="D609">
    <cfRule type="cellIs" dxfId="298" priority="192" stopIfTrue="1" operator="equal">
      <formula>"CW 2130-R11"</formula>
    </cfRule>
    <cfRule type="cellIs" dxfId="297" priority="193" stopIfTrue="1" operator="equal">
      <formula>"CW 3120-R2"</formula>
    </cfRule>
    <cfRule type="cellIs" dxfId="296" priority="194" stopIfTrue="1" operator="equal">
      <formula>"CW 3240-R7"</formula>
    </cfRule>
  </conditionalFormatting>
  <conditionalFormatting sqref="D708 D706">
    <cfRule type="cellIs" dxfId="295" priority="75" stopIfTrue="1" operator="equal">
      <formula>"CW 2130-R11"</formula>
    </cfRule>
    <cfRule type="cellIs" dxfId="294" priority="76" stopIfTrue="1" operator="equal">
      <formula>"CW 3120-R2"</formula>
    </cfRule>
    <cfRule type="cellIs" dxfId="293" priority="77" stopIfTrue="1" operator="equal">
      <formula>"CW 3240-R7"</formula>
    </cfRule>
  </conditionalFormatting>
  <conditionalFormatting sqref="D709">
    <cfRule type="cellIs" dxfId="292" priority="72" stopIfTrue="1" operator="equal">
      <formula>"CW 2130-R11"</formula>
    </cfRule>
    <cfRule type="cellIs" dxfId="291" priority="73" stopIfTrue="1" operator="equal">
      <formula>"CW 3120-R2"</formula>
    </cfRule>
    <cfRule type="cellIs" dxfId="290" priority="74" stopIfTrue="1" operator="equal">
      <formula>"CW 3240-R7"</formula>
    </cfRule>
  </conditionalFormatting>
  <conditionalFormatting sqref="D551 D549">
    <cfRule type="cellIs" dxfId="289" priority="284" stopIfTrue="1" operator="equal">
      <formula>"CW 2130-R11"</formula>
    </cfRule>
    <cfRule type="cellIs" dxfId="288" priority="285" stopIfTrue="1" operator="equal">
      <formula>"CW 3120-R2"</formula>
    </cfRule>
    <cfRule type="cellIs" dxfId="287" priority="286" stopIfTrue="1" operator="equal">
      <formula>"CW 3240-R7"</formula>
    </cfRule>
  </conditionalFormatting>
  <conditionalFormatting sqref="D552">
    <cfRule type="cellIs" dxfId="286" priority="281" stopIfTrue="1" operator="equal">
      <formula>"CW 2130-R11"</formula>
    </cfRule>
    <cfRule type="cellIs" dxfId="285" priority="282" stopIfTrue="1" operator="equal">
      <formula>"CW 3120-R2"</formula>
    </cfRule>
    <cfRule type="cellIs" dxfId="284" priority="283" stopIfTrue="1" operator="equal">
      <formula>"CW 3240-R7"</formula>
    </cfRule>
  </conditionalFormatting>
  <conditionalFormatting sqref="D556:D558">
    <cfRule type="cellIs" dxfId="283" priority="278" stopIfTrue="1" operator="equal">
      <formula>"CW 2130-R11"</formula>
    </cfRule>
    <cfRule type="cellIs" dxfId="282" priority="279" stopIfTrue="1" operator="equal">
      <formula>"CW 3120-R2"</formula>
    </cfRule>
    <cfRule type="cellIs" dxfId="281" priority="280" stopIfTrue="1" operator="equal">
      <formula>"CW 3240-R7"</formula>
    </cfRule>
  </conditionalFormatting>
  <conditionalFormatting sqref="D559">
    <cfRule type="cellIs" dxfId="280" priority="275" stopIfTrue="1" operator="equal">
      <formula>"CW 2130-R11"</formula>
    </cfRule>
    <cfRule type="cellIs" dxfId="279" priority="276" stopIfTrue="1" operator="equal">
      <formula>"CW 3120-R2"</formula>
    </cfRule>
    <cfRule type="cellIs" dxfId="278" priority="277" stopIfTrue="1" operator="equal">
      <formula>"CW 3240-R7"</formula>
    </cfRule>
  </conditionalFormatting>
  <conditionalFormatting sqref="D553:D555">
    <cfRule type="cellIs" dxfId="277" priority="272" stopIfTrue="1" operator="equal">
      <formula>"CW 2130-R11"</formula>
    </cfRule>
    <cfRule type="cellIs" dxfId="276" priority="273" stopIfTrue="1" operator="equal">
      <formula>"CW 3120-R2"</formula>
    </cfRule>
    <cfRule type="cellIs" dxfId="275" priority="274" stopIfTrue="1" operator="equal">
      <formula>"CW 3240-R7"</formula>
    </cfRule>
  </conditionalFormatting>
  <conditionalFormatting sqref="D562:D564">
    <cfRule type="cellIs" dxfId="274" priority="269" stopIfTrue="1" operator="equal">
      <formula>"CW 2130-R11"</formula>
    </cfRule>
    <cfRule type="cellIs" dxfId="273" priority="270" stopIfTrue="1" operator="equal">
      <formula>"CW 3120-R2"</formula>
    </cfRule>
    <cfRule type="cellIs" dxfId="272" priority="271" stopIfTrue="1" operator="equal">
      <formula>"CW 3240-R7"</formula>
    </cfRule>
  </conditionalFormatting>
  <conditionalFormatting sqref="D432">
    <cfRule type="cellIs" dxfId="271" priority="388" stopIfTrue="1" operator="equal">
      <formula>"CW 2130-R11"</formula>
    </cfRule>
    <cfRule type="cellIs" dxfId="270" priority="389" stopIfTrue="1" operator="equal">
      <formula>"CW 3120-R2"</formula>
    </cfRule>
    <cfRule type="cellIs" dxfId="269" priority="390" stopIfTrue="1" operator="equal">
      <formula>"CW 3240-R7"</formula>
    </cfRule>
  </conditionalFormatting>
  <conditionalFormatting sqref="D433:D435">
    <cfRule type="cellIs" dxfId="268" priority="385" stopIfTrue="1" operator="equal">
      <formula>"CW 2130-R11"</formula>
    </cfRule>
    <cfRule type="cellIs" dxfId="267" priority="386" stopIfTrue="1" operator="equal">
      <formula>"CW 3120-R2"</formula>
    </cfRule>
    <cfRule type="cellIs" dxfId="266" priority="387" stopIfTrue="1" operator="equal">
      <formula>"CW 3240-R7"</formula>
    </cfRule>
  </conditionalFormatting>
  <conditionalFormatting sqref="D680">
    <cfRule type="cellIs" dxfId="265" priority="45" stopIfTrue="1" operator="equal">
      <formula>"CW 2130-R11"</formula>
    </cfRule>
    <cfRule type="cellIs" dxfId="264" priority="46" stopIfTrue="1" operator="equal">
      <formula>"CW 3120-R2"</formula>
    </cfRule>
    <cfRule type="cellIs" dxfId="263" priority="47" stopIfTrue="1" operator="equal">
      <formula>"CW 3240-R7"</formula>
    </cfRule>
  </conditionalFormatting>
  <conditionalFormatting sqref="D683">
    <cfRule type="cellIs" dxfId="262" priority="42" stopIfTrue="1" operator="equal">
      <formula>"CW 2130-R11"</formula>
    </cfRule>
    <cfRule type="cellIs" dxfId="261" priority="43" stopIfTrue="1" operator="equal">
      <formula>"CW 3120-R2"</formula>
    </cfRule>
    <cfRule type="cellIs" dxfId="260" priority="44" stopIfTrue="1" operator="equal">
      <formula>"CW 3240-R7"</formula>
    </cfRule>
  </conditionalFormatting>
  <conditionalFormatting sqref="D439">
    <cfRule type="cellIs" dxfId="259" priority="371" stopIfTrue="1" operator="equal">
      <formula>"CW 2130-R11"</formula>
    </cfRule>
    <cfRule type="cellIs" dxfId="258" priority="372" stopIfTrue="1" operator="equal">
      <formula>"CW 3120-R2"</formula>
    </cfRule>
    <cfRule type="cellIs" dxfId="257" priority="373" stopIfTrue="1" operator="equal">
      <formula>"CW 3240-R7"</formula>
    </cfRule>
  </conditionalFormatting>
  <conditionalFormatting sqref="D425:D427">
    <cfRule type="cellIs" dxfId="256" priority="368" stopIfTrue="1" operator="equal">
      <formula>"CW 2130-R11"</formula>
    </cfRule>
    <cfRule type="cellIs" dxfId="255" priority="369" stopIfTrue="1" operator="equal">
      <formula>"CW 3120-R2"</formula>
    </cfRule>
    <cfRule type="cellIs" dxfId="254" priority="370" stopIfTrue="1" operator="equal">
      <formula>"CW 3240-R7"</formula>
    </cfRule>
  </conditionalFormatting>
  <conditionalFormatting sqref="D700:D701">
    <cfRule type="cellIs" dxfId="253" priority="26" stopIfTrue="1" operator="equal">
      <formula>"CW 3120-R2"</formula>
    </cfRule>
    <cfRule type="cellIs" dxfId="252" priority="27" stopIfTrue="1" operator="equal">
      <formula>"CW 3240-R7"</formula>
    </cfRule>
  </conditionalFormatting>
  <conditionalFormatting sqref="D702">
    <cfRule type="cellIs" dxfId="251" priority="23" stopIfTrue="1" operator="equal">
      <formula>"CW 2130-R11"</formula>
    </cfRule>
    <cfRule type="cellIs" dxfId="250" priority="24" stopIfTrue="1" operator="equal">
      <formula>"CW 3120-R2"</formula>
    </cfRule>
    <cfRule type="cellIs" dxfId="249" priority="25" stopIfTrue="1" operator="equal">
      <formula>"CW 3240-R7"</formula>
    </cfRule>
  </conditionalFormatting>
  <conditionalFormatting sqref="D696:D697">
    <cfRule type="cellIs" dxfId="248" priority="19" stopIfTrue="1" operator="equal">
      <formula>"CW 3120-R2"</formula>
    </cfRule>
    <cfRule type="cellIs" dxfId="247" priority="20" stopIfTrue="1" operator="equal">
      <formula>"CW 3240-R7"</formula>
    </cfRule>
  </conditionalFormatting>
  <conditionalFormatting sqref="D440">
    <cfRule type="cellIs" dxfId="246" priority="463" stopIfTrue="1" operator="equal">
      <formula>"CW 2130-R11"</formula>
    </cfRule>
    <cfRule type="cellIs" dxfId="245" priority="464" stopIfTrue="1" operator="equal">
      <formula>"CW 3120-R2"</formula>
    </cfRule>
    <cfRule type="cellIs" dxfId="244" priority="465" stopIfTrue="1" operator="equal">
      <formula>"CW 3240-R7"</formula>
    </cfRule>
  </conditionalFormatting>
  <conditionalFormatting sqref="D411">
    <cfRule type="cellIs" dxfId="243" priority="460" stopIfTrue="1" operator="equal">
      <formula>"CW 2130-R11"</formula>
    </cfRule>
    <cfRule type="cellIs" dxfId="242" priority="461" stopIfTrue="1" operator="equal">
      <formula>"CW 3120-R2"</formula>
    </cfRule>
    <cfRule type="cellIs" dxfId="241" priority="462" stopIfTrue="1" operator="equal">
      <formula>"CW 3240-R7"</formula>
    </cfRule>
  </conditionalFormatting>
  <conditionalFormatting sqref="D412">
    <cfRule type="cellIs" dxfId="240" priority="457" stopIfTrue="1" operator="equal">
      <formula>"CW 2130-R11"</formula>
    </cfRule>
    <cfRule type="cellIs" dxfId="239" priority="458" stopIfTrue="1" operator="equal">
      <formula>"CW 3120-R2"</formula>
    </cfRule>
    <cfRule type="cellIs" dxfId="238" priority="459" stopIfTrue="1" operator="equal">
      <formula>"CW 3240-R7"</formula>
    </cfRule>
  </conditionalFormatting>
  <conditionalFormatting sqref="D415:D420">
    <cfRule type="cellIs" dxfId="237" priority="451" stopIfTrue="1" operator="equal">
      <formula>"CW 2130-R11"</formula>
    </cfRule>
    <cfRule type="cellIs" dxfId="236" priority="452" stopIfTrue="1" operator="equal">
      <formula>"CW 3120-R2"</formula>
    </cfRule>
    <cfRule type="cellIs" dxfId="235" priority="453" stopIfTrue="1" operator="equal">
      <formula>"CW 3240-R7"</formula>
    </cfRule>
  </conditionalFormatting>
  <conditionalFormatting sqref="D414">
    <cfRule type="cellIs" dxfId="234" priority="454" stopIfTrue="1" operator="equal">
      <formula>"CW 2130-R11"</formula>
    </cfRule>
    <cfRule type="cellIs" dxfId="233" priority="455" stopIfTrue="1" operator="equal">
      <formula>"CW 3120-R2"</formula>
    </cfRule>
    <cfRule type="cellIs" dxfId="232" priority="456" stopIfTrue="1" operator="equal">
      <formula>"CW 3240-R7"</formula>
    </cfRule>
  </conditionalFormatting>
  <conditionalFormatting sqref="D421:D424">
    <cfRule type="cellIs" dxfId="231" priority="448" stopIfTrue="1" operator="equal">
      <formula>"CW 2130-R11"</formula>
    </cfRule>
    <cfRule type="cellIs" dxfId="230" priority="449" stopIfTrue="1" operator="equal">
      <formula>"CW 3120-R2"</formula>
    </cfRule>
    <cfRule type="cellIs" dxfId="229" priority="450" stopIfTrue="1" operator="equal">
      <formula>"CW 3240-R7"</formula>
    </cfRule>
  </conditionalFormatting>
  <conditionalFormatting sqref="D431">
    <cfRule type="cellIs" dxfId="228" priority="442" stopIfTrue="1" operator="equal">
      <formula>"CW 2130-R11"</formula>
    </cfRule>
    <cfRule type="cellIs" dxfId="227" priority="443" stopIfTrue="1" operator="equal">
      <formula>"CW 3120-R2"</formula>
    </cfRule>
    <cfRule type="cellIs" dxfId="226" priority="444" stopIfTrue="1" operator="equal">
      <formula>"CW 3240-R7"</formula>
    </cfRule>
  </conditionalFormatting>
  <conditionalFormatting sqref="D441">
    <cfRule type="cellIs" dxfId="225" priority="439" stopIfTrue="1" operator="equal">
      <formula>"CW 2130-R11"</formula>
    </cfRule>
    <cfRule type="cellIs" dxfId="224" priority="440" stopIfTrue="1" operator="equal">
      <formula>"CW 3120-R2"</formula>
    </cfRule>
    <cfRule type="cellIs" dxfId="223" priority="441" stopIfTrue="1" operator="equal">
      <formula>"CW 3240-R7"</formula>
    </cfRule>
  </conditionalFormatting>
  <conditionalFormatting sqref="D430">
    <cfRule type="cellIs" dxfId="222" priority="445" stopIfTrue="1" operator="equal">
      <formula>"CW 2130-R11"</formula>
    </cfRule>
    <cfRule type="cellIs" dxfId="221" priority="446" stopIfTrue="1" operator="equal">
      <formula>"CW 3120-R2"</formula>
    </cfRule>
    <cfRule type="cellIs" dxfId="220" priority="447" stopIfTrue="1" operator="equal">
      <formula>"CW 3240-R7"</formula>
    </cfRule>
  </conditionalFormatting>
  <conditionalFormatting sqref="D448">
    <cfRule type="cellIs" dxfId="219" priority="436" stopIfTrue="1" operator="equal">
      <formula>"CW 2130-R11"</formula>
    </cfRule>
    <cfRule type="cellIs" dxfId="218" priority="437" stopIfTrue="1" operator="equal">
      <formula>"CW 3120-R2"</formula>
    </cfRule>
    <cfRule type="cellIs" dxfId="217" priority="438" stopIfTrue="1" operator="equal">
      <formula>"CW 3240-R7"</formula>
    </cfRule>
  </conditionalFormatting>
  <conditionalFormatting sqref="D449:D450">
    <cfRule type="cellIs" dxfId="216" priority="433" stopIfTrue="1" operator="equal">
      <formula>"CW 2130-R11"</formula>
    </cfRule>
    <cfRule type="cellIs" dxfId="215" priority="434" stopIfTrue="1" operator="equal">
      <formula>"CW 3120-R2"</formula>
    </cfRule>
    <cfRule type="cellIs" dxfId="214" priority="435" stopIfTrue="1" operator="equal">
      <formula>"CW 3240-R7"</formula>
    </cfRule>
  </conditionalFormatting>
  <conditionalFormatting sqref="D443:D445">
    <cfRule type="cellIs" dxfId="213" priority="430" stopIfTrue="1" operator="equal">
      <formula>"CW 2130-R11"</formula>
    </cfRule>
    <cfRule type="cellIs" dxfId="212" priority="431" stopIfTrue="1" operator="equal">
      <formula>"CW 3120-R2"</formula>
    </cfRule>
    <cfRule type="cellIs" dxfId="211" priority="432" stopIfTrue="1" operator="equal">
      <formula>"CW 3240-R7"</formula>
    </cfRule>
  </conditionalFormatting>
  <conditionalFormatting sqref="D456">
    <cfRule type="cellIs" dxfId="210" priority="422" stopIfTrue="1" operator="equal">
      <formula>"CW 2130-R11"</formula>
    </cfRule>
    <cfRule type="cellIs" dxfId="209" priority="423" stopIfTrue="1" operator="equal">
      <formula>"CW 3120-R2"</formula>
    </cfRule>
    <cfRule type="cellIs" dxfId="208" priority="424" stopIfTrue="1" operator="equal">
      <formula>"CW 3240-R7"</formula>
    </cfRule>
  </conditionalFormatting>
  <conditionalFormatting sqref="D459:D460">
    <cfRule type="cellIs" dxfId="207" priority="420" stopIfTrue="1" operator="equal">
      <formula>"CW 3120-R2"</formula>
    </cfRule>
    <cfRule type="cellIs" dxfId="206" priority="421" stopIfTrue="1" operator="equal">
      <formula>"CW 3240-R7"</formula>
    </cfRule>
  </conditionalFormatting>
  <conditionalFormatting sqref="D461">
    <cfRule type="cellIs" dxfId="205" priority="418" stopIfTrue="1" operator="equal">
      <formula>"CW 3120-R2"</formula>
    </cfRule>
    <cfRule type="cellIs" dxfId="204" priority="419" stopIfTrue="1" operator="equal">
      <formula>"CW 3240-R7"</formula>
    </cfRule>
  </conditionalFormatting>
  <conditionalFormatting sqref="D472 D470">
    <cfRule type="cellIs" dxfId="203" priority="413" stopIfTrue="1" operator="equal">
      <formula>"CW 2130-R11"</formula>
    </cfRule>
    <cfRule type="cellIs" dxfId="202" priority="414" stopIfTrue="1" operator="equal">
      <formula>"CW 3120-R2"</formula>
    </cfRule>
    <cfRule type="cellIs" dxfId="201" priority="415" stopIfTrue="1" operator="equal">
      <formula>"CW 3240-R7"</formula>
    </cfRule>
  </conditionalFormatting>
  <conditionalFormatting sqref="D471">
    <cfRule type="cellIs" dxfId="200" priority="416" stopIfTrue="1" operator="equal">
      <formula>"CW 3120-R2"</formula>
    </cfRule>
    <cfRule type="cellIs" dxfId="199" priority="417" stopIfTrue="1" operator="equal">
      <formula>"CW 3240-R7"</formula>
    </cfRule>
  </conditionalFormatting>
  <conditionalFormatting sqref="D480">
    <cfRule type="cellIs" dxfId="198" priority="404" stopIfTrue="1" operator="equal">
      <formula>"CW 2130-R11"</formula>
    </cfRule>
    <cfRule type="cellIs" dxfId="197" priority="405" stopIfTrue="1" operator="equal">
      <formula>"CW 3120-R2"</formula>
    </cfRule>
    <cfRule type="cellIs" dxfId="196" priority="406" stopIfTrue="1" operator="equal">
      <formula>"CW 3240-R7"</formula>
    </cfRule>
  </conditionalFormatting>
  <conditionalFormatting sqref="D474:D476">
    <cfRule type="cellIs" dxfId="195" priority="401" stopIfTrue="1" operator="equal">
      <formula>"CW 2130-R11"</formula>
    </cfRule>
    <cfRule type="cellIs" dxfId="194" priority="402" stopIfTrue="1" operator="equal">
      <formula>"CW 3120-R2"</formula>
    </cfRule>
    <cfRule type="cellIs" dxfId="193" priority="403" stopIfTrue="1" operator="equal">
      <formula>"CW 3240-R7"</formula>
    </cfRule>
  </conditionalFormatting>
  <conditionalFormatting sqref="D457:D458">
    <cfRule type="cellIs" dxfId="192" priority="396" stopIfTrue="1" operator="equal">
      <formula>"CW 3120-R2"</formula>
    </cfRule>
    <cfRule type="cellIs" dxfId="191" priority="397" stopIfTrue="1" operator="equal">
      <formula>"CW 3240-R7"</formula>
    </cfRule>
  </conditionalFormatting>
  <conditionalFormatting sqref="D464:D465">
    <cfRule type="cellIs" dxfId="190" priority="393" stopIfTrue="1" operator="equal">
      <formula>"CW 2130-R11"</formula>
    </cfRule>
    <cfRule type="cellIs" dxfId="189" priority="394" stopIfTrue="1" operator="equal">
      <formula>"CW 3120-R2"</formula>
    </cfRule>
    <cfRule type="cellIs" dxfId="188" priority="395" stopIfTrue="1" operator="equal">
      <formula>"CW 3240-R7"</formula>
    </cfRule>
  </conditionalFormatting>
  <conditionalFormatting sqref="D468">
    <cfRule type="cellIs" dxfId="187" priority="391" stopIfTrue="1" operator="equal">
      <formula>"CW 3120-R2"</formula>
    </cfRule>
    <cfRule type="cellIs" dxfId="186" priority="392" stopIfTrue="1" operator="equal">
      <formula>"CW 3240-R7"</formula>
    </cfRule>
  </conditionalFormatting>
  <conditionalFormatting sqref="D677:D678">
    <cfRule type="cellIs" dxfId="185" priority="51" stopIfTrue="1" operator="equal">
      <formula>"CW 2130-R11"</formula>
    </cfRule>
    <cfRule type="cellIs" dxfId="184" priority="52" stopIfTrue="1" operator="equal">
      <formula>"CW 3120-R2"</formula>
    </cfRule>
    <cfRule type="cellIs" dxfId="183" priority="53" stopIfTrue="1" operator="equal">
      <formula>"CW 3240-R7"</formula>
    </cfRule>
  </conditionalFormatting>
  <conditionalFormatting sqref="D679">
    <cfRule type="cellIs" dxfId="182" priority="48" stopIfTrue="1" operator="equal">
      <formula>"CW 2130-R11"</formula>
    </cfRule>
    <cfRule type="cellIs" dxfId="181" priority="49" stopIfTrue="1" operator="equal">
      <formula>"CW 3120-R2"</formula>
    </cfRule>
    <cfRule type="cellIs" dxfId="180" priority="50" stopIfTrue="1" operator="equal">
      <formula>"CW 3240-R7"</formula>
    </cfRule>
  </conditionalFormatting>
  <conditionalFormatting sqref="D466:D467">
    <cfRule type="cellIs" dxfId="179" priority="383" stopIfTrue="1" operator="equal">
      <formula>"CW 3120-R2"</formula>
    </cfRule>
    <cfRule type="cellIs" dxfId="178" priority="384" stopIfTrue="1" operator="equal">
      <formula>"CW 3240-R7"</formula>
    </cfRule>
  </conditionalFormatting>
  <conditionalFormatting sqref="D451">
    <cfRule type="cellIs" dxfId="177" priority="380" stopIfTrue="1" operator="equal">
      <formula>"CW 2130-R11"</formula>
    </cfRule>
    <cfRule type="cellIs" dxfId="176" priority="381" stopIfTrue="1" operator="equal">
      <formula>"CW 3120-R2"</formula>
    </cfRule>
    <cfRule type="cellIs" dxfId="175" priority="382" stopIfTrue="1" operator="equal">
      <formula>"CW 3240-R7"</formula>
    </cfRule>
  </conditionalFormatting>
  <conditionalFormatting sqref="D436">
    <cfRule type="cellIs" dxfId="174" priority="377" stopIfTrue="1" operator="equal">
      <formula>"CW 2130-R11"</formula>
    </cfRule>
    <cfRule type="cellIs" dxfId="173" priority="378" stopIfTrue="1" operator="equal">
      <formula>"CW 3120-R2"</formula>
    </cfRule>
    <cfRule type="cellIs" dxfId="172" priority="379" stopIfTrue="1" operator="equal">
      <formula>"CW 3240-R7"</formula>
    </cfRule>
  </conditionalFormatting>
  <conditionalFormatting sqref="D437:D438">
    <cfRule type="cellIs" dxfId="171" priority="374" stopIfTrue="1" operator="equal">
      <formula>"CW 2130-R11"</formula>
    </cfRule>
    <cfRule type="cellIs" dxfId="170" priority="375" stopIfTrue="1" operator="equal">
      <formula>"CW 3120-R2"</formula>
    </cfRule>
    <cfRule type="cellIs" dxfId="169" priority="376" stopIfTrue="1" operator="equal">
      <formula>"CW 3240-R7"</formula>
    </cfRule>
  </conditionalFormatting>
  <conditionalFormatting sqref="D672">
    <cfRule type="cellIs" dxfId="168" priority="89" stopIfTrue="1" operator="equal">
      <formula>"CW 2130-R11"</formula>
    </cfRule>
    <cfRule type="cellIs" dxfId="167" priority="90" stopIfTrue="1" operator="equal">
      <formula>"CW 3120-R2"</formula>
    </cfRule>
    <cfRule type="cellIs" dxfId="166" priority="91" stopIfTrue="1" operator="equal">
      <formula>"CW 3240-R7"</formula>
    </cfRule>
  </conditionalFormatting>
  <conditionalFormatting sqref="D681">
    <cfRule type="cellIs" dxfId="165" priority="86" stopIfTrue="1" operator="equal">
      <formula>"CW 2130-R11"</formula>
    </cfRule>
    <cfRule type="cellIs" dxfId="164" priority="87" stopIfTrue="1" operator="equal">
      <formula>"CW 3120-R2"</formula>
    </cfRule>
    <cfRule type="cellIs" dxfId="163" priority="88" stopIfTrue="1" operator="equal">
      <formula>"CW 3240-R7"</formula>
    </cfRule>
  </conditionalFormatting>
  <conditionalFormatting sqref="D713:D715">
    <cfRule type="cellIs" dxfId="162" priority="69" stopIfTrue="1" operator="equal">
      <formula>"CW 2130-R11"</formula>
    </cfRule>
    <cfRule type="cellIs" dxfId="161" priority="70" stopIfTrue="1" operator="equal">
      <formula>"CW 3120-R2"</formula>
    </cfRule>
    <cfRule type="cellIs" dxfId="160" priority="71" stopIfTrue="1" operator="equal">
      <formula>"CW 3240-R7"</formula>
    </cfRule>
  </conditionalFormatting>
  <conditionalFormatting sqref="D716">
    <cfRule type="cellIs" dxfId="159" priority="66" stopIfTrue="1" operator="equal">
      <formula>"CW 2130-R11"</formula>
    </cfRule>
    <cfRule type="cellIs" dxfId="158" priority="67" stopIfTrue="1" operator="equal">
      <formula>"CW 3120-R2"</formula>
    </cfRule>
    <cfRule type="cellIs" dxfId="157" priority="68" stopIfTrue="1" operator="equal">
      <formula>"CW 3240-R7"</formula>
    </cfRule>
  </conditionalFormatting>
  <conditionalFormatting sqref="D710:D712">
    <cfRule type="cellIs" dxfId="156" priority="63" stopIfTrue="1" operator="equal">
      <formula>"CW 2130-R11"</formula>
    </cfRule>
    <cfRule type="cellIs" dxfId="155" priority="64" stopIfTrue="1" operator="equal">
      <formula>"CW 3120-R2"</formula>
    </cfRule>
    <cfRule type="cellIs" dxfId="154" priority="65" stopIfTrue="1" operator="equal">
      <formula>"CW 3240-R7"</formula>
    </cfRule>
  </conditionalFormatting>
  <conditionalFormatting sqref="D718:D720">
    <cfRule type="cellIs" dxfId="153" priority="60" stopIfTrue="1" operator="equal">
      <formula>"CW 2130-R11"</formula>
    </cfRule>
    <cfRule type="cellIs" dxfId="152" priority="61" stopIfTrue="1" operator="equal">
      <formula>"CW 3120-R2"</formula>
    </cfRule>
    <cfRule type="cellIs" dxfId="151" priority="62" stopIfTrue="1" operator="equal">
      <formula>"CW 3240-R7"</formula>
    </cfRule>
  </conditionalFormatting>
  <conditionalFormatting sqref="D663:D665">
    <cfRule type="cellIs" dxfId="150" priority="57" stopIfTrue="1" operator="equal">
      <formula>"CW 2130-R11"</formula>
    </cfRule>
    <cfRule type="cellIs" dxfId="149" priority="58" stopIfTrue="1" operator="equal">
      <formula>"CW 3120-R2"</formula>
    </cfRule>
    <cfRule type="cellIs" dxfId="148" priority="59" stopIfTrue="1" operator="equal">
      <formula>"CW 3240-R7"</formula>
    </cfRule>
  </conditionalFormatting>
  <conditionalFormatting sqref="D674:D676">
    <cfRule type="cellIs" dxfId="147" priority="54" stopIfTrue="1" operator="equal">
      <formula>"CW 2130-R11"</formula>
    </cfRule>
    <cfRule type="cellIs" dxfId="146" priority="55" stopIfTrue="1" operator="equal">
      <formula>"CW 3120-R2"</formula>
    </cfRule>
    <cfRule type="cellIs" dxfId="145" priority="56" stopIfTrue="1" operator="equal">
      <formula>"CW 3240-R7"</formula>
    </cfRule>
  </conditionalFormatting>
  <conditionalFormatting sqref="D496:D502">
    <cfRule type="cellIs" dxfId="144" priority="350" stopIfTrue="1" operator="equal">
      <formula>"CW 2130-R11"</formula>
    </cfRule>
    <cfRule type="cellIs" dxfId="143" priority="351" stopIfTrue="1" operator="equal">
      <formula>"CW 3120-R2"</formula>
    </cfRule>
    <cfRule type="cellIs" dxfId="142" priority="352" stopIfTrue="1" operator="equal">
      <formula>"CW 3240-R7"</formula>
    </cfRule>
  </conditionalFormatting>
  <conditionalFormatting sqref="D488">
    <cfRule type="cellIs" dxfId="141" priority="347" stopIfTrue="1" operator="equal">
      <formula>"CW 2130-R11"</formula>
    </cfRule>
    <cfRule type="cellIs" dxfId="140" priority="348" stopIfTrue="1" operator="equal">
      <formula>"CW 3120-R2"</formula>
    </cfRule>
    <cfRule type="cellIs" dxfId="139" priority="349" stopIfTrue="1" operator="equal">
      <formula>"CW 3240-R7"</formula>
    </cfRule>
  </conditionalFormatting>
  <conditionalFormatting sqref="D489">
    <cfRule type="cellIs" dxfId="138" priority="344" stopIfTrue="1" operator="equal">
      <formula>"CW 2130-R11"</formula>
    </cfRule>
    <cfRule type="cellIs" dxfId="137" priority="345" stopIfTrue="1" operator="equal">
      <formula>"CW 3120-R2"</formula>
    </cfRule>
    <cfRule type="cellIs" dxfId="136" priority="346" stopIfTrue="1" operator="equal">
      <formula>"CW 3240-R7"</formula>
    </cfRule>
  </conditionalFormatting>
  <conditionalFormatting sqref="D494">
    <cfRule type="cellIs" dxfId="135" priority="335" stopIfTrue="1" operator="equal">
      <formula>"CW 2130-R11"</formula>
    </cfRule>
    <cfRule type="cellIs" dxfId="134" priority="336" stopIfTrue="1" operator="equal">
      <formula>"CW 3120-R2"</formula>
    </cfRule>
    <cfRule type="cellIs" dxfId="133" priority="337" stopIfTrue="1" operator="equal">
      <formula>"CW 3240-R7"</formula>
    </cfRule>
  </conditionalFormatting>
  <conditionalFormatting sqref="D495">
    <cfRule type="cellIs" dxfId="132" priority="341" stopIfTrue="1" operator="equal">
      <formula>"CW 2130-R11"</formula>
    </cfRule>
    <cfRule type="cellIs" dxfId="131" priority="342" stopIfTrue="1" operator="equal">
      <formula>"CW 3120-R2"</formula>
    </cfRule>
    <cfRule type="cellIs" dxfId="130" priority="343" stopIfTrue="1" operator="equal">
      <formula>"CW 3240-R7"</formula>
    </cfRule>
  </conditionalFormatting>
  <conditionalFormatting sqref="D493">
    <cfRule type="cellIs" dxfId="129" priority="338" stopIfTrue="1" operator="equal">
      <formula>"CW 2130-R11"</formula>
    </cfRule>
    <cfRule type="cellIs" dxfId="128" priority="339" stopIfTrue="1" operator="equal">
      <formula>"CW 3120-R2"</formula>
    </cfRule>
    <cfRule type="cellIs" dxfId="127" priority="340" stopIfTrue="1" operator="equal">
      <formula>"CW 3240-R7"</formula>
    </cfRule>
  </conditionalFormatting>
  <conditionalFormatting sqref="D506:D509">
    <cfRule type="cellIs" dxfId="126" priority="332" stopIfTrue="1" operator="equal">
      <formula>"CW 2130-R11"</formula>
    </cfRule>
    <cfRule type="cellIs" dxfId="125" priority="333" stopIfTrue="1" operator="equal">
      <formula>"CW 3120-R2"</formula>
    </cfRule>
    <cfRule type="cellIs" dxfId="124" priority="334" stopIfTrue="1" operator="equal">
      <formula>"CW 3240-R7"</formula>
    </cfRule>
  </conditionalFormatting>
  <conditionalFormatting sqref="D514">
    <cfRule type="cellIs" dxfId="123" priority="326" stopIfTrue="1" operator="equal">
      <formula>"CW 2130-R11"</formula>
    </cfRule>
    <cfRule type="cellIs" dxfId="122" priority="327" stopIfTrue="1" operator="equal">
      <formula>"CW 3120-R2"</formula>
    </cfRule>
    <cfRule type="cellIs" dxfId="121" priority="328" stopIfTrue="1" operator="equal">
      <formula>"CW 3240-R7"</formula>
    </cfRule>
  </conditionalFormatting>
  <conditionalFormatting sqref="D515:D517">
    <cfRule type="cellIs" dxfId="120" priority="323" stopIfTrue="1" operator="equal">
      <formula>"CW 2130-R11"</formula>
    </cfRule>
    <cfRule type="cellIs" dxfId="119" priority="324" stopIfTrue="1" operator="equal">
      <formula>"CW 3120-R2"</formula>
    </cfRule>
    <cfRule type="cellIs" dxfId="118" priority="325" stopIfTrue="1" operator="equal">
      <formula>"CW 3240-R7"</formula>
    </cfRule>
  </conditionalFormatting>
  <conditionalFormatting sqref="D513">
    <cfRule type="cellIs" dxfId="117" priority="329" stopIfTrue="1" operator="equal">
      <formula>"CW 2130-R11"</formula>
    </cfRule>
    <cfRule type="cellIs" dxfId="116" priority="330" stopIfTrue="1" operator="equal">
      <formula>"CW 3120-R2"</formula>
    </cfRule>
    <cfRule type="cellIs" dxfId="115" priority="331" stopIfTrue="1" operator="equal">
      <formula>"CW 3240-R7"</formula>
    </cfRule>
  </conditionalFormatting>
  <conditionalFormatting sqref="D518">
    <cfRule type="cellIs" dxfId="114" priority="320" stopIfTrue="1" operator="equal">
      <formula>"CW 2130-R11"</formula>
    </cfRule>
    <cfRule type="cellIs" dxfId="113" priority="321" stopIfTrue="1" operator="equal">
      <formula>"CW 3120-R2"</formula>
    </cfRule>
    <cfRule type="cellIs" dxfId="112" priority="322" stopIfTrue="1" operator="equal">
      <formula>"CW 3240-R7"</formula>
    </cfRule>
  </conditionalFormatting>
  <conditionalFormatting sqref="D519">
    <cfRule type="cellIs" dxfId="111" priority="317" stopIfTrue="1" operator="equal">
      <formula>"CW 2130-R11"</formula>
    </cfRule>
    <cfRule type="cellIs" dxfId="110" priority="318" stopIfTrue="1" operator="equal">
      <formula>"CW 3120-R2"</formula>
    </cfRule>
    <cfRule type="cellIs" dxfId="109" priority="319" stopIfTrue="1" operator="equal">
      <formula>"CW 3240-R7"</formula>
    </cfRule>
  </conditionalFormatting>
  <conditionalFormatting sqref="D510:D512">
    <cfRule type="cellIs" dxfId="108" priority="314" stopIfTrue="1" operator="equal">
      <formula>"CW 2130-R11"</formula>
    </cfRule>
    <cfRule type="cellIs" dxfId="107" priority="315" stopIfTrue="1" operator="equal">
      <formula>"CW 3120-R2"</formula>
    </cfRule>
    <cfRule type="cellIs" dxfId="106" priority="316" stopIfTrue="1" operator="equal">
      <formula>"CW 3240-R7"</formula>
    </cfRule>
  </conditionalFormatting>
  <conditionalFormatting sqref="D526">
    <cfRule type="cellIs" dxfId="105" priority="311" stopIfTrue="1" operator="equal">
      <formula>"CW 2130-R11"</formula>
    </cfRule>
    <cfRule type="cellIs" dxfId="104" priority="312" stopIfTrue="1" operator="equal">
      <formula>"CW 3120-R2"</formula>
    </cfRule>
    <cfRule type="cellIs" dxfId="103" priority="313" stopIfTrue="1" operator="equal">
      <formula>"CW 3240-R7"</formula>
    </cfRule>
  </conditionalFormatting>
  <conditionalFormatting sqref="D527">
    <cfRule type="cellIs" dxfId="102" priority="308" stopIfTrue="1" operator="equal">
      <formula>"CW 2130-R11"</formula>
    </cfRule>
    <cfRule type="cellIs" dxfId="101" priority="309" stopIfTrue="1" operator="equal">
      <formula>"CW 3120-R2"</formula>
    </cfRule>
    <cfRule type="cellIs" dxfId="100" priority="310" stopIfTrue="1" operator="equal">
      <formula>"CW 3240-R7"</formula>
    </cfRule>
  </conditionalFormatting>
  <conditionalFormatting sqref="D524:D525">
    <cfRule type="cellIs" dxfId="99" priority="302" stopIfTrue="1" operator="equal">
      <formula>"CW 2130-R11"</formula>
    </cfRule>
    <cfRule type="cellIs" dxfId="98" priority="303" stopIfTrue="1" operator="equal">
      <formula>"CW 3120-R2"</formula>
    </cfRule>
    <cfRule type="cellIs" dxfId="97" priority="304" stopIfTrue="1" operator="equal">
      <formula>"CW 3240-R7"</formula>
    </cfRule>
  </conditionalFormatting>
  <conditionalFormatting sqref="D532">
    <cfRule type="cellIs" dxfId="96" priority="300" stopIfTrue="1" operator="equal">
      <formula>"CW 3120-R2"</formula>
    </cfRule>
    <cfRule type="cellIs" dxfId="95" priority="301" stopIfTrue="1" operator="equal">
      <formula>"CW 3240-R7"</formula>
    </cfRule>
  </conditionalFormatting>
  <conditionalFormatting sqref="D533">
    <cfRule type="cellIs" dxfId="94" priority="297" stopIfTrue="1" operator="equal">
      <formula>"CW 2130-R11"</formula>
    </cfRule>
    <cfRule type="cellIs" dxfId="93" priority="298" stopIfTrue="1" operator="equal">
      <formula>"CW 3120-R2"</formula>
    </cfRule>
    <cfRule type="cellIs" dxfId="92" priority="299" stopIfTrue="1" operator="equal">
      <formula>"CW 3240-R7"</formula>
    </cfRule>
  </conditionalFormatting>
  <conditionalFormatting sqref="D541:D542">
    <cfRule type="cellIs" dxfId="91" priority="289" stopIfTrue="1" operator="equal">
      <formula>"CW 3120-R2"</formula>
    </cfRule>
    <cfRule type="cellIs" dxfId="90" priority="290" stopIfTrue="1" operator="equal">
      <formula>"CW 3240-R7"</formula>
    </cfRule>
  </conditionalFormatting>
  <conditionalFormatting sqref="D550">
    <cfRule type="cellIs" dxfId="89" priority="287" stopIfTrue="1" operator="equal">
      <formula>"CW 3120-R2"</formula>
    </cfRule>
    <cfRule type="cellIs" dxfId="88" priority="288" stopIfTrue="1" operator="equal">
      <formula>"CW 3240-R7"</formula>
    </cfRule>
  </conditionalFormatting>
  <conditionalFormatting sqref="D547">
    <cfRule type="cellIs" dxfId="87" priority="267" stopIfTrue="1" operator="equal">
      <formula>"CW 3120-R2"</formula>
    </cfRule>
    <cfRule type="cellIs" dxfId="86" priority="268" stopIfTrue="1" operator="equal">
      <formula>"CW 3240-R7"</formula>
    </cfRule>
  </conditionalFormatting>
  <conditionalFormatting sqref="D520">
    <cfRule type="cellIs" dxfId="85" priority="264" stopIfTrue="1" operator="equal">
      <formula>"CW 2130-R11"</formula>
    </cfRule>
    <cfRule type="cellIs" dxfId="84" priority="265" stopIfTrue="1" operator="equal">
      <formula>"CW 3120-R2"</formula>
    </cfRule>
    <cfRule type="cellIs" dxfId="83" priority="266" stopIfTrue="1" operator="equal">
      <formula>"CW 3240-R7"</formula>
    </cfRule>
  </conditionalFormatting>
  <conditionalFormatting sqref="D560">
    <cfRule type="cellIs" dxfId="82" priority="261" stopIfTrue="1" operator="equal">
      <formula>"CW 2130-R11"</formula>
    </cfRule>
    <cfRule type="cellIs" dxfId="81" priority="262" stopIfTrue="1" operator="equal">
      <formula>"CW 3120-R2"</formula>
    </cfRule>
    <cfRule type="cellIs" dxfId="80" priority="263" stopIfTrue="1" operator="equal">
      <formula>"CW 3240-R7"</formula>
    </cfRule>
  </conditionalFormatting>
  <conditionalFormatting sqref="D546">
    <cfRule type="cellIs" dxfId="79" priority="259" stopIfTrue="1" operator="equal">
      <formula>"CW 3120-R2"</formula>
    </cfRule>
    <cfRule type="cellIs" dxfId="78" priority="260" stopIfTrue="1" operator="equal">
      <formula>"CW 3240-R7"</formula>
    </cfRule>
  </conditionalFormatting>
  <conditionalFormatting sqref="D492">
    <cfRule type="cellIs" dxfId="77" priority="247" stopIfTrue="1" operator="equal">
      <formula>"CW 2130-R11"</formula>
    </cfRule>
    <cfRule type="cellIs" dxfId="76" priority="248" stopIfTrue="1" operator="equal">
      <formula>"CW 3120-R2"</formula>
    </cfRule>
    <cfRule type="cellIs" dxfId="75" priority="249" stopIfTrue="1" operator="equal">
      <formula>"CW 3240-R7"</formula>
    </cfRule>
  </conditionalFormatting>
  <conditionalFormatting sqref="D530">
    <cfRule type="cellIs" dxfId="74" priority="244" stopIfTrue="1" operator="equal">
      <formula>"CW 2130-R11"</formula>
    </cfRule>
    <cfRule type="cellIs" dxfId="73" priority="245" stopIfTrue="1" operator="equal">
      <formula>"CW 3120-R2"</formula>
    </cfRule>
    <cfRule type="cellIs" dxfId="72" priority="246" stopIfTrue="1" operator="equal">
      <formula>"CW 3240-R7"</formula>
    </cfRule>
  </conditionalFormatting>
  <conditionalFormatting sqref="D538">
    <cfRule type="cellIs" dxfId="71" priority="242" stopIfTrue="1" operator="equal">
      <formula>"CW 3120-R2"</formula>
    </cfRule>
    <cfRule type="cellIs" dxfId="70" priority="243" stopIfTrue="1" operator="equal">
      <formula>"CW 3240-R7"</formula>
    </cfRule>
  </conditionalFormatting>
  <conditionalFormatting sqref="D543:D544">
    <cfRule type="cellIs" dxfId="69" priority="240" stopIfTrue="1" operator="equal">
      <formula>"CW 3120-R2"</formula>
    </cfRule>
    <cfRule type="cellIs" dxfId="68" priority="241" stopIfTrue="1" operator="equal">
      <formula>"CW 3240-R7"</formula>
    </cfRule>
  </conditionalFormatting>
  <conditionalFormatting sqref="D607">
    <cfRule type="cellIs" dxfId="67" priority="189" stopIfTrue="1" operator="equal">
      <formula>"CW 2130-R11"</formula>
    </cfRule>
    <cfRule type="cellIs" dxfId="66" priority="190" stopIfTrue="1" operator="equal">
      <formula>"CW 3120-R2"</formula>
    </cfRule>
    <cfRule type="cellIs" dxfId="65" priority="191" stopIfTrue="1" operator="equal">
      <formula>"CW 3240-R7"</formula>
    </cfRule>
  </conditionalFormatting>
  <conditionalFormatting sqref="D608">
    <cfRule type="cellIs" dxfId="64" priority="186" stopIfTrue="1" operator="equal">
      <formula>"CW 2130-R11"</formula>
    </cfRule>
    <cfRule type="cellIs" dxfId="63" priority="187" stopIfTrue="1" operator="equal">
      <formula>"CW 3120-R2"</formula>
    </cfRule>
    <cfRule type="cellIs" dxfId="62" priority="188" stopIfTrue="1" operator="equal">
      <formula>"CW 3240-R7"</formula>
    </cfRule>
  </conditionalFormatting>
  <conditionalFormatting sqref="D602:D604">
    <cfRule type="cellIs" dxfId="61" priority="183" stopIfTrue="1" operator="equal">
      <formula>"CW 2130-R11"</formula>
    </cfRule>
    <cfRule type="cellIs" dxfId="60" priority="184" stopIfTrue="1" operator="equal">
      <formula>"CW 3120-R2"</formula>
    </cfRule>
    <cfRule type="cellIs" dxfId="59" priority="185" stopIfTrue="1" operator="equal">
      <formula>"CW 3240-R7"</formula>
    </cfRule>
  </conditionalFormatting>
  <conditionalFormatting sqref="D605:D606">
    <cfRule type="cellIs" dxfId="58" priority="180" stopIfTrue="1" operator="equal">
      <formula>"CW 2130-R11"</formula>
    </cfRule>
    <cfRule type="cellIs" dxfId="57" priority="181" stopIfTrue="1" operator="equal">
      <formula>"CW 3120-R2"</formula>
    </cfRule>
    <cfRule type="cellIs" dxfId="56" priority="182" stopIfTrue="1" operator="equal">
      <formula>"CW 3240-R7"</formula>
    </cfRule>
  </conditionalFormatting>
  <conditionalFormatting sqref="D617">
    <cfRule type="cellIs" dxfId="55" priority="178" stopIfTrue="1" operator="equal">
      <formula>"CW 3120-R2"</formula>
    </cfRule>
    <cfRule type="cellIs" dxfId="54" priority="179" stopIfTrue="1" operator="equal">
      <formula>"CW 3240-R7"</formula>
    </cfRule>
  </conditionalFormatting>
  <conditionalFormatting sqref="D615">
    <cfRule type="cellIs" dxfId="53" priority="176" stopIfTrue="1" operator="equal">
      <formula>"CW 3120-R2"</formula>
    </cfRule>
    <cfRule type="cellIs" dxfId="52" priority="177" stopIfTrue="1" operator="equal">
      <formula>"CW 3240-R7"</formula>
    </cfRule>
  </conditionalFormatting>
  <conditionalFormatting sqref="D616">
    <cfRule type="cellIs" dxfId="51" priority="174" stopIfTrue="1" operator="equal">
      <formula>"CW 3120-R2"</formula>
    </cfRule>
    <cfRule type="cellIs" dxfId="50" priority="175" stopIfTrue="1" operator="equal">
      <formula>"CW 3240-R7"</formula>
    </cfRule>
  </conditionalFormatting>
  <conditionalFormatting sqref="D613:D614">
    <cfRule type="cellIs" dxfId="49" priority="172" stopIfTrue="1" operator="equal">
      <formula>"CW 3120-R2"</formula>
    </cfRule>
    <cfRule type="cellIs" dxfId="48" priority="173" stopIfTrue="1" operator="equal">
      <formula>"CW 3240-R7"</formula>
    </cfRule>
  </conditionalFormatting>
  <conditionalFormatting sqref="D620:D621">
    <cfRule type="cellIs" dxfId="47" priority="170" stopIfTrue="1" operator="equal">
      <formula>"CW 3120-R2"</formula>
    </cfRule>
    <cfRule type="cellIs" dxfId="46" priority="171" stopIfTrue="1" operator="equal">
      <formula>"CW 3240-R7"</formula>
    </cfRule>
  </conditionalFormatting>
  <conditionalFormatting sqref="D628 D626">
    <cfRule type="cellIs" dxfId="45" priority="165" stopIfTrue="1" operator="equal">
      <formula>"CW 2130-R11"</formula>
    </cfRule>
    <cfRule type="cellIs" dxfId="44" priority="166" stopIfTrue="1" operator="equal">
      <formula>"CW 3120-R2"</formula>
    </cfRule>
    <cfRule type="cellIs" dxfId="43" priority="167" stopIfTrue="1" operator="equal">
      <formula>"CW 3240-R7"</formula>
    </cfRule>
  </conditionalFormatting>
  <conditionalFormatting sqref="D627">
    <cfRule type="cellIs" dxfId="42" priority="168" stopIfTrue="1" operator="equal">
      <formula>"CW 3120-R2"</formula>
    </cfRule>
    <cfRule type="cellIs" dxfId="41" priority="169" stopIfTrue="1" operator="equal">
      <formula>"CW 3240-R7"</formula>
    </cfRule>
  </conditionalFormatting>
  <conditionalFormatting sqref="D629">
    <cfRule type="cellIs" dxfId="40" priority="162" stopIfTrue="1" operator="equal">
      <formula>"CW 2130-R11"</formula>
    </cfRule>
    <cfRule type="cellIs" dxfId="39" priority="163" stopIfTrue="1" operator="equal">
      <formula>"CW 3120-R2"</formula>
    </cfRule>
    <cfRule type="cellIs" dxfId="38" priority="164" stopIfTrue="1" operator="equal">
      <formula>"CW 3240-R7"</formula>
    </cfRule>
  </conditionalFormatting>
  <conditionalFormatting sqref="D624">
    <cfRule type="cellIs" dxfId="37" priority="145" stopIfTrue="1" operator="equal">
      <formula>"CW 3120-R2"</formula>
    </cfRule>
    <cfRule type="cellIs" dxfId="36" priority="146" stopIfTrue="1" operator="equal">
      <formula>"CW 3240-R7"</formula>
    </cfRule>
  </conditionalFormatting>
  <conditionalFormatting sqref="D618:D619">
    <cfRule type="cellIs" dxfId="35" priority="142" stopIfTrue="1" operator="equal">
      <formula>"CW 2130-R11"</formula>
    </cfRule>
    <cfRule type="cellIs" dxfId="34" priority="143" stopIfTrue="1" operator="equal">
      <formula>"CW 3120-R2"</formula>
    </cfRule>
    <cfRule type="cellIs" dxfId="33" priority="144" stopIfTrue="1" operator="equal">
      <formula>"CW 3240-R7"</formula>
    </cfRule>
  </conditionalFormatting>
  <conditionalFormatting sqref="D601">
    <cfRule type="cellIs" dxfId="32" priority="139" stopIfTrue="1" operator="equal">
      <formula>"CW 2130-R11"</formula>
    </cfRule>
    <cfRule type="cellIs" dxfId="31" priority="140" stopIfTrue="1" operator="equal">
      <formula>"CW 3120-R2"</formula>
    </cfRule>
    <cfRule type="cellIs" dxfId="30" priority="141" stopIfTrue="1" operator="equal">
      <formula>"CW 3240-R7"</formula>
    </cfRule>
  </conditionalFormatting>
  <conditionalFormatting sqref="D590:D592">
    <cfRule type="cellIs" dxfId="29" priority="136" stopIfTrue="1" operator="equal">
      <formula>"CW 2130-R11"</formula>
    </cfRule>
    <cfRule type="cellIs" dxfId="28" priority="137" stopIfTrue="1" operator="equal">
      <formula>"CW 3120-R2"</formula>
    </cfRule>
    <cfRule type="cellIs" dxfId="27" priority="138" stopIfTrue="1" operator="equal">
      <formula>"CW 3240-R7"</formula>
    </cfRule>
  </conditionalFormatting>
  <conditionalFormatting sqref="D637">
    <cfRule type="cellIs" dxfId="26" priority="133" stopIfTrue="1" operator="equal">
      <formula>"CW 2130-R11"</formula>
    </cfRule>
    <cfRule type="cellIs" dxfId="25" priority="134" stopIfTrue="1" operator="equal">
      <formula>"CW 3120-R2"</formula>
    </cfRule>
    <cfRule type="cellIs" dxfId="24" priority="135" stopIfTrue="1" operator="equal">
      <formula>"CW 3240-R7"</formula>
    </cfRule>
  </conditionalFormatting>
  <conditionalFormatting sqref="D577:D583">
    <cfRule type="cellIs" dxfId="23" priority="130" stopIfTrue="1" operator="equal">
      <formula>"CW 2130-R11"</formula>
    </cfRule>
    <cfRule type="cellIs" dxfId="22" priority="131" stopIfTrue="1" operator="equal">
      <formula>"CW 3120-R2"</formula>
    </cfRule>
    <cfRule type="cellIs" dxfId="21" priority="132" stopIfTrue="1" operator="equal">
      <formula>"CW 3240-R7"</formula>
    </cfRule>
  </conditionalFormatting>
  <conditionalFormatting sqref="D611">
    <cfRule type="cellIs" dxfId="20" priority="127" stopIfTrue="1" operator="equal">
      <formula>"CW 2130-R11"</formula>
    </cfRule>
    <cfRule type="cellIs" dxfId="19" priority="128" stopIfTrue="1" operator="equal">
      <formula>"CW 3120-R2"</formula>
    </cfRule>
    <cfRule type="cellIs" dxfId="18" priority="129" stopIfTrue="1" operator="equal">
      <formula>"CW 3240-R7"</formula>
    </cfRule>
  </conditionalFormatting>
  <conditionalFormatting sqref="D685">
    <cfRule type="cellIs" dxfId="17" priority="40" stopIfTrue="1" operator="equal">
      <formula>"CW 3120-R2"</formula>
    </cfRule>
    <cfRule type="cellIs" dxfId="16" priority="41" stopIfTrue="1" operator="equal">
      <formula>"CW 3240-R7"</formula>
    </cfRule>
  </conditionalFormatting>
  <conditionalFormatting sqref="D686">
    <cfRule type="cellIs" dxfId="15" priority="37" stopIfTrue="1" operator="equal">
      <formula>"CW 2130-R11"</formula>
    </cfRule>
    <cfRule type="cellIs" dxfId="14" priority="38" stopIfTrue="1" operator="equal">
      <formula>"CW 3120-R2"</formula>
    </cfRule>
    <cfRule type="cellIs" dxfId="13" priority="39" stopIfTrue="1" operator="equal">
      <formula>"CW 3240-R7"</formula>
    </cfRule>
  </conditionalFormatting>
  <conditionalFormatting sqref="D693">
    <cfRule type="cellIs" dxfId="12" priority="35" stopIfTrue="1" operator="equal">
      <formula>"CW 3120-R2"</formula>
    </cfRule>
    <cfRule type="cellIs" dxfId="11" priority="36" stopIfTrue="1" operator="equal">
      <formula>"CW 3240-R7"</formula>
    </cfRule>
  </conditionalFormatting>
  <conditionalFormatting sqref="D703:D704">
    <cfRule type="cellIs" dxfId="10" priority="21" stopIfTrue="1" operator="equal">
      <formula>"CW 3120-R2"</formula>
    </cfRule>
    <cfRule type="cellIs" dxfId="9" priority="22" stopIfTrue="1" operator="equal">
      <formula>"CW 3240-R7"</formula>
    </cfRule>
  </conditionalFormatting>
  <conditionalFormatting sqref="D724:D733">
    <cfRule type="cellIs" dxfId="8" priority="13" stopIfTrue="1" operator="equal">
      <formula>"CW 2130-R11"</formula>
    </cfRule>
    <cfRule type="cellIs" dxfId="7" priority="14" stopIfTrue="1" operator="equal">
      <formula>"CW 3120-R2"</formula>
    </cfRule>
    <cfRule type="cellIs" dxfId="6" priority="15" stopIfTrue="1" operator="equal">
      <formula>"CW 3240-R7"</formula>
    </cfRule>
  </conditionalFormatting>
  <conditionalFormatting sqref="D528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758:D76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02 G704 G697 G725:G733 G739 G743 G757:G760 G754:G755 G748 G750:G751 G745 G779 G781 G792 G790 G795 G783:G784 G786:G787 G799 G809 G802 G804 G807 G764 G767 G769 G657:G658 G816 G818 G820:G821 G812 G75:G78 G25:G26 G38 G70:G73 G668:G673 G13 G54:G55 G50 G52 G62 G64 G28:G30 G85:G90 G80 G82:G83 G93:G94 G41:G47 G527:G528 G57 G59 G67:G68 G173:G174 G153:G155 G147:G148 G139 G141 G144:G145 G160 G162:G163 G98:G99 G102 G113:G118 G133:G134 G129 G131 G23 G150 G165:G170 G121:G126 G136 G157:G158 G255:G256 G234:G235 G226 G228 G231:G232 G237 G243 G245:G246 G178:G179 G182 G194:G196 G218:G219 G214 G216 G205:G211 G221 G198:G202 G239:G241 G248:G252 G110:G111 G223 G324:G325 G271 G307 G304 G273 G283:G284 G260:G261 G263:G268 G275:G276 G310:G312 G297 G299 G278:G281 G289:G294 G317:G321 G314 G301 G287 G406:G407 G376 G393 G395:G396 G191:G192 G346:G348 G357:G358 G339 G329 G361 G369 G371 G331:G336 G398:G403 G363:G366 G391 G373 G379 G381:G382 G385:G389 G351:G355 G456 G470 G472:G473 G483:G484 G458 G411:G412 G343:G344 G422:G427 G449:G451 G431 G445 G447 G433:G435 G475:G480 G467:G468 G437:G438 G429 G453 G440:G442 G461:G465 G563:G564 G533 G554:G560 G549 G551:G552 G488:G489 G494 G507:G509 G678 G511:G512 G523 G525 G419:G420 G492 G530 G536:G537 G515:G520 G542 G545:G547 G539:G540 G504 G640:G641 G614 G626 G628:G629 G568:G569 G608:G609 G604 G606 G595:G601 G572 G585:G587 G631:G637 G589:G592 G502 G616:G619 G611 G621 G623:G624 G719:G720 G645:G646 G649 G32:G36 G582:G583 G706 G708:G709 G660:G665 G676 G680:G681 G711:G716 G691:G692 G683 G686 G694:G695 G699 G688 G9:G10 G15:G19 G21 G104:G106 G108 G184:G187 G189 G341 G415 G417 G496:G498 G500 G574:G578 G580 G651:G653 G655 G771 G774:G775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741:G742 G746:G747 G749 G752:G753 G744 G788:G789 G777:G778 G780 G782 G785 G797:G798 G800:G801 G803 G805:G806 G762:G763 G765:G766 G768 G817 G814:G815 G14 G12 G69 G39 G27 G53 G48:G49 G51 G61 G65:G66 G63 G84 G92 G74 G24 G37 G103 G101 G112 G119 G132 G127:G128 G130 G138 G142:G143 G140 G149 G164 G172 G151:G152 G156 G146 G183 G181 G193 G203 G217 G212:G213 G215 G225 G229:G230 G236 G227 G238 G247 G254 G233 G272 G282 G303 G305:G306 G323 G270 G262 G274 G277 G308:G309 G295:G296 G298 G288 G286 G340 G345 G349 G356 G375 G377:G378 G397 G405 G338 G383:G384 G367:G368 G370 G330 G362 G380 G414 G421 G430 G439 G448 G443:G444 G446 G455 G459:G460 G474 G482 G457 G432 G466 G436 G428 G495 G493 G505:G506 G513 G526 G521:G522 G524 G532 G534:G535 G541 G553 G562 G503 G491 G543:G544 G538 G571 G593 G607 G602:G603 G605 G615 G613 G620 G630 G639 G573 G584 G622 G650 G648 G659 G666 G687 G698 G710 G718 G677 G674:G675 G685 G693 G689:G690 G700:G701 G703 G696 G360 G679 G20 G22 G107 G109 G188 G190 G342 G416 G418 G499 G501 G579 G581 G654 G656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38 G756 G791 G794 G808 G770 G819 G811 G81 G161 G244 G316 G394 G471 G550 G627 G707 G772:G773">
      <formula1>0</formula1>
    </dataValidation>
  </dataValidations>
  <pageMargins left="0.5" right="0.5" top="0.75" bottom="0.75" header="0.25" footer="0.25"/>
  <pageSetup scale="70" orientation="portrait" r:id="rId1"/>
  <headerFooter alignWithMargins="0">
    <oddHeader>&amp;L&amp;10The City of Winnipeg
Bid Opportunity No. 1-2018 
&amp;XTemplate Version: C420180115-RW&amp;R&amp;10Bid Submission
Page &amp;P+3 of 47</oddHeader>
    <oddFooter xml:space="preserve">&amp;R__________________
Name of Bidder                    </oddFooter>
  </headerFooter>
  <rowBreaks count="22" manualBreakCount="22">
    <brk id="55" min="1" max="7" man="1"/>
    <brk id="78" min="1" max="7" man="1"/>
    <brk id="95" min="1" max="7" man="1"/>
    <brk id="170" min="1" max="7" man="1"/>
    <brk id="175" min="1" max="7" man="1"/>
    <brk id="223" min="1" max="7" man="1"/>
    <brk id="241" min="1" max="7" man="1"/>
    <brk id="257" min="1" max="7" man="1"/>
    <brk id="301" min="1" max="7" man="1"/>
    <brk id="326" min="1" max="7" man="1"/>
    <brk id="373" min="1" max="7" man="1"/>
    <brk id="408" min="1" max="7" man="1"/>
    <brk id="458" min="1" max="7" man="1"/>
    <brk id="480" min="1" max="7" man="1"/>
    <brk id="485" min="1" max="7" man="1"/>
    <brk id="560" min="1" max="7" man="1"/>
    <brk id="565" min="1" max="7" man="1"/>
    <brk id="642" min="1" max="7" man="1"/>
    <brk id="716" min="1" max="7" man="1"/>
    <brk id="721" min="1" max="7" man="1"/>
    <brk id="734" min="1" max="7" man="1"/>
    <brk id="822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1-2018 Form B</vt:lpstr>
      <vt:lpstr>'1-2018 Form B'!Print_Area</vt:lpstr>
      <vt:lpstr>'1-2018 Form B'!Print_Titles</vt:lpstr>
      <vt:lpstr>'1-2018 Form B'!XEVERYTHING</vt:lpstr>
      <vt:lpstr>'1-2018 Form B'!XITEMS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Humbert, Cory</dc:creator>
  <dc:description>Checked by: Mark Delmo_x000d_
Date Feb 27, 2018_x000d_
_x000d_
_x000d_
_x000d_
_x000d_
_x000d_
_x000d_
Size 178,513 bytes</dc:description>
  <cp:lastModifiedBy>Humbert, Cory</cp:lastModifiedBy>
  <cp:lastPrinted>2018-02-28T14:49:00Z</cp:lastPrinted>
  <dcterms:created xsi:type="dcterms:W3CDTF">2018-02-27T13:54:23Z</dcterms:created>
  <dcterms:modified xsi:type="dcterms:W3CDTF">2018-02-28T14:49:13Z</dcterms:modified>
</cp:coreProperties>
</file>